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oksy.sharepoint.com/sites/projekty-orm/Sdilene dokumenty/U Rybníčku/Togel/"/>
    </mc:Choice>
  </mc:AlternateContent>
  <xr:revisionPtr revIDLastSave="1" documentId="11_29AB576EE1CDD7AF7638558E82F68A7CD3565801" xr6:coauthVersionLast="47" xr6:coauthVersionMax="47" xr10:uidLastSave="{CA927E78-D02B-4F1C-8403-B782774F4671}"/>
  <bookViews>
    <workbookView xWindow="-28920" yWindow="-120" windowWidth="29040" windowHeight="15720" activeTab="1" xr2:uid="{00000000-000D-0000-FFFF-FFFF00000000}"/>
  </bookViews>
  <sheets>
    <sheet name="Rekapitulace" sheetId="4" r:id="rId1"/>
    <sheet name="101.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D11" i="4"/>
  <c r="I3" i="2"/>
  <c r="C10" i="4" s="1"/>
  <c r="I97" i="2"/>
  <c r="I114" i="2"/>
  <c r="O114" i="2" s="1"/>
  <c r="I110" i="2"/>
  <c r="O110" i="2" s="1"/>
  <c r="I106" i="2"/>
  <c r="O106" i="2" s="1"/>
  <c r="I102" i="2"/>
  <c r="O102" i="2" s="1"/>
  <c r="I98" i="2"/>
  <c r="O98" i="2" s="1"/>
  <c r="I84" i="2"/>
  <c r="O94" i="2"/>
  <c r="I94" i="2"/>
  <c r="I91" i="2"/>
  <c r="O91" i="2" s="1"/>
  <c r="O88" i="2"/>
  <c r="I88" i="2"/>
  <c r="O85" i="2"/>
  <c r="I85" i="2"/>
  <c r="I69" i="2"/>
  <c r="I81" i="2"/>
  <c r="O81" i="2" s="1"/>
  <c r="I78" i="2"/>
  <c r="O78" i="2" s="1"/>
  <c r="I74" i="2"/>
  <c r="O74" i="2" s="1"/>
  <c r="I70" i="2"/>
  <c r="O70" i="2" s="1"/>
  <c r="I64" i="2"/>
  <c r="O65" i="2"/>
  <c r="I65" i="2"/>
  <c r="I31" i="2"/>
  <c r="I61" i="2"/>
  <c r="O61" i="2" s="1"/>
  <c r="I58" i="2"/>
  <c r="O58" i="2" s="1"/>
  <c r="I55" i="2"/>
  <c r="O55" i="2" s="1"/>
  <c r="I51" i="2"/>
  <c r="O51" i="2" s="1"/>
  <c r="O47" i="2"/>
  <c r="I47" i="2"/>
  <c r="I43" i="2"/>
  <c r="O43" i="2" s="1"/>
  <c r="I39" i="2"/>
  <c r="O39" i="2" s="1"/>
  <c r="I36" i="2"/>
  <c r="O36" i="2" s="1"/>
  <c r="I32" i="2"/>
  <c r="O32" i="2" s="1"/>
  <c r="I8" i="2"/>
  <c r="I27" i="2"/>
  <c r="O27" i="2" s="1"/>
  <c r="O24" i="2"/>
  <c r="I24" i="2"/>
  <c r="O21" i="2"/>
  <c r="I21" i="2"/>
  <c r="I17" i="2"/>
  <c r="O17" i="2" s="1"/>
  <c r="O13" i="2"/>
  <c r="I13" i="2"/>
  <c r="I9" i="2"/>
  <c r="O9" i="2" s="1"/>
  <c r="D10" i="4" s="1"/>
  <c r="E10" i="4" l="1"/>
  <c r="C6" i="4"/>
  <c r="E11" i="4"/>
  <c r="C7" i="4" l="1"/>
</calcChain>
</file>

<file path=xl/sharedStrings.xml><?xml version="1.0" encoding="utf-8"?>
<sst xmlns="http://schemas.openxmlformats.org/spreadsheetml/2006/main" count="349" uniqueCount="151">
  <si>
    <t>EstiCon</t>
  </si>
  <si>
    <t xml:space="preserve">Firma: </t>
  </si>
  <si>
    <t>Rekapitulace ceny</t>
  </si>
  <si>
    <t>Stavba: J25-12-22 - Oprava ulice u rybníčku , Doksy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</si>
  <si>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</si>
  <si>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</si>
  <si>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</si>
  <si>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</si>
  <si>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</si>
  <si>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</si>
  <si>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</si>
  <si>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101.1</t>
  </si>
  <si>
    <t>Komunikace</t>
  </si>
  <si>
    <t>101.2</t>
  </si>
  <si>
    <t>Kryty komunikací</t>
  </si>
  <si>
    <t>Soupis prací objektu</t>
  </si>
  <si>
    <t>S</t>
  </si>
  <si>
    <t>Stavba:</t>
  </si>
  <si>
    <t>J25-12-22</t>
  </si>
  <si>
    <t>Oprava ulice u rybníčku , Doksy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</si>
  <si>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</si>
  <si>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</si>
  <si>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</si>
  <si>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</si>
  <si>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</si>
  <si>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</si>
  <si>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</si>
  <si>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</si>
  <si>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</si>
  <si>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</si>
  <si>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</si>
  <si>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</si>
  <si>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</si>
  <si>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</si>
  <si>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</si>
  <si>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</si>
  <si>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</si>
  <si>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015111</t>
  </si>
  <si>
    <t/>
  </si>
  <si>
    <t>POPLATKY ZA LIKVIDACI ODPADŮ NEKONTAMINOVANÝCH - 17 05 04  VYTĚŽENÉ ZEMINY A HORNINY -  I. TŘÍDA TĚŽITELNOSTI</t>
  </si>
  <si>
    <t>T</t>
  </si>
  <si>
    <t>PP</t>
  </si>
  <si>
    <t>VV</t>
  </si>
  <si>
    <t>127,12*2+471,363*2+133,8*2 = 1464,566 [A]</t>
  </si>
  <si>
    <t>TS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</si>
  <si>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</si>
  <si>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015140</t>
  </si>
  <si>
    <t>POPLATKY ZA LIKVIDACI ODPADŮ NEKONTAMINOVANÝCH - 17 01 01  BETON Z DEMOLIC OBJEKTŮ, ZÁKLADŮ TV</t>
  </si>
  <si>
    <t>20*0,18 = 3,600 [A]</t>
  </si>
  <si>
    <t>02911</t>
  </si>
  <si>
    <t>OSTATNÍ POŽADAVKY - ZEMĚMĚŘICKÉ ZAMĚŘENÍ</t>
  </si>
  <si>
    <t>KPL</t>
  </si>
  <si>
    <t>vytyčení a zaměření skutečného provedení 1 = 1,000 [A]</t>
  </si>
  <si>
    <t>Položka zahrnuje:
- veškeré náklady spojené s objednatelem požadovanými pracemi
Položka nezahrnuje:
- x</t>
  </si>
  <si>
    <t>02944</t>
  </si>
  <si>
    <t>OSTAT POŽADAVKY - DOKUMENTACE SKUTEČ PROVEDENÍ V DIGIT FORMĚ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</si>
  <si>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</si>
  <si>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03100</t>
  </si>
  <si>
    <t>ZAŘÍZENÍ STAVENIŠTĚ - ZŘÍZENÍ, PROVOZ, DEMONTÁŽ</t>
  </si>
  <si>
    <t>Položka zahrnuje:
 objednatelem povolené náklady na pořízení (event. pronájem), provozování, udržování a likvidaci zhotovitelova zařízení
Položka nezahrnuje:
- x</t>
  </si>
  <si>
    <t>03720</t>
  </si>
  <si>
    <t>POMOC PRÁCE ZAJIŠŤ NEBO ZŘÍZ REGULACI A OCHRANU DOPRAVY</t>
  </si>
  <si>
    <t>DIO 1 = 1,000 [A]</t>
  </si>
  <si>
    <t>Položka zahrnuje:
- objednatelem povolené náklady na požadovaná zařízení zhotovitele
Položka nezahrnuje:
- x</t>
  </si>
  <si>
    <t>1</t>
  </si>
  <si>
    <t>Zemní práce</t>
  </si>
  <si>
    <t>11332</t>
  </si>
  <si>
    <t>ODSTRANĚNÍ PODKLADŮ ZPEVNĚNÝCH PLOCH Z KAMENIVA NESTMELENÉHO</t>
  </si>
  <si>
    <t>M3</t>
  </si>
  <si>
    <t>635,6*0,2 = 127,120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</si>
  <si>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</si>
  <si>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11352</t>
  </si>
  <si>
    <t>ODSTRANĚNÍ CHODNÍKOVÝCH A SILNIČNÍCH OBRUBNÍKŮ BETONOVÝCH</t>
  </si>
  <si>
    <t>M</t>
  </si>
  <si>
    <t>11372</t>
  </si>
  <si>
    <t>FRÉZOVÁNÍ ZPEVNĚNÝCH PLOCH ASFALTOVÝCH</t>
  </si>
  <si>
    <t>12273</t>
  </si>
  <si>
    <t>ODKOPÁVKY A PROKOPÁVKY OBECNÉ TŘ. I</t>
  </si>
  <si>
    <t>1034,5*0,39+154,4*0,32+185*0,1 = 471,363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</si>
  <si>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</si>
  <si>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13283</t>
  </si>
  <si>
    <t>HLOUBENÍ RÝH ŠÍŘ DO 2M PAŽ I NEPAŽ TŘ. II</t>
  </si>
  <si>
    <t>159,6*0,5+6+48 = 133,800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</si>
  <si>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</si>
  <si>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18110</t>
  </si>
  <si>
    <t>ÚPRAVA PLÁNĚ SE ZHUTNĚNÍM V HORNINĚ TŘ. I</t>
  </si>
  <si>
    <t>M2</t>
  </si>
  <si>
    <t>1034,5+90,4+64+442,3*0,3 = 1321,590 [A]</t>
  </si>
  <si>
    <t>Položka zahrnuje:
- úpravu pláně včetně vyrovnání výškových rozdílů. Míru zhutnění určuje projekt.
Položka nezahrnuje:
- x</t>
  </si>
  <si>
    <t>18130</t>
  </si>
  <si>
    <t>ÚPRAVA PLÁNĚ BEZ ZHUTNĚNÍ</t>
  </si>
  <si>
    <t>Položka zahrnuje:
-  úpravu pláně včetně vyrovnání výškových rozdílů
Položka nezahrnuje:
- x</t>
  </si>
  <si>
    <t>18231</t>
  </si>
  <si>
    <t>ROZPROSTŘENÍ ORNICE V ROVINĚ V TL DO 0,10M</t>
  </si>
  <si>
    <t>vč. dodání ornice</t>
  </si>
  <si>
    <t>Položka zahrnuje:
- nutné přemístění ornice z dočasných skládek vzdálených do 50m
- rozprostření ornice v předepsané tloušťce v rovině a ve svahu do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</si>
  <si>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</si>
  <si>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</si>
  <si>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</si>
  <si>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2</t>
  </si>
  <si>
    <t>Základy</t>
  </si>
  <si>
    <t>21150</t>
  </si>
  <si>
    <t>SANAČNÍ ŽEBRA Z KAMENIVA</t>
  </si>
  <si>
    <t>vsakovací jáma z kamenivo 63/125</t>
  </si>
  <si>
    <t>8*2*3 = 48,000 [A]</t>
  </si>
  <si>
    <t>Položka zahrnuje:
- dodávku a uložení předepsaného kameniva
- mimostaveništní a vnitrostaveništní dopravu,
- není-li v zadávací dokumentaci uvedeno jinak, jedná se o nakupovaný materiál.
Položka nezahrnuje:
- x</t>
  </si>
  <si>
    <t>5</t>
  </si>
  <si>
    <t>56333</t>
  </si>
  <si>
    <t>VOZOVKOVÉ VRSTVY ZE ŠTĚRKODRTI TL. DO 150MM</t>
  </si>
  <si>
    <t>2*1034,5 = 2069,000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</si>
  <si>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</si>
  <si>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56334</t>
  </si>
  <si>
    <t>VOZOVKOVÉ VRSTVY ZE ŠTĚRKODRTI TL. DO 200MM</t>
  </si>
  <si>
    <t>90,4+64 = 154,400 [A]</t>
  </si>
  <si>
    <t>582612</t>
  </si>
  <si>
    <t>KRYTY Z BETON DLAŽDIC SE ZÁMKEM ŠEDÝCH TL 80MM DO LOŽE Z KAM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</si>
  <si>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</si>
  <si>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58401</t>
  </si>
  <si>
    <t>VOZOVKOVÉ KRYTY Z VEGETAČNÍCH DÍLCŮ DO LOŽE Z KAM TL DO 100MM</t>
  </si>
  <si>
    <t>tl. 80mm</t>
  </si>
  <si>
    <t>Položka zahrnuje:
- dodání dílců v požadované kvalitě, dodání materiálu pro předepsané lože v tloušťce předepsané dokumentací a pro předepsanou výplň spar
- očištění podkladu
- uložení dílců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</si>
  <si>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8</t>
  </si>
  <si>
    <t>Potrubí</t>
  </si>
  <si>
    <t>87433</t>
  </si>
  <si>
    <t>POTRUBÍ Z TRUB PLASTOVÝCH ODPADNÍCH DN DO 150MM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</si>
  <si>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</si>
  <si>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89712</t>
  </si>
  <si>
    <t>VPUSŤ KANALIZAČNÍ ULIČNÍ KOMPLETNÍ Z BETONOVÝCH DÍLCŮ</t>
  </si>
  <si>
    <t>KUS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</si>
  <si>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</si>
  <si>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89921</t>
  </si>
  <si>
    <t>VÝŠKOVÁ ÚPRAVA POKLOPŮ</t>
  </si>
  <si>
    <t>Položka zahrnuje:
- všechny nutné práce a materiály pro zvýšení nebo snížení zařízení (včetně nutné úpravy stávajícího povrchu vozovky nebo chodníku)
Položka nezahrnuje:
- x</t>
  </si>
  <si>
    <t>89923</t>
  </si>
  <si>
    <t>VÝŠKOVÁ ÚPRAVA KRYCÍCH HRNCŮ</t>
  </si>
  <si>
    <t>9</t>
  </si>
  <si>
    <t>Ostatní konstrukce a práce</t>
  </si>
  <si>
    <t>917211</t>
  </si>
  <si>
    <t>ZÁHONOVÉ OBRUBY Z BETONOVÝCH OBRUBNÍKŮ ŠÍŘ 50MM</t>
  </si>
  <si>
    <t>Položka zahrnuje:
- dodání a pokládku betonových obrubníků o rozměrech předepsaných zadávací dokumentací
- betonové lože i boční betonovou opěrku
Položka nezahrnuje:
- x</t>
  </si>
  <si>
    <t>917223</t>
  </si>
  <si>
    <t>SILNIČNÍ A CHODNÍKOVÉ OBRUBY Z BETONOVÝCH OBRUBNÍKŮ ŠÍŘ 100MM</t>
  </si>
  <si>
    <t>919112</t>
  </si>
  <si>
    <t>ŘEZÁNÍ ASFALTOVÉHO KRYTU VOZOVEK TL DO 100MM</t>
  </si>
  <si>
    <t>Položka zahrnuje:
- řezání vozovkové vrstvy v předepsané tloušťce
- spotřeba vody
Položka nezahrnuje:
- x</t>
  </si>
  <si>
    <t>931321</t>
  </si>
  <si>
    <t>TĚSNĚNÍ DILATAČ SPAR ASF ZÁLIVKOU MODIFIK PRŮŘ DO 100MM2</t>
  </si>
  <si>
    <t>Položka zahrnuje:
- dodávku a osazení předepsaného materiálu
- očištění ploch spáry před úpravou
- očištění okolí spáry po úpravě
Položka nezahrnuje:
- těsnící profil</t>
  </si>
  <si>
    <t>96687</t>
  </si>
  <si>
    <t>VYBOURÁNÍ ULIČNÍCH VPUSTÍ KOMPLETNÍCH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</si>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</sst>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workbookViewId="0"/>
  </sheetViews>
  <sheetFormatPr defaultRowHeight="15" x14ac:dyDescent="0.25"/>
  <cols>
    <col min="1" max="1" width="7.5703125" bestFit="1" customWidth="1"/>
    <col min="2" max="2" width="129.5703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5" t="s">
        <v>2</v>
      </c>
      <c r="C2" s="3"/>
      <c r="D2" s="3"/>
      <c r="E2" s="3"/>
    </row>
    <row r="3" spans="1:5" x14ac:dyDescent="0.25">
      <c r="A3" s="3"/>
      <c r="B3" s="46"/>
      <c r="C3" s="3"/>
      <c r="D3" s="3"/>
      <c r="E3" s="3"/>
    </row>
    <row r="4" spans="1:5" x14ac:dyDescent="0.25">
      <c r="A4" s="3"/>
      <c r="B4" s="45" t="s">
        <v>3</v>
      </c>
      <c r="C4" s="46"/>
      <c r="D4" s="46"/>
      <c r="E4" s="46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 t="e">
        <f>SUM(C10:C11)</f>
        <v>#REF!</v>
      </c>
      <c r="D6" s="3"/>
      <c r="E6" s="3"/>
    </row>
    <row r="7" spans="1:5" x14ac:dyDescent="0.25">
      <c r="A7" s="3"/>
      <c r="B7" s="5" t="s">
        <v>5</v>
      </c>
      <c r="C7" s="6" t="e">
        <f>SUM(E10:E11)</f>
        <v>#REF!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'101.1'!I3</f>
        <v>0</v>
      </c>
      <c r="D10" s="9">
        <f>SUMIFS('101.1'!O:O,'101.1'!A:A,"P")</f>
        <v>0</v>
      </c>
      <c r="E10" s="9">
        <f>C10+D10</f>
        <v>0</v>
      </c>
    </row>
    <row r="11" spans="1:5" x14ac:dyDescent="0.25">
      <c r="A11" s="8" t="s">
        <v>13</v>
      </c>
      <c r="B11" s="8" t="s">
        <v>14</v>
      </c>
      <c r="C11" s="9" t="e">
        <f>#REF!</f>
        <v>#REF!</v>
      </c>
      <c r="D11" s="9" t="e">
        <f>SUMIFS(#REF!,#REF!,"P")</f>
        <v>#REF!</v>
      </c>
      <c r="E11" s="9" t="e">
        <f>C11+D11</f>
        <v>#REF!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6"/>
  <sheetViews>
    <sheetView tabSelected="1"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15</v>
      </c>
      <c r="F2" s="3"/>
      <c r="G2" s="3"/>
      <c r="H2" s="3"/>
      <c r="I2" s="3"/>
      <c r="J2" s="15"/>
    </row>
    <row r="3" spans="1:16" x14ac:dyDescent="0.25">
      <c r="A3" s="3" t="s">
        <v>16</v>
      </c>
      <c r="B3" s="16" t="s">
        <v>17</v>
      </c>
      <c r="C3" s="47" t="s">
        <v>18</v>
      </c>
      <c r="D3" s="48"/>
      <c r="E3" s="17" t="s">
        <v>19</v>
      </c>
      <c r="F3" s="3"/>
      <c r="G3" s="3"/>
      <c r="H3" s="18" t="s">
        <v>11</v>
      </c>
      <c r="I3" s="19">
        <f>SUMIFS(I8:I116,A8:A116,"SD")</f>
        <v>0</v>
      </c>
      <c r="J3" s="15"/>
      <c r="O3">
        <v>0</v>
      </c>
      <c r="P3">
        <v>2</v>
      </c>
    </row>
    <row r="4" spans="1:16" x14ac:dyDescent="0.25">
      <c r="A4" s="3" t="s">
        <v>20</v>
      </c>
      <c r="B4" s="16" t="s">
        <v>21</v>
      </c>
      <c r="C4" s="47" t="s">
        <v>11</v>
      </c>
      <c r="D4" s="48"/>
      <c r="E4" s="17" t="s">
        <v>12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22</v>
      </c>
      <c r="B5" s="50" t="s">
        <v>23</v>
      </c>
      <c r="C5" s="51" t="s">
        <v>24</v>
      </c>
      <c r="D5" s="51" t="s">
        <v>25</v>
      </c>
      <c r="E5" s="51" t="s">
        <v>26</v>
      </c>
      <c r="F5" s="51" t="s">
        <v>27</v>
      </c>
      <c r="G5" s="51" t="s">
        <v>28</v>
      </c>
      <c r="H5" s="51" t="s">
        <v>29</v>
      </c>
      <c r="I5" s="51"/>
      <c r="J5" s="52" t="s">
        <v>30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31</v>
      </c>
      <c r="I6" s="7" t="s">
        <v>32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33</v>
      </c>
      <c r="B8" s="25"/>
      <c r="C8" s="26" t="s">
        <v>34</v>
      </c>
      <c r="D8" s="27"/>
      <c r="E8" s="24" t="s">
        <v>35</v>
      </c>
      <c r="F8" s="27"/>
      <c r="G8" s="27"/>
      <c r="H8" s="27"/>
      <c r="I8" s="28">
        <f>SUMIFS(I9:I30,A9:A30,"P")</f>
        <v>0</v>
      </c>
      <c r="J8" s="29"/>
    </row>
    <row r="9" spans="1:16" ht="30" x14ac:dyDescent="0.25">
      <c r="A9" s="30" t="s">
        <v>36</v>
      </c>
      <c r="B9" s="30">
        <v>1</v>
      </c>
      <c r="C9" s="31" t="s">
        <v>37</v>
      </c>
      <c r="D9" s="30" t="s">
        <v>38</v>
      </c>
      <c r="E9" s="32" t="s">
        <v>39</v>
      </c>
      <c r="F9" s="33" t="s">
        <v>40</v>
      </c>
      <c r="G9" s="34">
        <v>1464.566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x14ac:dyDescent="0.25">
      <c r="A10" s="30" t="s">
        <v>41</v>
      </c>
      <c r="B10" s="37"/>
      <c r="E10" s="38" t="s">
        <v>38</v>
      </c>
      <c r="J10" s="39"/>
    </row>
    <row r="11" spans="1:16" x14ac:dyDescent="0.25">
      <c r="A11" s="30" t="s">
        <v>42</v>
      </c>
      <c r="B11" s="37"/>
      <c r="E11" s="40" t="s">
        <v>43</v>
      </c>
      <c r="J11" s="39"/>
    </row>
    <row r="12" spans="1:16" ht="165" x14ac:dyDescent="0.25">
      <c r="A12" s="30" t="s">
        <v>44</v>
      </c>
      <c r="B12" s="37"/>
      <c r="E12" s="32" t="s">
        <v>45</v>
      </c>
      <c r="J12" s="39"/>
    </row>
    <row r="13" spans="1:16" ht="30" x14ac:dyDescent="0.25">
      <c r="A13" s="30" t="s">
        <v>36</v>
      </c>
      <c r="B13" s="30">
        <v>2</v>
      </c>
      <c r="C13" s="31" t="s">
        <v>46</v>
      </c>
      <c r="D13" s="30" t="s">
        <v>38</v>
      </c>
      <c r="E13" s="32" t="s">
        <v>47</v>
      </c>
      <c r="F13" s="33" t="s">
        <v>40</v>
      </c>
      <c r="G13" s="34">
        <v>3.6</v>
      </c>
      <c r="H13" s="35">
        <v>0</v>
      </c>
      <c r="I13" s="35">
        <f>ROUND(G13*H13,P4)</f>
        <v>0</v>
      </c>
      <c r="J13" s="30"/>
      <c r="O13" s="36">
        <f>I13*0.21</f>
        <v>0</v>
      </c>
      <c r="P13">
        <v>3</v>
      </c>
    </row>
    <row r="14" spans="1:16" x14ac:dyDescent="0.25">
      <c r="A14" s="30" t="s">
        <v>41</v>
      </c>
      <c r="B14" s="37"/>
      <c r="E14" s="38" t="s">
        <v>38</v>
      </c>
      <c r="J14" s="39"/>
    </row>
    <row r="15" spans="1:16" x14ac:dyDescent="0.25">
      <c r="A15" s="30" t="s">
        <v>42</v>
      </c>
      <c r="B15" s="37"/>
      <c r="E15" s="40" t="s">
        <v>48</v>
      </c>
      <c r="J15" s="39"/>
    </row>
    <row r="16" spans="1:16" ht="165" x14ac:dyDescent="0.25">
      <c r="A16" s="30" t="s">
        <v>44</v>
      </c>
      <c r="B16" s="37"/>
      <c r="E16" s="32" t="s">
        <v>45</v>
      </c>
      <c r="J16" s="39"/>
    </row>
    <row r="17" spans="1:16" x14ac:dyDescent="0.25">
      <c r="A17" s="30" t="s">
        <v>36</v>
      </c>
      <c r="B17" s="30">
        <v>3</v>
      </c>
      <c r="C17" s="31" t="s">
        <v>49</v>
      </c>
      <c r="D17" s="30" t="s">
        <v>38</v>
      </c>
      <c r="E17" s="32" t="s">
        <v>50</v>
      </c>
      <c r="F17" s="33" t="s">
        <v>51</v>
      </c>
      <c r="G17" s="34">
        <v>1</v>
      </c>
      <c r="H17" s="35">
        <v>0</v>
      </c>
      <c r="I17" s="35">
        <f>ROUND(G17*H17,P4)</f>
        <v>0</v>
      </c>
      <c r="J17" s="30"/>
      <c r="O17" s="36">
        <f>I17*0.21</f>
        <v>0</v>
      </c>
      <c r="P17">
        <v>3</v>
      </c>
    </row>
    <row r="18" spans="1:16" x14ac:dyDescent="0.25">
      <c r="A18" s="30" t="s">
        <v>41</v>
      </c>
      <c r="B18" s="37"/>
      <c r="E18" s="38" t="s">
        <v>38</v>
      </c>
      <c r="J18" s="39"/>
    </row>
    <row r="19" spans="1:16" x14ac:dyDescent="0.25">
      <c r="A19" s="30" t="s">
        <v>42</v>
      </c>
      <c r="B19" s="37"/>
      <c r="E19" s="40" t="s">
        <v>52</v>
      </c>
      <c r="J19" s="39"/>
    </row>
    <row r="20" spans="1:16" ht="60" x14ac:dyDescent="0.25">
      <c r="A20" s="30" t="s">
        <v>44</v>
      </c>
      <c r="B20" s="37"/>
      <c r="E20" s="32" t="s">
        <v>53</v>
      </c>
      <c r="J20" s="39"/>
    </row>
    <row r="21" spans="1:16" ht="30" x14ac:dyDescent="0.25">
      <c r="A21" s="30" t="s">
        <v>36</v>
      </c>
      <c r="B21" s="30">
        <v>4</v>
      </c>
      <c r="C21" s="31" t="s">
        <v>54</v>
      </c>
      <c r="D21" s="30" t="s">
        <v>38</v>
      </c>
      <c r="E21" s="32" t="s">
        <v>55</v>
      </c>
      <c r="F21" s="33" t="s">
        <v>51</v>
      </c>
      <c r="G21" s="34">
        <v>1</v>
      </c>
      <c r="H21" s="35">
        <v>0</v>
      </c>
      <c r="I21" s="35">
        <f>ROUND(G21*H21,P4)</f>
        <v>0</v>
      </c>
      <c r="J21" s="30"/>
      <c r="O21" s="36">
        <f>I21*0.21</f>
        <v>0</v>
      </c>
      <c r="P21">
        <v>3</v>
      </c>
    </row>
    <row r="22" spans="1:16" x14ac:dyDescent="0.25">
      <c r="A22" s="30" t="s">
        <v>41</v>
      </c>
      <c r="B22" s="37"/>
      <c r="E22" s="38" t="s">
        <v>38</v>
      </c>
      <c r="J22" s="39"/>
    </row>
    <row r="23" spans="1:16" ht="135" x14ac:dyDescent="0.25">
      <c r="A23" s="30" t="s">
        <v>44</v>
      </c>
      <c r="B23" s="37"/>
      <c r="E23" s="32" t="s">
        <v>56</v>
      </c>
      <c r="J23" s="39"/>
    </row>
    <row r="24" spans="1:16" x14ac:dyDescent="0.25">
      <c r="A24" s="30" t="s">
        <v>36</v>
      </c>
      <c r="B24" s="30">
        <v>5</v>
      </c>
      <c r="C24" s="31" t="s">
        <v>57</v>
      </c>
      <c r="D24" s="30" t="s">
        <v>38</v>
      </c>
      <c r="E24" s="32" t="s">
        <v>58</v>
      </c>
      <c r="F24" s="33" t="s">
        <v>51</v>
      </c>
      <c r="G24" s="34">
        <v>1</v>
      </c>
      <c r="H24" s="35">
        <v>0</v>
      </c>
      <c r="I24" s="35">
        <f>ROUND(G24*H24,P4)</f>
        <v>0</v>
      </c>
      <c r="J24" s="30"/>
      <c r="O24" s="36">
        <f>I24*0.21</f>
        <v>0</v>
      </c>
      <c r="P24">
        <v>3</v>
      </c>
    </row>
    <row r="25" spans="1:16" x14ac:dyDescent="0.25">
      <c r="A25" s="30" t="s">
        <v>41</v>
      </c>
      <c r="B25" s="37"/>
      <c r="E25" s="38" t="s">
        <v>38</v>
      </c>
      <c r="J25" s="39"/>
    </row>
    <row r="26" spans="1:16" ht="75" x14ac:dyDescent="0.25">
      <c r="A26" s="30" t="s">
        <v>44</v>
      </c>
      <c r="B26" s="37"/>
      <c r="E26" s="32" t="s">
        <v>59</v>
      </c>
      <c r="J26" s="39"/>
    </row>
    <row r="27" spans="1:16" x14ac:dyDescent="0.25">
      <c r="A27" s="30" t="s">
        <v>36</v>
      </c>
      <c r="B27" s="30">
        <v>6</v>
      </c>
      <c r="C27" s="31" t="s">
        <v>60</v>
      </c>
      <c r="D27" s="30" t="s">
        <v>38</v>
      </c>
      <c r="E27" s="32" t="s">
        <v>61</v>
      </c>
      <c r="F27" s="33" t="s">
        <v>51</v>
      </c>
      <c r="G27" s="34">
        <v>1</v>
      </c>
      <c r="H27" s="35">
        <v>0</v>
      </c>
      <c r="I27" s="35">
        <f>ROUND(G27*H27,P4)</f>
        <v>0</v>
      </c>
      <c r="J27" s="30"/>
      <c r="O27" s="36">
        <f>I27*0.21</f>
        <v>0</v>
      </c>
      <c r="P27">
        <v>3</v>
      </c>
    </row>
    <row r="28" spans="1:16" x14ac:dyDescent="0.25">
      <c r="A28" s="30" t="s">
        <v>41</v>
      </c>
      <c r="B28" s="37"/>
      <c r="E28" s="38" t="s">
        <v>38</v>
      </c>
      <c r="J28" s="39"/>
    </row>
    <row r="29" spans="1:16" x14ac:dyDescent="0.25">
      <c r="A29" s="30" t="s">
        <v>42</v>
      </c>
      <c r="B29" s="37"/>
      <c r="E29" s="40" t="s">
        <v>62</v>
      </c>
      <c r="J29" s="39"/>
    </row>
    <row r="30" spans="1:16" ht="60" x14ac:dyDescent="0.25">
      <c r="A30" s="30" t="s">
        <v>44</v>
      </c>
      <c r="B30" s="37"/>
      <c r="E30" s="32" t="s">
        <v>63</v>
      </c>
      <c r="J30" s="39"/>
    </row>
    <row r="31" spans="1:16" x14ac:dyDescent="0.25">
      <c r="A31" s="24" t="s">
        <v>33</v>
      </c>
      <c r="B31" s="25"/>
      <c r="C31" s="26" t="s">
        <v>64</v>
      </c>
      <c r="D31" s="27"/>
      <c r="E31" s="24" t="s">
        <v>65</v>
      </c>
      <c r="F31" s="27"/>
      <c r="G31" s="27"/>
      <c r="H31" s="27"/>
      <c r="I31" s="28">
        <f>SUMIFS(I32:I63,A32:A63,"P")</f>
        <v>0</v>
      </c>
      <c r="J31" s="29"/>
    </row>
    <row r="32" spans="1:16" ht="30" x14ac:dyDescent="0.25">
      <c r="A32" s="30" t="s">
        <v>36</v>
      </c>
      <c r="B32" s="30">
        <v>7</v>
      </c>
      <c r="C32" s="31" t="s">
        <v>66</v>
      </c>
      <c r="D32" s="30" t="s">
        <v>38</v>
      </c>
      <c r="E32" s="32" t="s">
        <v>67</v>
      </c>
      <c r="F32" s="33" t="s">
        <v>68</v>
      </c>
      <c r="G32" s="34">
        <v>127.12</v>
      </c>
      <c r="H32" s="35">
        <v>0</v>
      </c>
      <c r="I32" s="35">
        <f>ROUND(G32*H32,P4)</f>
        <v>0</v>
      </c>
      <c r="J32" s="30"/>
      <c r="O32" s="36">
        <f>I32*0.21</f>
        <v>0</v>
      </c>
      <c r="P32">
        <v>3</v>
      </c>
    </row>
    <row r="33" spans="1:16" x14ac:dyDescent="0.25">
      <c r="A33" s="30" t="s">
        <v>41</v>
      </c>
      <c r="B33" s="37"/>
      <c r="E33" s="38" t="s">
        <v>38</v>
      </c>
      <c r="J33" s="39"/>
    </row>
    <row r="34" spans="1:16" x14ac:dyDescent="0.25">
      <c r="A34" s="30" t="s">
        <v>42</v>
      </c>
      <c r="B34" s="37"/>
      <c r="E34" s="40" t="s">
        <v>69</v>
      </c>
      <c r="J34" s="39"/>
    </row>
    <row r="35" spans="1:16" ht="120" x14ac:dyDescent="0.25">
      <c r="A35" s="30" t="s">
        <v>44</v>
      </c>
      <c r="B35" s="37"/>
      <c r="E35" s="32" t="s">
        <v>70</v>
      </c>
      <c r="J35" s="39"/>
    </row>
    <row r="36" spans="1:16" ht="30" x14ac:dyDescent="0.25">
      <c r="A36" s="30" t="s">
        <v>36</v>
      </c>
      <c r="B36" s="30">
        <v>8</v>
      </c>
      <c r="C36" s="31" t="s">
        <v>71</v>
      </c>
      <c r="D36" s="30" t="s">
        <v>38</v>
      </c>
      <c r="E36" s="32" t="s">
        <v>72</v>
      </c>
      <c r="F36" s="33" t="s">
        <v>73</v>
      </c>
      <c r="G36" s="34">
        <v>20</v>
      </c>
      <c r="H36" s="35">
        <v>0</v>
      </c>
      <c r="I36" s="35">
        <f>ROUND(G36*H36,P4)</f>
        <v>0</v>
      </c>
      <c r="J36" s="30"/>
      <c r="O36" s="36">
        <f>I36*0.21</f>
        <v>0</v>
      </c>
      <c r="P36">
        <v>3</v>
      </c>
    </row>
    <row r="37" spans="1:16" x14ac:dyDescent="0.25">
      <c r="A37" s="30" t="s">
        <v>41</v>
      </c>
      <c r="B37" s="37"/>
      <c r="E37" s="38" t="s">
        <v>38</v>
      </c>
      <c r="J37" s="39"/>
    </row>
    <row r="38" spans="1:16" ht="120" x14ac:dyDescent="0.25">
      <c r="A38" s="30" t="s">
        <v>44</v>
      </c>
      <c r="B38" s="37"/>
      <c r="E38" s="32" t="s">
        <v>70</v>
      </c>
      <c r="J38" s="39"/>
    </row>
    <row r="39" spans="1:16" x14ac:dyDescent="0.25">
      <c r="A39" s="30" t="s">
        <v>36</v>
      </c>
      <c r="B39" s="30">
        <v>9</v>
      </c>
      <c r="C39" s="31" t="s">
        <v>74</v>
      </c>
      <c r="D39" s="30" t="s">
        <v>38</v>
      </c>
      <c r="E39" s="32" t="s">
        <v>75</v>
      </c>
      <c r="F39" s="33" t="s">
        <v>68</v>
      </c>
      <c r="G39" s="34">
        <v>45.23</v>
      </c>
      <c r="H39" s="35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x14ac:dyDescent="0.25">
      <c r="A40" s="30" t="s">
        <v>41</v>
      </c>
      <c r="B40" s="37"/>
      <c r="E40" s="38" t="s">
        <v>38</v>
      </c>
      <c r="J40" s="39"/>
    </row>
    <row r="41" spans="1:16" x14ac:dyDescent="0.25">
      <c r="A41" s="30" t="s">
        <v>42</v>
      </c>
      <c r="B41" s="37"/>
      <c r="E41" s="41" t="s">
        <v>38</v>
      </c>
      <c r="J41" s="39"/>
    </row>
    <row r="42" spans="1:16" ht="120" x14ac:dyDescent="0.25">
      <c r="A42" s="30" t="s">
        <v>44</v>
      </c>
      <c r="B42" s="37"/>
      <c r="E42" s="32" t="s">
        <v>70</v>
      </c>
      <c r="J42" s="39"/>
    </row>
    <row r="43" spans="1:16" x14ac:dyDescent="0.25">
      <c r="A43" s="30" t="s">
        <v>36</v>
      </c>
      <c r="B43" s="30">
        <v>10</v>
      </c>
      <c r="C43" s="31" t="s">
        <v>76</v>
      </c>
      <c r="D43" s="30" t="s">
        <v>38</v>
      </c>
      <c r="E43" s="32" t="s">
        <v>77</v>
      </c>
      <c r="F43" s="33" t="s">
        <v>68</v>
      </c>
      <c r="G43" s="34">
        <v>471.363</v>
      </c>
      <c r="H43" s="35">
        <v>0</v>
      </c>
      <c r="I43" s="35">
        <f>ROUND(G43*H43,P4)</f>
        <v>0</v>
      </c>
      <c r="J43" s="30"/>
      <c r="O43" s="36">
        <f>I43*0.21</f>
        <v>0</v>
      </c>
      <c r="P43">
        <v>3</v>
      </c>
    </row>
    <row r="44" spans="1:16" x14ac:dyDescent="0.25">
      <c r="A44" s="30" t="s">
        <v>41</v>
      </c>
      <c r="B44" s="37"/>
      <c r="E44" s="38" t="s">
        <v>38</v>
      </c>
      <c r="J44" s="39"/>
    </row>
    <row r="45" spans="1:16" x14ac:dyDescent="0.25">
      <c r="A45" s="30" t="s">
        <v>42</v>
      </c>
      <c r="B45" s="37"/>
      <c r="E45" s="40" t="s">
        <v>78</v>
      </c>
      <c r="J45" s="39"/>
    </row>
    <row r="46" spans="1:16" ht="409.5" x14ac:dyDescent="0.25">
      <c r="A46" s="30" t="s">
        <v>44</v>
      </c>
      <c r="B46" s="37"/>
      <c r="E46" s="32" t="s">
        <v>79</v>
      </c>
      <c r="J46" s="39"/>
    </row>
    <row r="47" spans="1:16" x14ac:dyDescent="0.25">
      <c r="A47" s="30" t="s">
        <v>36</v>
      </c>
      <c r="B47" s="30">
        <v>11</v>
      </c>
      <c r="C47" s="31" t="s">
        <v>80</v>
      </c>
      <c r="D47" s="30" t="s">
        <v>38</v>
      </c>
      <c r="E47" s="32" t="s">
        <v>81</v>
      </c>
      <c r="F47" s="33" t="s">
        <v>68</v>
      </c>
      <c r="G47" s="34">
        <v>133.80000000000001</v>
      </c>
      <c r="H47" s="35">
        <v>0</v>
      </c>
      <c r="I47" s="35">
        <f>ROUND(G47*H47,P4)</f>
        <v>0</v>
      </c>
      <c r="J47" s="30"/>
      <c r="O47" s="36">
        <f>I47*0.21</f>
        <v>0</v>
      </c>
      <c r="P47">
        <v>3</v>
      </c>
    </row>
    <row r="48" spans="1:16" x14ac:dyDescent="0.25">
      <c r="A48" s="30" t="s">
        <v>41</v>
      </c>
      <c r="B48" s="37"/>
      <c r="E48" s="38" t="s">
        <v>38</v>
      </c>
      <c r="J48" s="39"/>
    </row>
    <row r="49" spans="1:16" x14ac:dyDescent="0.25">
      <c r="A49" s="30" t="s">
        <v>42</v>
      </c>
      <c r="B49" s="37"/>
      <c r="E49" s="40" t="s">
        <v>82</v>
      </c>
      <c r="J49" s="39"/>
    </row>
    <row r="50" spans="1:16" ht="409.5" x14ac:dyDescent="0.25">
      <c r="A50" s="30" t="s">
        <v>44</v>
      </c>
      <c r="B50" s="37"/>
      <c r="E50" s="32" t="s">
        <v>83</v>
      </c>
      <c r="J50" s="39"/>
    </row>
    <row r="51" spans="1:16" x14ac:dyDescent="0.25">
      <c r="A51" s="30" t="s">
        <v>36</v>
      </c>
      <c r="B51" s="30">
        <v>12</v>
      </c>
      <c r="C51" s="31" t="s">
        <v>84</v>
      </c>
      <c r="D51" s="30" t="s">
        <v>38</v>
      </c>
      <c r="E51" s="32" t="s">
        <v>85</v>
      </c>
      <c r="F51" s="33" t="s">
        <v>86</v>
      </c>
      <c r="G51" s="34">
        <v>1321.59</v>
      </c>
      <c r="H51" s="35">
        <v>0</v>
      </c>
      <c r="I51" s="35">
        <f>ROUND(G51*H51,P4)</f>
        <v>0</v>
      </c>
      <c r="J51" s="30"/>
      <c r="O51" s="36">
        <f>I51*0.21</f>
        <v>0</v>
      </c>
      <c r="P51">
        <v>3</v>
      </c>
    </row>
    <row r="52" spans="1:16" x14ac:dyDescent="0.25">
      <c r="A52" s="30" t="s">
        <v>41</v>
      </c>
      <c r="B52" s="37"/>
      <c r="E52" s="38" t="s">
        <v>38</v>
      </c>
      <c r="J52" s="39"/>
    </row>
    <row r="53" spans="1:16" x14ac:dyDescent="0.25">
      <c r="A53" s="30" t="s">
        <v>42</v>
      </c>
      <c r="B53" s="37"/>
      <c r="E53" s="40" t="s">
        <v>87</v>
      </c>
      <c r="J53" s="39"/>
    </row>
    <row r="54" spans="1:16" ht="75" x14ac:dyDescent="0.25">
      <c r="A54" s="30" t="s">
        <v>44</v>
      </c>
      <c r="B54" s="37"/>
      <c r="E54" s="32" t="s">
        <v>88</v>
      </c>
      <c r="J54" s="39"/>
    </row>
    <row r="55" spans="1:16" x14ac:dyDescent="0.25">
      <c r="A55" s="30" t="s">
        <v>36</v>
      </c>
      <c r="B55" s="30">
        <v>13</v>
      </c>
      <c r="C55" s="31" t="s">
        <v>89</v>
      </c>
      <c r="D55" s="30" t="s">
        <v>38</v>
      </c>
      <c r="E55" s="32" t="s">
        <v>90</v>
      </c>
      <c r="F55" s="33" t="s">
        <v>86</v>
      </c>
      <c r="G55" s="34">
        <v>393</v>
      </c>
      <c r="H55" s="35">
        <v>0</v>
      </c>
      <c r="I55" s="35">
        <f>ROUND(G55*H55,P4)</f>
        <v>0</v>
      </c>
      <c r="J55" s="30"/>
      <c r="O55" s="36">
        <f>I55*0.21</f>
        <v>0</v>
      </c>
      <c r="P55">
        <v>3</v>
      </c>
    </row>
    <row r="56" spans="1:16" x14ac:dyDescent="0.25">
      <c r="A56" s="30" t="s">
        <v>41</v>
      </c>
      <c r="B56" s="37"/>
      <c r="E56" s="38" t="s">
        <v>38</v>
      </c>
      <c r="J56" s="39"/>
    </row>
    <row r="57" spans="1:16" ht="60" x14ac:dyDescent="0.25">
      <c r="A57" s="30" t="s">
        <v>44</v>
      </c>
      <c r="B57" s="37"/>
      <c r="E57" s="32" t="s">
        <v>91</v>
      </c>
      <c r="J57" s="39"/>
    </row>
    <row r="58" spans="1:16" x14ac:dyDescent="0.25">
      <c r="A58" s="30" t="s">
        <v>36</v>
      </c>
      <c r="B58" s="30">
        <v>14</v>
      </c>
      <c r="C58" s="31" t="s">
        <v>92</v>
      </c>
      <c r="D58" s="30" t="s">
        <v>38</v>
      </c>
      <c r="E58" s="32" t="s">
        <v>93</v>
      </c>
      <c r="F58" s="33" t="s">
        <v>86</v>
      </c>
      <c r="G58" s="34">
        <v>393</v>
      </c>
      <c r="H58" s="35">
        <v>0</v>
      </c>
      <c r="I58" s="35">
        <f>ROUND(G58*H58,P4)</f>
        <v>0</v>
      </c>
      <c r="J58" s="30"/>
      <c r="O58" s="36">
        <f>I58*0.21</f>
        <v>0</v>
      </c>
      <c r="P58">
        <v>3</v>
      </c>
    </row>
    <row r="59" spans="1:16" x14ac:dyDescent="0.25">
      <c r="A59" s="30" t="s">
        <v>41</v>
      </c>
      <c r="B59" s="37"/>
      <c r="E59" s="32" t="s">
        <v>94</v>
      </c>
      <c r="J59" s="39"/>
    </row>
    <row r="60" spans="1:16" ht="75" x14ac:dyDescent="0.25">
      <c r="A60" s="30" t="s">
        <v>44</v>
      </c>
      <c r="B60" s="37"/>
      <c r="E60" s="32" t="s">
        <v>95</v>
      </c>
      <c r="J60" s="39"/>
    </row>
    <row r="61" spans="1:16" x14ac:dyDescent="0.25">
      <c r="A61" s="30" t="s">
        <v>36</v>
      </c>
      <c r="B61" s="30">
        <v>15</v>
      </c>
      <c r="C61" s="31" t="s">
        <v>96</v>
      </c>
      <c r="D61" s="30" t="s">
        <v>38</v>
      </c>
      <c r="E61" s="32" t="s">
        <v>97</v>
      </c>
      <c r="F61" s="33" t="s">
        <v>86</v>
      </c>
      <c r="G61" s="34">
        <v>393</v>
      </c>
      <c r="H61" s="35">
        <v>0</v>
      </c>
      <c r="I61" s="35">
        <f>ROUND(G61*H61,P4)</f>
        <v>0</v>
      </c>
      <c r="J61" s="30"/>
      <c r="O61" s="36">
        <f>I61*0.21</f>
        <v>0</v>
      </c>
      <c r="P61">
        <v>3</v>
      </c>
    </row>
    <row r="62" spans="1:16" x14ac:dyDescent="0.25">
      <c r="A62" s="30" t="s">
        <v>41</v>
      </c>
      <c r="B62" s="37"/>
      <c r="E62" s="38" t="s">
        <v>38</v>
      </c>
      <c r="J62" s="39"/>
    </row>
    <row r="63" spans="1:16" ht="75" x14ac:dyDescent="0.25">
      <c r="A63" s="30" t="s">
        <v>44</v>
      </c>
      <c r="B63" s="37"/>
      <c r="E63" s="32" t="s">
        <v>98</v>
      </c>
      <c r="J63" s="39"/>
    </row>
    <row r="64" spans="1:16" x14ac:dyDescent="0.25">
      <c r="A64" s="24" t="s">
        <v>33</v>
      </c>
      <c r="B64" s="25"/>
      <c r="C64" s="26" t="s">
        <v>99</v>
      </c>
      <c r="D64" s="27"/>
      <c r="E64" s="24" t="s">
        <v>100</v>
      </c>
      <c r="F64" s="27"/>
      <c r="G64" s="27"/>
      <c r="H64" s="27"/>
      <c r="I64" s="28">
        <f>SUMIFS(I65:I68,A65:A68,"P")</f>
        <v>0</v>
      </c>
      <c r="J64" s="29"/>
    </row>
    <row r="65" spans="1:16" x14ac:dyDescent="0.25">
      <c r="A65" s="30" t="s">
        <v>36</v>
      </c>
      <c r="B65" s="30">
        <v>16</v>
      </c>
      <c r="C65" s="31" t="s">
        <v>101</v>
      </c>
      <c r="D65" s="30" t="s">
        <v>38</v>
      </c>
      <c r="E65" s="32" t="s">
        <v>102</v>
      </c>
      <c r="F65" s="33" t="s">
        <v>68</v>
      </c>
      <c r="G65" s="34">
        <v>48</v>
      </c>
      <c r="H65" s="35">
        <v>0</v>
      </c>
      <c r="I65" s="35">
        <f>ROUND(G65*H65,P4)</f>
        <v>0</v>
      </c>
      <c r="J65" s="30"/>
      <c r="O65" s="36">
        <f>I65*0.21</f>
        <v>0</v>
      </c>
      <c r="P65">
        <v>3</v>
      </c>
    </row>
    <row r="66" spans="1:16" x14ac:dyDescent="0.25">
      <c r="A66" s="30" t="s">
        <v>41</v>
      </c>
      <c r="B66" s="37"/>
      <c r="E66" s="32" t="s">
        <v>103</v>
      </c>
      <c r="J66" s="39"/>
    </row>
    <row r="67" spans="1:16" x14ac:dyDescent="0.25">
      <c r="A67" s="30" t="s">
        <v>42</v>
      </c>
      <c r="B67" s="37"/>
      <c r="E67" s="40" t="s">
        <v>104</v>
      </c>
      <c r="J67" s="39"/>
    </row>
    <row r="68" spans="1:16" ht="105" x14ac:dyDescent="0.25">
      <c r="A68" s="30" t="s">
        <v>44</v>
      </c>
      <c r="B68" s="37"/>
      <c r="E68" s="32" t="s">
        <v>105</v>
      </c>
      <c r="J68" s="39"/>
    </row>
    <row r="69" spans="1:16" x14ac:dyDescent="0.25">
      <c r="A69" s="24" t="s">
        <v>33</v>
      </c>
      <c r="B69" s="25"/>
      <c r="C69" s="26" t="s">
        <v>106</v>
      </c>
      <c r="D69" s="27"/>
      <c r="E69" s="24" t="s">
        <v>12</v>
      </c>
      <c r="F69" s="27"/>
      <c r="G69" s="27"/>
      <c r="H69" s="27"/>
      <c r="I69" s="28">
        <f>SUMIFS(I70:I83,A70:A83,"P")</f>
        <v>0</v>
      </c>
      <c r="J69" s="29"/>
    </row>
    <row r="70" spans="1:16" x14ac:dyDescent="0.25">
      <c r="A70" s="30" t="s">
        <v>36</v>
      </c>
      <c r="B70" s="30">
        <v>17</v>
      </c>
      <c r="C70" s="31" t="s">
        <v>107</v>
      </c>
      <c r="D70" s="30" t="s">
        <v>38</v>
      </c>
      <c r="E70" s="32" t="s">
        <v>108</v>
      </c>
      <c r="F70" s="33" t="s">
        <v>86</v>
      </c>
      <c r="G70" s="34">
        <v>2069</v>
      </c>
      <c r="H70" s="35">
        <v>0</v>
      </c>
      <c r="I70" s="35">
        <f>ROUND(G70*H70,P4)</f>
        <v>0</v>
      </c>
      <c r="J70" s="30"/>
      <c r="O70" s="36">
        <f>I70*0.21</f>
        <v>0</v>
      </c>
      <c r="P70">
        <v>3</v>
      </c>
    </row>
    <row r="71" spans="1:16" x14ac:dyDescent="0.25">
      <c r="A71" s="30" t="s">
        <v>41</v>
      </c>
      <c r="B71" s="37"/>
      <c r="E71" s="38" t="s">
        <v>38</v>
      </c>
      <c r="J71" s="39"/>
    </row>
    <row r="72" spans="1:16" x14ac:dyDescent="0.25">
      <c r="A72" s="30" t="s">
        <v>42</v>
      </c>
      <c r="B72" s="37"/>
      <c r="E72" s="40" t="s">
        <v>109</v>
      </c>
      <c r="J72" s="39"/>
    </row>
    <row r="73" spans="1:16" ht="90" x14ac:dyDescent="0.25">
      <c r="A73" s="30" t="s">
        <v>44</v>
      </c>
      <c r="B73" s="37"/>
      <c r="E73" s="32" t="s">
        <v>110</v>
      </c>
      <c r="J73" s="39"/>
    </row>
    <row r="74" spans="1:16" x14ac:dyDescent="0.25">
      <c r="A74" s="30" t="s">
        <v>36</v>
      </c>
      <c r="B74" s="30">
        <v>18</v>
      </c>
      <c r="C74" s="31" t="s">
        <v>111</v>
      </c>
      <c r="D74" s="30" t="s">
        <v>38</v>
      </c>
      <c r="E74" s="32" t="s">
        <v>112</v>
      </c>
      <c r="F74" s="33" t="s">
        <v>86</v>
      </c>
      <c r="G74" s="34">
        <v>154.4</v>
      </c>
      <c r="H74" s="35">
        <v>0</v>
      </c>
      <c r="I74" s="35">
        <f>ROUND(G74*H74,P4)</f>
        <v>0</v>
      </c>
      <c r="J74" s="30"/>
      <c r="O74" s="36">
        <f>I74*0.21</f>
        <v>0</v>
      </c>
      <c r="P74">
        <v>3</v>
      </c>
    </row>
    <row r="75" spans="1:16" x14ac:dyDescent="0.25">
      <c r="A75" s="30" t="s">
        <v>41</v>
      </c>
      <c r="B75" s="37"/>
      <c r="E75" s="38" t="s">
        <v>38</v>
      </c>
      <c r="J75" s="39"/>
    </row>
    <row r="76" spans="1:16" x14ac:dyDescent="0.25">
      <c r="A76" s="30" t="s">
        <v>42</v>
      </c>
      <c r="B76" s="37"/>
      <c r="E76" s="40" t="s">
        <v>113</v>
      </c>
      <c r="J76" s="39"/>
    </row>
    <row r="77" spans="1:16" ht="90" x14ac:dyDescent="0.25">
      <c r="A77" s="30" t="s">
        <v>44</v>
      </c>
      <c r="B77" s="37"/>
      <c r="E77" s="32" t="s">
        <v>110</v>
      </c>
      <c r="J77" s="39"/>
    </row>
    <row r="78" spans="1:16" x14ac:dyDescent="0.25">
      <c r="A78" s="30" t="s">
        <v>36</v>
      </c>
      <c r="B78" s="30">
        <v>19</v>
      </c>
      <c r="C78" s="31" t="s">
        <v>114</v>
      </c>
      <c r="D78" s="30" t="s">
        <v>38</v>
      </c>
      <c r="E78" s="32" t="s">
        <v>115</v>
      </c>
      <c r="F78" s="33" t="s">
        <v>86</v>
      </c>
      <c r="G78" s="34">
        <v>90.4</v>
      </c>
      <c r="H78" s="35">
        <v>0</v>
      </c>
      <c r="I78" s="35">
        <f>ROUND(G78*H78,P4)</f>
        <v>0</v>
      </c>
      <c r="J78" s="30"/>
      <c r="O78" s="36">
        <f>I78*0.21</f>
        <v>0</v>
      </c>
      <c r="P78">
        <v>3</v>
      </c>
    </row>
    <row r="79" spans="1:16" x14ac:dyDescent="0.25">
      <c r="A79" s="30" t="s">
        <v>41</v>
      </c>
      <c r="B79" s="37"/>
      <c r="E79" s="38" t="s">
        <v>38</v>
      </c>
      <c r="J79" s="39"/>
    </row>
    <row r="80" spans="1:16" ht="225" x14ac:dyDescent="0.25">
      <c r="A80" s="30" t="s">
        <v>44</v>
      </c>
      <c r="B80" s="37"/>
      <c r="E80" s="32" t="s">
        <v>116</v>
      </c>
      <c r="J80" s="39"/>
    </row>
    <row r="81" spans="1:16" ht="30" x14ac:dyDescent="0.25">
      <c r="A81" s="30" t="s">
        <v>36</v>
      </c>
      <c r="B81" s="30">
        <v>20</v>
      </c>
      <c r="C81" s="31" t="s">
        <v>117</v>
      </c>
      <c r="D81" s="30" t="s">
        <v>38</v>
      </c>
      <c r="E81" s="32" t="s">
        <v>118</v>
      </c>
      <c r="F81" s="33" t="s">
        <v>86</v>
      </c>
      <c r="G81" s="34">
        <v>64</v>
      </c>
      <c r="H81" s="35">
        <v>0</v>
      </c>
      <c r="I81" s="35">
        <f>ROUND(G81*H81,P4)</f>
        <v>0</v>
      </c>
      <c r="J81" s="30"/>
      <c r="O81" s="36">
        <f>I81*0.21</f>
        <v>0</v>
      </c>
      <c r="P81">
        <v>3</v>
      </c>
    </row>
    <row r="82" spans="1:16" x14ac:dyDescent="0.25">
      <c r="A82" s="30" t="s">
        <v>41</v>
      </c>
      <c r="B82" s="37"/>
      <c r="E82" s="32" t="s">
        <v>119</v>
      </c>
      <c r="J82" s="39"/>
    </row>
    <row r="83" spans="1:16" ht="210" x14ac:dyDescent="0.25">
      <c r="A83" s="30" t="s">
        <v>44</v>
      </c>
      <c r="B83" s="37"/>
      <c r="E83" s="32" t="s">
        <v>120</v>
      </c>
      <c r="J83" s="39"/>
    </row>
    <row r="84" spans="1:16" x14ac:dyDescent="0.25">
      <c r="A84" s="24" t="s">
        <v>33</v>
      </c>
      <c r="B84" s="25"/>
      <c r="C84" s="26" t="s">
        <v>121</v>
      </c>
      <c r="D84" s="27"/>
      <c r="E84" s="24" t="s">
        <v>122</v>
      </c>
      <c r="F84" s="27"/>
      <c r="G84" s="27"/>
      <c r="H84" s="27"/>
      <c r="I84" s="28">
        <f>SUMIFS(I85:I96,A85:A96,"P")</f>
        <v>0</v>
      </c>
      <c r="J84" s="29"/>
    </row>
    <row r="85" spans="1:16" x14ac:dyDescent="0.25">
      <c r="A85" s="30" t="s">
        <v>36</v>
      </c>
      <c r="B85" s="30">
        <v>21</v>
      </c>
      <c r="C85" s="31" t="s">
        <v>123</v>
      </c>
      <c r="D85" s="30" t="s">
        <v>38</v>
      </c>
      <c r="E85" s="32" t="s">
        <v>124</v>
      </c>
      <c r="F85" s="33" t="s">
        <v>73</v>
      </c>
      <c r="G85" s="34">
        <v>159.6</v>
      </c>
      <c r="H85" s="35">
        <v>0</v>
      </c>
      <c r="I85" s="35">
        <f>ROUND(G85*H85,P4)</f>
        <v>0</v>
      </c>
      <c r="J85" s="30"/>
      <c r="O85" s="36">
        <f>I85*0.21</f>
        <v>0</v>
      </c>
      <c r="P85">
        <v>3</v>
      </c>
    </row>
    <row r="86" spans="1:16" x14ac:dyDescent="0.25">
      <c r="A86" s="30" t="s">
        <v>41</v>
      </c>
      <c r="B86" s="37"/>
      <c r="E86" s="38" t="s">
        <v>38</v>
      </c>
      <c r="J86" s="39"/>
    </row>
    <row r="87" spans="1:16" ht="330" x14ac:dyDescent="0.25">
      <c r="A87" s="30" t="s">
        <v>44</v>
      </c>
      <c r="B87" s="37"/>
      <c r="E87" s="32" t="s">
        <v>125</v>
      </c>
      <c r="J87" s="39"/>
    </row>
    <row r="88" spans="1:16" x14ac:dyDescent="0.25">
      <c r="A88" s="30" t="s">
        <v>36</v>
      </c>
      <c r="B88" s="30">
        <v>22</v>
      </c>
      <c r="C88" s="31" t="s">
        <v>126</v>
      </c>
      <c r="D88" s="30" t="s">
        <v>38</v>
      </c>
      <c r="E88" s="32" t="s">
        <v>127</v>
      </c>
      <c r="F88" s="33" t="s">
        <v>128</v>
      </c>
      <c r="G88" s="34">
        <v>6</v>
      </c>
      <c r="H88" s="35">
        <v>0</v>
      </c>
      <c r="I88" s="35">
        <f>ROUND(G88*H88,P4)</f>
        <v>0</v>
      </c>
      <c r="J88" s="30"/>
      <c r="O88" s="36">
        <f>I88*0.21</f>
        <v>0</v>
      </c>
      <c r="P88">
        <v>3</v>
      </c>
    </row>
    <row r="89" spans="1:16" x14ac:dyDescent="0.25">
      <c r="A89" s="30" t="s">
        <v>41</v>
      </c>
      <c r="B89" s="37"/>
      <c r="E89" s="38" t="s">
        <v>38</v>
      </c>
      <c r="J89" s="39"/>
    </row>
    <row r="90" spans="1:16" ht="120" x14ac:dyDescent="0.25">
      <c r="A90" s="30" t="s">
        <v>44</v>
      </c>
      <c r="B90" s="37"/>
      <c r="E90" s="32" t="s">
        <v>129</v>
      </c>
      <c r="J90" s="39"/>
    </row>
    <row r="91" spans="1:16" x14ac:dyDescent="0.25">
      <c r="A91" s="30" t="s">
        <v>36</v>
      </c>
      <c r="B91" s="30">
        <v>23</v>
      </c>
      <c r="C91" s="31" t="s">
        <v>130</v>
      </c>
      <c r="D91" s="30" t="s">
        <v>38</v>
      </c>
      <c r="E91" s="32" t="s">
        <v>131</v>
      </c>
      <c r="F91" s="33" t="s">
        <v>128</v>
      </c>
      <c r="G91" s="34">
        <v>2</v>
      </c>
      <c r="H91" s="35">
        <v>0</v>
      </c>
      <c r="I91" s="35">
        <f>ROUND(G91*H91,P4)</f>
        <v>0</v>
      </c>
      <c r="J91" s="30"/>
      <c r="O91" s="36">
        <f>I91*0.21</f>
        <v>0</v>
      </c>
      <c r="P91">
        <v>3</v>
      </c>
    </row>
    <row r="92" spans="1:16" x14ac:dyDescent="0.25">
      <c r="A92" s="30" t="s">
        <v>41</v>
      </c>
      <c r="B92" s="37"/>
      <c r="E92" s="38" t="s">
        <v>38</v>
      </c>
      <c r="J92" s="39"/>
    </row>
    <row r="93" spans="1:16" ht="75" x14ac:dyDescent="0.25">
      <c r="A93" s="30" t="s">
        <v>44</v>
      </c>
      <c r="B93" s="37"/>
      <c r="E93" s="32" t="s">
        <v>132</v>
      </c>
      <c r="J93" s="39"/>
    </row>
    <row r="94" spans="1:16" x14ac:dyDescent="0.25">
      <c r="A94" s="30" t="s">
        <v>36</v>
      </c>
      <c r="B94" s="30">
        <v>24</v>
      </c>
      <c r="C94" s="31" t="s">
        <v>133</v>
      </c>
      <c r="D94" s="30" t="s">
        <v>38</v>
      </c>
      <c r="E94" s="32" t="s">
        <v>134</v>
      </c>
      <c r="F94" s="33" t="s">
        <v>128</v>
      </c>
      <c r="G94" s="34">
        <v>12</v>
      </c>
      <c r="H94" s="35">
        <v>0</v>
      </c>
      <c r="I94" s="35">
        <f>ROUND(G94*H94,P4)</f>
        <v>0</v>
      </c>
      <c r="J94" s="30"/>
      <c r="O94" s="36">
        <f>I94*0.21</f>
        <v>0</v>
      </c>
      <c r="P94">
        <v>3</v>
      </c>
    </row>
    <row r="95" spans="1:16" x14ac:dyDescent="0.25">
      <c r="A95" s="30" t="s">
        <v>41</v>
      </c>
      <c r="B95" s="37"/>
      <c r="E95" s="38" t="s">
        <v>38</v>
      </c>
      <c r="J95" s="39"/>
    </row>
    <row r="96" spans="1:16" ht="75" x14ac:dyDescent="0.25">
      <c r="A96" s="30" t="s">
        <v>44</v>
      </c>
      <c r="B96" s="37"/>
      <c r="E96" s="32" t="s">
        <v>132</v>
      </c>
      <c r="J96" s="39"/>
    </row>
    <row r="97" spans="1:16" x14ac:dyDescent="0.25">
      <c r="A97" s="24" t="s">
        <v>33</v>
      </c>
      <c r="B97" s="25"/>
      <c r="C97" s="26" t="s">
        <v>135</v>
      </c>
      <c r="D97" s="27"/>
      <c r="E97" s="24" t="s">
        <v>136</v>
      </c>
      <c r="F97" s="27"/>
      <c r="G97" s="27"/>
      <c r="H97" s="27"/>
      <c r="I97" s="28">
        <f>SUMIFS(I98:I116,A98:A116,"P")</f>
        <v>0</v>
      </c>
      <c r="J97" s="29"/>
    </row>
    <row r="98" spans="1:16" x14ac:dyDescent="0.25">
      <c r="A98" s="30" t="s">
        <v>36</v>
      </c>
      <c r="B98" s="30">
        <v>25</v>
      </c>
      <c r="C98" s="31" t="s">
        <v>137</v>
      </c>
      <c r="D98" s="30" t="s">
        <v>38</v>
      </c>
      <c r="E98" s="32" t="s">
        <v>138</v>
      </c>
      <c r="F98" s="33" t="s">
        <v>73</v>
      </c>
      <c r="G98" s="34">
        <v>5.3</v>
      </c>
      <c r="H98" s="35">
        <v>0</v>
      </c>
      <c r="I98" s="35">
        <f>ROUND(G98*H98,P4)</f>
        <v>0</v>
      </c>
      <c r="J98" s="30"/>
      <c r="O98" s="36">
        <f>I98*0.21</f>
        <v>0</v>
      </c>
      <c r="P98">
        <v>3</v>
      </c>
    </row>
    <row r="99" spans="1:16" x14ac:dyDescent="0.25">
      <c r="A99" s="30" t="s">
        <v>41</v>
      </c>
      <c r="B99" s="37"/>
      <c r="E99" s="38" t="s">
        <v>38</v>
      </c>
      <c r="J99" s="39"/>
    </row>
    <row r="100" spans="1:16" x14ac:dyDescent="0.25">
      <c r="A100" s="30" t="s">
        <v>42</v>
      </c>
      <c r="B100" s="37"/>
      <c r="E100" s="41" t="s">
        <v>38</v>
      </c>
      <c r="J100" s="39"/>
    </row>
    <row r="101" spans="1:16" ht="90" x14ac:dyDescent="0.25">
      <c r="A101" s="30" t="s">
        <v>44</v>
      </c>
      <c r="B101" s="37"/>
      <c r="E101" s="32" t="s">
        <v>139</v>
      </c>
      <c r="J101" s="39"/>
    </row>
    <row r="102" spans="1:16" ht="30" x14ac:dyDescent="0.25">
      <c r="A102" s="30" t="s">
        <v>36</v>
      </c>
      <c r="B102" s="30">
        <v>26</v>
      </c>
      <c r="C102" s="31" t="s">
        <v>140</v>
      </c>
      <c r="D102" s="30" t="s">
        <v>38</v>
      </c>
      <c r="E102" s="32" t="s">
        <v>141</v>
      </c>
      <c r="F102" s="33" t="s">
        <v>73</v>
      </c>
      <c r="G102" s="34">
        <v>442.3</v>
      </c>
      <c r="H102" s="35">
        <v>0</v>
      </c>
      <c r="I102" s="35">
        <f>ROUND(G102*H102,P4)</f>
        <v>0</v>
      </c>
      <c r="J102" s="30"/>
      <c r="O102" s="36">
        <f>I102*0.21</f>
        <v>0</v>
      </c>
      <c r="P102">
        <v>3</v>
      </c>
    </row>
    <row r="103" spans="1:16" x14ac:dyDescent="0.25">
      <c r="A103" s="30" t="s">
        <v>41</v>
      </c>
      <c r="B103" s="37"/>
      <c r="E103" s="38" t="s">
        <v>38</v>
      </c>
      <c r="J103" s="39"/>
    </row>
    <row r="104" spans="1:16" x14ac:dyDescent="0.25">
      <c r="A104" s="30" t="s">
        <v>42</v>
      </c>
      <c r="B104" s="37"/>
      <c r="E104" s="41" t="s">
        <v>38</v>
      </c>
      <c r="J104" s="39"/>
    </row>
    <row r="105" spans="1:16" ht="90" x14ac:dyDescent="0.25">
      <c r="A105" s="30" t="s">
        <v>44</v>
      </c>
      <c r="B105" s="37"/>
      <c r="E105" s="32" t="s">
        <v>139</v>
      </c>
      <c r="J105" s="39"/>
    </row>
    <row r="106" spans="1:16" x14ac:dyDescent="0.25">
      <c r="A106" s="30" t="s">
        <v>36</v>
      </c>
      <c r="B106" s="30">
        <v>27</v>
      </c>
      <c r="C106" s="31" t="s">
        <v>142</v>
      </c>
      <c r="D106" s="30" t="s">
        <v>38</v>
      </c>
      <c r="E106" s="32" t="s">
        <v>143</v>
      </c>
      <c r="F106" s="33" t="s">
        <v>73</v>
      </c>
      <c r="G106" s="34">
        <v>15</v>
      </c>
      <c r="H106" s="35">
        <v>0</v>
      </c>
      <c r="I106" s="35">
        <f>ROUND(G106*H106,P4)</f>
        <v>0</v>
      </c>
      <c r="J106" s="30"/>
      <c r="O106" s="36">
        <f>I106*0.21</f>
        <v>0</v>
      </c>
      <c r="P106">
        <v>3</v>
      </c>
    </row>
    <row r="107" spans="1:16" x14ac:dyDescent="0.25">
      <c r="A107" s="30" t="s">
        <v>41</v>
      </c>
      <c r="B107" s="37"/>
      <c r="E107" s="38" t="s">
        <v>38</v>
      </c>
      <c r="J107" s="39"/>
    </row>
    <row r="108" spans="1:16" x14ac:dyDescent="0.25">
      <c r="A108" s="30" t="s">
        <v>42</v>
      </c>
      <c r="B108" s="37"/>
      <c r="E108" s="41" t="s">
        <v>38</v>
      </c>
      <c r="J108" s="39"/>
    </row>
    <row r="109" spans="1:16" ht="75" x14ac:dyDescent="0.25">
      <c r="A109" s="30" t="s">
        <v>44</v>
      </c>
      <c r="B109" s="37"/>
      <c r="E109" s="32" t="s">
        <v>144</v>
      </c>
      <c r="J109" s="39"/>
    </row>
    <row r="110" spans="1:16" x14ac:dyDescent="0.25">
      <c r="A110" s="30" t="s">
        <v>36</v>
      </c>
      <c r="B110" s="30">
        <v>28</v>
      </c>
      <c r="C110" s="31" t="s">
        <v>145</v>
      </c>
      <c r="D110" s="30" t="s">
        <v>38</v>
      </c>
      <c r="E110" s="32" t="s">
        <v>146</v>
      </c>
      <c r="F110" s="33" t="s">
        <v>73</v>
      </c>
      <c r="G110" s="34">
        <v>15</v>
      </c>
      <c r="H110" s="35">
        <v>0</v>
      </c>
      <c r="I110" s="35">
        <f>ROUND(G110*H110,P4)</f>
        <v>0</v>
      </c>
      <c r="J110" s="30"/>
      <c r="O110" s="36">
        <f>I110*0.21</f>
        <v>0</v>
      </c>
      <c r="P110">
        <v>3</v>
      </c>
    </row>
    <row r="111" spans="1:16" x14ac:dyDescent="0.25">
      <c r="A111" s="30" t="s">
        <v>41</v>
      </c>
      <c r="B111" s="37"/>
      <c r="E111" s="38" t="s">
        <v>38</v>
      </c>
      <c r="J111" s="39"/>
    </row>
    <row r="112" spans="1:16" x14ac:dyDescent="0.25">
      <c r="A112" s="30" t="s">
        <v>42</v>
      </c>
      <c r="B112" s="37"/>
      <c r="E112" s="41" t="s">
        <v>38</v>
      </c>
      <c r="J112" s="39"/>
    </row>
    <row r="113" spans="1:16" ht="90" x14ac:dyDescent="0.25">
      <c r="A113" s="30" t="s">
        <v>44</v>
      </c>
      <c r="B113" s="37"/>
      <c r="E113" s="32" t="s">
        <v>147</v>
      </c>
      <c r="J113" s="39"/>
    </row>
    <row r="114" spans="1:16" x14ac:dyDescent="0.25">
      <c r="A114" s="30" t="s">
        <v>36</v>
      </c>
      <c r="B114" s="30">
        <v>29</v>
      </c>
      <c r="C114" s="31" t="s">
        <v>148</v>
      </c>
      <c r="D114" s="30" t="s">
        <v>38</v>
      </c>
      <c r="E114" s="32" t="s">
        <v>149</v>
      </c>
      <c r="F114" s="33" t="s">
        <v>128</v>
      </c>
      <c r="G114" s="34">
        <v>1</v>
      </c>
      <c r="H114" s="35">
        <v>0</v>
      </c>
      <c r="I114" s="35">
        <f>ROUND(G114*H114,P4)</f>
        <v>0</v>
      </c>
      <c r="J114" s="30"/>
      <c r="O114" s="36">
        <f>I114*0.21</f>
        <v>0</v>
      </c>
      <c r="P114">
        <v>3</v>
      </c>
    </row>
    <row r="115" spans="1:16" x14ac:dyDescent="0.25">
      <c r="A115" s="30" t="s">
        <v>41</v>
      </c>
      <c r="B115" s="37"/>
      <c r="E115" s="38" t="s">
        <v>38</v>
      </c>
      <c r="J115" s="39"/>
    </row>
    <row r="116" spans="1:16" ht="165" x14ac:dyDescent="0.25">
      <c r="A116" s="30" t="s">
        <v>44</v>
      </c>
      <c r="B116" s="42"/>
      <c r="C116" s="43"/>
      <c r="D116" s="43"/>
      <c r="E116" s="32" t="s">
        <v>150</v>
      </c>
      <c r="F116" s="43"/>
      <c r="G116" s="43"/>
      <c r="H116" s="43"/>
      <c r="I116" s="43"/>
      <c r="J116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7ac489-fb75-4ade-8026-53bc87319213">
      <Terms xmlns="http://schemas.microsoft.com/office/infopath/2007/PartnerControls"/>
    </lcf76f155ced4ddcb4097134ff3c332f>
    <TaxCatchAll xmlns="c007350e-f24a-46a0-97fd-52c661c9c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D7F3726BB27E41A845D77612E29625" ma:contentTypeVersion="15" ma:contentTypeDescription="Vytvoří nový dokument" ma:contentTypeScope="" ma:versionID="90d54ba17e1915040ad728815fba5d33">
  <xsd:schema xmlns:xsd="http://www.w3.org/2001/XMLSchema" xmlns:xs="http://www.w3.org/2001/XMLSchema" xmlns:p="http://schemas.microsoft.com/office/2006/metadata/properties" xmlns:ns2="b17ac489-fb75-4ade-8026-53bc87319213" xmlns:ns3="c007350e-f24a-46a0-97fd-52c661c9cb43" targetNamespace="http://schemas.microsoft.com/office/2006/metadata/properties" ma:root="true" ma:fieldsID="dcdbb293cf31a8f14e298ff0dd5c1c3f" ns2:_="" ns3:_="">
    <xsd:import namespace="b17ac489-fb75-4ade-8026-53bc87319213"/>
    <xsd:import namespace="c007350e-f24a-46a0-97fd-52c661c9cb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ac489-fb75-4ade-8026-53bc87319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cd2a086c-8c12-4717-a145-33b3aca05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7350e-f24a-46a0-97fd-52c661c9cb4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5a705db-5c62-42a7-abce-62cdf2e0589c}" ma:internalName="TaxCatchAll" ma:showField="CatchAllData" ma:web="c007350e-f24a-46a0-97fd-52c661c9cb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B486B2-DFD9-4DE8-B3B1-4A487671151E}">
  <ds:schemaRefs>
    <ds:schemaRef ds:uri="http://schemas.microsoft.com/office/2006/metadata/properties"/>
    <ds:schemaRef ds:uri="http://schemas.microsoft.com/office/infopath/2007/PartnerControls"/>
    <ds:schemaRef ds:uri="b17ac489-fb75-4ade-8026-53bc87319213"/>
    <ds:schemaRef ds:uri="c007350e-f24a-46a0-97fd-52c661c9cb43"/>
  </ds:schemaRefs>
</ds:datastoreItem>
</file>

<file path=customXml/itemProps2.xml><?xml version="1.0" encoding="utf-8"?>
<ds:datastoreItem xmlns:ds="http://schemas.openxmlformats.org/officeDocument/2006/customXml" ds:itemID="{3DA96EA6-2B37-4117-A1BD-B6B9C2F3E4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29E7D-0D55-4155-9B81-C6D0DF4CE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7ac489-fb75-4ade-8026-53bc87319213"/>
    <ds:schemaRef ds:uri="c007350e-f24a-46a0-97fd-52c661c9cb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101.1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Macho</cp:lastModifiedBy>
  <dcterms:created xsi:type="dcterms:W3CDTF">2026-01-09T08:35:22Z</dcterms:created>
  <dcterms:modified xsi:type="dcterms:W3CDTF">2026-01-12T12:06:37Z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0x010100E8D7F3726BB27E41A845D77612E29625</vt:lpwstr>
  </property>
  <property fmtid="{D5CDD505-2E9C-101B-9397-08002B2CF9AE}" pid="3" name="MediaServiceImageTags">
    <vt:lpwstr/>
  </property>
</Properties>
</file>