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D.1.1.1 - Architektonicko..." sheetId="2" r:id="rId2"/>
    <sheet name="D.1.1.4.1. - Zdravotně te..." sheetId="3" r:id="rId3"/>
    <sheet name="D.1.1.4.2 - Zařízení pro ..." sheetId="4" r:id="rId4"/>
    <sheet name="D.1.1.4.3 - Vzduchotechnika" sheetId="5" r:id="rId5"/>
    <sheet name="D.1.1.4.4 - Silnoproudá e..." sheetId="6" r:id="rId6"/>
    <sheet name="PS 01 - Vybavení sociální..." sheetId="7" r:id="rId7"/>
    <sheet name="VON - Vedlejší a ostatní ..." sheetId="8" r:id="rId8"/>
    <sheet name="Pokyny pro vyplnění" sheetId="9" r:id="rId9"/>
  </sheets>
  <definedNames>
    <definedName name="_xlnm.Print_Area" localSheetId="0">'Rekapitulace stavby'!$D$4:$AO$36,'Rekapitulace stavby'!$C$42:$AQ$63</definedName>
    <definedName name="_xlnm.Print_Titles" localSheetId="0">'Rekapitulace stavby'!$52:$52</definedName>
    <definedName name="_xlnm._FilterDatabase" localSheetId="1" hidden="1">'D.1.1.1 - Architektonicko...'!$C$100:$K$913</definedName>
    <definedName name="_xlnm.Print_Area" localSheetId="1">'D.1.1.1 - Architektonicko...'!$C$4:$J$41,'D.1.1.1 - Architektonicko...'!$C$47:$J$80,'D.1.1.1 - Architektonicko...'!$C$86:$K$913</definedName>
    <definedName name="_xlnm.Print_Titles" localSheetId="1">'D.1.1.1 - Architektonicko...'!$100:$100</definedName>
    <definedName name="_xlnm._FilterDatabase" localSheetId="2" hidden="1">'D.1.1.4.1. - Zdravotně te...'!$C$99:$K$346</definedName>
    <definedName name="_xlnm.Print_Area" localSheetId="2">'D.1.1.4.1. - Zdravotně te...'!$C$4:$J$41,'D.1.1.4.1. - Zdravotně te...'!$C$47:$J$79,'D.1.1.4.1. - Zdravotně te...'!$C$85:$K$346</definedName>
    <definedName name="_xlnm.Print_Titles" localSheetId="2">'D.1.1.4.1. - Zdravotně te...'!$99:$99</definedName>
    <definedName name="_xlnm._FilterDatabase" localSheetId="3" hidden="1">'D.1.1.4.2 - Zařízení pro ...'!$C$91:$K$195</definedName>
    <definedName name="_xlnm.Print_Area" localSheetId="3">'D.1.1.4.2 - Zařízení pro ...'!$C$4:$J$41,'D.1.1.4.2 - Zařízení pro ...'!$C$47:$J$71,'D.1.1.4.2 - Zařízení pro ...'!$C$77:$K$195</definedName>
    <definedName name="_xlnm.Print_Titles" localSheetId="3">'D.1.1.4.2 - Zařízení pro ...'!$91:$91</definedName>
    <definedName name="_xlnm._FilterDatabase" localSheetId="4" hidden="1">'D.1.1.4.3 - Vzduchotechnika'!$C$91:$K$163</definedName>
    <definedName name="_xlnm.Print_Area" localSheetId="4">'D.1.1.4.3 - Vzduchotechnika'!$C$4:$J$41,'D.1.1.4.3 - Vzduchotechnika'!$C$47:$J$71,'D.1.1.4.3 - Vzduchotechnika'!$C$77:$K$163</definedName>
    <definedName name="_xlnm.Print_Titles" localSheetId="4">'D.1.1.4.3 - Vzduchotechnika'!$91:$91</definedName>
    <definedName name="_xlnm._FilterDatabase" localSheetId="5" hidden="1">'D.1.1.4.4 - Silnoproudá e...'!$C$93:$K$406</definedName>
    <definedName name="_xlnm.Print_Area" localSheetId="5">'D.1.1.4.4 - Silnoproudá e...'!$C$4:$J$41,'D.1.1.4.4 - Silnoproudá e...'!$C$47:$J$73,'D.1.1.4.4 - Silnoproudá e...'!$C$79:$K$406</definedName>
    <definedName name="_xlnm.Print_Titles" localSheetId="5">'D.1.1.4.4 - Silnoproudá e...'!$93:$93</definedName>
    <definedName name="_xlnm._FilterDatabase" localSheetId="6" hidden="1">'PS 01 - Vybavení sociální...'!$C$81:$K$113</definedName>
    <definedName name="_xlnm.Print_Area" localSheetId="6">'PS 01 - Vybavení sociální...'!$C$4:$J$39,'PS 01 - Vybavení sociální...'!$C$45:$J$63,'PS 01 - Vybavení sociální...'!$C$69:$K$113</definedName>
    <definedName name="_xlnm.Print_Titles" localSheetId="6">'PS 01 - Vybavení sociální...'!$81:$81</definedName>
    <definedName name="_xlnm._FilterDatabase" localSheetId="7" hidden="1">'VON - Vedlejší a ostatní ...'!$C$81:$K$100</definedName>
    <definedName name="_xlnm.Print_Area" localSheetId="7">'VON - Vedlejší a ostatní ...'!$C$4:$J$39,'VON - Vedlejší a ostatní ...'!$C$45:$J$63,'VON - Vedlejší a ostatní ...'!$C$69:$K$100</definedName>
    <definedName name="_xlnm.Print_Titles" localSheetId="7">'VON - Vedlejší a ostatní ...'!$81:$81</definedName>
    <definedName name="_xlnm.Print_Area" localSheetId="8">'Pokyny pro vyplnění'!$B$2:$K$71,'Pokyny pro vyplnění'!$B$74:$K$118,'Pokyny pro vyplnění'!$B$121:$K$190,'Pokyny pro vyplnění'!$B$198:$K$218</definedName>
  </definedNames>
  <calcPr/>
</workbook>
</file>

<file path=xl/calcChain.xml><?xml version="1.0" encoding="utf-8"?>
<calcChain xmlns="http://schemas.openxmlformats.org/spreadsheetml/2006/main">
  <c i="8" r="J37"/>
  <c r="J36"/>
  <c i="1" r="AY62"/>
  <c i="8" r="J35"/>
  <c i="1" r="AX62"/>
  <c i="8" r="BI99"/>
  <c r="BH99"/>
  <c r="BG99"/>
  <c r="BF99"/>
  <c r="T99"/>
  <c r="R99"/>
  <c r="P99"/>
  <c r="BK99"/>
  <c r="J99"/>
  <c r="BE99"/>
  <c r="BI97"/>
  <c r="BH97"/>
  <c r="BG97"/>
  <c r="BF97"/>
  <c r="T97"/>
  <c r="T96"/>
  <c r="R97"/>
  <c r="R96"/>
  <c r="P97"/>
  <c r="P96"/>
  <c r="BK97"/>
  <c r="BK96"/>
  <c r="J96"/>
  <c r="J97"/>
  <c r="BE97"/>
  <c r="J62"/>
  <c r="BI94"/>
  <c r="BH94"/>
  <c r="BG94"/>
  <c r="BF94"/>
  <c r="T94"/>
  <c r="R94"/>
  <c r="P94"/>
  <c r="BK94"/>
  <c r="J94"/>
  <c r="BE94"/>
  <c r="BI93"/>
  <c r="BH93"/>
  <c r="BG93"/>
  <c r="BF93"/>
  <c r="T93"/>
  <c r="R93"/>
  <c r="P93"/>
  <c r="BK93"/>
  <c r="J93"/>
  <c r="BE93"/>
  <c r="BI91"/>
  <c r="BH91"/>
  <c r="BG91"/>
  <c r="BF91"/>
  <c r="T91"/>
  <c r="R91"/>
  <c r="P91"/>
  <c r="BK91"/>
  <c r="J91"/>
  <c r="BE91"/>
  <c r="BI89"/>
  <c r="BH89"/>
  <c r="BG89"/>
  <c r="BF89"/>
  <c r="T89"/>
  <c r="R89"/>
  <c r="P89"/>
  <c r="BK89"/>
  <c r="J89"/>
  <c r="BE89"/>
  <c r="BI87"/>
  <c r="BH87"/>
  <c r="BG87"/>
  <c r="BF87"/>
  <c r="T87"/>
  <c r="R87"/>
  <c r="P87"/>
  <c r="BK87"/>
  <c r="J87"/>
  <c r="BE87"/>
  <c r="BI86"/>
  <c r="BH86"/>
  <c r="BG86"/>
  <c r="BF86"/>
  <c r="T86"/>
  <c r="R86"/>
  <c r="P86"/>
  <c r="BK86"/>
  <c r="J86"/>
  <c r="BE86"/>
  <c r="BI85"/>
  <c r="F37"/>
  <c i="1" r="BD62"/>
  <c i="8" r="BH85"/>
  <c r="F36"/>
  <c i="1" r="BC62"/>
  <c i="8" r="BG85"/>
  <c r="F35"/>
  <c i="1" r="BB62"/>
  <c i="8" r="BF85"/>
  <c r="J34"/>
  <c i="1" r="AW62"/>
  <c i="8" r="F34"/>
  <c i="1" r="BA62"/>
  <c i="8" r="T85"/>
  <c r="T84"/>
  <c r="T83"/>
  <c r="T82"/>
  <c r="R85"/>
  <c r="R84"/>
  <c r="R83"/>
  <c r="R82"/>
  <c r="P85"/>
  <c r="P84"/>
  <c r="P83"/>
  <c r="P82"/>
  <c i="1" r="AU62"/>
  <c i="8" r="BK85"/>
  <c r="BK84"/>
  <c r="J84"/>
  <c r="BK83"/>
  <c r="J83"/>
  <c r="BK82"/>
  <c r="J82"/>
  <c r="J59"/>
  <c r="J30"/>
  <c i="1" r="AG62"/>
  <c i="8" r="J85"/>
  <c r="BE85"/>
  <c r="J33"/>
  <c i="1" r="AV62"/>
  <c i="8" r="F33"/>
  <c i="1" r="AZ62"/>
  <c i="8" r="J61"/>
  <c r="J60"/>
  <c r="J78"/>
  <c r="F78"/>
  <c r="F76"/>
  <c r="E74"/>
  <c r="J54"/>
  <c r="F54"/>
  <c r="F52"/>
  <c r="E50"/>
  <c r="J39"/>
  <c r="J24"/>
  <c r="E24"/>
  <c r="J79"/>
  <c r="J55"/>
  <c r="J23"/>
  <c r="J18"/>
  <c r="E18"/>
  <c r="F79"/>
  <c r="F55"/>
  <c r="J17"/>
  <c r="J12"/>
  <c r="J76"/>
  <c r="J52"/>
  <c r="E7"/>
  <c r="E72"/>
  <c r="E48"/>
  <c i="7" r="J37"/>
  <c r="J36"/>
  <c i="1" r="AY61"/>
  <c i="7" r="J35"/>
  <c i="1" r="AX61"/>
  <c i="7" r="BI112"/>
  <c r="BH112"/>
  <c r="BG112"/>
  <c r="BF112"/>
  <c r="T112"/>
  <c r="R112"/>
  <c r="P112"/>
  <c r="BK112"/>
  <c r="J112"/>
  <c r="BE112"/>
  <c r="BI110"/>
  <c r="BH110"/>
  <c r="BG110"/>
  <c r="BF110"/>
  <c r="T110"/>
  <c r="R110"/>
  <c r="P110"/>
  <c r="BK110"/>
  <c r="J110"/>
  <c r="BE110"/>
  <c r="BI108"/>
  <c r="BH108"/>
  <c r="BG108"/>
  <c r="BF108"/>
  <c r="T108"/>
  <c r="T107"/>
  <c r="R108"/>
  <c r="R107"/>
  <c r="P108"/>
  <c r="P107"/>
  <c r="BK108"/>
  <c r="BK107"/>
  <c r="J107"/>
  <c r="J108"/>
  <c r="BE108"/>
  <c r="J62"/>
  <c r="BI105"/>
  <c r="BH105"/>
  <c r="BG105"/>
  <c r="BF105"/>
  <c r="T105"/>
  <c r="R105"/>
  <c r="P105"/>
  <c r="BK105"/>
  <c r="J105"/>
  <c r="BE105"/>
  <c r="BI103"/>
  <c r="BH103"/>
  <c r="BG103"/>
  <c r="BF103"/>
  <c r="T103"/>
  <c r="R103"/>
  <c r="P103"/>
  <c r="BK103"/>
  <c r="J103"/>
  <c r="BE103"/>
  <c r="BI101"/>
  <c r="BH101"/>
  <c r="BG101"/>
  <c r="BF101"/>
  <c r="T101"/>
  <c r="R101"/>
  <c r="P101"/>
  <c r="BK101"/>
  <c r="J101"/>
  <c r="BE101"/>
  <c r="BI99"/>
  <c r="BH99"/>
  <c r="BG99"/>
  <c r="BF99"/>
  <c r="T99"/>
  <c r="R99"/>
  <c r="P99"/>
  <c r="BK99"/>
  <c r="J99"/>
  <c r="BE99"/>
  <c r="BI97"/>
  <c r="BH97"/>
  <c r="BG97"/>
  <c r="BF97"/>
  <c r="T97"/>
  <c r="R97"/>
  <c r="P97"/>
  <c r="BK97"/>
  <c r="J97"/>
  <c r="BE97"/>
  <c r="BI95"/>
  <c r="BH95"/>
  <c r="BG95"/>
  <c r="BF95"/>
  <c r="T95"/>
  <c r="R95"/>
  <c r="P95"/>
  <c r="BK95"/>
  <c r="J95"/>
  <c r="BE95"/>
  <c r="BI93"/>
  <c r="BH93"/>
  <c r="BG93"/>
  <c r="BF93"/>
  <c r="T93"/>
  <c r="R93"/>
  <c r="P93"/>
  <c r="BK93"/>
  <c r="J93"/>
  <c r="BE93"/>
  <c r="BI91"/>
  <c r="BH91"/>
  <c r="BG91"/>
  <c r="BF91"/>
  <c r="T91"/>
  <c r="R91"/>
  <c r="P91"/>
  <c r="BK91"/>
  <c r="J91"/>
  <c r="BE91"/>
  <c r="BI89"/>
  <c r="BH89"/>
  <c r="BG89"/>
  <c r="BF89"/>
  <c r="T89"/>
  <c r="R89"/>
  <c r="P89"/>
  <c r="BK89"/>
  <c r="J89"/>
  <c r="BE89"/>
  <c r="BI87"/>
  <c r="BH87"/>
  <c r="BG87"/>
  <c r="BF87"/>
  <c r="T87"/>
  <c r="R87"/>
  <c r="P87"/>
  <c r="BK87"/>
  <c r="J87"/>
  <c r="BE87"/>
  <c r="BI85"/>
  <c r="F37"/>
  <c i="1" r="BD61"/>
  <c i="7" r="BH85"/>
  <c r="F36"/>
  <c i="1" r="BC61"/>
  <c i="7" r="BG85"/>
  <c r="F35"/>
  <c i="1" r="BB61"/>
  <c i="7" r="BF85"/>
  <c r="J34"/>
  <c i="1" r="AW61"/>
  <c i="7" r="F34"/>
  <c i="1" r="BA61"/>
  <c i="7" r="T85"/>
  <c r="T84"/>
  <c r="T83"/>
  <c r="T82"/>
  <c r="R85"/>
  <c r="R84"/>
  <c r="R83"/>
  <c r="R82"/>
  <c r="P85"/>
  <c r="P84"/>
  <c r="P83"/>
  <c r="P82"/>
  <c i="1" r="AU61"/>
  <c i="7" r="BK85"/>
  <c r="BK84"/>
  <c r="J84"/>
  <c r="BK83"/>
  <c r="J83"/>
  <c r="BK82"/>
  <c r="J82"/>
  <c r="J59"/>
  <c r="J30"/>
  <c i="1" r="AG61"/>
  <c i="7" r="J85"/>
  <c r="BE85"/>
  <c r="J33"/>
  <c i="1" r="AV61"/>
  <c i="7" r="F33"/>
  <c i="1" r="AZ61"/>
  <c i="7" r="J61"/>
  <c r="J60"/>
  <c r="J78"/>
  <c r="F78"/>
  <c r="F76"/>
  <c r="E74"/>
  <c r="J54"/>
  <c r="F54"/>
  <c r="F52"/>
  <c r="E50"/>
  <c r="J39"/>
  <c r="J24"/>
  <c r="E24"/>
  <c r="J79"/>
  <c r="J55"/>
  <c r="J23"/>
  <c r="J18"/>
  <c r="E18"/>
  <c r="F79"/>
  <c r="F55"/>
  <c r="J17"/>
  <c r="J12"/>
  <c r="J76"/>
  <c r="J52"/>
  <c r="E7"/>
  <c r="E72"/>
  <c r="E48"/>
  <c i="6" r="J39"/>
  <c r="J38"/>
  <c i="1" r="AY60"/>
  <c i="6" r="J37"/>
  <c i="1" r="AX60"/>
  <c i="6" r="BI405"/>
  <c r="BH405"/>
  <c r="BG405"/>
  <c r="BF405"/>
  <c r="T405"/>
  <c r="R405"/>
  <c r="P405"/>
  <c r="BK405"/>
  <c r="J405"/>
  <c r="BE405"/>
  <c r="BI403"/>
  <c r="BH403"/>
  <c r="BG403"/>
  <c r="BF403"/>
  <c r="T403"/>
  <c r="R403"/>
  <c r="P403"/>
  <c r="BK403"/>
  <c r="J403"/>
  <c r="BE403"/>
  <c r="BI401"/>
  <c r="BH401"/>
  <c r="BG401"/>
  <c r="BF401"/>
  <c r="T401"/>
  <c r="R401"/>
  <c r="P401"/>
  <c r="BK401"/>
  <c r="J401"/>
  <c r="BE401"/>
  <c r="BI399"/>
  <c r="BH399"/>
  <c r="BG399"/>
  <c r="BF399"/>
  <c r="T399"/>
  <c r="R399"/>
  <c r="P399"/>
  <c r="BK399"/>
  <c r="J399"/>
  <c r="BE399"/>
  <c r="BI397"/>
  <c r="BH397"/>
  <c r="BG397"/>
  <c r="BF397"/>
  <c r="T397"/>
  <c r="R397"/>
  <c r="P397"/>
  <c r="BK397"/>
  <c r="J397"/>
  <c r="BE397"/>
  <c r="BI395"/>
  <c r="BH395"/>
  <c r="BG395"/>
  <c r="BF395"/>
  <c r="T395"/>
  <c r="R395"/>
  <c r="P395"/>
  <c r="BK395"/>
  <c r="J395"/>
  <c r="BE395"/>
  <c r="BI393"/>
  <c r="BH393"/>
  <c r="BG393"/>
  <c r="BF393"/>
  <c r="T393"/>
  <c r="R393"/>
  <c r="P393"/>
  <c r="BK393"/>
  <c r="J393"/>
  <c r="BE393"/>
  <c r="BI391"/>
  <c r="BH391"/>
  <c r="BG391"/>
  <c r="BF391"/>
  <c r="T391"/>
  <c r="R391"/>
  <c r="P391"/>
  <c r="BK391"/>
  <c r="J391"/>
  <c r="BE391"/>
  <c r="BI389"/>
  <c r="BH389"/>
  <c r="BG389"/>
  <c r="BF389"/>
  <c r="T389"/>
  <c r="R389"/>
  <c r="P389"/>
  <c r="BK389"/>
  <c r="J389"/>
  <c r="BE389"/>
  <c r="BI387"/>
  <c r="BH387"/>
  <c r="BG387"/>
  <c r="BF387"/>
  <c r="T387"/>
  <c r="R387"/>
  <c r="P387"/>
  <c r="BK387"/>
  <c r="J387"/>
  <c r="BE387"/>
  <c r="BI385"/>
  <c r="BH385"/>
  <c r="BG385"/>
  <c r="BF385"/>
  <c r="T385"/>
  <c r="R385"/>
  <c r="P385"/>
  <c r="BK385"/>
  <c r="J385"/>
  <c r="BE385"/>
  <c r="BI383"/>
  <c r="BH383"/>
  <c r="BG383"/>
  <c r="BF383"/>
  <c r="T383"/>
  <c r="R383"/>
  <c r="P383"/>
  <c r="BK383"/>
  <c r="J383"/>
  <c r="BE383"/>
  <c r="BI381"/>
  <c r="BH381"/>
  <c r="BG381"/>
  <c r="BF381"/>
  <c r="T381"/>
  <c r="R381"/>
  <c r="P381"/>
  <c r="BK381"/>
  <c r="J381"/>
  <c r="BE381"/>
  <c r="BI379"/>
  <c r="BH379"/>
  <c r="BG379"/>
  <c r="BF379"/>
  <c r="T379"/>
  <c r="T378"/>
  <c r="R379"/>
  <c r="R378"/>
  <c r="P379"/>
  <c r="P378"/>
  <c r="BK379"/>
  <c r="BK378"/>
  <c r="J378"/>
  <c r="J379"/>
  <c r="BE379"/>
  <c r="J72"/>
  <c r="BI376"/>
  <c r="BH376"/>
  <c r="BG376"/>
  <c r="BF376"/>
  <c r="T376"/>
  <c r="R376"/>
  <c r="P376"/>
  <c r="BK376"/>
  <c r="J376"/>
  <c r="BE376"/>
  <c r="BI374"/>
  <c r="BH374"/>
  <c r="BG374"/>
  <c r="BF374"/>
  <c r="T374"/>
  <c r="R374"/>
  <c r="P374"/>
  <c r="BK374"/>
  <c r="J374"/>
  <c r="BE374"/>
  <c r="BI372"/>
  <c r="BH372"/>
  <c r="BG372"/>
  <c r="BF372"/>
  <c r="T372"/>
  <c r="R372"/>
  <c r="P372"/>
  <c r="BK372"/>
  <c r="J372"/>
  <c r="BE372"/>
  <c r="BI370"/>
  <c r="BH370"/>
  <c r="BG370"/>
  <c r="BF370"/>
  <c r="T370"/>
  <c r="R370"/>
  <c r="P370"/>
  <c r="BK370"/>
  <c r="J370"/>
  <c r="BE370"/>
  <c r="BI368"/>
  <c r="BH368"/>
  <c r="BG368"/>
  <c r="BF368"/>
  <c r="T368"/>
  <c r="R368"/>
  <c r="P368"/>
  <c r="BK368"/>
  <c r="J368"/>
  <c r="BE368"/>
  <c r="BI366"/>
  <c r="BH366"/>
  <c r="BG366"/>
  <c r="BF366"/>
  <c r="T366"/>
  <c r="R366"/>
  <c r="P366"/>
  <c r="BK366"/>
  <c r="J366"/>
  <c r="BE366"/>
  <c r="BI364"/>
  <c r="BH364"/>
  <c r="BG364"/>
  <c r="BF364"/>
  <c r="T364"/>
  <c r="R364"/>
  <c r="P364"/>
  <c r="BK364"/>
  <c r="J364"/>
  <c r="BE364"/>
  <c r="BI362"/>
  <c r="BH362"/>
  <c r="BG362"/>
  <c r="BF362"/>
  <c r="T362"/>
  <c r="R362"/>
  <c r="P362"/>
  <c r="BK362"/>
  <c r="J362"/>
  <c r="BE362"/>
  <c r="BI360"/>
  <c r="BH360"/>
  <c r="BG360"/>
  <c r="BF360"/>
  <c r="T360"/>
  <c r="R360"/>
  <c r="P360"/>
  <c r="BK360"/>
  <c r="J360"/>
  <c r="BE360"/>
  <c r="BI358"/>
  <c r="BH358"/>
  <c r="BG358"/>
  <c r="BF358"/>
  <c r="T358"/>
  <c r="R358"/>
  <c r="P358"/>
  <c r="BK358"/>
  <c r="J358"/>
  <c r="BE358"/>
  <c r="BI356"/>
  <c r="BH356"/>
  <c r="BG356"/>
  <c r="BF356"/>
  <c r="T356"/>
  <c r="R356"/>
  <c r="P356"/>
  <c r="BK356"/>
  <c r="J356"/>
  <c r="BE356"/>
  <c r="BI354"/>
  <c r="BH354"/>
  <c r="BG354"/>
  <c r="BF354"/>
  <c r="T354"/>
  <c r="R354"/>
  <c r="P354"/>
  <c r="BK354"/>
  <c r="J354"/>
  <c r="BE354"/>
  <c r="BI352"/>
  <c r="BH352"/>
  <c r="BG352"/>
  <c r="BF352"/>
  <c r="T352"/>
  <c r="R352"/>
  <c r="P352"/>
  <c r="BK352"/>
  <c r="J352"/>
  <c r="BE352"/>
  <c r="BI350"/>
  <c r="BH350"/>
  <c r="BG350"/>
  <c r="BF350"/>
  <c r="T350"/>
  <c r="T349"/>
  <c r="R350"/>
  <c r="R349"/>
  <c r="P350"/>
  <c r="P349"/>
  <c r="BK350"/>
  <c r="BK349"/>
  <c r="J349"/>
  <c r="J350"/>
  <c r="BE350"/>
  <c r="J71"/>
  <c r="BI347"/>
  <c r="BH347"/>
  <c r="BG347"/>
  <c r="BF347"/>
  <c r="T347"/>
  <c r="R347"/>
  <c r="P347"/>
  <c r="BK347"/>
  <c r="J347"/>
  <c r="BE347"/>
  <c r="BI345"/>
  <c r="BH345"/>
  <c r="BG345"/>
  <c r="BF345"/>
  <c r="T345"/>
  <c r="R345"/>
  <c r="P345"/>
  <c r="BK345"/>
  <c r="J345"/>
  <c r="BE345"/>
  <c r="BI343"/>
  <c r="BH343"/>
  <c r="BG343"/>
  <c r="BF343"/>
  <c r="T343"/>
  <c r="R343"/>
  <c r="P343"/>
  <c r="BK343"/>
  <c r="J343"/>
  <c r="BE343"/>
  <c r="BI341"/>
  <c r="BH341"/>
  <c r="BG341"/>
  <c r="BF341"/>
  <c r="T341"/>
  <c r="R341"/>
  <c r="P341"/>
  <c r="BK341"/>
  <c r="J341"/>
  <c r="BE341"/>
  <c r="BI339"/>
  <c r="BH339"/>
  <c r="BG339"/>
  <c r="BF339"/>
  <c r="T339"/>
  <c r="R339"/>
  <c r="P339"/>
  <c r="BK339"/>
  <c r="J339"/>
  <c r="BE339"/>
  <c r="BI337"/>
  <c r="BH337"/>
  <c r="BG337"/>
  <c r="BF337"/>
  <c r="T337"/>
  <c r="R337"/>
  <c r="P337"/>
  <c r="BK337"/>
  <c r="J337"/>
  <c r="BE337"/>
  <c r="BI335"/>
  <c r="BH335"/>
  <c r="BG335"/>
  <c r="BF335"/>
  <c r="T335"/>
  <c r="R335"/>
  <c r="P335"/>
  <c r="BK335"/>
  <c r="J335"/>
  <c r="BE335"/>
  <c r="BI333"/>
  <c r="BH333"/>
  <c r="BG333"/>
  <c r="BF333"/>
  <c r="T333"/>
  <c r="R333"/>
  <c r="P333"/>
  <c r="BK333"/>
  <c r="J333"/>
  <c r="BE333"/>
  <c r="BI331"/>
  <c r="BH331"/>
  <c r="BG331"/>
  <c r="BF331"/>
  <c r="T331"/>
  <c r="R331"/>
  <c r="P331"/>
  <c r="BK331"/>
  <c r="J331"/>
  <c r="BE331"/>
  <c r="BI329"/>
  <c r="BH329"/>
  <c r="BG329"/>
  <c r="BF329"/>
  <c r="T329"/>
  <c r="R329"/>
  <c r="P329"/>
  <c r="BK329"/>
  <c r="J329"/>
  <c r="BE329"/>
  <c r="BI327"/>
  <c r="BH327"/>
  <c r="BG327"/>
  <c r="BF327"/>
  <c r="T327"/>
  <c r="R327"/>
  <c r="P327"/>
  <c r="BK327"/>
  <c r="J327"/>
  <c r="BE327"/>
  <c r="BI325"/>
  <c r="BH325"/>
  <c r="BG325"/>
  <c r="BF325"/>
  <c r="T325"/>
  <c r="R325"/>
  <c r="P325"/>
  <c r="BK325"/>
  <c r="J325"/>
  <c r="BE325"/>
  <c r="BI323"/>
  <c r="BH323"/>
  <c r="BG323"/>
  <c r="BF323"/>
  <c r="T323"/>
  <c r="R323"/>
  <c r="P323"/>
  <c r="BK323"/>
  <c r="J323"/>
  <c r="BE323"/>
  <c r="BI321"/>
  <c r="BH321"/>
  <c r="BG321"/>
  <c r="BF321"/>
  <c r="T321"/>
  <c r="R321"/>
  <c r="P321"/>
  <c r="BK321"/>
  <c r="J321"/>
  <c r="BE321"/>
  <c r="BI319"/>
  <c r="BH319"/>
  <c r="BG319"/>
  <c r="BF319"/>
  <c r="T319"/>
  <c r="T318"/>
  <c r="R319"/>
  <c r="R318"/>
  <c r="P319"/>
  <c r="P318"/>
  <c r="BK319"/>
  <c r="BK318"/>
  <c r="J318"/>
  <c r="J319"/>
  <c r="BE319"/>
  <c r="J70"/>
  <c r="BI316"/>
  <c r="BH316"/>
  <c r="BG316"/>
  <c r="BF316"/>
  <c r="T316"/>
  <c r="R316"/>
  <c r="P316"/>
  <c r="BK316"/>
  <c r="J316"/>
  <c r="BE316"/>
  <c r="BI314"/>
  <c r="BH314"/>
  <c r="BG314"/>
  <c r="BF314"/>
  <c r="T314"/>
  <c r="R314"/>
  <c r="P314"/>
  <c r="BK314"/>
  <c r="J314"/>
  <c r="BE314"/>
  <c r="BI312"/>
  <c r="BH312"/>
  <c r="BG312"/>
  <c r="BF312"/>
  <c r="T312"/>
  <c r="R312"/>
  <c r="P312"/>
  <c r="BK312"/>
  <c r="J312"/>
  <c r="BE312"/>
  <c r="BI310"/>
  <c r="BH310"/>
  <c r="BG310"/>
  <c r="BF310"/>
  <c r="T310"/>
  <c r="T309"/>
  <c r="T308"/>
  <c r="R310"/>
  <c r="R309"/>
  <c r="R308"/>
  <c r="P310"/>
  <c r="P309"/>
  <c r="P308"/>
  <c r="BK310"/>
  <c r="BK309"/>
  <c r="J309"/>
  <c r="BK308"/>
  <c r="J308"/>
  <c r="J310"/>
  <c r="BE310"/>
  <c r="J69"/>
  <c r="J68"/>
  <c r="BI306"/>
  <c r="BH306"/>
  <c r="BG306"/>
  <c r="BF306"/>
  <c r="T306"/>
  <c r="R306"/>
  <c r="P306"/>
  <c r="BK306"/>
  <c r="J306"/>
  <c r="BE306"/>
  <c r="BI304"/>
  <c r="BH304"/>
  <c r="BG304"/>
  <c r="BF304"/>
  <c r="T304"/>
  <c r="R304"/>
  <c r="P304"/>
  <c r="BK304"/>
  <c r="J304"/>
  <c r="BE304"/>
  <c r="BI301"/>
  <c r="BH301"/>
  <c r="BG301"/>
  <c r="BF301"/>
  <c r="T301"/>
  <c r="R301"/>
  <c r="P301"/>
  <c r="BK301"/>
  <c r="J301"/>
  <c r="BE301"/>
  <c r="BI299"/>
  <c r="BH299"/>
  <c r="BG299"/>
  <c r="BF299"/>
  <c r="T299"/>
  <c r="R299"/>
  <c r="P299"/>
  <c r="BK299"/>
  <c r="J299"/>
  <c r="BE299"/>
  <c r="BI297"/>
  <c r="BH297"/>
  <c r="BG297"/>
  <c r="BF297"/>
  <c r="T297"/>
  <c r="R297"/>
  <c r="P297"/>
  <c r="BK297"/>
  <c r="J297"/>
  <c r="BE297"/>
  <c r="BI295"/>
  <c r="BH295"/>
  <c r="BG295"/>
  <c r="BF295"/>
  <c r="T295"/>
  <c r="R295"/>
  <c r="P295"/>
  <c r="BK295"/>
  <c r="J295"/>
  <c r="BE295"/>
  <c r="BI294"/>
  <c r="BH294"/>
  <c r="BG294"/>
  <c r="BF294"/>
  <c r="T294"/>
  <c r="R294"/>
  <c r="P294"/>
  <c r="BK294"/>
  <c r="J294"/>
  <c r="BE294"/>
  <c r="BI293"/>
  <c r="BH293"/>
  <c r="BG293"/>
  <c r="BF293"/>
  <c r="T293"/>
  <c r="R293"/>
  <c r="P293"/>
  <c r="BK293"/>
  <c r="J293"/>
  <c r="BE293"/>
  <c r="BI292"/>
  <c r="BH292"/>
  <c r="BG292"/>
  <c r="BF292"/>
  <c r="T292"/>
  <c r="R292"/>
  <c r="P292"/>
  <c r="BK292"/>
  <c r="J292"/>
  <c r="BE292"/>
  <c r="BI291"/>
  <c r="BH291"/>
  <c r="BG291"/>
  <c r="BF291"/>
  <c r="T291"/>
  <c r="R291"/>
  <c r="P291"/>
  <c r="BK291"/>
  <c r="J291"/>
  <c r="BE291"/>
  <c r="BI289"/>
  <c r="BH289"/>
  <c r="BG289"/>
  <c r="BF289"/>
  <c r="T289"/>
  <c r="R289"/>
  <c r="P289"/>
  <c r="BK289"/>
  <c r="J289"/>
  <c r="BE289"/>
  <c r="BI287"/>
  <c r="BH287"/>
  <c r="BG287"/>
  <c r="BF287"/>
  <c r="T287"/>
  <c r="R287"/>
  <c r="P287"/>
  <c r="BK287"/>
  <c r="J287"/>
  <c r="BE287"/>
  <c r="BI285"/>
  <c r="BH285"/>
  <c r="BG285"/>
  <c r="BF285"/>
  <c r="T285"/>
  <c r="R285"/>
  <c r="P285"/>
  <c r="BK285"/>
  <c r="J285"/>
  <c r="BE285"/>
  <c r="BI283"/>
  <c r="BH283"/>
  <c r="BG283"/>
  <c r="BF283"/>
  <c r="T283"/>
  <c r="R283"/>
  <c r="P283"/>
  <c r="BK283"/>
  <c r="J283"/>
  <c r="BE283"/>
  <c r="BI281"/>
  <c r="BH281"/>
  <c r="BG281"/>
  <c r="BF281"/>
  <c r="T281"/>
  <c r="R281"/>
  <c r="P281"/>
  <c r="BK281"/>
  <c r="J281"/>
  <c r="BE281"/>
  <c r="BI279"/>
  <c r="BH279"/>
  <c r="BG279"/>
  <c r="BF279"/>
  <c r="T279"/>
  <c r="R279"/>
  <c r="P279"/>
  <c r="BK279"/>
  <c r="J279"/>
  <c r="BE279"/>
  <c r="BI277"/>
  <c r="BH277"/>
  <c r="BG277"/>
  <c r="BF277"/>
  <c r="T277"/>
  <c r="R277"/>
  <c r="P277"/>
  <c r="BK277"/>
  <c r="J277"/>
  <c r="BE277"/>
  <c r="BI275"/>
  <c r="BH275"/>
  <c r="BG275"/>
  <c r="BF275"/>
  <c r="T275"/>
  <c r="R275"/>
  <c r="P275"/>
  <c r="BK275"/>
  <c r="J275"/>
  <c r="BE275"/>
  <c r="BI273"/>
  <c r="BH273"/>
  <c r="BG273"/>
  <c r="BF273"/>
  <c r="T273"/>
  <c r="R273"/>
  <c r="P273"/>
  <c r="BK273"/>
  <c r="J273"/>
  <c r="BE273"/>
  <c r="BI271"/>
  <c r="BH271"/>
  <c r="BG271"/>
  <c r="BF271"/>
  <c r="T271"/>
  <c r="R271"/>
  <c r="P271"/>
  <c r="BK271"/>
  <c r="J271"/>
  <c r="BE271"/>
  <c r="BI269"/>
  <c r="BH269"/>
  <c r="BG269"/>
  <c r="BF269"/>
  <c r="T269"/>
  <c r="R269"/>
  <c r="P269"/>
  <c r="BK269"/>
  <c r="J269"/>
  <c r="BE269"/>
  <c r="BI267"/>
  <c r="BH267"/>
  <c r="BG267"/>
  <c r="BF267"/>
  <c r="T267"/>
  <c r="R267"/>
  <c r="P267"/>
  <c r="BK267"/>
  <c r="J267"/>
  <c r="BE267"/>
  <c r="BI265"/>
  <c r="BH265"/>
  <c r="BG265"/>
  <c r="BF265"/>
  <c r="T265"/>
  <c r="R265"/>
  <c r="P265"/>
  <c r="BK265"/>
  <c r="J265"/>
  <c r="BE265"/>
  <c r="BI262"/>
  <c r="BH262"/>
  <c r="BG262"/>
  <c r="BF262"/>
  <c r="T262"/>
  <c r="R262"/>
  <c r="P262"/>
  <c r="BK262"/>
  <c r="J262"/>
  <c r="BE262"/>
  <c r="BI259"/>
  <c r="BH259"/>
  <c r="BG259"/>
  <c r="BF259"/>
  <c r="T259"/>
  <c r="R259"/>
  <c r="P259"/>
  <c r="BK259"/>
  <c r="J259"/>
  <c r="BE259"/>
  <c r="BI257"/>
  <c r="BH257"/>
  <c r="BG257"/>
  <c r="BF257"/>
  <c r="T257"/>
  <c r="R257"/>
  <c r="P257"/>
  <c r="BK257"/>
  <c r="J257"/>
  <c r="BE257"/>
  <c r="BI255"/>
  <c r="BH255"/>
  <c r="BG255"/>
  <c r="BF255"/>
  <c r="T255"/>
  <c r="R255"/>
  <c r="P255"/>
  <c r="BK255"/>
  <c r="J255"/>
  <c r="BE255"/>
  <c r="BI253"/>
  <c r="BH253"/>
  <c r="BG253"/>
  <c r="BF253"/>
  <c r="T253"/>
  <c r="R253"/>
  <c r="P253"/>
  <c r="BK253"/>
  <c r="J253"/>
  <c r="BE253"/>
  <c r="BI251"/>
  <c r="BH251"/>
  <c r="BG251"/>
  <c r="BF251"/>
  <c r="T251"/>
  <c r="R251"/>
  <c r="P251"/>
  <c r="BK251"/>
  <c r="J251"/>
  <c r="BE251"/>
  <c r="BI249"/>
  <c r="BH249"/>
  <c r="BG249"/>
  <c r="BF249"/>
  <c r="T249"/>
  <c r="R249"/>
  <c r="P249"/>
  <c r="BK249"/>
  <c r="J249"/>
  <c r="BE249"/>
  <c r="BI247"/>
  <c r="BH247"/>
  <c r="BG247"/>
  <c r="BF247"/>
  <c r="T247"/>
  <c r="R247"/>
  <c r="P247"/>
  <c r="BK247"/>
  <c r="J247"/>
  <c r="BE247"/>
  <c r="BI245"/>
  <c r="BH245"/>
  <c r="BG245"/>
  <c r="BF245"/>
  <c r="T245"/>
  <c r="R245"/>
  <c r="P245"/>
  <c r="BK245"/>
  <c r="J245"/>
  <c r="BE245"/>
  <c r="BI243"/>
  <c r="BH243"/>
  <c r="BG243"/>
  <c r="BF243"/>
  <c r="T243"/>
  <c r="R243"/>
  <c r="P243"/>
  <c r="BK243"/>
  <c r="J243"/>
  <c r="BE243"/>
  <c r="BI241"/>
  <c r="BH241"/>
  <c r="BG241"/>
  <c r="BF241"/>
  <c r="T241"/>
  <c r="R241"/>
  <c r="P241"/>
  <c r="BK241"/>
  <c r="J241"/>
  <c r="BE241"/>
  <c r="BI239"/>
  <c r="BH239"/>
  <c r="BG239"/>
  <c r="BF239"/>
  <c r="T239"/>
  <c r="R239"/>
  <c r="P239"/>
  <c r="BK239"/>
  <c r="J239"/>
  <c r="BE239"/>
  <c r="BI237"/>
  <c r="BH237"/>
  <c r="BG237"/>
  <c r="BF237"/>
  <c r="T237"/>
  <c r="R237"/>
  <c r="P237"/>
  <c r="BK237"/>
  <c r="J237"/>
  <c r="BE237"/>
  <c r="BI235"/>
  <c r="BH235"/>
  <c r="BG235"/>
  <c r="BF235"/>
  <c r="T235"/>
  <c r="R235"/>
  <c r="P235"/>
  <c r="BK235"/>
  <c r="J235"/>
  <c r="BE235"/>
  <c r="BI233"/>
  <c r="BH233"/>
  <c r="BG233"/>
  <c r="BF233"/>
  <c r="T233"/>
  <c r="R233"/>
  <c r="P233"/>
  <c r="BK233"/>
  <c r="J233"/>
  <c r="BE233"/>
  <c r="BI231"/>
  <c r="BH231"/>
  <c r="BG231"/>
  <c r="BF231"/>
  <c r="T231"/>
  <c r="R231"/>
  <c r="P231"/>
  <c r="BK231"/>
  <c r="J231"/>
  <c r="BE231"/>
  <c r="BI229"/>
  <c r="BH229"/>
  <c r="BG229"/>
  <c r="BF229"/>
  <c r="T229"/>
  <c r="R229"/>
  <c r="P229"/>
  <c r="BK229"/>
  <c r="J229"/>
  <c r="BE229"/>
  <c r="BI227"/>
  <c r="BH227"/>
  <c r="BG227"/>
  <c r="BF227"/>
  <c r="T227"/>
  <c r="R227"/>
  <c r="P227"/>
  <c r="BK227"/>
  <c r="J227"/>
  <c r="BE227"/>
  <c r="BI225"/>
  <c r="BH225"/>
  <c r="BG225"/>
  <c r="BF225"/>
  <c r="T225"/>
  <c r="R225"/>
  <c r="P225"/>
  <c r="BK225"/>
  <c r="J225"/>
  <c r="BE225"/>
  <c r="BI223"/>
  <c r="BH223"/>
  <c r="BG223"/>
  <c r="BF223"/>
  <c r="T223"/>
  <c r="R223"/>
  <c r="P223"/>
  <c r="BK223"/>
  <c r="J223"/>
  <c r="BE223"/>
  <c r="BI221"/>
  <c r="BH221"/>
  <c r="BG221"/>
  <c r="BF221"/>
  <c r="T221"/>
  <c r="R221"/>
  <c r="P221"/>
  <c r="BK221"/>
  <c r="J221"/>
  <c r="BE221"/>
  <c r="BI219"/>
  <c r="BH219"/>
  <c r="BG219"/>
  <c r="BF219"/>
  <c r="T219"/>
  <c r="R219"/>
  <c r="P219"/>
  <c r="BK219"/>
  <c r="J219"/>
  <c r="BE219"/>
  <c r="BI217"/>
  <c r="BH217"/>
  <c r="BG217"/>
  <c r="BF217"/>
  <c r="T217"/>
  <c r="R217"/>
  <c r="P217"/>
  <c r="BK217"/>
  <c r="J217"/>
  <c r="BE217"/>
  <c r="BI215"/>
  <c r="BH215"/>
  <c r="BG215"/>
  <c r="BF215"/>
  <c r="T215"/>
  <c r="R215"/>
  <c r="P215"/>
  <c r="BK215"/>
  <c r="J215"/>
  <c r="BE215"/>
  <c r="BI213"/>
  <c r="BH213"/>
  <c r="BG213"/>
  <c r="BF213"/>
  <c r="T213"/>
  <c r="R213"/>
  <c r="P213"/>
  <c r="BK213"/>
  <c r="J213"/>
  <c r="BE213"/>
  <c r="BI211"/>
  <c r="BH211"/>
  <c r="BG211"/>
  <c r="BF211"/>
  <c r="T211"/>
  <c r="R211"/>
  <c r="P211"/>
  <c r="BK211"/>
  <c r="J211"/>
  <c r="BE211"/>
  <c r="BI209"/>
  <c r="BH209"/>
  <c r="BG209"/>
  <c r="BF209"/>
  <c r="T209"/>
  <c r="R209"/>
  <c r="P209"/>
  <c r="BK209"/>
  <c r="J209"/>
  <c r="BE209"/>
  <c r="BI207"/>
  <c r="BH207"/>
  <c r="BG207"/>
  <c r="BF207"/>
  <c r="T207"/>
  <c r="R207"/>
  <c r="P207"/>
  <c r="BK207"/>
  <c r="J207"/>
  <c r="BE207"/>
  <c r="BI205"/>
  <c r="BH205"/>
  <c r="BG205"/>
  <c r="BF205"/>
  <c r="T205"/>
  <c r="R205"/>
  <c r="P205"/>
  <c r="BK205"/>
  <c r="J205"/>
  <c r="BE205"/>
  <c r="BI203"/>
  <c r="BH203"/>
  <c r="BG203"/>
  <c r="BF203"/>
  <c r="T203"/>
  <c r="R203"/>
  <c r="P203"/>
  <c r="BK203"/>
  <c r="J203"/>
  <c r="BE203"/>
  <c r="BI201"/>
  <c r="BH201"/>
  <c r="BG201"/>
  <c r="BF201"/>
  <c r="T201"/>
  <c r="R201"/>
  <c r="P201"/>
  <c r="BK201"/>
  <c r="J201"/>
  <c r="BE201"/>
  <c r="BI199"/>
  <c r="BH199"/>
  <c r="BG199"/>
  <c r="BF199"/>
  <c r="T199"/>
  <c r="R199"/>
  <c r="P199"/>
  <c r="BK199"/>
  <c r="J199"/>
  <c r="BE199"/>
  <c r="BI197"/>
  <c r="BH197"/>
  <c r="BG197"/>
  <c r="BF197"/>
  <c r="T197"/>
  <c r="R197"/>
  <c r="P197"/>
  <c r="BK197"/>
  <c r="J197"/>
  <c r="BE197"/>
  <c r="BI195"/>
  <c r="BH195"/>
  <c r="BG195"/>
  <c r="BF195"/>
  <c r="T195"/>
  <c r="R195"/>
  <c r="P195"/>
  <c r="BK195"/>
  <c r="J195"/>
  <c r="BE195"/>
  <c r="BI193"/>
  <c r="BH193"/>
  <c r="BG193"/>
  <c r="BF193"/>
  <c r="T193"/>
  <c r="R193"/>
  <c r="P193"/>
  <c r="BK193"/>
  <c r="J193"/>
  <c r="BE193"/>
  <c r="BI191"/>
  <c r="BH191"/>
  <c r="BG191"/>
  <c r="BF191"/>
  <c r="T191"/>
  <c r="R191"/>
  <c r="P191"/>
  <c r="BK191"/>
  <c r="J191"/>
  <c r="BE191"/>
  <c r="BI189"/>
  <c r="BH189"/>
  <c r="BG189"/>
  <c r="BF189"/>
  <c r="T189"/>
  <c r="R189"/>
  <c r="P189"/>
  <c r="BK189"/>
  <c r="J189"/>
  <c r="BE189"/>
  <c r="BI187"/>
  <c r="BH187"/>
  <c r="BG187"/>
  <c r="BF187"/>
  <c r="T187"/>
  <c r="R187"/>
  <c r="P187"/>
  <c r="BK187"/>
  <c r="J187"/>
  <c r="BE187"/>
  <c r="BI185"/>
  <c r="BH185"/>
  <c r="BG185"/>
  <c r="BF185"/>
  <c r="T185"/>
  <c r="R185"/>
  <c r="P185"/>
  <c r="BK185"/>
  <c r="J185"/>
  <c r="BE185"/>
  <c r="BI183"/>
  <c r="BH183"/>
  <c r="BG183"/>
  <c r="BF183"/>
  <c r="T183"/>
  <c r="R183"/>
  <c r="P183"/>
  <c r="BK183"/>
  <c r="J183"/>
  <c r="BE183"/>
  <c r="BI181"/>
  <c r="BH181"/>
  <c r="BG181"/>
  <c r="BF181"/>
  <c r="T181"/>
  <c r="R181"/>
  <c r="P181"/>
  <c r="BK181"/>
  <c r="J181"/>
  <c r="BE181"/>
  <c r="BI179"/>
  <c r="BH179"/>
  <c r="BG179"/>
  <c r="BF179"/>
  <c r="T179"/>
  <c r="R179"/>
  <c r="P179"/>
  <c r="BK179"/>
  <c r="J179"/>
  <c r="BE179"/>
  <c r="BI177"/>
  <c r="BH177"/>
  <c r="BG177"/>
  <c r="BF177"/>
  <c r="T177"/>
  <c r="T176"/>
  <c r="R177"/>
  <c r="R176"/>
  <c r="P177"/>
  <c r="P176"/>
  <c r="BK177"/>
  <c r="BK176"/>
  <c r="J176"/>
  <c r="J177"/>
  <c r="BE177"/>
  <c r="J67"/>
  <c r="BI174"/>
  <c r="BH174"/>
  <c r="BG174"/>
  <c r="BF174"/>
  <c r="T174"/>
  <c r="R174"/>
  <c r="P174"/>
  <c r="BK174"/>
  <c r="J174"/>
  <c r="BE174"/>
  <c r="BI172"/>
  <c r="BH172"/>
  <c r="BG172"/>
  <c r="BF172"/>
  <c r="T172"/>
  <c r="R172"/>
  <c r="P172"/>
  <c r="BK172"/>
  <c r="J172"/>
  <c r="BE172"/>
  <c r="BI170"/>
  <c r="BH170"/>
  <c r="BG170"/>
  <c r="BF170"/>
  <c r="T170"/>
  <c r="R170"/>
  <c r="P170"/>
  <c r="BK170"/>
  <c r="J170"/>
  <c r="BE170"/>
  <c r="BI168"/>
  <c r="BH168"/>
  <c r="BG168"/>
  <c r="BF168"/>
  <c r="T168"/>
  <c r="R168"/>
  <c r="P168"/>
  <c r="BK168"/>
  <c r="J168"/>
  <c r="BE168"/>
  <c r="BI166"/>
  <c r="BH166"/>
  <c r="BG166"/>
  <c r="BF166"/>
  <c r="T166"/>
  <c r="R166"/>
  <c r="P166"/>
  <c r="BK166"/>
  <c r="J166"/>
  <c r="BE166"/>
  <c r="BI164"/>
  <c r="BH164"/>
  <c r="BG164"/>
  <c r="BF164"/>
  <c r="T164"/>
  <c r="R164"/>
  <c r="P164"/>
  <c r="BK164"/>
  <c r="J164"/>
  <c r="BE164"/>
  <c r="BI162"/>
  <c r="BH162"/>
  <c r="BG162"/>
  <c r="BF162"/>
  <c r="T162"/>
  <c r="R162"/>
  <c r="P162"/>
  <c r="BK162"/>
  <c r="J162"/>
  <c r="BE162"/>
  <c r="BI160"/>
  <c r="BH160"/>
  <c r="BG160"/>
  <c r="BF160"/>
  <c r="T160"/>
  <c r="R160"/>
  <c r="P160"/>
  <c r="BK160"/>
  <c r="J160"/>
  <c r="BE160"/>
  <c r="BI158"/>
  <c r="BH158"/>
  <c r="BG158"/>
  <c r="BF158"/>
  <c r="T158"/>
  <c r="R158"/>
  <c r="P158"/>
  <c r="BK158"/>
  <c r="J158"/>
  <c r="BE158"/>
  <c r="BI156"/>
  <c r="BH156"/>
  <c r="BG156"/>
  <c r="BF156"/>
  <c r="T156"/>
  <c r="R156"/>
  <c r="P156"/>
  <c r="BK156"/>
  <c r="J156"/>
  <c r="BE156"/>
  <c r="BI154"/>
  <c r="BH154"/>
  <c r="BG154"/>
  <c r="BF154"/>
  <c r="T154"/>
  <c r="R154"/>
  <c r="P154"/>
  <c r="BK154"/>
  <c r="J154"/>
  <c r="BE154"/>
  <c r="BI152"/>
  <c r="BH152"/>
  <c r="BG152"/>
  <c r="BF152"/>
  <c r="T152"/>
  <c r="R152"/>
  <c r="P152"/>
  <c r="BK152"/>
  <c r="J152"/>
  <c r="BE152"/>
  <c r="BI150"/>
  <c r="BH150"/>
  <c r="BG150"/>
  <c r="BF150"/>
  <c r="T150"/>
  <c r="R150"/>
  <c r="P150"/>
  <c r="BK150"/>
  <c r="J150"/>
  <c r="BE150"/>
  <c r="BI148"/>
  <c r="BH148"/>
  <c r="BG148"/>
  <c r="BF148"/>
  <c r="T148"/>
  <c r="R148"/>
  <c r="P148"/>
  <c r="BK148"/>
  <c r="J148"/>
  <c r="BE148"/>
  <c r="BI146"/>
  <c r="BH146"/>
  <c r="BG146"/>
  <c r="BF146"/>
  <c r="T146"/>
  <c r="R146"/>
  <c r="P146"/>
  <c r="BK146"/>
  <c r="J146"/>
  <c r="BE146"/>
  <c r="BI144"/>
  <c r="BH144"/>
  <c r="BG144"/>
  <c r="BF144"/>
  <c r="T144"/>
  <c r="R144"/>
  <c r="P144"/>
  <c r="BK144"/>
  <c r="J144"/>
  <c r="BE144"/>
  <c r="BI142"/>
  <c r="BH142"/>
  <c r="BG142"/>
  <c r="BF142"/>
  <c r="T142"/>
  <c r="R142"/>
  <c r="P142"/>
  <c r="BK142"/>
  <c r="J142"/>
  <c r="BE142"/>
  <c r="BI140"/>
  <c r="BH140"/>
  <c r="BG140"/>
  <c r="BF140"/>
  <c r="T140"/>
  <c r="R140"/>
  <c r="P140"/>
  <c r="BK140"/>
  <c r="J140"/>
  <c r="BE140"/>
  <c r="BI138"/>
  <c r="BH138"/>
  <c r="BG138"/>
  <c r="BF138"/>
  <c r="T138"/>
  <c r="R138"/>
  <c r="P138"/>
  <c r="BK138"/>
  <c r="J138"/>
  <c r="BE138"/>
  <c r="BI136"/>
  <c r="BH136"/>
  <c r="BG136"/>
  <c r="BF136"/>
  <c r="T136"/>
  <c r="R136"/>
  <c r="P136"/>
  <c r="BK136"/>
  <c r="J136"/>
  <c r="BE136"/>
  <c r="BI134"/>
  <c r="BH134"/>
  <c r="BG134"/>
  <c r="BF134"/>
  <c r="T134"/>
  <c r="R134"/>
  <c r="P134"/>
  <c r="BK134"/>
  <c r="J134"/>
  <c r="BE134"/>
  <c r="BI132"/>
  <c r="BH132"/>
  <c r="BG132"/>
  <c r="BF132"/>
  <c r="T132"/>
  <c r="R132"/>
  <c r="P132"/>
  <c r="BK132"/>
  <c r="J132"/>
  <c r="BE132"/>
  <c r="BI130"/>
  <c r="BH130"/>
  <c r="BG130"/>
  <c r="BF130"/>
  <c r="T130"/>
  <c r="R130"/>
  <c r="P130"/>
  <c r="BK130"/>
  <c r="J130"/>
  <c r="BE130"/>
  <c r="BI128"/>
  <c r="BH128"/>
  <c r="BG128"/>
  <c r="BF128"/>
  <c r="T128"/>
  <c r="R128"/>
  <c r="P128"/>
  <c r="BK128"/>
  <c r="J128"/>
  <c r="BE128"/>
  <c r="BI126"/>
  <c r="BH126"/>
  <c r="BG126"/>
  <c r="BF126"/>
  <c r="T126"/>
  <c r="R126"/>
  <c r="P126"/>
  <c r="BK126"/>
  <c r="J126"/>
  <c r="BE126"/>
  <c r="BI124"/>
  <c r="BH124"/>
  <c r="BG124"/>
  <c r="BF124"/>
  <c r="T124"/>
  <c r="R124"/>
  <c r="P124"/>
  <c r="BK124"/>
  <c r="J124"/>
  <c r="BE124"/>
  <c r="BI122"/>
  <c r="BH122"/>
  <c r="BG122"/>
  <c r="BF122"/>
  <c r="T122"/>
  <c r="R122"/>
  <c r="P122"/>
  <c r="BK122"/>
  <c r="J122"/>
  <c r="BE122"/>
  <c r="BI120"/>
  <c r="BH120"/>
  <c r="BG120"/>
  <c r="BF120"/>
  <c r="T120"/>
  <c r="R120"/>
  <c r="P120"/>
  <c r="BK120"/>
  <c r="J120"/>
  <c r="BE120"/>
  <c r="BI118"/>
  <c r="BH118"/>
  <c r="BG118"/>
  <c r="BF118"/>
  <c r="T118"/>
  <c r="R118"/>
  <c r="P118"/>
  <c r="BK118"/>
  <c r="J118"/>
  <c r="BE118"/>
  <c r="BI116"/>
  <c r="BH116"/>
  <c r="BG116"/>
  <c r="BF116"/>
  <c r="T116"/>
  <c r="R116"/>
  <c r="P116"/>
  <c r="BK116"/>
  <c r="J116"/>
  <c r="BE116"/>
  <c r="BI114"/>
  <c r="BH114"/>
  <c r="BG114"/>
  <c r="BF114"/>
  <c r="T114"/>
  <c r="R114"/>
  <c r="P114"/>
  <c r="BK114"/>
  <c r="J114"/>
  <c r="BE114"/>
  <c r="BI112"/>
  <c r="BH112"/>
  <c r="BG112"/>
  <c r="BF112"/>
  <c r="T112"/>
  <c r="R112"/>
  <c r="P112"/>
  <c r="BK112"/>
  <c r="J112"/>
  <c r="BE112"/>
  <c r="BI110"/>
  <c r="BH110"/>
  <c r="BG110"/>
  <c r="BF110"/>
  <c r="T110"/>
  <c r="R110"/>
  <c r="P110"/>
  <c r="BK110"/>
  <c r="J110"/>
  <c r="BE110"/>
  <c r="BI108"/>
  <c r="BH108"/>
  <c r="BG108"/>
  <c r="BF108"/>
  <c r="T108"/>
  <c r="R108"/>
  <c r="P108"/>
  <c r="BK108"/>
  <c r="J108"/>
  <c r="BE108"/>
  <c r="BI106"/>
  <c r="BH106"/>
  <c r="BG106"/>
  <c r="BF106"/>
  <c r="T106"/>
  <c r="R106"/>
  <c r="P106"/>
  <c r="BK106"/>
  <c r="J106"/>
  <c r="BE106"/>
  <c r="BI104"/>
  <c r="BH104"/>
  <c r="BG104"/>
  <c r="BF104"/>
  <c r="T104"/>
  <c r="R104"/>
  <c r="P104"/>
  <c r="BK104"/>
  <c r="J104"/>
  <c r="BE104"/>
  <c r="BI102"/>
  <c r="BH102"/>
  <c r="BG102"/>
  <c r="BF102"/>
  <c r="T102"/>
  <c r="R102"/>
  <c r="P102"/>
  <c r="BK102"/>
  <c r="J102"/>
  <c r="BE102"/>
  <c r="BI100"/>
  <c r="BH100"/>
  <c r="BG100"/>
  <c r="BF100"/>
  <c r="T100"/>
  <c r="R100"/>
  <c r="P100"/>
  <c r="BK100"/>
  <c r="J100"/>
  <c r="BE100"/>
  <c r="BI98"/>
  <c r="F39"/>
  <c i="1" r="BD60"/>
  <c i="6" r="BH98"/>
  <c r="F38"/>
  <c i="1" r="BC60"/>
  <c i="6" r="BG98"/>
  <c r="F37"/>
  <c i="1" r="BB60"/>
  <c i="6" r="BF98"/>
  <c r="J36"/>
  <c i="1" r="AW60"/>
  <c i="6" r="F36"/>
  <c i="1" r="BA60"/>
  <c i="6" r="T98"/>
  <c r="T97"/>
  <c r="T96"/>
  <c r="T95"/>
  <c r="T94"/>
  <c r="R98"/>
  <c r="R97"/>
  <c r="R96"/>
  <c r="R95"/>
  <c r="R94"/>
  <c r="P98"/>
  <c r="P97"/>
  <c r="P96"/>
  <c r="P95"/>
  <c r="P94"/>
  <c i="1" r="AU60"/>
  <c i="6" r="BK98"/>
  <c r="BK97"/>
  <c r="J97"/>
  <c r="BK96"/>
  <c r="J96"/>
  <c r="BK95"/>
  <c r="J95"/>
  <c r="BK94"/>
  <c r="J94"/>
  <c r="J63"/>
  <c r="J32"/>
  <c i="1" r="AG60"/>
  <c i="6" r="J98"/>
  <c r="BE98"/>
  <c r="J35"/>
  <c i="1" r="AV60"/>
  <c i="6" r="F35"/>
  <c i="1" r="AZ60"/>
  <c i="6" r="J66"/>
  <c r="J65"/>
  <c r="J64"/>
  <c r="J90"/>
  <c r="F90"/>
  <c r="F88"/>
  <c r="E86"/>
  <c r="J58"/>
  <c r="F58"/>
  <c r="F56"/>
  <c r="E54"/>
  <c r="J41"/>
  <c r="J26"/>
  <c r="E26"/>
  <c r="J91"/>
  <c r="J59"/>
  <c r="J25"/>
  <c r="J20"/>
  <c r="E20"/>
  <c r="F91"/>
  <c r="F59"/>
  <c r="J19"/>
  <c r="J14"/>
  <c r="J88"/>
  <c r="J56"/>
  <c r="E7"/>
  <c r="E82"/>
  <c r="E50"/>
  <c i="5" r="J39"/>
  <c r="J38"/>
  <c i="1" r="AY59"/>
  <c i="5" r="J37"/>
  <c i="1" r="AX59"/>
  <c i="5" r="BI163"/>
  <c r="BH163"/>
  <c r="BG163"/>
  <c r="BF163"/>
  <c r="T163"/>
  <c r="R163"/>
  <c r="P163"/>
  <c r="BK163"/>
  <c r="J163"/>
  <c r="BE163"/>
  <c r="BI161"/>
  <c r="BH161"/>
  <c r="BG161"/>
  <c r="BF161"/>
  <c r="T161"/>
  <c r="R161"/>
  <c r="P161"/>
  <c r="BK161"/>
  <c r="J161"/>
  <c r="BE161"/>
  <c r="BI160"/>
  <c r="BH160"/>
  <c r="BG160"/>
  <c r="BF160"/>
  <c r="T160"/>
  <c r="T159"/>
  <c r="R160"/>
  <c r="R159"/>
  <c r="P160"/>
  <c r="P159"/>
  <c r="BK160"/>
  <c r="BK159"/>
  <c r="J159"/>
  <c r="J160"/>
  <c r="BE160"/>
  <c r="J70"/>
  <c r="BI157"/>
  <c r="BH157"/>
  <c r="BG157"/>
  <c r="BF157"/>
  <c r="T157"/>
  <c r="R157"/>
  <c r="P157"/>
  <c r="BK157"/>
  <c r="J157"/>
  <c r="BE157"/>
  <c r="BI156"/>
  <c r="BH156"/>
  <c r="BG156"/>
  <c r="BF156"/>
  <c r="T156"/>
  <c r="T155"/>
  <c r="R156"/>
  <c r="R155"/>
  <c r="P156"/>
  <c r="P155"/>
  <c r="BK156"/>
  <c r="BK155"/>
  <c r="J155"/>
  <c r="J156"/>
  <c r="BE156"/>
  <c r="J69"/>
  <c r="BI154"/>
  <c r="BH154"/>
  <c r="BG154"/>
  <c r="BF154"/>
  <c r="T154"/>
  <c r="R154"/>
  <c r="P154"/>
  <c r="BK154"/>
  <c r="J154"/>
  <c r="BE154"/>
  <c r="BI152"/>
  <c r="BH152"/>
  <c r="BG152"/>
  <c r="BF152"/>
  <c r="T152"/>
  <c r="R152"/>
  <c r="P152"/>
  <c r="BK152"/>
  <c r="J152"/>
  <c r="BE152"/>
  <c r="BI151"/>
  <c r="BH151"/>
  <c r="BG151"/>
  <c r="BF151"/>
  <c r="T151"/>
  <c r="R151"/>
  <c r="P151"/>
  <c r="BK151"/>
  <c r="J151"/>
  <c r="BE151"/>
  <c r="BI149"/>
  <c r="BH149"/>
  <c r="BG149"/>
  <c r="BF149"/>
  <c r="T149"/>
  <c r="R149"/>
  <c r="P149"/>
  <c r="BK149"/>
  <c r="J149"/>
  <c r="BE149"/>
  <c r="BI148"/>
  <c r="BH148"/>
  <c r="BG148"/>
  <c r="BF148"/>
  <c r="T148"/>
  <c r="R148"/>
  <c r="P148"/>
  <c r="BK148"/>
  <c r="J148"/>
  <c r="BE148"/>
  <c r="BI146"/>
  <c r="BH146"/>
  <c r="BG146"/>
  <c r="BF146"/>
  <c r="T146"/>
  <c r="R146"/>
  <c r="P146"/>
  <c r="BK146"/>
  <c r="J146"/>
  <c r="BE146"/>
  <c r="BI145"/>
  <c r="BH145"/>
  <c r="BG145"/>
  <c r="BF145"/>
  <c r="T145"/>
  <c r="R145"/>
  <c r="P145"/>
  <c r="BK145"/>
  <c r="J145"/>
  <c r="BE145"/>
  <c r="BI143"/>
  <c r="BH143"/>
  <c r="BG143"/>
  <c r="BF143"/>
  <c r="T143"/>
  <c r="T142"/>
  <c r="R143"/>
  <c r="R142"/>
  <c r="P143"/>
  <c r="P142"/>
  <c r="BK143"/>
  <c r="BK142"/>
  <c r="J142"/>
  <c r="J143"/>
  <c r="BE143"/>
  <c r="J68"/>
  <c r="BI141"/>
  <c r="BH141"/>
  <c r="BG141"/>
  <c r="BF141"/>
  <c r="T141"/>
  <c r="R141"/>
  <c r="P141"/>
  <c r="BK141"/>
  <c r="J141"/>
  <c r="BE141"/>
  <c r="BI139"/>
  <c r="BH139"/>
  <c r="BG139"/>
  <c r="BF139"/>
  <c r="T139"/>
  <c r="R139"/>
  <c r="P139"/>
  <c r="BK139"/>
  <c r="J139"/>
  <c r="BE139"/>
  <c r="BI138"/>
  <c r="BH138"/>
  <c r="BG138"/>
  <c r="BF138"/>
  <c r="T138"/>
  <c r="R138"/>
  <c r="P138"/>
  <c r="BK138"/>
  <c r="J138"/>
  <c r="BE138"/>
  <c r="BI136"/>
  <c r="BH136"/>
  <c r="BG136"/>
  <c r="BF136"/>
  <c r="T136"/>
  <c r="R136"/>
  <c r="P136"/>
  <c r="BK136"/>
  <c r="J136"/>
  <c r="BE136"/>
  <c r="BI135"/>
  <c r="BH135"/>
  <c r="BG135"/>
  <c r="BF135"/>
  <c r="T135"/>
  <c r="R135"/>
  <c r="P135"/>
  <c r="BK135"/>
  <c r="J135"/>
  <c r="BE135"/>
  <c r="BI133"/>
  <c r="BH133"/>
  <c r="BG133"/>
  <c r="BF133"/>
  <c r="T133"/>
  <c r="R133"/>
  <c r="P133"/>
  <c r="BK133"/>
  <c r="J133"/>
  <c r="BE133"/>
  <c r="BI132"/>
  <c r="BH132"/>
  <c r="BG132"/>
  <c r="BF132"/>
  <c r="T132"/>
  <c r="R132"/>
  <c r="P132"/>
  <c r="BK132"/>
  <c r="J132"/>
  <c r="BE132"/>
  <c r="BI130"/>
  <c r="BH130"/>
  <c r="BG130"/>
  <c r="BF130"/>
  <c r="T130"/>
  <c r="T129"/>
  <c r="R130"/>
  <c r="R129"/>
  <c r="P130"/>
  <c r="P129"/>
  <c r="BK130"/>
  <c r="BK129"/>
  <c r="J129"/>
  <c r="J130"/>
  <c r="BE130"/>
  <c r="J67"/>
  <c r="BI128"/>
  <c r="BH128"/>
  <c r="BG128"/>
  <c r="BF128"/>
  <c r="T128"/>
  <c r="R128"/>
  <c r="P128"/>
  <c r="BK128"/>
  <c r="J128"/>
  <c r="BE128"/>
  <c r="BI126"/>
  <c r="BH126"/>
  <c r="BG126"/>
  <c r="BF126"/>
  <c r="T126"/>
  <c r="R126"/>
  <c r="P126"/>
  <c r="BK126"/>
  <c r="J126"/>
  <c r="BE126"/>
  <c r="BI125"/>
  <c r="BH125"/>
  <c r="BG125"/>
  <c r="BF125"/>
  <c r="T125"/>
  <c r="R125"/>
  <c r="P125"/>
  <c r="BK125"/>
  <c r="J125"/>
  <c r="BE125"/>
  <c r="BI123"/>
  <c r="BH123"/>
  <c r="BG123"/>
  <c r="BF123"/>
  <c r="T123"/>
  <c r="R123"/>
  <c r="P123"/>
  <c r="BK123"/>
  <c r="J123"/>
  <c r="BE123"/>
  <c r="BI122"/>
  <c r="BH122"/>
  <c r="BG122"/>
  <c r="BF122"/>
  <c r="T122"/>
  <c r="R122"/>
  <c r="P122"/>
  <c r="BK122"/>
  <c r="J122"/>
  <c r="BE122"/>
  <c r="BI120"/>
  <c r="BH120"/>
  <c r="BG120"/>
  <c r="BF120"/>
  <c r="T120"/>
  <c r="R120"/>
  <c r="P120"/>
  <c r="BK120"/>
  <c r="J120"/>
  <c r="BE120"/>
  <c r="BI119"/>
  <c r="BH119"/>
  <c r="BG119"/>
  <c r="BF119"/>
  <c r="T119"/>
  <c r="R119"/>
  <c r="P119"/>
  <c r="BK119"/>
  <c r="J119"/>
  <c r="BE119"/>
  <c r="BI117"/>
  <c r="BH117"/>
  <c r="BG117"/>
  <c r="BF117"/>
  <c r="T117"/>
  <c r="R117"/>
  <c r="P117"/>
  <c r="BK117"/>
  <c r="J117"/>
  <c r="BE117"/>
  <c r="BI116"/>
  <c r="BH116"/>
  <c r="BG116"/>
  <c r="BF116"/>
  <c r="T116"/>
  <c r="R116"/>
  <c r="P116"/>
  <c r="BK116"/>
  <c r="J116"/>
  <c r="BE116"/>
  <c r="BI114"/>
  <c r="BH114"/>
  <c r="BG114"/>
  <c r="BF114"/>
  <c r="T114"/>
  <c r="R114"/>
  <c r="P114"/>
  <c r="BK114"/>
  <c r="J114"/>
  <c r="BE114"/>
  <c r="BI113"/>
  <c r="BH113"/>
  <c r="BG113"/>
  <c r="BF113"/>
  <c r="T113"/>
  <c r="R113"/>
  <c r="P113"/>
  <c r="BK113"/>
  <c r="J113"/>
  <c r="BE113"/>
  <c r="BI111"/>
  <c r="BH111"/>
  <c r="BG111"/>
  <c r="BF111"/>
  <c r="T111"/>
  <c r="R111"/>
  <c r="P111"/>
  <c r="BK111"/>
  <c r="J111"/>
  <c r="BE111"/>
  <c r="BI110"/>
  <c r="BH110"/>
  <c r="BG110"/>
  <c r="BF110"/>
  <c r="T110"/>
  <c r="R110"/>
  <c r="P110"/>
  <c r="BK110"/>
  <c r="J110"/>
  <c r="BE110"/>
  <c r="BI108"/>
  <c r="BH108"/>
  <c r="BG108"/>
  <c r="BF108"/>
  <c r="T108"/>
  <c r="R108"/>
  <c r="P108"/>
  <c r="BK108"/>
  <c r="J108"/>
  <c r="BE108"/>
  <c r="BI107"/>
  <c r="BH107"/>
  <c r="BG107"/>
  <c r="BF107"/>
  <c r="T107"/>
  <c r="R107"/>
  <c r="P107"/>
  <c r="BK107"/>
  <c r="J107"/>
  <c r="BE107"/>
  <c r="BI105"/>
  <c r="BH105"/>
  <c r="BG105"/>
  <c r="BF105"/>
  <c r="T105"/>
  <c r="R105"/>
  <c r="P105"/>
  <c r="BK105"/>
  <c r="J105"/>
  <c r="BE105"/>
  <c r="BI104"/>
  <c r="BH104"/>
  <c r="BG104"/>
  <c r="BF104"/>
  <c r="T104"/>
  <c r="R104"/>
  <c r="P104"/>
  <c r="BK104"/>
  <c r="J104"/>
  <c r="BE104"/>
  <c r="BI102"/>
  <c r="BH102"/>
  <c r="BG102"/>
  <c r="BF102"/>
  <c r="T102"/>
  <c r="R102"/>
  <c r="P102"/>
  <c r="BK102"/>
  <c r="J102"/>
  <c r="BE102"/>
  <c r="BI101"/>
  <c r="BH101"/>
  <c r="BG101"/>
  <c r="BF101"/>
  <c r="T101"/>
  <c r="R101"/>
  <c r="P101"/>
  <c r="BK101"/>
  <c r="J101"/>
  <c r="BE101"/>
  <c r="BI99"/>
  <c r="BH99"/>
  <c r="BG99"/>
  <c r="BF99"/>
  <c r="T99"/>
  <c r="R99"/>
  <c r="P99"/>
  <c r="BK99"/>
  <c r="J99"/>
  <c r="BE99"/>
  <c r="BI98"/>
  <c r="BH98"/>
  <c r="BG98"/>
  <c r="BF98"/>
  <c r="T98"/>
  <c r="R98"/>
  <c r="P98"/>
  <c r="BK98"/>
  <c r="J98"/>
  <c r="BE98"/>
  <c r="BI96"/>
  <c r="F39"/>
  <c i="1" r="BD59"/>
  <c i="5" r="BH96"/>
  <c r="F38"/>
  <c i="1" r="BC59"/>
  <c i="5" r="BG96"/>
  <c r="F37"/>
  <c i="1" r="BB59"/>
  <c i="5" r="BF96"/>
  <c r="J36"/>
  <c i="1" r="AW59"/>
  <c i="5" r="F36"/>
  <c i="1" r="BA59"/>
  <c i="5" r="T96"/>
  <c r="T95"/>
  <c r="T94"/>
  <c r="T93"/>
  <c r="T92"/>
  <c r="R96"/>
  <c r="R95"/>
  <c r="R94"/>
  <c r="R93"/>
  <c r="R92"/>
  <c r="P96"/>
  <c r="P95"/>
  <c r="P94"/>
  <c r="P93"/>
  <c r="P92"/>
  <c i="1" r="AU59"/>
  <c i="5" r="BK96"/>
  <c r="BK95"/>
  <c r="J95"/>
  <c r="BK94"/>
  <c r="J94"/>
  <c r="BK93"/>
  <c r="J93"/>
  <c r="BK92"/>
  <c r="J92"/>
  <c r="J63"/>
  <c r="J32"/>
  <c i="1" r="AG59"/>
  <c i="5" r="J96"/>
  <c r="BE96"/>
  <c r="J35"/>
  <c i="1" r="AV59"/>
  <c i="5" r="F35"/>
  <c i="1" r="AZ59"/>
  <c i="5" r="J66"/>
  <c r="J65"/>
  <c r="J64"/>
  <c r="J88"/>
  <c r="F88"/>
  <c r="F86"/>
  <c r="E84"/>
  <c r="J58"/>
  <c r="F58"/>
  <c r="F56"/>
  <c r="E54"/>
  <c r="J41"/>
  <c r="J26"/>
  <c r="E26"/>
  <c r="J89"/>
  <c r="J59"/>
  <c r="J25"/>
  <c r="J20"/>
  <c r="E20"/>
  <c r="F89"/>
  <c r="F59"/>
  <c r="J19"/>
  <c r="J14"/>
  <c r="J86"/>
  <c r="J56"/>
  <c r="E7"/>
  <c r="E80"/>
  <c r="E50"/>
  <c i="4" r="J39"/>
  <c r="J38"/>
  <c i="1" r="AY58"/>
  <c i="4" r="J37"/>
  <c i="1" r="AX58"/>
  <c i="4"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T187"/>
  <c r="R188"/>
  <c r="R187"/>
  <c r="P188"/>
  <c r="P187"/>
  <c r="BK188"/>
  <c r="BK187"/>
  <c r="J187"/>
  <c r="J188"/>
  <c r="BE188"/>
  <c r="J70"/>
  <c r="BI185"/>
  <c r="BH185"/>
  <c r="BG185"/>
  <c r="BF185"/>
  <c r="T185"/>
  <c r="R185"/>
  <c r="P185"/>
  <c r="BK185"/>
  <c r="J185"/>
  <c r="BE185"/>
  <c r="BI184"/>
  <c r="BH184"/>
  <c r="BG184"/>
  <c r="BF184"/>
  <c r="T184"/>
  <c r="R184"/>
  <c r="P184"/>
  <c r="BK184"/>
  <c r="J184"/>
  <c r="BE184"/>
  <c r="BI180"/>
  <c r="BH180"/>
  <c r="BG180"/>
  <c r="BF180"/>
  <c r="T180"/>
  <c r="R180"/>
  <c r="P180"/>
  <c r="BK180"/>
  <c r="J180"/>
  <c r="BE180"/>
  <c r="BI177"/>
  <c r="BH177"/>
  <c r="BG177"/>
  <c r="BF177"/>
  <c r="T177"/>
  <c r="T176"/>
  <c r="R177"/>
  <c r="R176"/>
  <c r="P177"/>
  <c r="P176"/>
  <c r="BK177"/>
  <c r="BK176"/>
  <c r="J176"/>
  <c r="J177"/>
  <c r="BE177"/>
  <c r="J69"/>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6"/>
  <c r="BH166"/>
  <c r="BG166"/>
  <c r="BF166"/>
  <c r="T166"/>
  <c r="R166"/>
  <c r="P166"/>
  <c r="BK166"/>
  <c r="J166"/>
  <c r="BE166"/>
  <c r="BI165"/>
  <c r="BH165"/>
  <c r="BG165"/>
  <c r="BF165"/>
  <c r="T165"/>
  <c r="R165"/>
  <c r="P165"/>
  <c r="BK165"/>
  <c r="J165"/>
  <c r="BE165"/>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6"/>
  <c r="BH156"/>
  <c r="BG156"/>
  <c r="BF156"/>
  <c r="T156"/>
  <c r="R156"/>
  <c r="P156"/>
  <c r="BK156"/>
  <c r="J156"/>
  <c r="BE156"/>
  <c r="BI154"/>
  <c r="BH154"/>
  <c r="BG154"/>
  <c r="BF154"/>
  <c r="T154"/>
  <c r="R154"/>
  <c r="P154"/>
  <c r="BK154"/>
  <c r="J154"/>
  <c r="BE154"/>
  <c r="BI152"/>
  <c r="BH152"/>
  <c r="BG152"/>
  <c r="BF152"/>
  <c r="T152"/>
  <c r="R152"/>
  <c r="P152"/>
  <c r="BK152"/>
  <c r="J152"/>
  <c r="BE152"/>
  <c r="BI150"/>
  <c r="BH150"/>
  <c r="BG150"/>
  <c r="BF150"/>
  <c r="T150"/>
  <c r="R150"/>
  <c r="P150"/>
  <c r="BK150"/>
  <c r="J150"/>
  <c r="BE150"/>
  <c r="BI148"/>
  <c r="BH148"/>
  <c r="BG148"/>
  <c r="BF148"/>
  <c r="T148"/>
  <c r="R148"/>
  <c r="P148"/>
  <c r="BK148"/>
  <c r="J148"/>
  <c r="BE148"/>
  <c r="BI147"/>
  <c r="BH147"/>
  <c r="BG147"/>
  <c r="BF147"/>
  <c r="T147"/>
  <c r="R147"/>
  <c r="P147"/>
  <c r="BK147"/>
  <c r="J147"/>
  <c r="BE147"/>
  <c r="BI145"/>
  <c r="BH145"/>
  <c r="BG145"/>
  <c r="BF145"/>
  <c r="T145"/>
  <c r="T144"/>
  <c r="R145"/>
  <c r="R144"/>
  <c r="P145"/>
  <c r="P144"/>
  <c r="BK145"/>
  <c r="BK144"/>
  <c r="J144"/>
  <c r="J145"/>
  <c r="BE145"/>
  <c r="J68"/>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5"/>
  <c r="BH135"/>
  <c r="BG135"/>
  <c r="BF135"/>
  <c r="T135"/>
  <c r="R135"/>
  <c r="P135"/>
  <c r="BK135"/>
  <c r="J135"/>
  <c r="BE135"/>
  <c r="BI134"/>
  <c r="BH134"/>
  <c r="BG134"/>
  <c r="BF134"/>
  <c r="T134"/>
  <c r="R134"/>
  <c r="P134"/>
  <c r="BK134"/>
  <c r="J134"/>
  <c r="BE134"/>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6"/>
  <c r="BH126"/>
  <c r="BG126"/>
  <c r="BF126"/>
  <c r="T126"/>
  <c r="R126"/>
  <c r="P126"/>
  <c r="BK126"/>
  <c r="J126"/>
  <c r="BE126"/>
  <c r="BI123"/>
  <c r="BH123"/>
  <c r="BG123"/>
  <c r="BF123"/>
  <c r="T123"/>
  <c r="R123"/>
  <c r="P123"/>
  <c r="BK123"/>
  <c r="J123"/>
  <c r="BE123"/>
  <c r="BI120"/>
  <c r="BH120"/>
  <c r="BG120"/>
  <c r="BF120"/>
  <c r="T120"/>
  <c r="R120"/>
  <c r="P120"/>
  <c r="BK120"/>
  <c r="J120"/>
  <c r="BE120"/>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T114"/>
  <c r="R115"/>
  <c r="R114"/>
  <c r="P115"/>
  <c r="P114"/>
  <c r="BK115"/>
  <c r="BK114"/>
  <c r="J114"/>
  <c r="J115"/>
  <c r="BE115"/>
  <c r="J67"/>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T107"/>
  <c r="T106"/>
  <c r="R108"/>
  <c r="R107"/>
  <c r="R106"/>
  <c r="P108"/>
  <c r="P107"/>
  <c r="P106"/>
  <c r="BK108"/>
  <c r="BK107"/>
  <c r="J107"/>
  <c r="BK106"/>
  <c r="J106"/>
  <c r="J108"/>
  <c r="BE108"/>
  <c r="J66"/>
  <c r="J65"/>
  <c r="BI103"/>
  <c r="BH103"/>
  <c r="BG103"/>
  <c r="BF103"/>
  <c r="T103"/>
  <c r="R103"/>
  <c r="P103"/>
  <c r="BK103"/>
  <c r="J103"/>
  <c r="BE103"/>
  <c r="BI100"/>
  <c r="BH100"/>
  <c r="BG100"/>
  <c r="BF100"/>
  <c r="T100"/>
  <c r="R100"/>
  <c r="P100"/>
  <c r="BK100"/>
  <c r="J100"/>
  <c r="BE100"/>
  <c r="BI97"/>
  <c r="BH97"/>
  <c r="BG97"/>
  <c r="BF97"/>
  <c r="T97"/>
  <c r="R97"/>
  <c r="P97"/>
  <c r="BK97"/>
  <c r="J97"/>
  <c r="BE97"/>
  <c r="BI94"/>
  <c r="F39"/>
  <c i="1" r="BD58"/>
  <c i="4" r="BH94"/>
  <c r="F38"/>
  <c i="1" r="BC58"/>
  <c i="4" r="BG94"/>
  <c r="F37"/>
  <c i="1" r="BB58"/>
  <c i="4" r="BF94"/>
  <c r="J36"/>
  <c i="1" r="AW58"/>
  <c i="4" r="F36"/>
  <c i="1" r="BA58"/>
  <c i="4" r="T94"/>
  <c r="T93"/>
  <c r="T92"/>
  <c r="R94"/>
  <c r="R93"/>
  <c r="R92"/>
  <c r="P94"/>
  <c r="P93"/>
  <c r="P92"/>
  <c i="1" r="AU58"/>
  <c i="4" r="BK94"/>
  <c r="BK93"/>
  <c r="J93"/>
  <c r="BK92"/>
  <c r="J92"/>
  <c r="J63"/>
  <c r="J32"/>
  <c i="1" r="AG58"/>
  <c i="4" r="J94"/>
  <c r="BE94"/>
  <c r="J35"/>
  <c i="1" r="AV58"/>
  <c i="4" r="F35"/>
  <c i="1" r="AZ58"/>
  <c i="4" r="J64"/>
  <c r="J88"/>
  <c r="F88"/>
  <c r="F86"/>
  <c r="E84"/>
  <c r="J58"/>
  <c r="F58"/>
  <c r="F56"/>
  <c r="E54"/>
  <c r="J41"/>
  <c r="J26"/>
  <c r="E26"/>
  <c r="J89"/>
  <c r="J59"/>
  <c r="J25"/>
  <c r="J20"/>
  <c r="E20"/>
  <c r="F89"/>
  <c r="F59"/>
  <c r="J19"/>
  <c r="J14"/>
  <c r="J86"/>
  <c r="J56"/>
  <c r="E7"/>
  <c r="E80"/>
  <c r="E50"/>
  <c i="3" r="J39"/>
  <c r="J38"/>
  <c i="1" r="AY57"/>
  <c i="3" r="J37"/>
  <c i="1" r="AX57"/>
  <c i="3" r="BI345"/>
  <c r="BH345"/>
  <c r="BG345"/>
  <c r="BF345"/>
  <c r="T345"/>
  <c r="R345"/>
  <c r="P345"/>
  <c r="BK345"/>
  <c r="J345"/>
  <c r="BE345"/>
  <c r="BI343"/>
  <c r="BH343"/>
  <c r="BG343"/>
  <c r="BF343"/>
  <c r="T343"/>
  <c r="R343"/>
  <c r="P343"/>
  <c r="BK343"/>
  <c r="J343"/>
  <c r="BE343"/>
  <c r="BI341"/>
  <c r="BH341"/>
  <c r="BG341"/>
  <c r="BF341"/>
  <c r="T341"/>
  <c r="R341"/>
  <c r="P341"/>
  <c r="BK341"/>
  <c r="J341"/>
  <c r="BE341"/>
  <c r="BI339"/>
  <c r="BH339"/>
  <c r="BG339"/>
  <c r="BF339"/>
  <c r="T339"/>
  <c r="R339"/>
  <c r="P339"/>
  <c r="BK339"/>
  <c r="J339"/>
  <c r="BE339"/>
  <c r="BI337"/>
  <c r="BH337"/>
  <c r="BG337"/>
  <c r="BF337"/>
  <c r="T337"/>
  <c r="R337"/>
  <c r="P337"/>
  <c r="BK337"/>
  <c r="J337"/>
  <c r="BE337"/>
  <c r="BI335"/>
  <c r="BH335"/>
  <c r="BG335"/>
  <c r="BF335"/>
  <c r="T335"/>
  <c r="R335"/>
  <c r="P335"/>
  <c r="BK335"/>
  <c r="J335"/>
  <c r="BE335"/>
  <c r="BI333"/>
  <c r="BH333"/>
  <c r="BG333"/>
  <c r="BF333"/>
  <c r="T333"/>
  <c r="T332"/>
  <c r="R333"/>
  <c r="R332"/>
  <c r="P333"/>
  <c r="P332"/>
  <c r="BK333"/>
  <c r="BK332"/>
  <c r="J332"/>
  <c r="J333"/>
  <c r="BE333"/>
  <c r="J78"/>
  <c r="BI330"/>
  <c r="BH330"/>
  <c r="BG330"/>
  <c r="BF330"/>
  <c r="T330"/>
  <c r="R330"/>
  <c r="P330"/>
  <c r="BK330"/>
  <c r="J330"/>
  <c r="BE330"/>
  <c r="BI327"/>
  <c r="BH327"/>
  <c r="BG327"/>
  <c r="BF327"/>
  <c r="T327"/>
  <c r="R327"/>
  <c r="P327"/>
  <c r="BK327"/>
  <c r="J327"/>
  <c r="BE327"/>
  <c r="BI325"/>
  <c r="BH325"/>
  <c r="BG325"/>
  <c r="BF325"/>
  <c r="T325"/>
  <c r="R325"/>
  <c r="P325"/>
  <c r="BK325"/>
  <c r="J325"/>
  <c r="BE325"/>
  <c r="BI323"/>
  <c r="BH323"/>
  <c r="BG323"/>
  <c r="BF323"/>
  <c r="T323"/>
  <c r="T322"/>
  <c r="R323"/>
  <c r="R322"/>
  <c r="P323"/>
  <c r="P322"/>
  <c r="BK323"/>
  <c r="BK322"/>
  <c r="J322"/>
  <c r="J323"/>
  <c r="BE323"/>
  <c r="J77"/>
  <c r="BI321"/>
  <c r="BH321"/>
  <c r="BG321"/>
  <c r="BF321"/>
  <c r="T321"/>
  <c r="T320"/>
  <c r="R321"/>
  <c r="R320"/>
  <c r="P321"/>
  <c r="P320"/>
  <c r="BK321"/>
  <c r="BK320"/>
  <c r="J320"/>
  <c r="J321"/>
  <c r="BE321"/>
  <c r="J76"/>
  <c r="BI318"/>
  <c r="BH318"/>
  <c r="BG318"/>
  <c r="BF318"/>
  <c r="T318"/>
  <c r="R318"/>
  <c r="P318"/>
  <c r="BK318"/>
  <c r="J318"/>
  <c r="BE318"/>
  <c r="BI314"/>
  <c r="BH314"/>
  <c r="BG314"/>
  <c r="BF314"/>
  <c r="T314"/>
  <c r="T313"/>
  <c r="R314"/>
  <c r="R313"/>
  <c r="P314"/>
  <c r="P313"/>
  <c r="BK314"/>
  <c r="BK313"/>
  <c r="J313"/>
  <c r="J314"/>
  <c r="BE314"/>
  <c r="J75"/>
  <c r="BI311"/>
  <c r="BH311"/>
  <c r="BG311"/>
  <c r="BF311"/>
  <c r="T311"/>
  <c r="R311"/>
  <c r="P311"/>
  <c r="BK311"/>
  <c r="J311"/>
  <c r="BE311"/>
  <c r="BI308"/>
  <c r="BH308"/>
  <c r="BG308"/>
  <c r="BF308"/>
  <c r="T308"/>
  <c r="T307"/>
  <c r="R308"/>
  <c r="R307"/>
  <c r="P308"/>
  <c r="P307"/>
  <c r="BK308"/>
  <c r="BK307"/>
  <c r="J307"/>
  <c r="J308"/>
  <c r="BE308"/>
  <c r="J74"/>
  <c r="BI305"/>
  <c r="BH305"/>
  <c r="BG305"/>
  <c r="BF305"/>
  <c r="T305"/>
  <c r="R305"/>
  <c r="P305"/>
  <c r="BK305"/>
  <c r="J305"/>
  <c r="BE305"/>
  <c r="BI303"/>
  <c r="BH303"/>
  <c r="BG303"/>
  <c r="BF303"/>
  <c r="T303"/>
  <c r="R303"/>
  <c r="P303"/>
  <c r="BK303"/>
  <c r="J303"/>
  <c r="BE303"/>
  <c r="BI301"/>
  <c r="BH301"/>
  <c r="BG301"/>
  <c r="BF301"/>
  <c r="T301"/>
  <c r="R301"/>
  <c r="P301"/>
  <c r="BK301"/>
  <c r="J301"/>
  <c r="BE301"/>
  <c r="BI297"/>
  <c r="BH297"/>
  <c r="BG297"/>
  <c r="BF297"/>
  <c r="T297"/>
  <c r="R297"/>
  <c r="P297"/>
  <c r="BK297"/>
  <c r="J297"/>
  <c r="BE297"/>
  <c r="BI296"/>
  <c r="BH296"/>
  <c r="BG296"/>
  <c r="BF296"/>
  <c r="T296"/>
  <c r="R296"/>
  <c r="P296"/>
  <c r="BK296"/>
  <c r="J296"/>
  <c r="BE296"/>
  <c r="BI293"/>
  <c r="BH293"/>
  <c r="BG293"/>
  <c r="BF293"/>
  <c r="T293"/>
  <c r="R293"/>
  <c r="P293"/>
  <c r="BK293"/>
  <c r="J293"/>
  <c r="BE293"/>
  <c r="BI290"/>
  <c r="BH290"/>
  <c r="BG290"/>
  <c r="BF290"/>
  <c r="T290"/>
  <c r="R290"/>
  <c r="P290"/>
  <c r="BK290"/>
  <c r="J290"/>
  <c r="BE290"/>
  <c r="BI287"/>
  <c r="BH287"/>
  <c r="BG287"/>
  <c r="BF287"/>
  <c r="T287"/>
  <c r="R287"/>
  <c r="P287"/>
  <c r="BK287"/>
  <c r="J287"/>
  <c r="BE287"/>
  <c r="BI284"/>
  <c r="BH284"/>
  <c r="BG284"/>
  <c r="BF284"/>
  <c r="T284"/>
  <c r="R284"/>
  <c r="P284"/>
  <c r="BK284"/>
  <c r="J284"/>
  <c r="BE284"/>
  <c r="BI283"/>
  <c r="BH283"/>
  <c r="BG283"/>
  <c r="BF283"/>
  <c r="T283"/>
  <c r="R283"/>
  <c r="P283"/>
  <c r="BK283"/>
  <c r="J283"/>
  <c r="BE283"/>
  <c r="BI281"/>
  <c r="BH281"/>
  <c r="BG281"/>
  <c r="BF281"/>
  <c r="T281"/>
  <c r="R281"/>
  <c r="P281"/>
  <c r="BK281"/>
  <c r="J281"/>
  <c r="BE281"/>
  <c r="BI280"/>
  <c r="BH280"/>
  <c r="BG280"/>
  <c r="BF280"/>
  <c r="T280"/>
  <c r="R280"/>
  <c r="P280"/>
  <c r="BK280"/>
  <c r="J280"/>
  <c r="BE280"/>
  <c r="BI277"/>
  <c r="BH277"/>
  <c r="BG277"/>
  <c r="BF277"/>
  <c r="T277"/>
  <c r="R277"/>
  <c r="P277"/>
  <c r="BK277"/>
  <c r="J277"/>
  <c r="BE277"/>
  <c r="BI276"/>
  <c r="BH276"/>
  <c r="BG276"/>
  <c r="BF276"/>
  <c r="T276"/>
  <c r="R276"/>
  <c r="P276"/>
  <c r="BK276"/>
  <c r="J276"/>
  <c r="BE276"/>
  <c r="BI273"/>
  <c r="BH273"/>
  <c r="BG273"/>
  <c r="BF273"/>
  <c r="T273"/>
  <c r="R273"/>
  <c r="P273"/>
  <c r="BK273"/>
  <c r="J273"/>
  <c r="BE273"/>
  <c r="BI272"/>
  <c r="BH272"/>
  <c r="BG272"/>
  <c r="BF272"/>
  <c r="T272"/>
  <c r="R272"/>
  <c r="P272"/>
  <c r="BK272"/>
  <c r="J272"/>
  <c r="BE272"/>
  <c r="BI270"/>
  <c r="BH270"/>
  <c r="BG270"/>
  <c r="BF270"/>
  <c r="T270"/>
  <c r="R270"/>
  <c r="P270"/>
  <c r="BK270"/>
  <c r="J270"/>
  <c r="BE270"/>
  <c r="BI268"/>
  <c r="BH268"/>
  <c r="BG268"/>
  <c r="BF268"/>
  <c r="T268"/>
  <c r="R268"/>
  <c r="P268"/>
  <c r="BK268"/>
  <c r="J268"/>
  <c r="BE268"/>
  <c r="BI267"/>
  <c r="BH267"/>
  <c r="BG267"/>
  <c r="BF267"/>
  <c r="T267"/>
  <c r="R267"/>
  <c r="P267"/>
  <c r="BK267"/>
  <c r="J267"/>
  <c r="BE267"/>
  <c r="BI265"/>
  <c r="BH265"/>
  <c r="BG265"/>
  <c r="BF265"/>
  <c r="T265"/>
  <c r="R265"/>
  <c r="P265"/>
  <c r="BK265"/>
  <c r="J265"/>
  <c r="BE265"/>
  <c r="BI264"/>
  <c r="BH264"/>
  <c r="BG264"/>
  <c r="BF264"/>
  <c r="T264"/>
  <c r="R264"/>
  <c r="P264"/>
  <c r="BK264"/>
  <c r="J264"/>
  <c r="BE264"/>
  <c r="BI262"/>
  <c r="BH262"/>
  <c r="BG262"/>
  <c r="BF262"/>
  <c r="T262"/>
  <c r="R262"/>
  <c r="P262"/>
  <c r="BK262"/>
  <c r="J262"/>
  <c r="BE262"/>
  <c r="BI261"/>
  <c r="BH261"/>
  <c r="BG261"/>
  <c r="BF261"/>
  <c r="T261"/>
  <c r="R261"/>
  <c r="P261"/>
  <c r="BK261"/>
  <c r="J261"/>
  <c r="BE261"/>
  <c r="BI259"/>
  <c r="BH259"/>
  <c r="BG259"/>
  <c r="BF259"/>
  <c r="T259"/>
  <c r="R259"/>
  <c r="P259"/>
  <c r="BK259"/>
  <c r="J259"/>
  <c r="BE259"/>
  <c r="BI258"/>
  <c r="BH258"/>
  <c r="BG258"/>
  <c r="BF258"/>
  <c r="T258"/>
  <c r="R258"/>
  <c r="P258"/>
  <c r="BK258"/>
  <c r="J258"/>
  <c r="BE258"/>
  <c r="BI257"/>
  <c r="BH257"/>
  <c r="BG257"/>
  <c r="BF257"/>
  <c r="T257"/>
  <c r="R257"/>
  <c r="P257"/>
  <c r="BK257"/>
  <c r="J257"/>
  <c r="BE257"/>
  <c r="BI254"/>
  <c r="BH254"/>
  <c r="BG254"/>
  <c r="BF254"/>
  <c r="T254"/>
  <c r="R254"/>
  <c r="P254"/>
  <c r="BK254"/>
  <c r="J254"/>
  <c r="BE254"/>
  <c r="BI252"/>
  <c r="BH252"/>
  <c r="BG252"/>
  <c r="BF252"/>
  <c r="T252"/>
  <c r="R252"/>
  <c r="P252"/>
  <c r="BK252"/>
  <c r="J252"/>
  <c r="BE252"/>
  <c r="BI251"/>
  <c r="BH251"/>
  <c r="BG251"/>
  <c r="BF251"/>
  <c r="T251"/>
  <c r="R251"/>
  <c r="P251"/>
  <c r="BK251"/>
  <c r="J251"/>
  <c r="BE251"/>
  <c r="BI248"/>
  <c r="BH248"/>
  <c r="BG248"/>
  <c r="BF248"/>
  <c r="T248"/>
  <c r="R248"/>
  <c r="P248"/>
  <c r="BK248"/>
  <c r="J248"/>
  <c r="BE248"/>
  <c r="BI247"/>
  <c r="BH247"/>
  <c r="BG247"/>
  <c r="BF247"/>
  <c r="T247"/>
  <c r="R247"/>
  <c r="P247"/>
  <c r="BK247"/>
  <c r="J247"/>
  <c r="BE247"/>
  <c r="BI244"/>
  <c r="BH244"/>
  <c r="BG244"/>
  <c r="BF244"/>
  <c r="T244"/>
  <c r="R244"/>
  <c r="P244"/>
  <c r="BK244"/>
  <c r="J244"/>
  <c r="BE244"/>
  <c r="BI243"/>
  <c r="BH243"/>
  <c r="BG243"/>
  <c r="BF243"/>
  <c r="T243"/>
  <c r="R243"/>
  <c r="P243"/>
  <c r="BK243"/>
  <c r="J243"/>
  <c r="BE243"/>
  <c r="BI242"/>
  <c r="BH242"/>
  <c r="BG242"/>
  <c r="BF242"/>
  <c r="T242"/>
  <c r="R242"/>
  <c r="P242"/>
  <c r="BK242"/>
  <c r="J242"/>
  <c r="BE242"/>
  <c r="BI239"/>
  <c r="BH239"/>
  <c r="BG239"/>
  <c r="BF239"/>
  <c r="T239"/>
  <c r="R239"/>
  <c r="P239"/>
  <c r="BK239"/>
  <c r="J239"/>
  <c r="BE239"/>
  <c r="BI236"/>
  <c r="BH236"/>
  <c r="BG236"/>
  <c r="BF236"/>
  <c r="T236"/>
  <c r="T235"/>
  <c r="R236"/>
  <c r="R235"/>
  <c r="P236"/>
  <c r="P235"/>
  <c r="BK236"/>
  <c r="BK235"/>
  <c r="J235"/>
  <c r="J236"/>
  <c r="BE236"/>
  <c r="J73"/>
  <c r="BI233"/>
  <c r="BH233"/>
  <c r="BG233"/>
  <c r="BF233"/>
  <c r="T233"/>
  <c r="R233"/>
  <c r="P233"/>
  <c r="BK233"/>
  <c r="J233"/>
  <c r="BE233"/>
  <c r="BI232"/>
  <c r="BH232"/>
  <c r="BG232"/>
  <c r="BF232"/>
  <c r="T232"/>
  <c r="R232"/>
  <c r="P232"/>
  <c r="BK232"/>
  <c r="J232"/>
  <c r="BE232"/>
  <c r="BI229"/>
  <c r="BH229"/>
  <c r="BG229"/>
  <c r="BF229"/>
  <c r="T229"/>
  <c r="R229"/>
  <c r="P229"/>
  <c r="BK229"/>
  <c r="J229"/>
  <c r="BE229"/>
  <c r="BI227"/>
  <c r="BH227"/>
  <c r="BG227"/>
  <c r="BF227"/>
  <c r="T227"/>
  <c r="R227"/>
  <c r="P227"/>
  <c r="BK227"/>
  <c r="J227"/>
  <c r="BE227"/>
  <c r="BI225"/>
  <c r="BH225"/>
  <c r="BG225"/>
  <c r="BF225"/>
  <c r="T225"/>
  <c r="R225"/>
  <c r="P225"/>
  <c r="BK225"/>
  <c r="J225"/>
  <c r="BE225"/>
  <c r="BI223"/>
  <c r="BH223"/>
  <c r="BG223"/>
  <c r="BF223"/>
  <c r="T223"/>
  <c r="R223"/>
  <c r="P223"/>
  <c r="BK223"/>
  <c r="J223"/>
  <c r="BE223"/>
  <c r="BI222"/>
  <c r="BH222"/>
  <c r="BG222"/>
  <c r="BF222"/>
  <c r="T222"/>
  <c r="R222"/>
  <c r="P222"/>
  <c r="BK222"/>
  <c r="J222"/>
  <c r="BE222"/>
  <c r="BI220"/>
  <c r="BH220"/>
  <c r="BG220"/>
  <c r="BF220"/>
  <c r="T220"/>
  <c r="R220"/>
  <c r="P220"/>
  <c r="BK220"/>
  <c r="J220"/>
  <c r="BE220"/>
  <c r="BI218"/>
  <c r="BH218"/>
  <c r="BG218"/>
  <c r="BF218"/>
  <c r="T218"/>
  <c r="R218"/>
  <c r="P218"/>
  <c r="BK218"/>
  <c r="J218"/>
  <c r="BE218"/>
  <c r="BI215"/>
  <c r="BH215"/>
  <c r="BG215"/>
  <c r="BF215"/>
  <c r="T215"/>
  <c r="R215"/>
  <c r="P215"/>
  <c r="BK215"/>
  <c r="J215"/>
  <c r="BE215"/>
  <c r="BI213"/>
  <c r="BH213"/>
  <c r="BG213"/>
  <c r="BF213"/>
  <c r="T213"/>
  <c r="R213"/>
  <c r="P213"/>
  <c r="BK213"/>
  <c r="J213"/>
  <c r="BE213"/>
  <c r="BI211"/>
  <c r="BH211"/>
  <c r="BG211"/>
  <c r="BF211"/>
  <c r="T211"/>
  <c r="R211"/>
  <c r="P211"/>
  <c r="BK211"/>
  <c r="J211"/>
  <c r="BE211"/>
  <c r="BI208"/>
  <c r="BH208"/>
  <c r="BG208"/>
  <c r="BF208"/>
  <c r="T208"/>
  <c r="R208"/>
  <c r="P208"/>
  <c r="BK208"/>
  <c r="J208"/>
  <c r="BE208"/>
  <c r="BI206"/>
  <c r="BH206"/>
  <c r="BG206"/>
  <c r="BF206"/>
  <c r="T206"/>
  <c r="R206"/>
  <c r="P206"/>
  <c r="BK206"/>
  <c r="J206"/>
  <c r="BE206"/>
  <c r="BI204"/>
  <c r="BH204"/>
  <c r="BG204"/>
  <c r="BF204"/>
  <c r="T204"/>
  <c r="R204"/>
  <c r="P204"/>
  <c r="BK204"/>
  <c r="J204"/>
  <c r="BE204"/>
  <c r="BI201"/>
  <c r="BH201"/>
  <c r="BG201"/>
  <c r="BF201"/>
  <c r="T201"/>
  <c r="R201"/>
  <c r="P201"/>
  <c r="BK201"/>
  <c r="J201"/>
  <c r="BE201"/>
  <c r="BI198"/>
  <c r="BH198"/>
  <c r="BG198"/>
  <c r="BF198"/>
  <c r="T198"/>
  <c r="R198"/>
  <c r="P198"/>
  <c r="BK198"/>
  <c r="J198"/>
  <c r="BE198"/>
  <c r="BI195"/>
  <c r="BH195"/>
  <c r="BG195"/>
  <c r="BF195"/>
  <c r="T195"/>
  <c r="R195"/>
  <c r="P195"/>
  <c r="BK195"/>
  <c r="J195"/>
  <c r="BE195"/>
  <c r="BI193"/>
  <c r="BH193"/>
  <c r="BG193"/>
  <c r="BF193"/>
  <c r="T193"/>
  <c r="R193"/>
  <c r="P193"/>
  <c r="BK193"/>
  <c r="J193"/>
  <c r="BE193"/>
  <c r="BI190"/>
  <c r="BH190"/>
  <c r="BG190"/>
  <c r="BF190"/>
  <c r="T190"/>
  <c r="R190"/>
  <c r="P190"/>
  <c r="BK190"/>
  <c r="J190"/>
  <c r="BE190"/>
  <c r="BI184"/>
  <c r="BH184"/>
  <c r="BG184"/>
  <c r="BF184"/>
  <c r="T184"/>
  <c r="R184"/>
  <c r="P184"/>
  <c r="BK184"/>
  <c r="J184"/>
  <c r="BE184"/>
  <c r="BI180"/>
  <c r="BH180"/>
  <c r="BG180"/>
  <c r="BF180"/>
  <c r="T180"/>
  <c r="R180"/>
  <c r="P180"/>
  <c r="BK180"/>
  <c r="J180"/>
  <c r="BE180"/>
  <c r="BI178"/>
  <c r="BH178"/>
  <c r="BG178"/>
  <c r="BF178"/>
  <c r="T178"/>
  <c r="R178"/>
  <c r="P178"/>
  <c r="BK178"/>
  <c r="J178"/>
  <c r="BE178"/>
  <c r="BI175"/>
  <c r="BH175"/>
  <c r="BG175"/>
  <c r="BF175"/>
  <c r="T175"/>
  <c r="R175"/>
  <c r="P175"/>
  <c r="BK175"/>
  <c r="J175"/>
  <c r="BE175"/>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T168"/>
  <c r="R169"/>
  <c r="R168"/>
  <c r="P169"/>
  <c r="P168"/>
  <c r="BK169"/>
  <c r="BK168"/>
  <c r="J168"/>
  <c r="J169"/>
  <c r="BE169"/>
  <c r="J72"/>
  <c r="BI167"/>
  <c r="BH167"/>
  <c r="BG167"/>
  <c r="BF167"/>
  <c r="T167"/>
  <c r="R167"/>
  <c r="P167"/>
  <c r="BK167"/>
  <c r="J167"/>
  <c r="BE167"/>
  <c r="BI164"/>
  <c r="BH164"/>
  <c r="BG164"/>
  <c r="BF164"/>
  <c r="T164"/>
  <c r="R164"/>
  <c r="P164"/>
  <c r="BK164"/>
  <c r="J164"/>
  <c r="BE164"/>
  <c r="BI162"/>
  <c r="BH162"/>
  <c r="BG162"/>
  <c r="BF162"/>
  <c r="T162"/>
  <c r="R162"/>
  <c r="P162"/>
  <c r="BK162"/>
  <c r="J162"/>
  <c r="BE162"/>
  <c r="BI160"/>
  <c r="BH160"/>
  <c r="BG160"/>
  <c r="BF160"/>
  <c r="T160"/>
  <c r="R160"/>
  <c r="P160"/>
  <c r="BK160"/>
  <c r="J160"/>
  <c r="BE160"/>
  <c r="BI158"/>
  <c r="BH158"/>
  <c r="BG158"/>
  <c r="BF158"/>
  <c r="T158"/>
  <c r="R158"/>
  <c r="P158"/>
  <c r="BK158"/>
  <c r="J158"/>
  <c r="BE158"/>
  <c r="BI155"/>
  <c r="BH155"/>
  <c r="BG155"/>
  <c r="BF155"/>
  <c r="T155"/>
  <c r="R155"/>
  <c r="P155"/>
  <c r="BK155"/>
  <c r="J155"/>
  <c r="BE155"/>
  <c r="BI152"/>
  <c r="BH152"/>
  <c r="BG152"/>
  <c r="BF152"/>
  <c r="T152"/>
  <c r="R152"/>
  <c r="P152"/>
  <c r="BK152"/>
  <c r="J152"/>
  <c r="BE152"/>
  <c r="BI151"/>
  <c r="BH151"/>
  <c r="BG151"/>
  <c r="BF151"/>
  <c r="T151"/>
  <c r="R151"/>
  <c r="P151"/>
  <c r="BK151"/>
  <c r="J151"/>
  <c r="BE151"/>
  <c r="BI150"/>
  <c r="BH150"/>
  <c r="BG150"/>
  <c r="BF150"/>
  <c r="T150"/>
  <c r="R150"/>
  <c r="P150"/>
  <c r="BK150"/>
  <c r="J150"/>
  <c r="BE150"/>
  <c r="BI146"/>
  <c r="BH146"/>
  <c r="BG146"/>
  <c r="BF146"/>
  <c r="T146"/>
  <c r="R146"/>
  <c r="P146"/>
  <c r="BK146"/>
  <c r="J146"/>
  <c r="BE146"/>
  <c r="BI143"/>
  <c r="BH143"/>
  <c r="BG143"/>
  <c r="BF143"/>
  <c r="T143"/>
  <c r="R143"/>
  <c r="P143"/>
  <c r="BK143"/>
  <c r="J143"/>
  <c r="BE143"/>
  <c r="BI139"/>
  <c r="BH139"/>
  <c r="BG139"/>
  <c r="BF139"/>
  <c r="T139"/>
  <c r="R139"/>
  <c r="P139"/>
  <c r="BK139"/>
  <c r="J139"/>
  <c r="BE139"/>
  <c r="BI136"/>
  <c r="BH136"/>
  <c r="BG136"/>
  <c r="BF136"/>
  <c r="T136"/>
  <c r="R136"/>
  <c r="P136"/>
  <c r="BK136"/>
  <c r="J136"/>
  <c r="BE136"/>
  <c r="BI134"/>
  <c r="BH134"/>
  <c r="BG134"/>
  <c r="BF134"/>
  <c r="T134"/>
  <c r="R134"/>
  <c r="P134"/>
  <c r="BK134"/>
  <c r="J134"/>
  <c r="BE134"/>
  <c r="BI131"/>
  <c r="BH131"/>
  <c r="BG131"/>
  <c r="BF131"/>
  <c r="T131"/>
  <c r="R131"/>
  <c r="P131"/>
  <c r="BK131"/>
  <c r="J131"/>
  <c r="BE131"/>
  <c r="BI130"/>
  <c r="BH130"/>
  <c r="BG130"/>
  <c r="BF130"/>
  <c r="T130"/>
  <c r="R130"/>
  <c r="P130"/>
  <c r="BK130"/>
  <c r="J130"/>
  <c r="BE130"/>
  <c r="BI129"/>
  <c r="BH129"/>
  <c r="BG129"/>
  <c r="BF129"/>
  <c r="T129"/>
  <c r="T128"/>
  <c r="T127"/>
  <c r="R129"/>
  <c r="R128"/>
  <c r="R127"/>
  <c r="P129"/>
  <c r="P128"/>
  <c r="P127"/>
  <c r="BK129"/>
  <c r="BK128"/>
  <c r="J128"/>
  <c r="BK127"/>
  <c r="J127"/>
  <c r="J129"/>
  <c r="BE129"/>
  <c r="J71"/>
  <c r="J70"/>
  <c r="BI125"/>
  <c r="BH125"/>
  <c r="BG125"/>
  <c r="BF125"/>
  <c r="T125"/>
  <c r="T124"/>
  <c r="R125"/>
  <c r="R124"/>
  <c r="P125"/>
  <c r="P124"/>
  <c r="BK125"/>
  <c r="BK124"/>
  <c r="J124"/>
  <c r="J125"/>
  <c r="BE125"/>
  <c r="J69"/>
  <c r="BI122"/>
  <c r="BH122"/>
  <c r="BG122"/>
  <c r="BF122"/>
  <c r="T122"/>
  <c r="R122"/>
  <c r="P122"/>
  <c r="BK122"/>
  <c r="J122"/>
  <c r="BE122"/>
  <c r="BI120"/>
  <c r="BH120"/>
  <c r="BG120"/>
  <c r="BF120"/>
  <c r="T120"/>
  <c r="R120"/>
  <c r="P120"/>
  <c r="BK120"/>
  <c r="J120"/>
  <c r="BE120"/>
  <c r="BI117"/>
  <c r="BH117"/>
  <c r="BG117"/>
  <c r="BF117"/>
  <c r="T117"/>
  <c r="R117"/>
  <c r="P117"/>
  <c r="BK117"/>
  <c r="J117"/>
  <c r="BE117"/>
  <c r="BI115"/>
  <c r="BH115"/>
  <c r="BG115"/>
  <c r="BF115"/>
  <c r="T115"/>
  <c r="T114"/>
  <c r="R115"/>
  <c r="R114"/>
  <c r="P115"/>
  <c r="P114"/>
  <c r="BK115"/>
  <c r="BK114"/>
  <c r="J114"/>
  <c r="J115"/>
  <c r="BE115"/>
  <c r="J68"/>
  <c r="BI112"/>
  <c r="BH112"/>
  <c r="BG112"/>
  <c r="BF112"/>
  <c r="T112"/>
  <c r="T111"/>
  <c r="T110"/>
  <c r="R112"/>
  <c r="R111"/>
  <c r="R110"/>
  <c r="P112"/>
  <c r="P111"/>
  <c r="P110"/>
  <c r="BK112"/>
  <c r="BK111"/>
  <c r="J111"/>
  <c r="BK110"/>
  <c r="J110"/>
  <c r="J112"/>
  <c r="BE112"/>
  <c r="J67"/>
  <c r="J66"/>
  <c r="BI108"/>
  <c r="BH108"/>
  <c r="BG108"/>
  <c r="BF108"/>
  <c r="T108"/>
  <c r="R108"/>
  <c r="P108"/>
  <c r="BK108"/>
  <c r="J108"/>
  <c r="BE108"/>
  <c r="BI106"/>
  <c r="BH106"/>
  <c r="BG106"/>
  <c r="BF106"/>
  <c r="T106"/>
  <c r="R106"/>
  <c r="P106"/>
  <c r="BK106"/>
  <c r="J106"/>
  <c r="BE106"/>
  <c r="BI103"/>
  <c r="F39"/>
  <c i="1" r="BD57"/>
  <c i="3" r="BH103"/>
  <c r="F38"/>
  <c i="1" r="BC57"/>
  <c i="3" r="BG103"/>
  <c r="F37"/>
  <c i="1" r="BB57"/>
  <c i="3" r="BF103"/>
  <c r="J36"/>
  <c i="1" r="AW57"/>
  <c i="3" r="F36"/>
  <c i="1" r="BA57"/>
  <c i="3" r="T103"/>
  <c r="T102"/>
  <c r="T101"/>
  <c r="T100"/>
  <c r="R103"/>
  <c r="R102"/>
  <c r="R101"/>
  <c r="R100"/>
  <c r="P103"/>
  <c r="P102"/>
  <c r="P101"/>
  <c r="P100"/>
  <c i="1" r="AU57"/>
  <c i="3" r="BK103"/>
  <c r="BK102"/>
  <c r="J102"/>
  <c r="BK101"/>
  <c r="J101"/>
  <c r="BK100"/>
  <c r="J100"/>
  <c r="J63"/>
  <c r="J32"/>
  <c i="1" r="AG57"/>
  <c i="3" r="J103"/>
  <c r="BE103"/>
  <c r="J35"/>
  <c i="1" r="AV57"/>
  <c i="3" r="F35"/>
  <c i="1" r="AZ57"/>
  <c i="3" r="J65"/>
  <c r="J64"/>
  <c r="J96"/>
  <c r="F96"/>
  <c r="F94"/>
  <c r="E92"/>
  <c r="J58"/>
  <c r="F58"/>
  <c r="F56"/>
  <c r="E54"/>
  <c r="J41"/>
  <c r="J26"/>
  <c r="E26"/>
  <c r="J97"/>
  <c r="J59"/>
  <c r="J25"/>
  <c r="J20"/>
  <c r="E20"/>
  <c r="F97"/>
  <c r="F59"/>
  <c r="J19"/>
  <c r="J14"/>
  <c r="J94"/>
  <c r="J56"/>
  <c r="E7"/>
  <c r="E88"/>
  <c r="E50"/>
  <c i="2" r="J39"/>
  <c r="J38"/>
  <c i="1" r="AY56"/>
  <c i="2" r="J37"/>
  <c i="1" r="AX56"/>
  <c i="2" r="BI912"/>
  <c r="BH912"/>
  <c r="BG912"/>
  <c r="BF912"/>
  <c r="T912"/>
  <c r="R912"/>
  <c r="P912"/>
  <c r="BK912"/>
  <c r="J912"/>
  <c r="BE912"/>
  <c r="BI909"/>
  <c r="BH909"/>
  <c r="BG909"/>
  <c r="BF909"/>
  <c r="T909"/>
  <c r="R909"/>
  <c r="P909"/>
  <c r="BK909"/>
  <c r="J909"/>
  <c r="BE909"/>
  <c r="BI903"/>
  <c r="BH903"/>
  <c r="BG903"/>
  <c r="BF903"/>
  <c r="T903"/>
  <c r="R903"/>
  <c r="P903"/>
  <c r="BK903"/>
  <c r="J903"/>
  <c r="BE903"/>
  <c r="BI897"/>
  <c r="BH897"/>
  <c r="BG897"/>
  <c r="BF897"/>
  <c r="T897"/>
  <c r="R897"/>
  <c r="P897"/>
  <c r="BK897"/>
  <c r="J897"/>
  <c r="BE897"/>
  <c r="BI895"/>
  <c r="BH895"/>
  <c r="BG895"/>
  <c r="BF895"/>
  <c r="T895"/>
  <c r="R895"/>
  <c r="P895"/>
  <c r="BK895"/>
  <c r="J895"/>
  <c r="BE895"/>
  <c r="BI891"/>
  <c r="BH891"/>
  <c r="BG891"/>
  <c r="BF891"/>
  <c r="T891"/>
  <c r="R891"/>
  <c r="P891"/>
  <c r="BK891"/>
  <c r="J891"/>
  <c r="BE891"/>
  <c r="BI881"/>
  <c r="BH881"/>
  <c r="BG881"/>
  <c r="BF881"/>
  <c r="T881"/>
  <c r="R881"/>
  <c r="P881"/>
  <c r="BK881"/>
  <c r="J881"/>
  <c r="BE881"/>
  <c r="BI877"/>
  <c r="BH877"/>
  <c r="BG877"/>
  <c r="BF877"/>
  <c r="T877"/>
  <c r="R877"/>
  <c r="P877"/>
  <c r="BK877"/>
  <c r="J877"/>
  <c r="BE877"/>
  <c r="BI875"/>
  <c r="BH875"/>
  <c r="BG875"/>
  <c r="BF875"/>
  <c r="T875"/>
  <c r="R875"/>
  <c r="P875"/>
  <c r="BK875"/>
  <c r="J875"/>
  <c r="BE875"/>
  <c r="BI868"/>
  <c r="BH868"/>
  <c r="BG868"/>
  <c r="BF868"/>
  <c r="T868"/>
  <c r="R868"/>
  <c r="P868"/>
  <c r="BK868"/>
  <c r="J868"/>
  <c r="BE868"/>
  <c r="BI821"/>
  <c r="BH821"/>
  <c r="BG821"/>
  <c r="BF821"/>
  <c r="T821"/>
  <c r="R821"/>
  <c r="P821"/>
  <c r="BK821"/>
  <c r="J821"/>
  <c r="BE821"/>
  <c r="BI774"/>
  <c r="BH774"/>
  <c r="BG774"/>
  <c r="BF774"/>
  <c r="T774"/>
  <c r="T773"/>
  <c r="R774"/>
  <c r="R773"/>
  <c r="P774"/>
  <c r="P773"/>
  <c r="BK774"/>
  <c r="BK773"/>
  <c r="J773"/>
  <c r="J774"/>
  <c r="BE774"/>
  <c r="J79"/>
  <c r="BI766"/>
  <c r="BH766"/>
  <c r="BG766"/>
  <c r="BF766"/>
  <c r="T766"/>
  <c r="R766"/>
  <c r="P766"/>
  <c r="BK766"/>
  <c r="J766"/>
  <c r="BE766"/>
  <c r="BI764"/>
  <c r="BH764"/>
  <c r="BG764"/>
  <c r="BF764"/>
  <c r="T764"/>
  <c r="R764"/>
  <c r="P764"/>
  <c r="BK764"/>
  <c r="J764"/>
  <c r="BE764"/>
  <c r="BI762"/>
  <c r="BH762"/>
  <c r="BG762"/>
  <c r="BF762"/>
  <c r="T762"/>
  <c r="R762"/>
  <c r="P762"/>
  <c r="BK762"/>
  <c r="J762"/>
  <c r="BE762"/>
  <c r="BI752"/>
  <c r="BH752"/>
  <c r="BG752"/>
  <c r="BF752"/>
  <c r="T752"/>
  <c r="R752"/>
  <c r="P752"/>
  <c r="BK752"/>
  <c r="J752"/>
  <c r="BE752"/>
  <c r="BI750"/>
  <c r="BH750"/>
  <c r="BG750"/>
  <c r="BF750"/>
  <c r="T750"/>
  <c r="R750"/>
  <c r="P750"/>
  <c r="BK750"/>
  <c r="J750"/>
  <c r="BE750"/>
  <c r="BI748"/>
  <c r="BH748"/>
  <c r="BG748"/>
  <c r="BF748"/>
  <c r="T748"/>
  <c r="R748"/>
  <c r="P748"/>
  <c r="BK748"/>
  <c r="J748"/>
  <c r="BE748"/>
  <c r="BI746"/>
  <c r="BH746"/>
  <c r="BG746"/>
  <c r="BF746"/>
  <c r="T746"/>
  <c r="R746"/>
  <c r="P746"/>
  <c r="BK746"/>
  <c r="J746"/>
  <c r="BE746"/>
  <c r="BI737"/>
  <c r="BH737"/>
  <c r="BG737"/>
  <c r="BF737"/>
  <c r="T737"/>
  <c r="R737"/>
  <c r="P737"/>
  <c r="BK737"/>
  <c r="J737"/>
  <c r="BE737"/>
  <c r="BI726"/>
  <c r="BH726"/>
  <c r="BG726"/>
  <c r="BF726"/>
  <c r="T726"/>
  <c r="T725"/>
  <c r="R726"/>
  <c r="R725"/>
  <c r="P726"/>
  <c r="P725"/>
  <c r="BK726"/>
  <c r="BK725"/>
  <c r="J725"/>
  <c r="J726"/>
  <c r="BE726"/>
  <c r="J78"/>
  <c r="BI723"/>
  <c r="BH723"/>
  <c r="BG723"/>
  <c r="BF723"/>
  <c r="T723"/>
  <c r="R723"/>
  <c r="P723"/>
  <c r="BK723"/>
  <c r="J723"/>
  <c r="BE723"/>
  <c r="BI721"/>
  <c r="BH721"/>
  <c r="BG721"/>
  <c r="BF721"/>
  <c r="T721"/>
  <c r="R721"/>
  <c r="P721"/>
  <c r="BK721"/>
  <c r="J721"/>
  <c r="BE721"/>
  <c r="BI719"/>
  <c r="BH719"/>
  <c r="BG719"/>
  <c r="BF719"/>
  <c r="T719"/>
  <c r="R719"/>
  <c r="P719"/>
  <c r="BK719"/>
  <c r="J719"/>
  <c r="BE719"/>
  <c r="BI716"/>
  <c r="BH716"/>
  <c r="BG716"/>
  <c r="BF716"/>
  <c r="T716"/>
  <c r="R716"/>
  <c r="P716"/>
  <c r="BK716"/>
  <c r="J716"/>
  <c r="BE716"/>
  <c r="BI713"/>
  <c r="BH713"/>
  <c r="BG713"/>
  <c r="BF713"/>
  <c r="T713"/>
  <c r="R713"/>
  <c r="P713"/>
  <c r="BK713"/>
  <c r="J713"/>
  <c r="BE713"/>
  <c r="BI685"/>
  <c r="BH685"/>
  <c r="BG685"/>
  <c r="BF685"/>
  <c r="T685"/>
  <c r="T684"/>
  <c r="R685"/>
  <c r="R684"/>
  <c r="P685"/>
  <c r="P684"/>
  <c r="BK685"/>
  <c r="BK684"/>
  <c r="J684"/>
  <c r="J685"/>
  <c r="BE685"/>
  <c r="J77"/>
  <c r="BI682"/>
  <c r="BH682"/>
  <c r="BG682"/>
  <c r="BF682"/>
  <c r="T682"/>
  <c r="R682"/>
  <c r="P682"/>
  <c r="BK682"/>
  <c r="J682"/>
  <c r="BE682"/>
  <c r="BI672"/>
  <c r="BH672"/>
  <c r="BG672"/>
  <c r="BF672"/>
  <c r="T672"/>
  <c r="R672"/>
  <c r="P672"/>
  <c r="BK672"/>
  <c r="J672"/>
  <c r="BE672"/>
  <c r="BI670"/>
  <c r="BH670"/>
  <c r="BG670"/>
  <c r="BF670"/>
  <c r="T670"/>
  <c r="R670"/>
  <c r="P670"/>
  <c r="BK670"/>
  <c r="J670"/>
  <c r="BE670"/>
  <c r="BI667"/>
  <c r="BH667"/>
  <c r="BG667"/>
  <c r="BF667"/>
  <c r="T667"/>
  <c r="R667"/>
  <c r="P667"/>
  <c r="BK667"/>
  <c r="J667"/>
  <c r="BE667"/>
  <c r="BI665"/>
  <c r="BH665"/>
  <c r="BG665"/>
  <c r="BF665"/>
  <c r="T665"/>
  <c r="R665"/>
  <c r="P665"/>
  <c r="BK665"/>
  <c r="J665"/>
  <c r="BE665"/>
  <c r="BI655"/>
  <c r="BH655"/>
  <c r="BG655"/>
  <c r="BF655"/>
  <c r="T655"/>
  <c r="R655"/>
  <c r="P655"/>
  <c r="BK655"/>
  <c r="J655"/>
  <c r="BE655"/>
  <c r="BI652"/>
  <c r="BH652"/>
  <c r="BG652"/>
  <c r="BF652"/>
  <c r="T652"/>
  <c r="R652"/>
  <c r="P652"/>
  <c r="BK652"/>
  <c r="J652"/>
  <c r="BE652"/>
  <c r="BI649"/>
  <c r="BH649"/>
  <c r="BG649"/>
  <c r="BF649"/>
  <c r="T649"/>
  <c r="R649"/>
  <c r="P649"/>
  <c r="BK649"/>
  <c r="J649"/>
  <c r="BE649"/>
  <c r="BI636"/>
  <c r="BH636"/>
  <c r="BG636"/>
  <c r="BF636"/>
  <c r="T636"/>
  <c r="T635"/>
  <c r="R636"/>
  <c r="R635"/>
  <c r="P636"/>
  <c r="P635"/>
  <c r="BK636"/>
  <c r="BK635"/>
  <c r="J635"/>
  <c r="J636"/>
  <c r="BE636"/>
  <c r="J76"/>
  <c r="BI633"/>
  <c r="BH633"/>
  <c r="BG633"/>
  <c r="BF633"/>
  <c r="T633"/>
  <c r="R633"/>
  <c r="P633"/>
  <c r="BK633"/>
  <c r="J633"/>
  <c r="BE633"/>
  <c r="BI631"/>
  <c r="BH631"/>
  <c r="BG631"/>
  <c r="BF631"/>
  <c r="T631"/>
  <c r="R631"/>
  <c r="P631"/>
  <c r="BK631"/>
  <c r="J631"/>
  <c r="BE631"/>
  <c r="BI626"/>
  <c r="BH626"/>
  <c r="BG626"/>
  <c r="BF626"/>
  <c r="T626"/>
  <c r="R626"/>
  <c r="P626"/>
  <c r="BK626"/>
  <c r="J626"/>
  <c r="BE626"/>
  <c r="BI624"/>
  <c r="BH624"/>
  <c r="BG624"/>
  <c r="BF624"/>
  <c r="T624"/>
  <c r="R624"/>
  <c r="P624"/>
  <c r="BK624"/>
  <c r="J624"/>
  <c r="BE624"/>
  <c r="BI618"/>
  <c r="BH618"/>
  <c r="BG618"/>
  <c r="BF618"/>
  <c r="T618"/>
  <c r="R618"/>
  <c r="P618"/>
  <c r="BK618"/>
  <c r="J618"/>
  <c r="BE618"/>
  <c r="BI615"/>
  <c r="BH615"/>
  <c r="BG615"/>
  <c r="BF615"/>
  <c r="T615"/>
  <c r="R615"/>
  <c r="P615"/>
  <c r="BK615"/>
  <c r="J615"/>
  <c r="BE615"/>
  <c r="BI612"/>
  <c r="BH612"/>
  <c r="BG612"/>
  <c r="BF612"/>
  <c r="T612"/>
  <c r="R612"/>
  <c r="P612"/>
  <c r="BK612"/>
  <c r="J612"/>
  <c r="BE612"/>
  <c r="BI606"/>
  <c r="BH606"/>
  <c r="BG606"/>
  <c r="BF606"/>
  <c r="T606"/>
  <c r="R606"/>
  <c r="P606"/>
  <c r="BK606"/>
  <c r="J606"/>
  <c r="BE606"/>
  <c r="BI604"/>
  <c r="BH604"/>
  <c r="BG604"/>
  <c r="BF604"/>
  <c r="T604"/>
  <c r="R604"/>
  <c r="P604"/>
  <c r="BK604"/>
  <c r="J604"/>
  <c r="BE604"/>
  <c r="BI600"/>
  <c r="BH600"/>
  <c r="BG600"/>
  <c r="BF600"/>
  <c r="T600"/>
  <c r="R600"/>
  <c r="P600"/>
  <c r="BK600"/>
  <c r="J600"/>
  <c r="BE600"/>
  <c r="BI598"/>
  <c r="BH598"/>
  <c r="BG598"/>
  <c r="BF598"/>
  <c r="T598"/>
  <c r="R598"/>
  <c r="P598"/>
  <c r="BK598"/>
  <c r="J598"/>
  <c r="BE598"/>
  <c r="BI594"/>
  <c r="BH594"/>
  <c r="BG594"/>
  <c r="BF594"/>
  <c r="T594"/>
  <c r="T593"/>
  <c r="R594"/>
  <c r="R593"/>
  <c r="P594"/>
  <c r="P593"/>
  <c r="BK594"/>
  <c r="BK593"/>
  <c r="J593"/>
  <c r="J594"/>
  <c r="BE594"/>
  <c r="J75"/>
  <c r="BI591"/>
  <c r="BH591"/>
  <c r="BG591"/>
  <c r="BF591"/>
  <c r="T591"/>
  <c r="R591"/>
  <c r="P591"/>
  <c r="BK591"/>
  <c r="J591"/>
  <c r="BE591"/>
  <c r="BI587"/>
  <c r="BH587"/>
  <c r="BG587"/>
  <c r="BF587"/>
  <c r="T587"/>
  <c r="R587"/>
  <c r="P587"/>
  <c r="BK587"/>
  <c r="J587"/>
  <c r="BE587"/>
  <c r="BI581"/>
  <c r="BH581"/>
  <c r="BG581"/>
  <c r="BF581"/>
  <c r="T581"/>
  <c r="R581"/>
  <c r="P581"/>
  <c r="BK581"/>
  <c r="J581"/>
  <c r="BE581"/>
  <c r="BI577"/>
  <c r="BH577"/>
  <c r="BG577"/>
  <c r="BF577"/>
  <c r="T577"/>
  <c r="R577"/>
  <c r="P577"/>
  <c r="BK577"/>
  <c r="J577"/>
  <c r="BE577"/>
  <c r="BI570"/>
  <c r="BH570"/>
  <c r="BG570"/>
  <c r="BF570"/>
  <c r="T570"/>
  <c r="R570"/>
  <c r="P570"/>
  <c r="BK570"/>
  <c r="J570"/>
  <c r="BE570"/>
  <c r="BI568"/>
  <c r="BH568"/>
  <c r="BG568"/>
  <c r="BF568"/>
  <c r="T568"/>
  <c r="R568"/>
  <c r="P568"/>
  <c r="BK568"/>
  <c r="J568"/>
  <c r="BE568"/>
  <c r="BI561"/>
  <c r="BH561"/>
  <c r="BG561"/>
  <c r="BF561"/>
  <c r="T561"/>
  <c r="R561"/>
  <c r="P561"/>
  <c r="BK561"/>
  <c r="J561"/>
  <c r="BE561"/>
  <c r="BI552"/>
  <c r="BH552"/>
  <c r="BG552"/>
  <c r="BF552"/>
  <c r="T552"/>
  <c r="R552"/>
  <c r="P552"/>
  <c r="BK552"/>
  <c r="J552"/>
  <c r="BE552"/>
  <c r="BI549"/>
  <c r="BH549"/>
  <c r="BG549"/>
  <c r="BF549"/>
  <c r="T549"/>
  <c r="R549"/>
  <c r="P549"/>
  <c r="BK549"/>
  <c r="J549"/>
  <c r="BE549"/>
  <c r="BI539"/>
  <c r="BH539"/>
  <c r="BG539"/>
  <c r="BF539"/>
  <c r="T539"/>
  <c r="R539"/>
  <c r="P539"/>
  <c r="BK539"/>
  <c r="J539"/>
  <c r="BE539"/>
  <c r="BI534"/>
  <c r="BH534"/>
  <c r="BG534"/>
  <c r="BF534"/>
  <c r="T534"/>
  <c r="T533"/>
  <c r="R534"/>
  <c r="R533"/>
  <c r="P534"/>
  <c r="P533"/>
  <c r="BK534"/>
  <c r="BK533"/>
  <c r="J533"/>
  <c r="J534"/>
  <c r="BE534"/>
  <c r="J74"/>
  <c r="BI531"/>
  <c r="BH531"/>
  <c r="BG531"/>
  <c r="BF531"/>
  <c r="T531"/>
  <c r="R531"/>
  <c r="P531"/>
  <c r="BK531"/>
  <c r="J531"/>
  <c r="BE531"/>
  <c r="BI529"/>
  <c r="BH529"/>
  <c r="BG529"/>
  <c r="BF529"/>
  <c r="T529"/>
  <c r="R529"/>
  <c r="P529"/>
  <c r="BK529"/>
  <c r="J529"/>
  <c r="BE529"/>
  <c r="BI528"/>
  <c r="BH528"/>
  <c r="BG528"/>
  <c r="BF528"/>
  <c r="T528"/>
  <c r="R528"/>
  <c r="P528"/>
  <c r="BK528"/>
  <c r="J528"/>
  <c r="BE528"/>
  <c r="BI527"/>
  <c r="BH527"/>
  <c r="BG527"/>
  <c r="BF527"/>
  <c r="T527"/>
  <c r="R527"/>
  <c r="P527"/>
  <c r="BK527"/>
  <c r="J527"/>
  <c r="BE527"/>
  <c r="BI526"/>
  <c r="BH526"/>
  <c r="BG526"/>
  <c r="BF526"/>
  <c r="T526"/>
  <c r="R526"/>
  <c r="P526"/>
  <c r="BK526"/>
  <c r="J526"/>
  <c r="BE526"/>
  <c r="BI520"/>
  <c r="BH520"/>
  <c r="BG520"/>
  <c r="BF520"/>
  <c r="T520"/>
  <c r="R520"/>
  <c r="P520"/>
  <c r="BK520"/>
  <c r="J520"/>
  <c r="BE520"/>
  <c r="BI518"/>
  <c r="BH518"/>
  <c r="BG518"/>
  <c r="BF518"/>
  <c r="T518"/>
  <c r="R518"/>
  <c r="P518"/>
  <c r="BK518"/>
  <c r="J518"/>
  <c r="BE518"/>
  <c r="BI516"/>
  <c r="BH516"/>
  <c r="BG516"/>
  <c r="BF516"/>
  <c r="T516"/>
  <c r="R516"/>
  <c r="P516"/>
  <c r="BK516"/>
  <c r="J516"/>
  <c r="BE516"/>
  <c r="BI514"/>
  <c r="BH514"/>
  <c r="BG514"/>
  <c r="BF514"/>
  <c r="T514"/>
  <c r="R514"/>
  <c r="P514"/>
  <c r="BK514"/>
  <c r="J514"/>
  <c r="BE514"/>
  <c r="BI512"/>
  <c r="BH512"/>
  <c r="BG512"/>
  <c r="BF512"/>
  <c r="T512"/>
  <c r="R512"/>
  <c r="P512"/>
  <c r="BK512"/>
  <c r="J512"/>
  <c r="BE512"/>
  <c r="BI506"/>
  <c r="BH506"/>
  <c r="BG506"/>
  <c r="BF506"/>
  <c r="T506"/>
  <c r="R506"/>
  <c r="P506"/>
  <c r="BK506"/>
  <c r="J506"/>
  <c r="BE506"/>
  <c r="BI500"/>
  <c r="BH500"/>
  <c r="BG500"/>
  <c r="BF500"/>
  <c r="T500"/>
  <c r="R500"/>
  <c r="P500"/>
  <c r="BK500"/>
  <c r="J500"/>
  <c r="BE500"/>
  <c r="BI494"/>
  <c r="BH494"/>
  <c r="BG494"/>
  <c r="BF494"/>
  <c r="T494"/>
  <c r="T493"/>
  <c r="R494"/>
  <c r="R493"/>
  <c r="P494"/>
  <c r="P493"/>
  <c r="BK494"/>
  <c r="BK493"/>
  <c r="J493"/>
  <c r="J494"/>
  <c r="BE494"/>
  <c r="J73"/>
  <c r="BI491"/>
  <c r="BH491"/>
  <c r="BG491"/>
  <c r="BF491"/>
  <c r="T491"/>
  <c r="R491"/>
  <c r="P491"/>
  <c r="BK491"/>
  <c r="J491"/>
  <c r="BE491"/>
  <c r="BI473"/>
  <c r="BH473"/>
  <c r="BG473"/>
  <c r="BF473"/>
  <c r="T473"/>
  <c r="R473"/>
  <c r="P473"/>
  <c r="BK473"/>
  <c r="J473"/>
  <c r="BE473"/>
  <c r="BI450"/>
  <c r="BH450"/>
  <c r="BG450"/>
  <c r="BF450"/>
  <c r="T450"/>
  <c r="T449"/>
  <c r="T448"/>
  <c r="R450"/>
  <c r="R449"/>
  <c r="R448"/>
  <c r="P450"/>
  <c r="P449"/>
  <c r="P448"/>
  <c r="BK450"/>
  <c r="BK449"/>
  <c r="J449"/>
  <c r="BK448"/>
  <c r="J448"/>
  <c r="J450"/>
  <c r="BE450"/>
  <c r="J72"/>
  <c r="J71"/>
  <c r="BI446"/>
  <c r="BH446"/>
  <c r="BG446"/>
  <c r="BF446"/>
  <c r="T446"/>
  <c r="T445"/>
  <c r="R446"/>
  <c r="R445"/>
  <c r="P446"/>
  <c r="P445"/>
  <c r="BK446"/>
  <c r="BK445"/>
  <c r="J445"/>
  <c r="J446"/>
  <c r="BE446"/>
  <c r="J70"/>
  <c r="BI442"/>
  <c r="BH442"/>
  <c r="BG442"/>
  <c r="BF442"/>
  <c r="T442"/>
  <c r="R442"/>
  <c r="P442"/>
  <c r="BK442"/>
  <c r="J442"/>
  <c r="BE442"/>
  <c r="BI439"/>
  <c r="BH439"/>
  <c r="BG439"/>
  <c r="BF439"/>
  <c r="T439"/>
  <c r="R439"/>
  <c r="P439"/>
  <c r="BK439"/>
  <c r="J439"/>
  <c r="BE439"/>
  <c r="BI437"/>
  <c r="BH437"/>
  <c r="BG437"/>
  <c r="BF437"/>
  <c r="T437"/>
  <c r="R437"/>
  <c r="P437"/>
  <c r="BK437"/>
  <c r="J437"/>
  <c r="BE437"/>
  <c r="BI434"/>
  <c r="BH434"/>
  <c r="BG434"/>
  <c r="BF434"/>
  <c r="T434"/>
  <c r="T433"/>
  <c r="R434"/>
  <c r="R433"/>
  <c r="P434"/>
  <c r="P433"/>
  <c r="BK434"/>
  <c r="BK433"/>
  <c r="J433"/>
  <c r="J434"/>
  <c r="BE434"/>
  <c r="J69"/>
  <c r="BI432"/>
  <c r="BH432"/>
  <c r="BG432"/>
  <c r="BF432"/>
  <c r="T432"/>
  <c r="R432"/>
  <c r="P432"/>
  <c r="BK432"/>
  <c r="J432"/>
  <c r="BE432"/>
  <c r="BI415"/>
  <c r="BH415"/>
  <c r="BG415"/>
  <c r="BF415"/>
  <c r="T415"/>
  <c r="R415"/>
  <c r="P415"/>
  <c r="BK415"/>
  <c r="J415"/>
  <c r="BE415"/>
  <c r="BI412"/>
  <c r="BH412"/>
  <c r="BG412"/>
  <c r="BF412"/>
  <c r="T412"/>
  <c r="R412"/>
  <c r="P412"/>
  <c r="BK412"/>
  <c r="J412"/>
  <c r="BE412"/>
  <c r="BI409"/>
  <c r="BH409"/>
  <c r="BG409"/>
  <c r="BF409"/>
  <c r="T409"/>
  <c r="R409"/>
  <c r="P409"/>
  <c r="BK409"/>
  <c r="J409"/>
  <c r="BE409"/>
  <c r="BI406"/>
  <c r="BH406"/>
  <c r="BG406"/>
  <c r="BF406"/>
  <c r="T406"/>
  <c r="R406"/>
  <c r="P406"/>
  <c r="BK406"/>
  <c r="J406"/>
  <c r="BE406"/>
  <c r="BI403"/>
  <c r="BH403"/>
  <c r="BG403"/>
  <c r="BF403"/>
  <c r="T403"/>
  <c r="R403"/>
  <c r="P403"/>
  <c r="BK403"/>
  <c r="J403"/>
  <c r="BE403"/>
  <c r="BI397"/>
  <c r="BH397"/>
  <c r="BG397"/>
  <c r="BF397"/>
  <c r="T397"/>
  <c r="R397"/>
  <c r="P397"/>
  <c r="BK397"/>
  <c r="J397"/>
  <c r="BE397"/>
  <c r="BI391"/>
  <c r="BH391"/>
  <c r="BG391"/>
  <c r="BF391"/>
  <c r="T391"/>
  <c r="R391"/>
  <c r="P391"/>
  <c r="BK391"/>
  <c r="J391"/>
  <c r="BE391"/>
  <c r="BI388"/>
  <c r="BH388"/>
  <c r="BG388"/>
  <c r="BF388"/>
  <c r="T388"/>
  <c r="R388"/>
  <c r="P388"/>
  <c r="BK388"/>
  <c r="J388"/>
  <c r="BE388"/>
  <c r="BI381"/>
  <c r="BH381"/>
  <c r="BG381"/>
  <c r="BF381"/>
  <c r="T381"/>
  <c r="R381"/>
  <c r="P381"/>
  <c r="BK381"/>
  <c r="J381"/>
  <c r="BE381"/>
  <c r="BI377"/>
  <c r="BH377"/>
  <c r="BG377"/>
  <c r="BF377"/>
  <c r="T377"/>
  <c r="R377"/>
  <c r="P377"/>
  <c r="BK377"/>
  <c r="J377"/>
  <c r="BE377"/>
  <c r="BI373"/>
  <c r="BH373"/>
  <c r="BG373"/>
  <c r="BF373"/>
  <c r="T373"/>
  <c r="R373"/>
  <c r="P373"/>
  <c r="BK373"/>
  <c r="J373"/>
  <c r="BE373"/>
  <c r="BI359"/>
  <c r="BH359"/>
  <c r="BG359"/>
  <c r="BF359"/>
  <c r="T359"/>
  <c r="R359"/>
  <c r="P359"/>
  <c r="BK359"/>
  <c r="J359"/>
  <c r="BE359"/>
  <c r="BI357"/>
  <c r="BH357"/>
  <c r="BG357"/>
  <c r="BF357"/>
  <c r="T357"/>
  <c r="R357"/>
  <c r="P357"/>
  <c r="BK357"/>
  <c r="J357"/>
  <c r="BE357"/>
  <c r="BI353"/>
  <c r="BH353"/>
  <c r="BG353"/>
  <c r="BF353"/>
  <c r="T353"/>
  <c r="R353"/>
  <c r="P353"/>
  <c r="BK353"/>
  <c r="J353"/>
  <c r="BE353"/>
  <c r="BI346"/>
  <c r="BH346"/>
  <c r="BG346"/>
  <c r="BF346"/>
  <c r="T346"/>
  <c r="R346"/>
  <c r="P346"/>
  <c r="BK346"/>
  <c r="J346"/>
  <c r="BE346"/>
  <c r="BI332"/>
  <c r="BH332"/>
  <c r="BG332"/>
  <c r="BF332"/>
  <c r="T332"/>
  <c r="R332"/>
  <c r="P332"/>
  <c r="BK332"/>
  <c r="J332"/>
  <c r="BE332"/>
  <c r="BI329"/>
  <c r="BH329"/>
  <c r="BG329"/>
  <c r="BF329"/>
  <c r="T329"/>
  <c r="R329"/>
  <c r="P329"/>
  <c r="BK329"/>
  <c r="J329"/>
  <c r="BE329"/>
  <c r="BI325"/>
  <c r="BH325"/>
  <c r="BG325"/>
  <c r="BF325"/>
  <c r="T325"/>
  <c r="R325"/>
  <c r="P325"/>
  <c r="BK325"/>
  <c r="J325"/>
  <c r="BE325"/>
  <c r="BI321"/>
  <c r="BH321"/>
  <c r="BG321"/>
  <c r="BF321"/>
  <c r="T321"/>
  <c r="R321"/>
  <c r="P321"/>
  <c r="BK321"/>
  <c r="J321"/>
  <c r="BE321"/>
  <c r="BI317"/>
  <c r="BH317"/>
  <c r="BG317"/>
  <c r="BF317"/>
  <c r="T317"/>
  <c r="T316"/>
  <c r="R317"/>
  <c r="R316"/>
  <c r="P317"/>
  <c r="P316"/>
  <c r="BK317"/>
  <c r="BK316"/>
  <c r="J316"/>
  <c r="J317"/>
  <c r="BE317"/>
  <c r="J68"/>
  <c r="BI314"/>
  <c r="BH314"/>
  <c r="BG314"/>
  <c r="BF314"/>
  <c r="T314"/>
  <c r="R314"/>
  <c r="P314"/>
  <c r="BK314"/>
  <c r="J314"/>
  <c r="BE314"/>
  <c r="BI312"/>
  <c r="BH312"/>
  <c r="BG312"/>
  <c r="BF312"/>
  <c r="T312"/>
  <c r="R312"/>
  <c r="P312"/>
  <c r="BK312"/>
  <c r="J312"/>
  <c r="BE312"/>
  <c r="BI305"/>
  <c r="BH305"/>
  <c r="BG305"/>
  <c r="BF305"/>
  <c r="T305"/>
  <c r="R305"/>
  <c r="P305"/>
  <c r="BK305"/>
  <c r="J305"/>
  <c r="BE305"/>
  <c r="BI303"/>
  <c r="BH303"/>
  <c r="BG303"/>
  <c r="BF303"/>
  <c r="T303"/>
  <c r="R303"/>
  <c r="P303"/>
  <c r="BK303"/>
  <c r="J303"/>
  <c r="BE303"/>
  <c r="BI301"/>
  <c r="BH301"/>
  <c r="BG301"/>
  <c r="BF301"/>
  <c r="T301"/>
  <c r="R301"/>
  <c r="P301"/>
  <c r="BK301"/>
  <c r="J301"/>
  <c r="BE301"/>
  <c r="BI299"/>
  <c r="BH299"/>
  <c r="BG299"/>
  <c r="BF299"/>
  <c r="T299"/>
  <c r="R299"/>
  <c r="P299"/>
  <c r="BK299"/>
  <c r="J299"/>
  <c r="BE299"/>
  <c r="BI297"/>
  <c r="BH297"/>
  <c r="BG297"/>
  <c r="BF297"/>
  <c r="T297"/>
  <c r="R297"/>
  <c r="P297"/>
  <c r="BK297"/>
  <c r="J297"/>
  <c r="BE297"/>
  <c r="BI295"/>
  <c r="BH295"/>
  <c r="BG295"/>
  <c r="BF295"/>
  <c r="T295"/>
  <c r="R295"/>
  <c r="P295"/>
  <c r="BK295"/>
  <c r="J295"/>
  <c r="BE295"/>
  <c r="BI288"/>
  <c r="BH288"/>
  <c r="BG288"/>
  <c r="BF288"/>
  <c r="T288"/>
  <c r="R288"/>
  <c r="P288"/>
  <c r="BK288"/>
  <c r="J288"/>
  <c r="BE288"/>
  <c r="BI285"/>
  <c r="BH285"/>
  <c r="BG285"/>
  <c r="BF285"/>
  <c r="T285"/>
  <c r="R285"/>
  <c r="P285"/>
  <c r="BK285"/>
  <c r="J285"/>
  <c r="BE285"/>
  <c r="BI281"/>
  <c r="BH281"/>
  <c r="BG281"/>
  <c r="BF281"/>
  <c r="T281"/>
  <c r="R281"/>
  <c r="P281"/>
  <c r="BK281"/>
  <c r="J281"/>
  <c r="BE281"/>
  <c r="BI273"/>
  <c r="BH273"/>
  <c r="BG273"/>
  <c r="BF273"/>
  <c r="T273"/>
  <c r="R273"/>
  <c r="P273"/>
  <c r="BK273"/>
  <c r="J273"/>
  <c r="BE273"/>
  <c r="BI265"/>
  <c r="BH265"/>
  <c r="BG265"/>
  <c r="BF265"/>
  <c r="T265"/>
  <c r="R265"/>
  <c r="P265"/>
  <c r="BK265"/>
  <c r="J265"/>
  <c r="BE265"/>
  <c r="BI262"/>
  <c r="BH262"/>
  <c r="BG262"/>
  <c r="BF262"/>
  <c r="T262"/>
  <c r="R262"/>
  <c r="P262"/>
  <c r="BK262"/>
  <c r="J262"/>
  <c r="BE262"/>
  <c r="BI230"/>
  <c r="BH230"/>
  <c r="BG230"/>
  <c r="BF230"/>
  <c r="T230"/>
  <c r="R230"/>
  <c r="P230"/>
  <c r="BK230"/>
  <c r="J230"/>
  <c r="BE230"/>
  <c r="BI220"/>
  <c r="BH220"/>
  <c r="BG220"/>
  <c r="BF220"/>
  <c r="T220"/>
  <c r="T219"/>
  <c r="R220"/>
  <c r="R219"/>
  <c r="P220"/>
  <c r="P219"/>
  <c r="BK220"/>
  <c r="BK219"/>
  <c r="J219"/>
  <c r="J220"/>
  <c r="BE220"/>
  <c r="J67"/>
  <c r="BI216"/>
  <c r="BH216"/>
  <c r="BG216"/>
  <c r="BF216"/>
  <c r="T216"/>
  <c r="T215"/>
  <c r="R216"/>
  <c r="R215"/>
  <c r="P216"/>
  <c r="P215"/>
  <c r="BK216"/>
  <c r="BK215"/>
  <c r="J215"/>
  <c r="J216"/>
  <c r="BE216"/>
  <c r="J66"/>
  <c r="BI208"/>
  <c r="BH208"/>
  <c r="BG208"/>
  <c r="BF208"/>
  <c r="T208"/>
  <c r="R208"/>
  <c r="P208"/>
  <c r="BK208"/>
  <c r="J208"/>
  <c r="BE208"/>
  <c r="BI201"/>
  <c r="BH201"/>
  <c r="BG201"/>
  <c r="BF201"/>
  <c r="T201"/>
  <c r="R201"/>
  <c r="P201"/>
  <c r="BK201"/>
  <c r="J201"/>
  <c r="BE201"/>
  <c r="BI192"/>
  <c r="BH192"/>
  <c r="BG192"/>
  <c r="BF192"/>
  <c r="T192"/>
  <c r="R192"/>
  <c r="P192"/>
  <c r="BK192"/>
  <c r="J192"/>
  <c r="BE192"/>
  <c r="BI183"/>
  <c r="BH183"/>
  <c r="BG183"/>
  <c r="BF183"/>
  <c r="T183"/>
  <c r="R183"/>
  <c r="P183"/>
  <c r="BK183"/>
  <c r="J183"/>
  <c r="BE183"/>
  <c r="BI180"/>
  <c r="BH180"/>
  <c r="BG180"/>
  <c r="BF180"/>
  <c r="T180"/>
  <c r="R180"/>
  <c r="P180"/>
  <c r="BK180"/>
  <c r="J180"/>
  <c r="BE180"/>
  <c r="BI173"/>
  <c r="BH173"/>
  <c r="BG173"/>
  <c r="BF173"/>
  <c r="T173"/>
  <c r="R173"/>
  <c r="P173"/>
  <c r="BK173"/>
  <c r="J173"/>
  <c r="BE173"/>
  <c r="BI164"/>
  <c r="BH164"/>
  <c r="BG164"/>
  <c r="BF164"/>
  <c r="T164"/>
  <c r="R164"/>
  <c r="P164"/>
  <c r="BK164"/>
  <c r="J164"/>
  <c r="BE164"/>
  <c r="BI155"/>
  <c r="BH155"/>
  <c r="BG155"/>
  <c r="BF155"/>
  <c r="T155"/>
  <c r="R155"/>
  <c r="P155"/>
  <c r="BK155"/>
  <c r="J155"/>
  <c r="BE155"/>
  <c r="BI146"/>
  <c r="BH146"/>
  <c r="BG146"/>
  <c r="BF146"/>
  <c r="T146"/>
  <c r="R146"/>
  <c r="P146"/>
  <c r="BK146"/>
  <c r="J146"/>
  <c r="BE146"/>
  <c r="BI134"/>
  <c r="BH134"/>
  <c r="BG134"/>
  <c r="BF134"/>
  <c r="T134"/>
  <c r="R134"/>
  <c r="P134"/>
  <c r="BK134"/>
  <c r="J134"/>
  <c r="BE134"/>
  <c r="BI127"/>
  <c r="BH127"/>
  <c r="BG127"/>
  <c r="BF127"/>
  <c r="T127"/>
  <c r="R127"/>
  <c r="P127"/>
  <c r="BK127"/>
  <c r="J127"/>
  <c r="BE127"/>
  <c r="BI124"/>
  <c r="BH124"/>
  <c r="BG124"/>
  <c r="BF124"/>
  <c r="T124"/>
  <c r="R124"/>
  <c r="P124"/>
  <c r="BK124"/>
  <c r="J124"/>
  <c r="BE124"/>
  <c r="BI122"/>
  <c r="BH122"/>
  <c r="BG122"/>
  <c r="BF122"/>
  <c r="T122"/>
  <c r="R122"/>
  <c r="P122"/>
  <c r="BK122"/>
  <c r="J122"/>
  <c r="BE122"/>
  <c r="BI118"/>
  <c r="BH118"/>
  <c r="BG118"/>
  <c r="BF118"/>
  <c r="T118"/>
  <c r="R118"/>
  <c r="P118"/>
  <c r="BK118"/>
  <c r="J118"/>
  <c r="BE118"/>
  <c r="BI112"/>
  <c r="BH112"/>
  <c r="BG112"/>
  <c r="BF112"/>
  <c r="T112"/>
  <c r="R112"/>
  <c r="P112"/>
  <c r="BK112"/>
  <c r="J112"/>
  <c r="BE112"/>
  <c r="BI106"/>
  <c r="BH106"/>
  <c r="BG106"/>
  <c r="BF106"/>
  <c r="T106"/>
  <c r="R106"/>
  <c r="P106"/>
  <c r="BK106"/>
  <c r="J106"/>
  <c r="BE106"/>
  <c r="BI104"/>
  <c r="F39"/>
  <c i="1" r="BD56"/>
  <c i="2" r="BH104"/>
  <c r="F38"/>
  <c i="1" r="BC56"/>
  <c i="2" r="BG104"/>
  <c r="F37"/>
  <c i="1" r="BB56"/>
  <c i="2" r="BF104"/>
  <c r="J36"/>
  <c i="1" r="AW56"/>
  <c i="2" r="F36"/>
  <c i="1" r="BA56"/>
  <c i="2" r="T104"/>
  <c r="T103"/>
  <c r="T102"/>
  <c r="T101"/>
  <c r="R104"/>
  <c r="R103"/>
  <c r="R102"/>
  <c r="R101"/>
  <c r="P104"/>
  <c r="P103"/>
  <c r="P102"/>
  <c r="P101"/>
  <c i="1" r="AU56"/>
  <c i="2" r="BK104"/>
  <c r="BK103"/>
  <c r="J103"/>
  <c r="BK102"/>
  <c r="J102"/>
  <c r="BK101"/>
  <c r="J101"/>
  <c r="J63"/>
  <c r="J32"/>
  <c i="1" r="AG56"/>
  <c i="2" r="J104"/>
  <c r="BE104"/>
  <c r="J35"/>
  <c i="1" r="AV56"/>
  <c i="2" r="F35"/>
  <c i="1" r="AZ56"/>
  <c i="2" r="J65"/>
  <c r="J64"/>
  <c r="J97"/>
  <c r="F97"/>
  <c r="F95"/>
  <c r="E93"/>
  <c r="J58"/>
  <c r="F58"/>
  <c r="F56"/>
  <c r="E54"/>
  <c r="J41"/>
  <c r="J26"/>
  <c r="E26"/>
  <c r="J98"/>
  <c r="J59"/>
  <c r="J25"/>
  <c r="J20"/>
  <c r="E20"/>
  <c r="F98"/>
  <c r="F59"/>
  <c r="J19"/>
  <c r="J14"/>
  <c r="J95"/>
  <c r="J56"/>
  <c r="E7"/>
  <c r="E89"/>
  <c r="E50"/>
  <c i="1" r="BD55"/>
  <c r="BC55"/>
  <c r="BB55"/>
  <c r="BA55"/>
  <c r="AZ55"/>
  <c r="AY55"/>
  <c r="AX55"/>
  <c r="AW55"/>
  <c r="AV55"/>
  <c r="AU55"/>
  <c r="AT55"/>
  <c r="AS55"/>
  <c r="AG55"/>
  <c r="BD54"/>
  <c r="W33"/>
  <c r="BC54"/>
  <c r="W32"/>
  <c r="BB54"/>
  <c r="W31"/>
  <c r="BA54"/>
  <c r="W30"/>
  <c r="AZ54"/>
  <c r="W29"/>
  <c r="AY54"/>
  <c r="AX54"/>
  <c r="AW54"/>
  <c r="AK30"/>
  <c r="AV54"/>
  <c r="AK29"/>
  <c r="AU54"/>
  <c r="AT54"/>
  <c r="AS54"/>
  <c r="AG54"/>
  <c r="AK26"/>
  <c r="AT62"/>
  <c r="AN62"/>
  <c r="AT61"/>
  <c r="AN61"/>
  <c r="AT60"/>
  <c r="AN60"/>
  <c r="AT59"/>
  <c r="AN59"/>
  <c r="AT58"/>
  <c r="AN58"/>
  <c r="AT57"/>
  <c r="AN57"/>
  <c r="AT56"/>
  <c r="AN56"/>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<sst xmlns="http://schemas.openxmlformats.org/spreadsheetml/2006/main">
  <si>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</si>
  <si>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</si>
  <si>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</si>
  <si>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</si>
  <si>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</si>
  <si>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{163041b1-5060-4a7e-a3df-38aeba835114}</t>
  </si>
  <si>
    <t>0,01</t>
  </si>
  <si>
    <t>21</t>
  </si>
  <si>
    <t>15</t>
  </si>
  <si>
    <t>REKAPITULACE STAVBY</t>
  </si>
  <si>
    <t xml:space="preserve">v ---  níže se nacházejí doplnkové a pomocné údaje k sestavám  --- v</t>
  </si>
  <si>
    <t>Návod na vyplnění</t>
  </si>
  <si>
    <t>0,001</t>
  </si>
  <si>
    <t>Kód:</t>
  </si>
  <si>
    <t>573819</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</si>
  <si>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</si>
  <si>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</si>
  <si>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ZŠ K.H.Máchy v Doksech stavební úpravy sociálních zařízení</t>
  </si>
  <si>
    <t>KSO:</t>
  </si>
  <si>
    <t/>
  </si>
  <si>
    <t>CC-CZ:</t>
  </si>
  <si>
    <t>Místo:</t>
  </si>
  <si>
    <t>Doksy</t>
  </si>
  <si>
    <t>Datum:</t>
  </si>
  <si>
    <t>30. 7. 2019</t>
  </si>
  <si>
    <t>Zadavatel:</t>
  </si>
  <si>
    <t>IČ:</t>
  </si>
  <si>
    <t>00260444</t>
  </si>
  <si>
    <t>Město Doksy náměstí Republiky 193 472 01 Doksy</t>
  </si>
  <si>
    <t>DIČ:</t>
  </si>
  <si>
    <t>CZ00260444</t>
  </si>
  <si>
    <t>Uchazeč:</t>
  </si>
  <si>
    <t>Vyplň údaj</t>
  </si>
  <si>
    <t>Projektant:</t>
  </si>
  <si>
    <t>15028909</t>
  </si>
  <si>
    <t>BKN,spol.s r.o.Vladislavova 29/I,566 01Vysoké Mýto</t>
  </si>
  <si>
    <t>CZ15028909</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</si>
  <si>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</si>
  <si>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</si>
  <si>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</si>
  <si>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</si>
  <si>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</si>
  <si>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</si>
  <si>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</si>
  <si>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</si>
  <si>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</si>
  <si>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</si>
  <si>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</si>
  <si>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</si>
  <si>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</si>
  <si>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</si>
  <si>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</si>
  <si>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</si>
  <si>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</si>
  <si>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</si>
  <si>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</si>
  <si>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</si>
  <si>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</si>
  <si>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</si>
  <si>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</si>
  <si>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</si>
  <si>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</si>
  <si>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</si>
  <si>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</si>
  <si>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</si>
  <si>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</si>
  <si>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</si>
  <si>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</si>
  <si>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</si>
  <si>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</si>
  <si>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</si>
  <si>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</si>
  <si>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</si>
  <si>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</si>
  <si>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</si>
  <si>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</si>
  <si>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</si>
  <si>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</si>
  <si>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</si>
  <si>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</si>
  <si>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01</t>
  </si>
  <si>
    <t>Stavební úpravy sociálních zařízení ZŠ</t>
  </si>
  <si>
    <t>STA</t>
  </si>
  <si>
    <t>1</t>
  </si>
  <si>
    <t>{b7101f36-728e-4359-8594-9e73a1f59174}</t>
  </si>
  <si>
    <t>801 32</t>
  </si>
  <si>
    <t>2</t>
  </si>
  <si>
    <t>/</t>
  </si>
  <si>
    <t>D.1.1.1</t>
  </si>
  <si>
    <t>Architektonicko stavební řešení</t>
  </si>
  <si>
    <t>Soupis</t>
  </si>
  <si>
    <t>{7b73f467-3e3f-4415-b15a-ca3300b32c62}</t>
  </si>
  <si>
    <t>D.1.1.4.1.</t>
  </si>
  <si>
    <t>Zdravotně technické instalace</t>
  </si>
  <si>
    <t>{0d37bd12-0fd0-4e97-9d0f-06e15037f65e}</t>
  </si>
  <si>
    <t>D.1.1.4.2</t>
  </si>
  <si>
    <t>Zařízení pro vytápění staveb</t>
  </si>
  <si>
    <t>{a3229eb5-a103-427a-9ddf-c1a4af492984}</t>
  </si>
  <si>
    <t>D.1.1.4.3</t>
  </si>
  <si>
    <t>Vzduchotechnika</t>
  </si>
  <si>
    <t>{e6e71a41-b454-41ec-a998-2ff212dc945f}</t>
  </si>
  <si>
    <t>D.1.1.4.4</t>
  </si>
  <si>
    <t>Silnoproudá elektrotechnika</t>
  </si>
  <si>
    <t>{ae416ec3-2682-4518-b9db-a378debce66a}</t>
  </si>
  <si>
    <t>PS 01</t>
  </si>
  <si>
    <t>Vybavení sociálních zařízení</t>
  </si>
  <si>
    <t>PRO</t>
  </si>
  <si>
    <t>{84e65965-a217-4830-973e-d788804d0a8d}</t>
  </si>
  <si>
    <t>VON</t>
  </si>
  <si>
    <t>Vedlejší a ostatní náklady</t>
  </si>
  <si>
    <t>{e0ae5635-8dda-401a-af3b-ddcd186c7bb5}</t>
  </si>
  <si>
    <t>KRYCÍ LIST SOUPISU PRACÍ</t>
  </si>
  <si>
    <t>Objekt:</t>
  </si>
  <si>
    <t>SO 01 - Stavební úpravy sociálních zařízení ZŠ</t>
  </si>
  <si>
    <t>Soupis:</t>
  </si>
  <si>
    <t>D.1.1.1 - Architektonicko stavební řešení</t>
  </si>
  <si>
    <t>REKAPITULACE ČLENĚNÍ SOUPISU PRACÍ</t>
  </si>
  <si>
    <t>Kód dílu - Popis</t>
  </si>
  <si>
    <t>Cena celkem [CZK]</t>
  </si>
  <si>
    <t>-1</t>
  </si>
  <si>
    <t>HSV - Práce a dodávky HSV</t>
  </si>
  <si>
    <t xml:space="preserve">    3 - Svislé a kompletní konstrukce</t>
  </si>
  <si>
    <t xml:space="preserve">    4 - Vodorovné konstrukce</t>
  </si>
  <si>
    <t xml:space="preserve">    6 - Úpravy povrchů, podlahy a osazování výplní</t>
  </si>
  <si>
    <t xml:space="preserve">    9 - Ostatní konstrukce a práce-bourání</t>
  </si>
  <si>
    <t xml:space="preserve">    997 - Přesun sutě</t>
  </si>
  <si>
    <t xml:space="preserve">    998 - Přesun hmot</t>
  </si>
  <si>
    <t>PSV - Práce a dodávky PSV</t>
  </si>
  <si>
    <t xml:space="preserve">    711 - Izolace proti vodě, vlhkosti a plynům</t>
  </si>
  <si>
    <t xml:space="preserve">    725 - Zdravotechnika - zařizovací předměty</t>
  </si>
  <si>
    <t xml:space="preserve">    763 - Konstrukce suché výstavby</t>
  </si>
  <si>
    <t xml:space="preserve">    766 - Konstrukce truhlářské</t>
  </si>
  <si>
    <t xml:space="preserve">    771 - Podlahy z dlaždic</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</si>
  <si>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</si>
  <si>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</si>
  <si>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</si>
  <si>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</si>
  <si>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</si>
  <si>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</si>
  <si>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</si>
  <si>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</si>
  <si>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</si>
  <si>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</si>
  <si>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</si>
  <si>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</si>
  <si>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</si>
  <si>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</si>
  <si>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</si>
  <si>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</si>
  <si>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</si>
  <si>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</si>
  <si>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</si>
  <si>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</si>
  <si>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</si>
  <si>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</si>
  <si>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310231061X01</t>
  </si>
  <si>
    <t>Zazdívka otvorů ve zdivu nadzákladovém děrovanými cihlami plochy přes 0,25 m2 do 1 m2 přes P10 do P15, tl. zdiva 450 mm</t>
  </si>
  <si>
    <t>m2</t>
  </si>
  <si>
    <t>4</t>
  </si>
  <si>
    <t>-1280327135</t>
  </si>
  <si>
    <t>VV</t>
  </si>
  <si>
    <t xml:space="preserve">1,20*0,45+0,06              "1.NP viz. přílohy PD: D.1.1.1.a, D.1.1.1.b.1 až D.1.1.1.b.3</t>
  </si>
  <si>
    <t>317142432</t>
  </si>
  <si>
    <t>Překlady nenosné z pórobetonu osazené do tenkého maltového lože, výšky do 250 mm, šířky překladu 125 mm, délky překladu přes 1000 do 1250 mm</t>
  </si>
  <si>
    <t>kus</t>
  </si>
  <si>
    <t>CS ÚRS 2019 01</t>
  </si>
  <si>
    <t>1144521006</t>
  </si>
  <si>
    <t>PSC</t>
  </si>
  <si>
    <t xml:space="preserve">Poznámka k souboru cen:_x000d_
1. V cenách jsou započteny náklady na dodání a uložení překladu, včetně podmazání ložné plochy tenkovrstvou maltou._x000d_
</t>
  </si>
  <si>
    <t>viz. přílohy PD: D.1.1.1.a, D.1.1.1.b.5 a D.1.1.1.b.6</t>
  </si>
  <si>
    <t xml:space="preserve">2         "2.NP</t>
  </si>
  <si>
    <t xml:space="preserve">2         "3.NP</t>
  </si>
  <si>
    <t>Součet</t>
  </si>
  <si>
    <t>317142442</t>
  </si>
  <si>
    <t>Překlady nenosné z pórobetonu osazené do tenkého maltového lože, výšky do 250 mm, šířky překladu 150 mm, délky překladu přes 1000 do 1250 mm</t>
  </si>
  <si>
    <t>-1138631664</t>
  </si>
  <si>
    <t xml:space="preserve">1         "2.NP</t>
  </si>
  <si>
    <t xml:space="preserve">1         "3.NP</t>
  </si>
  <si>
    <t>317941121</t>
  </si>
  <si>
    <t>Osazování ocelových válcovaných nosníků na zdivu I nebo IE nebo U nebo UE nebo L do č. 12 nebo výšky do 120 mm</t>
  </si>
  <si>
    <t>t</t>
  </si>
  <si>
    <t>986327174</t>
  </si>
  <si>
    <t xml:space="preserve">Poznámka k souboru cen:_x000d_
1. Ceny jsou určeny pro zednické osazování na cementovou maltu(min. MC 15)._x000d_
2. Dodávka ocelových nosníků se oceňuje ve specifikaci._x000d_
3. Ztratné lze dohodnout ve směrné výši 8 % na krytí nákladů na řezání příslušných délek z hutních délek nosníků a na zbytkový odpad (prořez)._x000d_
</t>
  </si>
  <si>
    <t>viz. přílohy PD: D.1.1.1.a a D.1.1.1.b.4</t>
  </si>
  <si>
    <t xml:space="preserve">47,18*0,001+0,003    </t>
  </si>
  <si>
    <t>5</t>
  </si>
  <si>
    <t>M</t>
  </si>
  <si>
    <t>13010744</t>
  </si>
  <si>
    <t>ocel profilová IPE 120 jakost 11 375</t>
  </si>
  <si>
    <t>8</t>
  </si>
  <si>
    <t>324666202</t>
  </si>
  <si>
    <t xml:space="preserve">0,050   "viz. položka 317941121</t>
  </si>
  <si>
    <t>6</t>
  </si>
  <si>
    <t>340271041</t>
  </si>
  <si>
    <t>Zazdívka otvorů v příčkách nebo stěnách pórobetonovými tvárnicemi plochy přes 0,025 m2 do 1 m2, objemová hmotnost 500 kg/m3, tloušťka příčky 150 mm</t>
  </si>
  <si>
    <t>1071873072</t>
  </si>
  <si>
    <t>viz. přílohy PD: D.1.1.1.a, D.1.1.1.b.1 až D.1.1.1.b.3</t>
  </si>
  <si>
    <t xml:space="preserve">0,30*2,05+0,085             "1.NP</t>
  </si>
  <si>
    <t>7</t>
  </si>
  <si>
    <t>340271045</t>
  </si>
  <si>
    <t>Zazdívka otvorů v příčkách nebo stěnách pórobetonovými tvárnicemi plochy přes 1 m2 do 4 m2, objemová hmotnost 500 kg/m3, tloušťka příčky 150 mm</t>
  </si>
  <si>
    <t>-788364513</t>
  </si>
  <si>
    <t xml:space="preserve">0,90*2,05              "1.NP</t>
  </si>
  <si>
    <t xml:space="preserve">0,90*2,05              "2.NP</t>
  </si>
  <si>
    <t xml:space="preserve">0,90*2,05              "3.NP</t>
  </si>
  <si>
    <t>0,465</t>
  </si>
  <si>
    <t>342272205</t>
  </si>
  <si>
    <t>Příčky z pórobetonových tvárnic hladkých na tenké maltové lože objemová hmotnost do 500 kg/m3, tloušťka příčky 50 mm</t>
  </si>
  <si>
    <t>-1113705911</t>
  </si>
  <si>
    <t>viz. přílohy PD: D.1.1.1.a, D.1.1.1.b.4 až D.1.1.1.b.6</t>
  </si>
  <si>
    <t>1.NP</t>
  </si>
  <si>
    <t>(0,25+0,45)*3,35+(0,15+0,10)*3,35+(1,00+0,30)*3,35+(0,15+0,10)*3,35</t>
  </si>
  <si>
    <t>(0,15+0,10+0,45+0,30)*3,60+0,435*3,60+(0,15+0,10)*3,60</t>
  </si>
  <si>
    <t>2.NP</t>
  </si>
  <si>
    <t>(0,25+0,50)*3,35+(0,15+0,10)*3,35+(1,00+0,30+0,15+0,10)*3,35</t>
  </si>
  <si>
    <t>(0,15+0,10+0,15)*3,60+(0,75+0,20)*3,60</t>
  </si>
  <si>
    <t>3.NP</t>
  </si>
  <si>
    <t>(0,15+0,10+0,15)*3,70+(0,75+0,20)*3,70+0,618</t>
  </si>
  <si>
    <t>9</t>
  </si>
  <si>
    <t>342272225</t>
  </si>
  <si>
    <t>Příčky z pórobetonových tvárnic hladkých na tenké maltové lože objemová hmotnost do 500 kg/m3, tloušťka příčky 100 mm</t>
  </si>
  <si>
    <t>1368377692</t>
  </si>
  <si>
    <t>(0,45+2,60)*3,60-(0,80*1,97*2+2,25*0,12)</t>
  </si>
  <si>
    <t>2,175*3,35-(0,70*1,97)</t>
  </si>
  <si>
    <t>2,175*3,35-0,70*1,97+1,65*3,35-0,70*1,97+0,479</t>
  </si>
  <si>
    <t>10</t>
  </si>
  <si>
    <t>342272235</t>
  </si>
  <si>
    <t>Příčky z pórobetonových tvárnic hladkých na tenké maltové lože objemová hmotnost do 500 kg/m3, tloušťka příčky 125 mm</t>
  </si>
  <si>
    <t>-1069468538</t>
  </si>
  <si>
    <t>1,975*3,00+1,90*3,60</t>
  </si>
  <si>
    <t>3,70*3,60-(0,80*1,97*2+1,25*0,25*2)</t>
  </si>
  <si>
    <t>(1,775+0,375+1,925)*3,65-(0,80*1,97*2+1,25*0,25*2)+0,595</t>
  </si>
  <si>
    <t>11</t>
  </si>
  <si>
    <t>342272245</t>
  </si>
  <si>
    <t>Příčky z pórobetonových tvárnic hladkých na tenké maltové lože objemová hmotnost do 500 kg/m3, tloušťka příčky 150 mm</t>
  </si>
  <si>
    <t>383764497</t>
  </si>
  <si>
    <t>(2,125+1,35+2,025)*3,35</t>
  </si>
  <si>
    <t>(2,325+1,35+1,825)*3,35+(4,675+1,65)*3,60-(0,80*1,97+1,25*0,25)</t>
  </si>
  <si>
    <t>(2,325+1,35+1,825)*3,35+(4,625+1,65)*3,65-(0,80+1,97+1,25*0,25)+0,022</t>
  </si>
  <si>
    <t>12</t>
  </si>
  <si>
    <t>342291121</t>
  </si>
  <si>
    <t>Ukotvení příček plochými kotvami, do konstrukce cihelné</t>
  </si>
  <si>
    <t>m</t>
  </si>
  <si>
    <t>278344172</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</si>
  <si>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Množství jednotek se určuje v m styku příčky s konstrukcí (výšky příčky)._x000d_
</t>
  </si>
  <si>
    <t xml:space="preserve">3,35*7+3,60*4+3,30*6              "1.NP</t>
  </si>
  <si>
    <t xml:space="preserve">3,35*7+3,60*6            "2.NP</t>
  </si>
  <si>
    <t xml:space="preserve">3,35*8+3,25*7+0,75         "3.NP</t>
  </si>
  <si>
    <t>13</t>
  </si>
  <si>
    <t>346244381</t>
  </si>
  <si>
    <t>Plentování ocelových válcovaných nosníků jednostranné cihlami na maltu, výška stojiny do 200 mm</t>
  </si>
  <si>
    <t>2077785995</t>
  </si>
  <si>
    <t>(2,15+2,00+1,20*2)*0,12+0,214</t>
  </si>
  <si>
    <t>14</t>
  </si>
  <si>
    <t>346272236</t>
  </si>
  <si>
    <t>Přizdívky z pórobetonových tvárnic objemová hmotnost do 500 kg/m3, na tenké maltové lože, tloušťka přizdívky 100 mm</t>
  </si>
  <si>
    <t>1491448830</t>
  </si>
  <si>
    <t>(5,00+2,80+3,80+0,77)*1,25</t>
  </si>
  <si>
    <t>(4,00+2,80+3,60)*1,25</t>
  </si>
  <si>
    <t>(4,00+2,80+3,55)*1,25+0,099</t>
  </si>
  <si>
    <t>346272256</t>
  </si>
  <si>
    <t>Přizdívky z pórobetonových tvárnic objemová hmotnost do 500 kg/m3, na tenké maltové lože, tloušťka přizdívky 150 mm</t>
  </si>
  <si>
    <t>-929057613</t>
  </si>
  <si>
    <t>(0,75+1,00+0,77)*1,25</t>
  </si>
  <si>
    <t>(0,75+0,90)*1,25</t>
  </si>
  <si>
    <t>(0,75+0,90+0,90)*1,25+0,099</t>
  </si>
  <si>
    <t>16</t>
  </si>
  <si>
    <t>346971141</t>
  </si>
  <si>
    <t>Izolace proti šíření zvuku prováděná současně při zdění z lepenky asfaltové hadrové pod příčky typová, složená z 10 mm tl. vrstvy upraveného maltového písku, 20 mm tl. minerální plsti, lepenky nepískované a 10 mm tl. vrstvy malty MC 5, v pruzích š. do 100 mm</t>
  </si>
  <si>
    <t>-1290931057</t>
  </si>
  <si>
    <t xml:space="preserve">Poznámka k souboru cen:_x000d_
1. U položek -1121 až -1142 a -1221 až -1242 se množství měrných jednotek určuje v m délky příčky._x000d_
</t>
  </si>
  <si>
    <t xml:space="preserve">0,30+0,40+1,00+0,30+0,15+0,10+0,15+0,10+2,60+0,45+0,35+0,40+0,15+0,10          "1.NP</t>
  </si>
  <si>
    <t xml:space="preserve">0,30+0,45+2,175+1,00+0,30+0,15+0,10+0,20+0,10*2+0,80+0,20          "2.NP</t>
  </si>
  <si>
    <t xml:space="preserve">0,30+0,45+2,325+1,00+0,30+0,15+0,10+0,20+0,10*2+1,65+0,75+0,20+0,05          "3.NP</t>
  </si>
  <si>
    <t>17</t>
  </si>
  <si>
    <t>346971142</t>
  </si>
  <si>
    <t>Izolace proti šíření zvuku prováděná současně při zdění z lepenky asfaltové hadrové pod příčky typová, složená z 10 mm tl. vrstvy upraveného maltového písku, 20 mm tl. minerální plsti, lepenky nepískované a 10 mm tl. vrstvy malty MC 5, v pruzích š. přes 100 do 200 mm</t>
  </si>
  <si>
    <t>-841709545</t>
  </si>
  <si>
    <t xml:space="preserve">4,15+1,35+2,10         "1.NP</t>
  </si>
  <si>
    <t xml:space="preserve">4,15+1,35+3,70+4,675+1,65        "2.NP</t>
  </si>
  <si>
    <t xml:space="preserve">4,15+1,35+3,70+5,00+1,65+0,025         "3.NP</t>
  </si>
  <si>
    <t>Vodorovné konstrukce</t>
  </si>
  <si>
    <t>18</t>
  </si>
  <si>
    <t>413232211</t>
  </si>
  <si>
    <t>Zazdívka zhlaví stropních trámů nebo válcovaných nosníků pálenými cihlami válcovaných nosníků, výšky do 150 mm</t>
  </si>
  <si>
    <t>-1841529513</t>
  </si>
  <si>
    <t>Úpravy povrchů, podlahy a osazování výplní</t>
  </si>
  <si>
    <t>19</t>
  </si>
  <si>
    <t>611325422</t>
  </si>
  <si>
    <t>Oprava vápenocementové omítky vnitřních ploch štukové dvouvrstvé, tloušťky do 20 mm a tloušťky štuku do 3 mm stropů, v rozsahu opravované plochy přes 10 do 30%</t>
  </si>
  <si>
    <t>1865386271</t>
  </si>
  <si>
    <t xml:space="preserve">Poznámka k souboru cen:_x000d_
1. Pro ocenění opravy omítek plochy do 1 m2 se použijí ceny souboru cen 61. 32-52.. Vápenocementová omítka jednotlivých malých ploch._x000d_
</t>
  </si>
  <si>
    <t>viz. přílohy PD: D.1.1.1.a, D.1.1.1.1 až D.1.1.1.3</t>
  </si>
  <si>
    <t>16,80+11,29+12,10+5,94+3,82+3,82+0,71</t>
  </si>
  <si>
    <t>20,66+8,72+11,02+12,10</t>
  </si>
  <si>
    <t>11,02</t>
  </si>
  <si>
    <t>20</t>
  </si>
  <si>
    <t>612131101</t>
  </si>
  <si>
    <t>Podkladní a spojovací vrstva vnitřních omítaných ploch cementový postřik nanášený ručně celoplošně stěn</t>
  </si>
  <si>
    <t>546804793</t>
  </si>
  <si>
    <t xml:space="preserve">(0,55+2,60+1,50)*3,60-0,80*1,97*3    "m.č. 101</t>
  </si>
  <si>
    <t xml:space="preserve">2*(1,475+1,90)*3,60-0,80*1,97    "mč. 102</t>
  </si>
  <si>
    <t xml:space="preserve">2*(1,24+2,05)*3,60-(0,80+0,70)*1,97+2*(0,92+1,50)*3,60+0,77*0,10-0,70*1,97  "m.č. 103</t>
  </si>
  <si>
    <t xml:space="preserve">2*(4,15+2,05)*3,60-0,80*1,97*2+3,80*0,10-0,90*1,15+2*(0,90+1,15)*0,30           "m.č. 104</t>
  </si>
  <si>
    <t xml:space="preserve">2*(4,15+3,45)*3,60-0,80*1,97+2,80*0,10-(0,90*1,15+2*(0,90+1,15)*0,30)*3        "m.č. 105</t>
  </si>
  <si>
    <t xml:space="preserve">2*(2,00+6,05)*3,35-0,80*1,97*2+5,00*0,10     "m.č. 106</t>
  </si>
  <si>
    <t xml:space="preserve">2*(4,15+3,725)*3,35-0,80*1,97-(0,90*1,15)*2-0,90*1,15*2+2*(0,90+1,15)*0,30*2     "m.č. 107</t>
  </si>
  <si>
    <t xml:space="preserve">2*(2,20+2,70)*3,30-(2,10*2,10+0,70*1,97*2)                          "m.č. 108</t>
  </si>
  <si>
    <t xml:space="preserve">(2*(2,10+1,275)+2*(0,90+1,275))*3,30-0,70*1,97*3-0,60*0,90+2*(0,60+0,90)*0,30    "m.č. 109</t>
  </si>
  <si>
    <t xml:space="preserve">(2*(2,10+1,275)+2*(0,90+1,275))*3,30-0,70*1,97*3-0,60*0,90+2*(0,60+0,90)*0,30    "m.č. 110</t>
  </si>
  <si>
    <t xml:space="preserve">3,70*3,60-0,80*1,97*2                         "m.č. 201</t>
  </si>
  <si>
    <t xml:space="preserve">2*(2,525+1,65)*3,60-0,80*1,97        "m.č. 202</t>
  </si>
  <si>
    <t xml:space="preserve">2*(2,00+1,65)*3,60-0,80*1,97          "m.č. 203</t>
  </si>
  <si>
    <t xml:space="preserve">2*(4,675+1,90)*3,60-0,80*1,97*3+4,05*0,10-0,90*1,15+2*(0,90+1,15)*0,30    "m.č. 204</t>
  </si>
  <si>
    <t xml:space="preserve">2*(4,15+3,45)*3,35-0,80*1,97+2,80*0,10-(0,90*1,15+2*(0,90+1,15)*0,30)*3   "m.č. 205</t>
  </si>
  <si>
    <t xml:space="preserve">2*(2,00+6,05)*3,35-0,80*1,97*2+4,00*0,10-2,00*1,15+2*(2,00+1,15)*0,30      "m.č. 206</t>
  </si>
  <si>
    <t xml:space="preserve">2*(4,15+2,50)*3,35-(0,80+0,70)*1,97-0,90*1,15+2*(0,90+1,15)*0,30                  "m.č. 207</t>
  </si>
  <si>
    <t xml:space="preserve">2*(2,175+1,25)*3,35-0,70*1,97       "m.č. 208</t>
  </si>
  <si>
    <t xml:space="preserve">(3,70+0,375+1,175)*3,65-0,80*1,97*2       "m.č. 301</t>
  </si>
  <si>
    <t xml:space="preserve">(2*(1,85+1,65)+2*(0,90+1,65))*3,65-(0,80+0,70)*1,97     "m.č. 302</t>
  </si>
  <si>
    <t xml:space="preserve">2*(2,00+1,65)*3,65-0,80*1,97         "m.č. 303</t>
  </si>
  <si>
    <t xml:space="preserve">2*(4,625+1,90)*3,70-0,80*1,97*3+3,55*0,10-0,90*1,15+2*(0,90+1,15)*0,30   "m.č. 304</t>
  </si>
  <si>
    <t xml:space="preserve">2*(4,15+3,45)*3,35-0,80*1,97+2,795*0,10-(0,90*1,15+2*(0,90+1,15)*0,30)*3   "m.č. 305</t>
  </si>
  <si>
    <t xml:space="preserve">2*(2,00+6,05)*3,35-0,80*1,97*2-2,00*1,15+2*(2,00+1,15)*0,30     "m.č. 306</t>
  </si>
  <si>
    <t xml:space="preserve">2*(4,15+2,50)*3,35-(0,80+0,70)*1,97-(0,90*1,15+2*(0,90+1,15)*0,30)*2                "m.č. 307</t>
  </si>
  <si>
    <t xml:space="preserve">2*(2,175+1,25)*3,35-0,70*1,97+0,277       "m.č. 308</t>
  </si>
  <si>
    <t>612321141</t>
  </si>
  <si>
    <t>Omítka vápenocementová vnitřních ploch nanášená ručně dvouvrstvá, tloušťky jádrové omítky do 10 mm a tloušťky štuku do 3 mm štuková svislých konstrukcí stěn</t>
  </si>
  <si>
    <t>1112242362</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</si>
  <si>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</si>
  <si>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 xml:space="preserve">894,000    "viz. položka 612131101</t>
  </si>
  <si>
    <t>22</t>
  </si>
  <si>
    <t>612325422</t>
  </si>
  <si>
    <t>Oprava vápenocementové omítky vnitřních ploch štukové dvouvrstvé, tloušťky do 20 mm a tloušťky štuku do 3 mm stěn, v rozsahu opravované plochy přes 10 do 30%</t>
  </si>
  <si>
    <t>9848639</t>
  </si>
  <si>
    <t xml:space="preserve">(2,60+3,70+3,00)*3,60-(0,80*1,97*4)+(1,20+2*1,97)*0,45    "m.č. 101</t>
  </si>
  <si>
    <t xml:space="preserve">2*(2,20+2,70)*3,30-(2,10*2,10+0,70*1,97*2)                            "m.č. 108</t>
  </si>
  <si>
    <t xml:space="preserve">(5,10+3,70+2,10)*3,60-(0,80*1,97*4)+(1,20+2*1,97)*0,45+0,788    "m.č. 201</t>
  </si>
  <si>
    <t xml:space="preserve">(2,15+1,80)*3,25+(3,00+3,70)*3,65-(0,80*1,97*4)+(1,20+2*1,97)*0,45    "m.č. 301</t>
  </si>
  <si>
    <t>23</t>
  </si>
  <si>
    <t>629991011</t>
  </si>
  <si>
    <t>Zakrytí vnějších ploch před znečištěním včetně pozdějšího odkrytí výplní otvorů a svislých ploch fólií přilepenou lepící páskou</t>
  </si>
  <si>
    <t>-1877119104</t>
  </si>
  <si>
    <t xml:space="preserve">Poznámka k souboru cen:_x000d_
1. V ceně -1012 nejsou započteny náklady na dodávku a montáž začišťovací lišty; tyto se oceňují cenou 622 14-3004 této části katalogu a materiálem ve specifikaci._x000d_
</t>
  </si>
  <si>
    <t>viz. přílohy PD: D.1.1.1.b.4 až D.1.1.1.b.6</t>
  </si>
  <si>
    <t xml:space="preserve">0,60*0,90*2+0,90*1,15*6  "1.NP</t>
  </si>
  <si>
    <t xml:space="preserve">0,90*1,15*6+2,00*1,15      "2.NP</t>
  </si>
  <si>
    <t xml:space="preserve">0,90*1,15*6+2,00*1,15    "3.NP</t>
  </si>
  <si>
    <t>0,69</t>
  </si>
  <si>
    <t>24</t>
  </si>
  <si>
    <t>619995001</t>
  </si>
  <si>
    <t>Začištění omítek (s dodáním hmot) kolem oken, dveří, podlah, obkladů apod.</t>
  </si>
  <si>
    <t>-778061708</t>
  </si>
  <si>
    <t xml:space="preserve">Poznámka k souboru cen:_x000d_
1. Cenu -5001 lze použít pouze v případě provádění opravy nebo osazování nových oken, dveří, obkladů, podlah apod.; nelze ji použít v případech provádění opravy omítek nebo nové omítky v celé ploše._x000d_
</t>
  </si>
  <si>
    <t>viz. přílohy PD: D.1.1.1.b.4 a D.1.1.1.b.5</t>
  </si>
  <si>
    <t xml:space="preserve">(0,60+2*0,90)*2+(0,90+2*1,15)          "1.NP</t>
  </si>
  <si>
    <t>25</t>
  </si>
  <si>
    <t>632450131</t>
  </si>
  <si>
    <t>Potěr cementový vyrovnávací ze suchých směsí v ploše o průměrné (střední) tl. od 10 do 20 mm</t>
  </si>
  <si>
    <t>-616006357</t>
  </si>
  <si>
    <t xml:space="preserve">Poznámka k souboru cen:_x000d_
1. Ceny –0121 až –0124 jsou určeny pro vyrovnávací potěr v pásu vodorovný nebo ve spádu do 15° na zdivu jako podklad pod izolaci, pod parapety z prefabrikovaných dílců, pod oplechování, jako podklad pro uložení ocelových profilů, překladů, stropních nosníků, apod._x000d_
2. Ceny –0131 až –0134 jsou určeny pro vyrovnávací potěr v ploše na stropech z prefabrikovaných dílců jako podklad pod izolaci, pod podlahové konstrukce apod., na mazaninách jen jako podklad pod izolaci proti vodě, jako ochrana izolace shora tvořící lože při kladení plošných prefa panelů (např. v kanálech)._x000d_
3. Ceny –0131 až –0134 lze použít i pro podlévání provizorně podklínovaných patek usazených strojů a technologických zařízení, s náležitým zatemováním hutné malty._x000d_
4. V cenách jsou započteny i náklady na základní stržení povrchu potěru s urovnáním vibrační lištou nebo dřevěným hladítkem._x000d_
</t>
  </si>
  <si>
    <t xml:space="preserve">173,000    "viz. položka 771574112</t>
  </si>
  <si>
    <t>26</t>
  </si>
  <si>
    <t>642942111</t>
  </si>
  <si>
    <t>Osazování zárubní nebo rámů kovových dveřních lisovaných nebo z úhelníků bez dveřních křídel na cementovou maltu, plochy otvoru do 2,5 m2</t>
  </si>
  <si>
    <t>480175546</t>
  </si>
  <si>
    <t xml:space="preserve">Poznámka k souboru cen:_x000d_
1. Ceny lze použít i pro osazování zárubní a rámů do stěn z prefabrikovaných dílců např. pórobetonových nebo sesazovaných, které se provádí současně nebo bezprostředně po osazení stěnových dílců; podobně platí u konstrukcí zděných přes 150 mm tloušťky, kde se osazování provádí převážně až po jejich vyzdění._x000d_
2. Ceny lze použít i pro osazení ocelových rámů na maltu určených pro zasklívání sklem profilovaným oceňované cenami katalogu 800-787 Zasklívání._x000d_
3. V cenách jsou započteny i náklady na kotvení rámů do zdiva._x000d_
4. Ceny jsou určeny pro jakýkoliv způsob provádění (např. bodovým přivařením k obnažené výztuži, uklínováním, zalitím pracen apod.)._x000d_
5. V cenách nejsou započteny náklady na dodávku zárubní nebo rámů, tyto se oceňují ve specifikaci._x000d_
6. V ceně -2951 jsou započteny náklady na usazení a vyvážení, včetně kotevního materiálu._x000d_
7. V ceně -2951 nejsou započteny náklady na připravenost stavebního otvoru, natažení jádrové a vrchní jemné omítky, tyto náklady se oceňují cenami části A04 Úpravy povrchů._x000d_
</t>
  </si>
  <si>
    <t>Z3 - viz. přílohy PD: D.1.1.1.a, D.1.1.1.b.1 až D.1.1.1.b.7</t>
  </si>
  <si>
    <t xml:space="preserve">7       "1.NP</t>
  </si>
  <si>
    <t xml:space="preserve">4        "2.NP</t>
  </si>
  <si>
    <t xml:space="preserve">5        "3.NP</t>
  </si>
  <si>
    <t>27</t>
  </si>
  <si>
    <t>55331369</t>
  </si>
  <si>
    <t>zárubeň ocelová pro pórobeton 125 700 levá,pravá</t>
  </si>
  <si>
    <t>349477279</t>
  </si>
  <si>
    <t xml:space="preserve">5    "Z3 - viz. přílohy PD: D.1.1.1.b.7</t>
  </si>
  <si>
    <t>28</t>
  </si>
  <si>
    <t>55331371</t>
  </si>
  <si>
    <t>zárubeň ocelová pro pórobeton 125 800 levá,pravá</t>
  </si>
  <si>
    <t>1311572238</t>
  </si>
  <si>
    <t xml:space="preserve">3    "Z3 - viz. přílohy PD: D.1.1.1.b.7</t>
  </si>
  <si>
    <t>29</t>
  </si>
  <si>
    <t>55331348</t>
  </si>
  <si>
    <t>zárubeň ocelová pro pórobeton 100 700 levá,pravá</t>
  </si>
  <si>
    <t>1808988011</t>
  </si>
  <si>
    <t>30</t>
  </si>
  <si>
    <t>55331384</t>
  </si>
  <si>
    <t>zárubeň ocelová pro pórobeton 150 800 levá,pravá</t>
  </si>
  <si>
    <t>564351731</t>
  </si>
  <si>
    <t xml:space="preserve">2    "Z3 - viz. přílohy PD: D.1.1.1.b.7</t>
  </si>
  <si>
    <t>31</t>
  </si>
  <si>
    <t>55331178X01</t>
  </si>
  <si>
    <t>zárubeň ocelová pro pórobeton 190 800 levá,pravá</t>
  </si>
  <si>
    <t>-1499333386</t>
  </si>
  <si>
    <t>32</t>
  </si>
  <si>
    <t>642945111</t>
  </si>
  <si>
    <t>Osazování ocelových zárubní protipožárních nebo protiplynových dveří do vynechaného otvoru, s obetonováním, dveří jednokřídlových do 2,5 m2</t>
  </si>
  <si>
    <t>-2127346295</t>
  </si>
  <si>
    <t xml:space="preserve">Poznámka k souboru cen:_x000d_
1. Ceny jsou určeny pro jakýkoliv způsob provedení, např. s uklínováním, s případným přivařením k obnažené výztuži, se zalitím, resp. zabetonováním, včetně bednění._x000d_
2. V cenách jsou započteny i náklady na manipulační dopravu, na kotvení zárubně do zdiva._x000d_
3. V cenách není započtena dodávka zárubní, která se oceňuje ve specifikaci._x000d_
4. Vyvěšení a zavěšení dveřního křídla (křídel) je započteno v cenách za osazení._x000d_
5. Ceny lze použít i pro osazení zárubně včetně křídla (křídel), které nelze vyvěsit._x000d_
6. Kompletace zárubně s křídlem (křídly) se ocení cenami katalogu PSV 800-767 Konstrukce zámečnické - montáž._x000d_
</t>
  </si>
  <si>
    <t xml:space="preserve">2+1    "1.NP</t>
  </si>
  <si>
    <t xml:space="preserve">1+1    "2.NP</t>
  </si>
  <si>
    <t xml:space="preserve">2        "3.NP</t>
  </si>
  <si>
    <t>33</t>
  </si>
  <si>
    <t>55331403X02</t>
  </si>
  <si>
    <t>zárubeň ocelová pro pórobeton s drážkou 100 800 levá,pravá s protipožární odolností EI DP3 kouřotěsné</t>
  </si>
  <si>
    <t>-1170980126</t>
  </si>
  <si>
    <t xml:space="preserve">1    "Z3 - viz. přílohy PD: D.1.1.1.b.7</t>
  </si>
  <si>
    <t>34</t>
  </si>
  <si>
    <t>55331416X03</t>
  </si>
  <si>
    <t>zárubeň ocelová pro pórobeton s drážkou 125 800 levá,pravá s protipožární odolností EI DP3 kouřotěsné</t>
  </si>
  <si>
    <t>312346541</t>
  </si>
  <si>
    <t>Ostatní konstrukce a práce-bourání</t>
  </si>
  <si>
    <t>35</t>
  </si>
  <si>
    <t>949101111</t>
  </si>
  <si>
    <t>Lešení pomocné pracovní pro objekty pozemních staveb pro zatížení do 150 kg/m2, o výšce lešeňové podlahy do 1,9 m</t>
  </si>
  <si>
    <t>-578558557</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</si>
  <si>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</si>
  <si>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81,80+73,07+73,24+0,89</t>
  </si>
  <si>
    <t>36</t>
  </si>
  <si>
    <t>952901111</t>
  </si>
  <si>
    <t>Vyčištění budov nebo objektů před předáním do užívání budov bytové nebo občanské výstavby, světlé výšky podlaží do 4 m</t>
  </si>
  <si>
    <t>-1431045971</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</si>
  <si>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</si>
  <si>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7,50*10,95*3+0,625</t>
  </si>
  <si>
    <t>37</t>
  </si>
  <si>
    <t>953966122</t>
  </si>
  <si>
    <t>Montáž ochranných prvků stěn antibakteriálních (do zdravotnických zařízení) pomocí hmoždinek rohový profil</t>
  </si>
  <si>
    <t>-861117461</t>
  </si>
  <si>
    <t xml:space="preserve">Poznámka k souboru cen:_x000d_
1. V cenách -6112 a -6122 jsou započteny i náklady na montáž ukončovacích systémových prvků._x000d_
2. V ceně -6121 jsou započteny i náklady na montáž rohových a ukončovacích systémových prvků._x000d_
3. V cenách -6111 a -6112 nejsou započteny náklady na vyrovnání podkladu._x000d_
4. V cenách -6121 a -6122 nejsou započteny náklady na kotvící prvky, jejich cena je závislá na typu podkladu._x000d_
</t>
  </si>
  <si>
    <t>viz. přílohy PD: D.1.1.1.b.7</t>
  </si>
  <si>
    <t xml:space="preserve">1,50*6     "Z2</t>
  </si>
  <si>
    <t>38</t>
  </si>
  <si>
    <t>55343054X01</t>
  </si>
  <si>
    <t>chranný roh na zeď z hliníkového plechu tl. 0,8 mm, profil 45x45 mm, délka 1,50 m, upevnění na zeď pomocí silikonu, dodání dle přílohy PD: D.1.1.1.b.7, ozn. Z2</t>
  </si>
  <si>
    <t>605250841</t>
  </si>
  <si>
    <t>39</t>
  </si>
  <si>
    <t>962031132</t>
  </si>
  <si>
    <t>Bourání příček z cihel, tvárnic nebo příčkovek z cihel pálených, plných nebo dutých na maltu vápennou nebo vápenocementovou, tl. do 100 mm</t>
  </si>
  <si>
    <t>635888942</t>
  </si>
  <si>
    <t xml:space="preserve">4,15*2,00-0,60*1,97*5+4,15*3,35+1,65*3,35+2,50*2,00-0,60*1,97*3    </t>
  </si>
  <si>
    <t>1,30*2,00*(4+2)+1,30*3,35+(0,45+0,175)*3,35+(0,45+0,175)*3,35</t>
  </si>
  <si>
    <t>4,15*2,00-0,60*1,97*5+4,15*3,35+(0,45+0,15)*3,35+1,30*3,35</t>
  </si>
  <si>
    <t>1,65*3,35+2,50*2,00-0,60*1,97*3+3,70*3,60-1,80*1,97</t>
  </si>
  <si>
    <t>1,30*2,00*(4+2)+(0,45+0,175)*3,35+(2,20*2+0,45)*3,60+(0,26*2+0,40)*3,60</t>
  </si>
  <si>
    <t xml:space="preserve"> 4,15*2,00-0,60*1,97*5+4,15*3,35+(0,45+0,15)*3,35+1,30*3,35</t>
  </si>
  <si>
    <t>1,65*3,35+2,50*2,00-0,60*1,97*3+3,70*3,70-1,80*1,97*2</t>
  </si>
  <si>
    <t>1,30*2,00*(4+2)+(0,20+0,50)*3,33+0,534</t>
  </si>
  <si>
    <t>40</t>
  </si>
  <si>
    <t>962031133</t>
  </si>
  <si>
    <t>Bourání příček z cihel, tvárnic nebo příčkovek z cihel pálených, plných nebo dutých na maltu vápennou nebo vápenocementovou, tl. do 150 mm</t>
  </si>
  <si>
    <t>-1709321373</t>
  </si>
  <si>
    <t xml:space="preserve">1,20*2,20-0,80*1,97+2,60*3,60-0,80*1,97+0,042   </t>
  </si>
  <si>
    <t>3,30*3,70</t>
  </si>
  <si>
    <t>41</t>
  </si>
  <si>
    <t>964011211</t>
  </si>
  <si>
    <t>Vybourání železobetonových prefabrikovaných překladů uložených ve zdivu, délky do 3 m, hmotnosti do 50 kg/m</t>
  </si>
  <si>
    <t>m3</t>
  </si>
  <si>
    <t>1645541655</t>
  </si>
  <si>
    <t xml:space="preserve">Poznámka k souboru cen:_x000d_
1. Hmotnost železobetonových překladů se určuje z objemu překladu a objemové hmotnosti 2,4 t/m3._x000d_
</t>
  </si>
  <si>
    <t>1,20*0,15*0,15+0,003</t>
  </si>
  <si>
    <t>42</t>
  </si>
  <si>
    <t>965045113</t>
  </si>
  <si>
    <t>Bourání potěrů tl. do 50 mm cementových nebo pískocementových, plochy přes 4 m2</t>
  </si>
  <si>
    <t>-2040052405</t>
  </si>
  <si>
    <t xml:space="preserve">175,000     "viz. položka 965081223</t>
  </si>
  <si>
    <t>43</t>
  </si>
  <si>
    <t>965081223</t>
  </si>
  <si>
    <t>Bourání podlah z dlaždic bez podkladního lože nebo mazaniny, s jakoukoliv výplní spár keramických nebo xylolitových tl. přes 10 mm plochy přes 1 m2</t>
  </si>
  <si>
    <t>1912400306</t>
  </si>
  <si>
    <t xml:space="preserve">Poznámka k souboru cen:_x000d_
1. Odsekání soklíků se oceňuje cenami souboru cen 965 08._x000d_
</t>
  </si>
  <si>
    <t>2,20*2,70+(2,10*1,275+0,90*1,275)*2+0,75*0,10*4</t>
  </si>
  <si>
    <t>2,00*6,05+0,90*0,15*2+4,15*6,05+0,90*0,10+3,80*2,05+0,90*0,15</t>
  </si>
  <si>
    <t>3,20*0,91+2,34*0,35+1,80*0,20+0,80*0,10+0,92*1,50</t>
  </si>
  <si>
    <t>2,00*6,05+0,90*0,15*2+4,15*6,05+0,90*0,10</t>
  </si>
  <si>
    <t>2,50*2,50+2,50*1,10+2,20*3,70+0,90*0,10*2</t>
  </si>
  <si>
    <t>3,30*1,30+3,30*2,25+1,725*1,775+1,35*1,925+0,90*0,10*2+0,054</t>
  </si>
  <si>
    <t>44</t>
  </si>
  <si>
    <t>968062374</t>
  </si>
  <si>
    <t>Vybourání dřevěných rámů oken s křídly, dveřních zárubní, vrat, stěn, ostění nebo obkladů rámů oken s křídly zdvojených, plochy do 1 m2</t>
  </si>
  <si>
    <t>118476137</t>
  </si>
  <si>
    <t xml:space="preserve">Poznámka k souboru cen:_x000d_
1. V cenách -2244 až -2747 jsou započteny i náklady na vyvěšení křídel._x000d_
</t>
  </si>
  <si>
    <t>viz. přílohy PD: D.1.1.1.a a D.1.1.1.b.1</t>
  </si>
  <si>
    <t xml:space="preserve">0,60*0,90*2+1,20*0,45+0,08     "1.NP</t>
  </si>
  <si>
    <t>45</t>
  </si>
  <si>
    <t>968062375</t>
  </si>
  <si>
    <t>Vybourání dřevěných rámů oken s křídly, dveřních zárubní, vrat, stěn, ostění nebo obkladů rámů oken s křídly zdvojených, plochy do 2 m2</t>
  </si>
  <si>
    <t>223980495</t>
  </si>
  <si>
    <t xml:space="preserve">0,90*1,15+0,065    "1.NP</t>
  </si>
  <si>
    <t>46</t>
  </si>
  <si>
    <t>968072245</t>
  </si>
  <si>
    <t>Vybourání kovových rámů oken s křídly, dveřních zárubní, vrat, stěn, ostění nebo obkladů okenních rámů s křídly jednoduchých, plochy do 2 m2</t>
  </si>
  <si>
    <t>838373499</t>
  </si>
  <si>
    <t xml:space="preserve">Poznámka k souboru cen:_x000d_
1. V cenách -2244 až -2559 jsou započteny i náklady na vyvěšení křídel._x000d_
2. Cenou -2641 se oceňuje i vybourání nosné ocelové konstrukce pro sádrokartonové příčky._x000d_
</t>
  </si>
  <si>
    <t xml:space="preserve">0,60*1,97*(4+8+1)+0,80*1,97*5    "1.NP</t>
  </si>
  <si>
    <t xml:space="preserve">0,60*1,97*(5+3)+0,80*1,97*4        "2.NP</t>
  </si>
  <si>
    <t xml:space="preserve">0,60*1,97*(5+3)+0,80*1,97*5+0,658        "3.NP</t>
  </si>
  <si>
    <t>47</t>
  </si>
  <si>
    <t>971033251</t>
  </si>
  <si>
    <t>Vybourání otvorů ve zdivu základovém nebo nadzákladovém z cihel, tvárnic, příčkovek z cihel pálených na maltu vápennou nebo vápenocementovou plochy do 0,0225 m2, tl. do 450 mm</t>
  </si>
  <si>
    <t>89438082</t>
  </si>
  <si>
    <t xml:space="preserve">2     "1.NP</t>
  </si>
  <si>
    <t>48</t>
  </si>
  <si>
    <t>971033351</t>
  </si>
  <si>
    <t>Vybourání otvorů ve zdivu základovém nebo nadzákladovém z cihel, tvárnic, příčkovek z cihel pálených na maltu vápennou nebo vápenocementovou plochy do 0,09 m2, tl. do 450 mm</t>
  </si>
  <si>
    <t>1821759401</t>
  </si>
  <si>
    <t xml:space="preserve">1     "1.NP</t>
  </si>
  <si>
    <t xml:space="preserve">1     "2.NP</t>
  </si>
  <si>
    <t xml:space="preserve">1     "3.NP</t>
  </si>
  <si>
    <t>49</t>
  </si>
  <si>
    <t>971033451</t>
  </si>
  <si>
    <t>Vybourání otvorů ve zdivu základovém nebo nadzákladovém z cihel, tvárnic, příčkovek z cihel pálených na maltu vápennou nebo vápenocementovou plochy do 0,25 m2, tl. do 450 mm</t>
  </si>
  <si>
    <t>215789611</t>
  </si>
  <si>
    <t xml:space="preserve">3     "2.NP</t>
  </si>
  <si>
    <t xml:space="preserve">4     "3.NP</t>
  </si>
  <si>
    <t>50</t>
  </si>
  <si>
    <t>973031324</t>
  </si>
  <si>
    <t>Vysekání výklenků nebo kapes ve zdivu z cihel na maltu vápennou nebo vápenocementovou kapes, plochy do 0,10 m2, hl. do 150 mm</t>
  </si>
  <si>
    <t>588257086</t>
  </si>
  <si>
    <t>51</t>
  </si>
  <si>
    <t>974031664</t>
  </si>
  <si>
    <t>Vysekání rýh ve zdivu cihelném na maltu vápennou nebo vápenocementovou pro vtahování nosníků do zdí, před vybouráním otvoru do hl. 150 mm, při v. nosníku do 150 mm</t>
  </si>
  <si>
    <t>879767133</t>
  </si>
  <si>
    <t>0,20</t>
  </si>
  <si>
    <t>52</t>
  </si>
  <si>
    <t>978011111</t>
  </si>
  <si>
    <t>Otlučení vápenných nebo vápenocementových omítek vnitřních ploch stropů, v rozsahu do 5 %</t>
  </si>
  <si>
    <t>283148439</t>
  </si>
  <si>
    <t xml:space="preserve">Poznámka k souboru cen:_x000d_
1. Položky lze použít i pro ocenění otlučení sádrových, hliněných apod. vnitřních omítek._x000d_
</t>
  </si>
  <si>
    <t xml:space="preserve">118,000    "viz. položka 611325422</t>
  </si>
  <si>
    <t>53</t>
  </si>
  <si>
    <t>978013111</t>
  </si>
  <si>
    <t>Otlučení vápenných nebo vápenocementových omítek vnitřních ploch stěn s vyškrabáním spar, s očištěním zdiva, v rozsahu do 5 %</t>
  </si>
  <si>
    <t>582894079</t>
  </si>
  <si>
    <t xml:space="preserve">124,000    "viz. položka 612325422</t>
  </si>
  <si>
    <t>54</t>
  </si>
  <si>
    <t>978059541</t>
  </si>
  <si>
    <t>Odsekání obkladů stěn včetně otlučení podkladní omítky až na zdivo z obkládaček vnitřních, z jakýchkoliv materiálů, plochy přes 1 m2</t>
  </si>
  <si>
    <t>-1959407928</t>
  </si>
  <si>
    <t>(2*(2,00+6,05)-(0,225+0,45+0,90*3))*1,75</t>
  </si>
  <si>
    <t>(2*(4,15+6,05)-0,90*3)*1,80-0,90*0,50*5</t>
  </si>
  <si>
    <t>(2*(4,15+2,05)-(0,90+1,20+0,35+0,45))*1,75-0,90*0,50</t>
  </si>
  <si>
    <t>(2*(0,92+1,50)-0,80)*1,20</t>
  </si>
  <si>
    <t>(2*1,50*2,84-0,80)*1,75</t>
  </si>
  <si>
    <t>(2*(2,00+6,05)-(0,25+0,50+0,90*3))*1,75</t>
  </si>
  <si>
    <t>(2*(2,50+2,50)-0,90*3)*1,75+0,90*0,50</t>
  </si>
  <si>
    <t>(2*(4,15+6,05)-0,90*3)*1,80-0,90*0,50*5+0,867</t>
  </si>
  <si>
    <t>55</t>
  </si>
  <si>
    <t>98900X101</t>
  </si>
  <si>
    <t xml:space="preserve">Drobné stavební přípomoce v rámci dokončovacích úprav, řezání, vyspravení stávajících konstrukcí a ostatní stavební práce a konstrukce nutné k řádnému dokončení díla </t>
  </si>
  <si>
    <t>hod</t>
  </si>
  <si>
    <t>-1604990358</t>
  </si>
  <si>
    <t>997</t>
  </si>
  <si>
    <t>Přesun sutě</t>
  </si>
  <si>
    <t>56</t>
  </si>
  <si>
    <t>997013213</t>
  </si>
  <si>
    <t>Vnitrostaveništní doprava suti a vybouraných hmot vodorovně do 50 m svisle ručně (nošením po schodech) pro budovy a haly výšky přes 9 do 12 m</t>
  </si>
  <si>
    <t>16394747</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</si>
  <si>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</si>
  <si>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75,829-1,652</t>
  </si>
  <si>
    <t>57</t>
  </si>
  <si>
    <t>997013501</t>
  </si>
  <si>
    <t>Odvoz suti a vybouraných hmot na skládku nebo meziskládku se složením, na vzdálenost do 1 km</t>
  </si>
  <si>
    <t>-1987717499</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</si>
  <si>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</si>
  <si>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58</t>
  </si>
  <si>
    <t>997013509</t>
  </si>
  <si>
    <t>Odvoz suti a vybouraných hmot na skládku nebo meziskládku se složením, na vzdálenost Příplatek k ceně za každý další i započatý 1 km přes 1 km</t>
  </si>
  <si>
    <t>-1127525900</t>
  </si>
  <si>
    <t>75,829*22</t>
  </si>
  <si>
    <t>59</t>
  </si>
  <si>
    <t>997013831</t>
  </si>
  <si>
    <t>Poplatek za uložení stavebního odpadu na skládce (skládkovné) směsného stavebního a demoličního zatříděného do Katalogu odpadů pod kódem 170 904</t>
  </si>
  <si>
    <t>1838367343</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</si>
  <si>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</si>
  <si>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 xml:space="preserve">75,829     "viz. položka 997013501</t>
  </si>
  <si>
    <t>998</t>
  </si>
  <si>
    <t>Přesun hmot</t>
  </si>
  <si>
    <t>60</t>
  </si>
  <si>
    <t>998011002</t>
  </si>
  <si>
    <t>Přesun hmot pro budovy občanské výstavby, bydlení, výrobu a služby s nosnou svislou konstrukcí zděnou z cihel, tvárnic nebo kamene vodorovná dopravní vzdálenost do 100 m pro budovy výšky přes 6 do 12 m</t>
  </si>
  <si>
    <t>-581191538</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</si>
  <si>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</si>
  <si>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</si>
  <si>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</si>
  <si>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</si>
  <si>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</si>
  <si>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61</t>
  </si>
  <si>
    <t>711493113X03</t>
  </si>
  <si>
    <t xml:space="preserve">Izolace proti podpovrchové a tlakové vodě na ploše vodorovné V hydroizolační stěrkou tl. 1 mm včetně dodání a montáže systémového příslušenství (lepící pásky pro lepení spojů, páska pro lepení rohů, koutů a prostupů, páska pro ukončení u stěny, lepicí tmel atd.) nutného k řádnému provedení dle technologie vybraného výrobce </t>
  </si>
  <si>
    <t>-661263548</t>
  </si>
  <si>
    <t xml:space="preserve">1,24*1,50+0,90*0,60+(2*(1,24+1,50)-0,80-0,70)*0,20     "m.č. 103</t>
  </si>
  <si>
    <t xml:space="preserve">8,25+(2*(4,15+2,05)-0,80*2)*0,20     "m.č. 104</t>
  </si>
  <si>
    <t xml:space="preserve">11,29+(2*(4,15+2,10)-0,80)*0,20       "m.č. 105</t>
  </si>
  <si>
    <t xml:space="preserve">12,10+(2*(2,00+6,05)-0,80*2)*0,20   "m. č. 106</t>
  </si>
  <si>
    <t xml:space="preserve">2,10*1,30+2*(2,10+1,30)*0,20+2,10*1,275+2*(2,10+1,275)*0,20    "m.č. 109, 110</t>
  </si>
  <si>
    <t xml:space="preserve">4,17+(2*(2,525+1,65)-0,80)*0,20     "m.č. 202</t>
  </si>
  <si>
    <t xml:space="preserve">8,72+(2*(4,675+1,90)-0,80*2+0,15*2)*0,20    "m.č. 204</t>
  </si>
  <si>
    <t xml:space="preserve">11,02+(2*(4,15+3,45)-0,80)*0,20     "m.č. 205</t>
  </si>
  <si>
    <t xml:space="preserve">12,10+(2*(2,00+6,05)-0,80*2)*0,20  "m.č. 206</t>
  </si>
  <si>
    <t xml:space="preserve">10,38+(2*(4,15+2,50)-0,70-0,80)*0,20  "m.č. 207</t>
  </si>
  <si>
    <t xml:space="preserve">2,72+(2*(2,175+1,25)-0,70)*0,20     "m.č. 208</t>
  </si>
  <si>
    <t xml:space="preserve">4,54+(2*(1,85+1,65)-0,80-0,70+2*(0,90+1,50)-0,70)*0,20    "m.č. 302</t>
  </si>
  <si>
    <t xml:space="preserve">8,70+(2*(4,625+1,90)-0,80*3+0,15*2)*0,20     "m.č. 304</t>
  </si>
  <si>
    <t xml:space="preserve">11,02+(2*(4,15+3,45)-0,80)*0,20     "m.č. 305</t>
  </si>
  <si>
    <t xml:space="preserve">12,10+(2*(2,00+6,05)-0,80*2)*0,20  "m.č. 306</t>
  </si>
  <si>
    <t xml:space="preserve">10,38+(2*(4,15+2,50)-0,70-0,80)*0,20  "m.č. 307</t>
  </si>
  <si>
    <t xml:space="preserve">2,72+(2*(2,175+1,25)-0,70)*0,20+0,346     "m.č. 308</t>
  </si>
  <si>
    <t>62</t>
  </si>
  <si>
    <t>711493123X04</t>
  </si>
  <si>
    <t xml:space="preserve">Izolace proti podpovrchové a tlakové vodě na ploše svislé S hydroizolační stěrkou tl. 1 mm včetně dodání a montáže systémového příslušenství (lepící pásky pro lepení spojů, páska pro lepení rohů, koutů a prostupů, páska pro ukončení u stěny, lepicí tmel atd.) nutného k řádnému provedení dle technologie vybraného výrobce </t>
  </si>
  <si>
    <t>779494055</t>
  </si>
  <si>
    <t xml:space="preserve">1,50*1,00     "m.č. 103</t>
  </si>
  <si>
    <t xml:space="preserve">(0,50*2+3,80)*1,00+3,80*0,10     "m.č. 104</t>
  </si>
  <si>
    <t xml:space="preserve">(0,25+5,00+0,125)*1,00+5,00*0,10   "m. č. 106</t>
  </si>
  <si>
    <t xml:space="preserve">1,50*1,00*2   "m.č. 109, 110</t>
  </si>
  <si>
    <t xml:space="preserve">1,50*1,00     "m.č. 202</t>
  </si>
  <si>
    <t xml:space="preserve">(3,65+0,50)*1,00+3,60*0,10    "m.č. 204</t>
  </si>
  <si>
    <t xml:space="preserve">(0,25+4,00)*1,00+4,00*0,10    "m.č. 206</t>
  </si>
  <si>
    <t xml:space="preserve">1,50*1,00    "m.č. 208</t>
  </si>
  <si>
    <t xml:space="preserve">1,50*1,0    "m.č. 302</t>
  </si>
  <si>
    <t xml:space="preserve">(0,50+3,60)*1,30+3,55*0,10     "m.č. 304</t>
  </si>
  <si>
    <t xml:space="preserve">(0,25+4,00)*1,30+4,00*0,10+0,675    "m.č. 306</t>
  </si>
  <si>
    <t xml:space="preserve">1,50*1,00    "m.č. 308</t>
  </si>
  <si>
    <t>63</t>
  </si>
  <si>
    <t>998711102</t>
  </si>
  <si>
    <t>Přesun hmot pro izolace proti vodě, vlhkosti a plynům stanovený z hmotnosti přesunovaného materiálu vodorovná dopravní vzdálenost do 50 m v objektech výšky přes 6 do 12 m</t>
  </si>
  <si>
    <t>-295415572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</si>
  <si>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</si>
  <si>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725</t>
  </si>
  <si>
    <t>Zdravotechnika - zařizovací předměty</t>
  </si>
  <si>
    <t>64</t>
  </si>
  <si>
    <t>725110814</t>
  </si>
  <si>
    <t>Demontáž klozetů odsávacích nebo kombinačních</t>
  </si>
  <si>
    <t>soubor</t>
  </si>
  <si>
    <t>-1195166050</t>
  </si>
  <si>
    <t xml:space="preserve">11    "1.NP</t>
  </si>
  <si>
    <t xml:space="preserve">8      "2.NP</t>
  </si>
  <si>
    <t xml:space="preserve">8      "3.NP</t>
  </si>
  <si>
    <t>65</t>
  </si>
  <si>
    <t>725122813</t>
  </si>
  <si>
    <t>Demontáž pisoárů s nádrží a 1 záchodkem</t>
  </si>
  <si>
    <t>1059178428</t>
  </si>
  <si>
    <t xml:space="preserve">7    "1.NP</t>
  </si>
  <si>
    <t xml:space="preserve">7      "2.NP</t>
  </si>
  <si>
    <t xml:space="preserve">7      "3.NP</t>
  </si>
  <si>
    <t>66</t>
  </si>
  <si>
    <t>725210821</t>
  </si>
  <si>
    <t>Demontáž umyvadel bez výtokových armatur umyvadel</t>
  </si>
  <si>
    <t>1324662099</t>
  </si>
  <si>
    <t xml:space="preserve">6      "1.NP</t>
  </si>
  <si>
    <t xml:space="preserve">2      "2.NP</t>
  </si>
  <si>
    <t xml:space="preserve">2      "3.NP</t>
  </si>
  <si>
    <t>67</t>
  </si>
  <si>
    <t>725290800X07</t>
  </si>
  <si>
    <t>Demontáž doplňků koupelen a záchodů</t>
  </si>
  <si>
    <t>-1686514533</t>
  </si>
  <si>
    <t>10+10+9</t>
  </si>
  <si>
    <t>68</t>
  </si>
  <si>
    <t>725291803X04</t>
  </si>
  <si>
    <t>Doplňky zařízení koupelen a záchodů madla rovná na stěnu u umyvadla, délky 500 mm, dle přílohy PD: D.1.1.1.b.9, ozn. Z1</t>
  </si>
  <si>
    <t>1399697859</t>
  </si>
  <si>
    <t xml:space="preserve">1    "viz. přílohy PD: D.1.1.1.b.5 a D.1.1.1.b.9</t>
  </si>
  <si>
    <t>69</t>
  </si>
  <si>
    <t>725291808X06</t>
  </si>
  <si>
    <t>Doplňky zařízení koupelen a záchodů madla rovná s držákem na toaletní papír, délky 900 mm, dle přílohy PD: D.1.1.1.b.9, ozn. Z1</t>
  </si>
  <si>
    <t>887603417</t>
  </si>
  <si>
    <t>70</t>
  </si>
  <si>
    <t>725291822X03</t>
  </si>
  <si>
    <t>Doplňky zařízení koupelen a záchodů madla sklopná, délky 800 mm, dle přílohy PD: D.1.1.1.b.9, ozn. Z1</t>
  </si>
  <si>
    <t>1930097508</t>
  </si>
  <si>
    <t>71</t>
  </si>
  <si>
    <t>725330820</t>
  </si>
  <si>
    <t>Demontáž výlevek bez výtokových armatur a bez nádrže a splachovacího potrubí diturvitových</t>
  </si>
  <si>
    <t>-490775925</t>
  </si>
  <si>
    <t xml:space="preserve">1      "1.NP</t>
  </si>
  <si>
    <t xml:space="preserve">1      "2.NP</t>
  </si>
  <si>
    <t xml:space="preserve">1      "3.NP</t>
  </si>
  <si>
    <t>72</t>
  </si>
  <si>
    <t>725590812</t>
  </si>
  <si>
    <t>Vnitrostaveništní přemístění vybouraných (demontovaných) hmot zařizovacích předmětů vodorovně do 100 m v objektech výšky přes 6 do 12 m</t>
  </si>
  <si>
    <t>1344216798</t>
  </si>
  <si>
    <t>73</t>
  </si>
  <si>
    <t>725820801</t>
  </si>
  <si>
    <t>Demontáž baterií nástěnných do G 3/4</t>
  </si>
  <si>
    <t>-1379918874</t>
  </si>
  <si>
    <t>74</t>
  </si>
  <si>
    <t>725820802</t>
  </si>
  <si>
    <t>Demontáž baterií stojánkových do 1 otvoru</t>
  </si>
  <si>
    <t>-2055298745</t>
  </si>
  <si>
    <t>75</t>
  </si>
  <si>
    <t>725860811</t>
  </si>
  <si>
    <t>Demontáž zápachových uzávěrek pro zařizovací předměty jednoduchých</t>
  </si>
  <si>
    <t>2019368083</t>
  </si>
  <si>
    <t>21+10</t>
  </si>
  <si>
    <t>76</t>
  </si>
  <si>
    <t>998725102</t>
  </si>
  <si>
    <t>Přesun hmot pro zařizovací předměty stanovený z hmotnosti přesunovaného materiálu vodorovná dopravní vzdálenost do 50 m v objektech výšky přes 6 do 12 m</t>
  </si>
  <si>
    <t>1287745594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</si>
  <si>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</si>
  <si>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763</t>
  </si>
  <si>
    <t>Konstrukce suché výstavby</t>
  </si>
  <si>
    <t>77</t>
  </si>
  <si>
    <t>763111811</t>
  </si>
  <si>
    <t>Demontáž příček ze sádrokartonových desek s nosnou konstrukcí z ocelových profilů jednoduchých, opláštění jednoduché</t>
  </si>
  <si>
    <t>2059693312</t>
  </si>
  <si>
    <t xml:space="preserve">Poznámka k souboru cen:_x000d_
1. Ceny -1811 až -1821 jsou určeny pro kompletní demontáž příčky, tj. nosné konstrukce, desek i tepelné izolace._x000d_
2. Ceny demontáže desek -2811 až -2813 jsou určeny pro odstranění pouze desek z obou stran příčky._x000d_
</t>
  </si>
  <si>
    <t>2,50*3,60-0,80*1,97+0,076</t>
  </si>
  <si>
    <t>78</t>
  </si>
  <si>
    <t>763131411</t>
  </si>
  <si>
    <t>Podhled ze sádrokartonových desek dvouvrstvá zavěšená spodní konstrukce z ocelových profilů CD, UD jednoduše opláštěná deskou standardní A, tl. 12,5 mm, bez TI</t>
  </si>
  <si>
    <t>-453846110</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</si>
  <si>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 mm a montážnímu latěmi 48 x 24 mm._x000d_
4. Ceny -1611 až -1613 Montáž nosné konstrukce je stanoveny pro m2 plochy podhledu._x000d_
5. V ceně -1611 nejsou započteny náklady na dřevo a v cenách -2612 a -2613 náklady na profily; tyto se oceňují ve specifikaci. Doporučené množství na 1 m2 příčky je 3,0 m profilu CD a 0,9 m profilu UD._x000d_
6. V cenách -1621 až -1624 Montáž desek nejsou započteny náklady na desky; tato dodávka se oceňuje ve specifikaci._x000d_
7. V ceně -1763 Příplatek za průhyb nosného stropu přes 20 mm je započtena pouze montáž, atypický profil se oceňuje individuálně ve specifikaci._x000d_
</t>
  </si>
  <si>
    <t>2,63+3,78+1,24*0,30+4,15*(0,75+0,60)+3,25*2,50+1,975*1,225+2,50*0,45</t>
  </si>
  <si>
    <t>4,17+3,30+3,25*2,50+2,50*0,45+2,72</t>
  </si>
  <si>
    <t>0,90*1,65+3,30+10,38+2,50*0,45+2,72+0,496</t>
  </si>
  <si>
    <t>79</t>
  </si>
  <si>
    <t>763131714</t>
  </si>
  <si>
    <t>Podhled ze sádrokartonových desek ostatní práce a konstrukce na podhledech ze sádrokartonových desek základní penetrační nátěr</t>
  </si>
  <si>
    <t>-1098799601</t>
  </si>
  <si>
    <t xml:space="preserve">62,504+3,90+0,596    "viz. položky 763131411 a 763164131</t>
  </si>
  <si>
    <t>80</t>
  </si>
  <si>
    <t>763164531</t>
  </si>
  <si>
    <t>Obklad ze sádrokartonových desek konstrukcí kovových včetně ochranných úhelníků ve tvaru L rozvinuté šíře přes 0,4 do 0,8 m, opláštěný deskou standardní A, tl. 12,5 mm</t>
  </si>
  <si>
    <t>584123541</t>
  </si>
  <si>
    <t xml:space="preserve">Poznámka k souboru cen:_x000d_
1. Ceny jsou určeny pro obklad trámů i sloupů._x000d_
2. V cenách jsou započteny i náklady na tmelení, výztužnou pásku a ochranu rohů úhelníky._x000d_
3. V cenách nejsou započteny náklady na základní penetrační nátěr; tyto se oceňují cenou 763 13-1714._x000d_
4. V cenách montáže obkladů nejsou započteny náklady na:_x000d_
a) desky; tato dodávka se oceňuje ve specifikaci,_x000d_
b) ochranné úhelníky; tato dodávka se oceňuje ve specifikaci,_x000d_
c) profily u obkladu konstrukcí kovových – u cen -4791 až -4793; tato dodávka se oceňuje ve specifikaci._x000d_
</t>
  </si>
  <si>
    <t>viz. pílohy PD: D.1.1.1.a, D.1.1.1.b.4 až D.1.1.1.b.6</t>
  </si>
  <si>
    <t>0,90*2+0,25</t>
  </si>
  <si>
    <t>0,65+1,20</t>
  </si>
  <si>
    <t>150,10</t>
  </si>
  <si>
    <t>81</t>
  </si>
  <si>
    <t>763172313</t>
  </si>
  <si>
    <t>Instalační technika pro konstrukce ze sádrokartonových desek montáž revizních dvířek velikost 400 x 400 mm</t>
  </si>
  <si>
    <t>670881500</t>
  </si>
  <si>
    <t xml:space="preserve">Poznámka k souboru cen:_x000d_
1. V cenách montáže revizních klapek 763 17-1 a revizních dvířek 763 17-2 nejsou započteny náklady na jejich dodávku a dodávku pomocné konstrukce z profilů a spojek; tato dodávka se oceňuje ve specifikaci._x000d_
2. V cenách montáže nosičů zařizovacích předmětů 763 17-3  nejsou započteny náklady na jejich dodávku a dodávku spojovacího materiálu uchycení zařizovacích předmětů; tato dodávka se oceňuje ve specifikaci._x000d_
</t>
  </si>
  <si>
    <t>viz. přílohy PD: D.1.1.1.b.4 až D.1.1.1.b.6 a D.1.1.1.b.9</t>
  </si>
  <si>
    <t xml:space="preserve">1   "1.NP</t>
  </si>
  <si>
    <t xml:space="preserve">1   "2.NP</t>
  </si>
  <si>
    <t xml:space="preserve">1    "3.NP</t>
  </si>
  <si>
    <t>82</t>
  </si>
  <si>
    <t>59030715X06</t>
  </si>
  <si>
    <t>dvířka revizní s tlačným zámkem US, 400x400mm, hliník, dle přílohy PD: D.1.1.1.b.9, ozn. Z4</t>
  </si>
  <si>
    <t>-1889805337</t>
  </si>
  <si>
    <t xml:space="preserve">3     "viz. položka 763172313</t>
  </si>
  <si>
    <t>83</t>
  </si>
  <si>
    <t>763411117X01</t>
  </si>
  <si>
    <t>Sanitární příčky vhodné do mokrého prostředí dělící z kompaktních desek s HPL-laminátem, tl. 12 mm, dodání včetně montáže dle přílohy PD: D.1.1.1.b.8, ozn. T1</t>
  </si>
  <si>
    <t>-537910273</t>
  </si>
  <si>
    <t xml:space="preserve">Poznámka k souboru cen:_x000d_
1. Množství měrných jednotek se u cen -1111 až -1116, -1211 až -1216, -2111 až -2114, -2211 až -2214 určuje v m2 plochy příčky bez výškově stavitelných nožek a dveří._x000d_
2. U cen -1111, -1121, -1211 je dřevotřísková deska tl. 18 mm opatřena z obou stran vysokotlakým laminátem tl. 0,8 mm._x000d_
</t>
  </si>
  <si>
    <t>viz. přílohy PD: D.1.1.1.a, D.1.1.1.b.4 a D.1.1.1.b.6</t>
  </si>
  <si>
    <t xml:space="preserve">1    "1.NP</t>
  </si>
  <si>
    <t xml:space="preserve">1    "2.NP</t>
  </si>
  <si>
    <t>84</t>
  </si>
  <si>
    <t>763411117X02</t>
  </si>
  <si>
    <t>Sanitární příčky vhodné do mokrého prostředí dělící z kompaktních desek s HPL-laminátem, tl. 12 mm, dodání včetně montáže dle přílohy PD: D.1.1.1.b.8, ozn. T2</t>
  </si>
  <si>
    <t>1150661560</t>
  </si>
  <si>
    <t>85</t>
  </si>
  <si>
    <t>763411117X03</t>
  </si>
  <si>
    <t>Sanitární příčky vhodné do mokrého prostředí dělící z kompaktních desek s HPL-laminátem, tl. 12 mm, dodání včetně montáže dle přílohy PD: D.1.1.1.b.8, ozn. T3</t>
  </si>
  <si>
    <t>1092737249</t>
  </si>
  <si>
    <t>86</t>
  </si>
  <si>
    <t>763411117X04</t>
  </si>
  <si>
    <t>Sanitární příčky vhodné do mokrého prostředí dělící z kompaktních desek s HPL-laminátem, tl. 12 mm, dodání včetně montáže dle přílohy PD: D.1.1.1.b.8, ozn. T4</t>
  </si>
  <si>
    <t>-922101859</t>
  </si>
  <si>
    <t>87</t>
  </si>
  <si>
    <t>998763101</t>
  </si>
  <si>
    <t>Přesun hmot pro dřevostavby stanovený z hmotnosti přesunovaného materiálu vodorovná dopravní vzdálenost do 50 m v objektech výšky přes 6 do 12 m</t>
  </si>
  <si>
    <t>-1999499987</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</si>
  <si>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</si>
  <si>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766</t>
  </si>
  <si>
    <t>Konstrukce truhlářské</t>
  </si>
  <si>
    <t>88</t>
  </si>
  <si>
    <t>766622131</t>
  </si>
  <si>
    <t>Montáž oken plastových včetně montáže rámu plochy přes 1 m2 otevíravých do zdiva, výšky do 1,5 m</t>
  </si>
  <si>
    <t>1648927448</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</si>
  <si>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Tepelnou izolaci mezi ostěním a rámem okna je možné ocenit položkami 766 62 - 9 . . Příplatek k cenám za tepelnou izolaci mezi ostěním a rámem okna jsou započteny náklady na izolaci vnější i vnitřní._x000d_
4. Délka izolace se určuje v metrech délky rámu okna._x000d_
</t>
  </si>
  <si>
    <t>viz. přílohy PD: D.1.1.1.a, D.1.1.1.b.1 a D.1.1.1.b.7</t>
  </si>
  <si>
    <t xml:space="preserve">0,90*1,15     "W1</t>
  </si>
  <si>
    <t>89</t>
  </si>
  <si>
    <t>61140052X01</t>
  </si>
  <si>
    <t>okno plastové 1-křídlové, sdružené, otevírané a sklápěcí, izolační dvojsklo, 900x1150 mm, dodání dle přílohy PD: D.1.1.1.b.7, ozn. W1</t>
  </si>
  <si>
    <t>910313738</t>
  </si>
  <si>
    <t xml:space="preserve">1     "W1 - viz. přílohy PD: D.1.1.1.b.7</t>
  </si>
  <si>
    <t>90</t>
  </si>
  <si>
    <t>766622216</t>
  </si>
  <si>
    <t>Montáž oken plastových plochy do 1 m2 včetně montáže rámu otevíravých do zdiva</t>
  </si>
  <si>
    <t>-1717060344</t>
  </si>
  <si>
    <t xml:space="preserve">2    "W2</t>
  </si>
  <si>
    <t>91</t>
  </si>
  <si>
    <t>61140000X02</t>
  </si>
  <si>
    <t>okno plastové 1-křídlové, sdružené, otevírané a sklápěcí, izolační dvojsklo, 600x900 mm, dodání dle přílohy PD: D.1.1.1.b.7, ozn. W2</t>
  </si>
  <si>
    <t>-156425578</t>
  </si>
  <si>
    <t xml:space="preserve">2     "W2 - viz. přílohy PD: D.1.1.1.b.7</t>
  </si>
  <si>
    <t>92</t>
  </si>
  <si>
    <t>766660001</t>
  </si>
  <si>
    <t>Montáž dveřních křídel dřevěných nebo plastových otevíravých do ocelové zárubně povrchově upravených jednokřídlových, šířky do 800 mm</t>
  </si>
  <si>
    <t>-1077546813</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</si>
  <si>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</si>
  <si>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 xml:space="preserve">8    "D2</t>
  </si>
  <si>
    <t xml:space="preserve">8    "D3</t>
  </si>
  <si>
    <t>93</t>
  </si>
  <si>
    <t>61162818X04</t>
  </si>
  <si>
    <t>dveře dřevěné vnitřní 1-křídlové, barva imitace dřeva, CPL laminát, 800x1970mm, dodání včetně všech doplňků dle přílohy PD: D.1.1.1.b.7, ozn. D2</t>
  </si>
  <si>
    <t>625644022</t>
  </si>
  <si>
    <t>94</t>
  </si>
  <si>
    <t>61162819X05</t>
  </si>
  <si>
    <t>dveře dřevěné vnitřní 1-křídlové, barva imitace dřeva, CPL laminát, 700x1970mm, dodání včetně všech doplňků dle přílohy PD: D.1.1.1.b.7, ozn. D3</t>
  </si>
  <si>
    <t>-1798081280</t>
  </si>
  <si>
    <t xml:space="preserve">8     "D3</t>
  </si>
  <si>
    <t>95</t>
  </si>
  <si>
    <t>766660021</t>
  </si>
  <si>
    <t>Montáž dveřních křídel dřevěných nebo plastových otevíravých do ocelové zárubně protipožárních jednokřídlových, šířky do 800 mm</t>
  </si>
  <si>
    <t>-939045527</t>
  </si>
  <si>
    <t xml:space="preserve">2+1+2   "stávající</t>
  </si>
  <si>
    <t xml:space="preserve">2    "D1</t>
  </si>
  <si>
    <t>96</t>
  </si>
  <si>
    <t>61165615X03</t>
  </si>
  <si>
    <t>dveře dřevěné vnitřní 1-křídlové, požárně bezpečnostní EI 30 DP3, barva imitace dřeva, CPL laminát, 800x1970mm, dodání včetně všech doplňků dle přílohy PD: D.1.1.1.b.7, ozn. D1</t>
  </si>
  <si>
    <t>365453117</t>
  </si>
  <si>
    <t xml:space="preserve">2     "D1 - viz. přílohy PD: D.1.1.1.b.7</t>
  </si>
  <si>
    <t>97</t>
  </si>
  <si>
    <t>766660717</t>
  </si>
  <si>
    <t>Montáž dveřních doplňků samozavírače na zárubeň ocelovou</t>
  </si>
  <si>
    <t>903570815</t>
  </si>
  <si>
    <t>viz. přílohy PD: D.1.1.1.a, D.1.1.1.b.1 až D.1.1.1.b.7</t>
  </si>
  <si>
    <t xml:space="preserve">2    "D1 </t>
  </si>
  <si>
    <t>98</t>
  </si>
  <si>
    <t>54917250</t>
  </si>
  <si>
    <t>samozavírač dveří hydraulický K214 č.11 zlatá bronz</t>
  </si>
  <si>
    <t>885173162</t>
  </si>
  <si>
    <t xml:space="preserve">2    "D1 - viz. přílohy PD: D.1.1.1.b.7</t>
  </si>
  <si>
    <t>99</t>
  </si>
  <si>
    <t>998766102</t>
  </si>
  <si>
    <t>Přesun hmot pro konstrukce truhlářské stanovený z hmotnosti přesunovaného materiálu vodorovná dopravní vzdálenost do 50 m v objektech výšky přes 6 do 12 m</t>
  </si>
  <si>
    <t>1862819425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</si>
  <si>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</si>
  <si>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771</t>
  </si>
  <si>
    <t>Podlahy z dlaždic</t>
  </si>
  <si>
    <t>100</t>
  </si>
  <si>
    <t>771111011</t>
  </si>
  <si>
    <t>Příprava podkladu před provedením dlažby vysátí podlah</t>
  </si>
  <si>
    <t>-827106133</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</si>
  <si>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</si>
  <si>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2,63+0,80*0,10+3,78+(0,80+0,70)*0,10+8,25+0,80*0,15+0,80*0,10</t>
  </si>
  <si>
    <t>11,29+12,10+0,80*0,15*2+13,04+5,94+3,82+3,82+0,70*0,10*4</t>
  </si>
  <si>
    <t>4,17+0,80*0,125+3,30+0,80*0,15+8,72+0,80*0,125+0,80*0,10</t>
  </si>
  <si>
    <t>11,02+12,10+0,80*0,15*2+10,38+2,72+0,70*0,15</t>
  </si>
  <si>
    <t>4,54+0,80*0,125+0,70*0,10+3,30+0,80*0,15+8,70+0,80*0,125+0,80*0,10</t>
  </si>
  <si>
    <t>11,02+12,10+0,80*0,15*2+10,38+2,72+0,70*0,15+0,65</t>
  </si>
  <si>
    <t>101</t>
  </si>
  <si>
    <t>771121011</t>
  </si>
  <si>
    <t>Příprava podkladu před provedením dlažby nátěr penetrační na podlahu</t>
  </si>
  <si>
    <t>2123759627</t>
  </si>
  <si>
    <t xml:space="preserve">173,00     "viz. položka 771111011</t>
  </si>
  <si>
    <t>102</t>
  </si>
  <si>
    <t>771151026</t>
  </si>
  <si>
    <t>Příprava podkladu před provedením dlažby samonivelační stěrka min.pevnosti 30 MPa, tloušťky přes 12 do 15 mm</t>
  </si>
  <si>
    <t>-1247861178</t>
  </si>
  <si>
    <t>103</t>
  </si>
  <si>
    <t>771474113</t>
  </si>
  <si>
    <t>Montáž soklů z dlaždic keramických lepených flexibilním lepidlem rovných, výšky přes 90 do 120 mm</t>
  </si>
  <si>
    <t>1533960333</t>
  </si>
  <si>
    <t xml:space="preserve">0,55+2,60+1,25-0,80*3       "m.č. 101</t>
  </si>
  <si>
    <t xml:space="preserve">(2*(2,20+2,70)-2,10-0,70*2)    "m.č. 108</t>
  </si>
  <si>
    <t xml:space="preserve">3,70-0,80*2     "m.č. 201</t>
  </si>
  <si>
    <t xml:space="preserve">1,925+0,375+1,775-0,80*2+0,125    "m.č. 301</t>
  </si>
  <si>
    <t>104</t>
  </si>
  <si>
    <t>59761010X01</t>
  </si>
  <si>
    <t>sokl-dlažba keramická slinutá hladká do interiéru i exteriéru 600x95mm</t>
  </si>
  <si>
    <t>-1582371813</t>
  </si>
  <si>
    <t xml:space="preserve">13*1,10     "viz. položka 771474113</t>
  </si>
  <si>
    <t>105</t>
  </si>
  <si>
    <t>771574112</t>
  </si>
  <si>
    <t>Montáž podlah z dlaždic keramických lepených flexibilním lepidlem maloformátových hladkých přes 9 do 12 ks/m2</t>
  </si>
  <si>
    <t>576305181</t>
  </si>
  <si>
    <t xml:space="preserve">Poznámka k souboru cen:_x000d_
1. Položky jsou učeny pro všechy druhy povrchových úprav._x000d_
</t>
  </si>
  <si>
    <t>106</t>
  </si>
  <si>
    <t>59761434</t>
  </si>
  <si>
    <t>dlažba keramická slinutá hladká do interiéru i exteriéru pro vysoké mechanické namáhání přes 9 do 12ks/m2, protiskluznost R10 - úhel sklonu 10-19°</t>
  </si>
  <si>
    <t>451154803</t>
  </si>
  <si>
    <t xml:space="preserve">173,000*1,10+0,70      "viz. položka 771111011</t>
  </si>
  <si>
    <t>107</t>
  </si>
  <si>
    <t>771577151</t>
  </si>
  <si>
    <t>Montáž podlah z dlaždic keramických kladených do malty Příplatek k cenám za plochu do 5 m2 jednotlivě</t>
  </si>
  <si>
    <t>550514502</t>
  </si>
  <si>
    <t xml:space="preserve">Poznámka k souboru cen:_x000d_
1. Položky jsou určeny pro všechny druhy povrchových úprav._x000d_
</t>
  </si>
  <si>
    <t>2,63+3,78+3,82+3,82</t>
  </si>
  <si>
    <t>4,17+3,30+2,72</t>
  </si>
  <si>
    <t>4,54+3,30+2,72+0,20</t>
  </si>
  <si>
    <t>108</t>
  </si>
  <si>
    <t>998771102</t>
  </si>
  <si>
    <t>Přesun hmot pro podlahy z dlaždic stanovený z hmotnosti přesunovaného materiálu vodorovná dopravní vzdálenost do 50 m v objektech výšky přes 6 do 12 m</t>
  </si>
  <si>
    <t>1159600476</t>
  </si>
  <si>
    <t>781</t>
  </si>
  <si>
    <t>Dokončovací práce - obklady</t>
  </si>
  <si>
    <t>109</t>
  </si>
  <si>
    <t>781111011</t>
  </si>
  <si>
    <t>Příprava podkladu před provedením obkladu oprášení (ometení) stěny</t>
  </si>
  <si>
    <t>1370491909</t>
  </si>
  <si>
    <t xml:space="preserve">Poznámka k souboru cen:_x000d_
1. V cenách 781 12-1011 až -1015 jsou započtenyi náklady na materiál._x000d_
2. V cenách 781 16-1011 až -1023 nejsou započteny náklady na materiál, tyto se oceňují ve specifikaci._x000d_
</t>
  </si>
  <si>
    <t xml:space="preserve">(2*(1,475+1,90)-0,80)*1,75       "m.č. 102</t>
  </si>
  <si>
    <t xml:space="preserve">(2*(1,24+2,10)-0,80-0,70)*1,50+(2*(0,92+1,35)-0,70)*1,50+(0,77+2*0,25)*0,15     "m.č. 103</t>
  </si>
  <si>
    <t xml:space="preserve">(2*(4,15+1,95)-0,80*2)*1,75+(3,80+2*0,50)*0,10+0,90*0,30    "m.č. 104</t>
  </si>
  <si>
    <t xml:space="preserve">(2*(4,15+3,45)-0,80)*1,80+2,80*0,10+0,55*2*0,10             "m.č. 105</t>
  </si>
  <si>
    <t xml:space="preserve">(2*(2,00+6,05)-0,80*2)*1,75+5,00*0,10      "m.č. 106</t>
  </si>
  <si>
    <t xml:space="preserve">(2*(4,15+3,725)-0,80)*1,80+0,90*0,30        "m.č. 107</t>
  </si>
  <si>
    <t xml:space="preserve">(2*(2,10+1,275)-0,70*2+2*(0,90+1,275)-0,70)*2,00+0,60*0,30         "m.č. 109</t>
  </si>
  <si>
    <t xml:space="preserve">(2*(2,10+1,30)-0,70*2+2*(0,90+1,30)-0,70)*2,00+0,60*0,30             "m.č. 110  </t>
  </si>
  <si>
    <t xml:space="preserve">(2*(2,525+1,65)-0,80)*1,50        "m.č. 202</t>
  </si>
  <si>
    <t xml:space="preserve">(2*(2,00+1,65)-0,80)*1,50          "m.č. 203</t>
  </si>
  <si>
    <t xml:space="preserve">(2*(4,675+1,90)-0,80*3)*1,75+4,05*0,10+0,15*2*1,75     "m.č. 204</t>
  </si>
  <si>
    <t xml:space="preserve">(2*(4,15+3,45)-0,80)*1,80+2,80*0,10       "m.č. 205</t>
  </si>
  <si>
    <t xml:space="preserve">(2*(2,00+6,05)-0,80*2)*1,75     "m.č. 206</t>
  </si>
  <si>
    <t xml:space="preserve">(2*(4,15+2,50)-0,80-0,70)*1,80  "m.č. 207</t>
  </si>
  <si>
    <t xml:space="preserve">(2*(1,85+1,65)-0,80-0,70+2*(0,90+1,55)-0,70)*1,50+(1,25+2*0,25)*0,10      "m.č. 302</t>
  </si>
  <si>
    <t xml:space="preserve">(2*(2,00+1,65)-0,80)*1,50    "m.č. 303</t>
  </si>
  <si>
    <t xml:space="preserve">(2*(4,625+1,90)-0,80*3)*1,75+3,55*0,10+0,15*2*1,75    "m.č. 304</t>
  </si>
  <si>
    <t xml:space="preserve">(2*(4,15+3,45)-0,80)*1,80+2,795*0,10      "m.č. 305</t>
  </si>
  <si>
    <t xml:space="preserve">(2*(2,00+6,05)-0,80*2)*1,75+4,00*0,10    "m.č. 306</t>
  </si>
  <si>
    <t xml:space="preserve">(2*(4,15+2,50)-0,80-0,70)*1,80    "m.č. 307</t>
  </si>
  <si>
    <t xml:space="preserve">(2*(2,175+1,25)-0,70)*2,00          "m.č. 308</t>
  </si>
  <si>
    <t>110</t>
  </si>
  <si>
    <t>781121011</t>
  </si>
  <si>
    <t>Příprava podkladu před provedením obkladu nátěr penetrační na stěnu</t>
  </si>
  <si>
    <t>-455038832</t>
  </si>
  <si>
    <t xml:space="preserve">402,50     "viz. položka 781111011</t>
  </si>
  <si>
    <t>111</t>
  </si>
  <si>
    <t>781474112</t>
  </si>
  <si>
    <t>Montáž obkladů vnitřních stěn z dlaždic keramických lepených flexibilním lepidlem maloformátových hladkých přes 9 do 12 ks/m2</t>
  </si>
  <si>
    <t>-1004472012</t>
  </si>
  <si>
    <t>112</t>
  </si>
  <si>
    <t>59761026</t>
  </si>
  <si>
    <t>obklad keramický hladký do 12ks/m2</t>
  </si>
  <si>
    <t>1733836868</t>
  </si>
  <si>
    <t xml:space="preserve">402,50*1,10+0,25    "viz. položka 781111011</t>
  </si>
  <si>
    <t>113</t>
  </si>
  <si>
    <t>781479193X3</t>
  </si>
  <si>
    <t>Montáž obkladů vnitřních stěn z dlaždic keramických Příplatek k cenám montáž a dodání všech doplňkových prvků a lišt apod.</t>
  </si>
  <si>
    <t>-888336586</t>
  </si>
  <si>
    <t>114</t>
  </si>
  <si>
    <t>998781102</t>
  </si>
  <si>
    <t>Přesun hmot pro obklady keramické stanovený z hmotnosti přesunovaného materiálu vodorovná dopravní vzdálenost do 50 m v objektech výšky přes 6 do 12 m</t>
  </si>
  <si>
    <t>-155582493</t>
  </si>
  <si>
    <t>783</t>
  </si>
  <si>
    <t>Dokončovací práce - nátěry</t>
  </si>
  <si>
    <t>115</t>
  </si>
  <si>
    <t>783301311</t>
  </si>
  <si>
    <t>Příprava podkladu zámečnických konstrukcí před provedením nátěru odmaštění odmašťovačem vodou ředitelným</t>
  </si>
  <si>
    <t>915254175</t>
  </si>
  <si>
    <t>nové zárubně - viz. přílohy PD: D.1.1.1.b.4 až D.1.1.1.b.7</t>
  </si>
  <si>
    <t>(0,80+2*1,97)*0,25+(0,80+2*1,97)*0,20*2+(0,70+2*1,97)*0,20*5+0,159</t>
  </si>
  <si>
    <t>(0,80+2*1,97)*0,25*2+(0,80+2*1,97)*0,20+(0,70+2*1,97)*0,20+(0,80+2*1,97)*0,225</t>
  </si>
  <si>
    <t>(0,80+2*1,97)*0,25*2+(0,80+2*1,97)*0,20+(0,70+2*1,97)*0,20*2</t>
  </si>
  <si>
    <t>Mezisoučet</t>
  </si>
  <si>
    <t xml:space="preserve">5,333      "stávající zárubně - viz. položka 783306809</t>
  </si>
  <si>
    <t>116</t>
  </si>
  <si>
    <t>783306809</t>
  </si>
  <si>
    <t>Odstranění nátěrů ze zámečnických konstrukcí okartáčováním</t>
  </si>
  <si>
    <t>-1626791548</t>
  </si>
  <si>
    <t>viz. přílohy PD: D.1.1.1.b.4 až D.1.1.1.b.7</t>
  </si>
  <si>
    <t>(0,80+2*1,97)*0,25+(0,80+2*1,97)*0,20</t>
  </si>
  <si>
    <t>(0,80+2*1,97)*0,225</t>
  </si>
  <si>
    <t>(0,80+2*1,97)*0,225*2+0,167</t>
  </si>
  <si>
    <t>117</t>
  </si>
  <si>
    <t>783314101</t>
  </si>
  <si>
    <t>Základní nátěr zámečnických konstrukcí jednonásobný syntetický</t>
  </si>
  <si>
    <t>793028449</t>
  </si>
  <si>
    <t xml:space="preserve">5,500     "viz. položka 783306809</t>
  </si>
  <si>
    <t>118</t>
  </si>
  <si>
    <t>783315101</t>
  </si>
  <si>
    <t>Mezinátěr zámečnických konstrukcí jednonásobný syntetický standardní</t>
  </si>
  <si>
    <t>-106222607</t>
  </si>
  <si>
    <t xml:space="preserve">23,700      "viz. položka 783301311</t>
  </si>
  <si>
    <t>119</t>
  </si>
  <si>
    <t>783317101</t>
  </si>
  <si>
    <t>Krycí nátěr (email) zámečnických konstrukcí jednonásobný syntetický standardní</t>
  </si>
  <si>
    <t>258963269</t>
  </si>
  <si>
    <t>120</t>
  </si>
  <si>
    <t>783801201</t>
  </si>
  <si>
    <t>Příprava podkladu omítek před provedením nátěru obroušení</t>
  </si>
  <si>
    <t>-537478271</t>
  </si>
  <si>
    <t xml:space="preserve">(0,55+2,60+1,50-2,10-0,80*3)*1,00    "m.č. 101</t>
  </si>
  <si>
    <t xml:space="preserve">(2*(2,20*2,70)-0,70*2)*1,90+0,063        "m.č. 108</t>
  </si>
  <si>
    <t xml:space="preserve">(3,70-0,80)*1,00                      "m.č. 201</t>
  </si>
  <si>
    <t xml:space="preserve">(3,70+0,375-0,80*2)*1,00     "m.č. 301</t>
  </si>
  <si>
    <t>121</t>
  </si>
  <si>
    <t>783801401</t>
  </si>
  <si>
    <t>Příprava podkladu omítek před provedením nátěru ometení</t>
  </si>
  <si>
    <t>-67997931</t>
  </si>
  <si>
    <t xml:space="preserve">25,500     "viz. položka 783801201</t>
  </si>
  <si>
    <t>122</t>
  </si>
  <si>
    <t>783823131</t>
  </si>
  <si>
    <t>Penetrační nátěr omítek hladkých omítek hladkých, zrnitých tenkovrstvých nebo štukových stupně členitosti 1 a 2 akrylátový</t>
  </si>
  <si>
    <t>-1255272726</t>
  </si>
  <si>
    <t>123</t>
  </si>
  <si>
    <t>783827421</t>
  </si>
  <si>
    <t>Krycí (ochranný ) nátěr omítek dvojnásobný hladkých omítek hladkých, zrnitých tenkovrstvých nebo štukových stupně členitosti 1 a 2 akrylátový</t>
  </si>
  <si>
    <t>257002897</t>
  </si>
  <si>
    <t xml:space="preserve">(2,60+3,70+3,00)*1,00-(0,80*1,00*4)    "m.č. 101</t>
  </si>
  <si>
    <t xml:space="preserve">2*(2,20+2,70)*1,90-(0,70*1,90*2)+0,29                            "m.č. 108</t>
  </si>
  <si>
    <t xml:space="preserve">(5,10+3,70+2,10)*1,00-(0,80*1,00*4)    "m.č. 201</t>
  </si>
  <si>
    <t xml:space="preserve">(2,15+1,80)*1,00+(3,00+3,70)*1,00-(0,80*1,00*4)    "m.č. 301</t>
  </si>
  <si>
    <t>784</t>
  </si>
  <si>
    <t>Dokončovací práce - malby a tapety</t>
  </si>
  <si>
    <t>124</t>
  </si>
  <si>
    <t>784111001</t>
  </si>
  <si>
    <t>Oprášení (ometení) podkladu v místnostech výšky do 3,80 m</t>
  </si>
  <si>
    <t>525107065</t>
  </si>
  <si>
    <t xml:space="preserve">2,60*1,50+(0,55+2,60+1,50)*3,60-((0,55+2,60+1,50)*1,10+0,90*1,00*3-4,00)    "m.č. 101</t>
  </si>
  <si>
    <t xml:space="preserve">2,63+2*(1,475+1,90)*3,60-(2*(1,475+1,90)*1,75+0,90*0,35-4,00)          "m.č. 102</t>
  </si>
  <si>
    <t xml:space="preserve">3,78+2*(1,24+2,05)*3,60+2*(0,92+1,50)*3,60+1,24*0,30                           "m.č. 103</t>
  </si>
  <si>
    <t>-(2*(1,24+2,05)*1,50+2*(0,92+1,50)*1,50+0,90*0,60+0,80*0,60-4,00)</t>
  </si>
  <si>
    <t xml:space="preserve">8,25+2*(4,15+2,05)*3,60+2*(0,90+1,15)*0,30+4,15*0,60       "m.č. 104</t>
  </si>
  <si>
    <t>-(2*(4,15+2,05)*1,75+0,90*0,35*2-4,00)</t>
  </si>
  <si>
    <t xml:space="preserve">11,29+2*(4,15+3,45)*3,60+2*(0,90+1,15)*0,30*3-(2*(4,15+3,45)*1,80+0,90*0,30-4,00)        "m.č. 105</t>
  </si>
  <si>
    <t xml:space="preserve">12,10+2*(2,00+6,05)*3,35-(2*(2,00+6,05)*1,75+0,90*0,35*2-4,00)     "m.č. 106</t>
  </si>
  <si>
    <t xml:space="preserve">13,04+2*(4,15+3,725)*3,35+2*(0,90+1,15)*0,30+(0,90+2*1,15)*0,30    "m.č. 107</t>
  </si>
  <si>
    <t>-(2*(4,15+3,725)*1,80+0,90*0,30-4,00)</t>
  </si>
  <si>
    <t xml:space="preserve">5,94+2*(2,20+2,70)*3,30-(2,10*2,10-4,00)                   "m.č. 108</t>
  </si>
  <si>
    <t xml:space="preserve">3,82+(2*(2,10+1,275)+2*(0,90+1,275))*3,30+(0,60+2*0,90)*0,30+0,90*0,30   "m.č. 109</t>
  </si>
  <si>
    <t>-((2*(2,10+1,275)+2*(0,90+1,275))*2,00+0,60*0,90-4,00)</t>
  </si>
  <si>
    <t xml:space="preserve">3,82+(2*(2,10*1,275)+2*(0,90*1,275))*3,30+(0,60+2*0,90)*0,30+0,90*0,30   "m.č. 110                      </t>
  </si>
  <si>
    <t xml:space="preserve">3,70*1,00+3,70*3,60-(3,70*1,10+0,90*1,00*2-4,00)                       "m.č. 201</t>
  </si>
  <si>
    <t xml:space="preserve">4,17+2*(2,525+1,65)*3,60-(2*(2,525+1,65)*1,50+0,90*0,60-4,00)        "m.č. 202</t>
  </si>
  <si>
    <t xml:space="preserve">3,30+2*(2,00+1,65)*3,60-(2*(2,00+1,65)*1,50+0,90*0,60-4,00)            "m.č. 203</t>
  </si>
  <si>
    <t xml:space="preserve">8,72+2*(4,675+1,90)*3,60+2*(0,90+1,15)*0,30    "m.č. 204</t>
  </si>
  <si>
    <t xml:space="preserve">-(2*(4,675+1,90)*1,75+0,90*0,35*3-4,00) </t>
  </si>
  <si>
    <t xml:space="preserve">11,02+2*(4,15+3,45)*3,35+2*(0,90+1,15)*0,30*3   "m.č. 205</t>
  </si>
  <si>
    <t>-(2*(4,15+3,45)*1,80+0,90*0,30-4,00)</t>
  </si>
  <si>
    <t xml:space="preserve">12,10+2*(2,00+6,05)*3,35+2*(2,00+1,15)*0,30       "m.č. 206</t>
  </si>
  <si>
    <t>-(2*(2,00+6,05)*1,75+0,90*0,35*2-4,00)</t>
  </si>
  <si>
    <t xml:space="preserve">10,38+2*(4,15+2,50)*3,35+2*(0,90+1,15)*0,30+2,50*0,45  "m.č. 207</t>
  </si>
  <si>
    <t>-(2*(4,15+2,50)*1,80+0,80*0,30+0,90*0,30-4,00)</t>
  </si>
  <si>
    <t xml:space="preserve">2,72+2*(2,175+1,25)*3,35-(2*(2,175+1,25)*2,00-4,00)    "m.č. 208</t>
  </si>
  <si>
    <t xml:space="preserve">(3,70+1,775)*1,00+(3,70+0,375+1,775)*3,25      "m.č. 301</t>
  </si>
  <si>
    <t>-((3,70+0,375+1,775)*1,10+0,90*1,00*2-4,00)</t>
  </si>
  <si>
    <t xml:space="preserve">4,54+(2*(1,85+1,65)+2*(0,90+1,65))*3,65+(0,45+0,60)*0,25     "m.č. 302</t>
  </si>
  <si>
    <t>-((2*(1,85+1,65)+2*(0,90+1,65))*1,50+0,90*0,60+0,80*0,60*2-4,00)</t>
  </si>
  <si>
    <t xml:space="preserve">3,30+2*(2,00+1,65)*3,25-(2*(2,00+1,65)*1,50+0,90*0,60-4,00)   "m.č. 303</t>
  </si>
  <si>
    <t xml:space="preserve">8,70+2*(4,625+1,90)*3,25+2*(0,90+1,15)*0,30   "m.č. 304</t>
  </si>
  <si>
    <t>-(2*(4,625+1,90)*1,75+0,90*0,35*3-4,00)</t>
  </si>
  <si>
    <t xml:space="preserve">11,02+2*(4,15+3,45)*3,35+2*(0,90+1,15)*0,30*3   "m.č. 305</t>
  </si>
  <si>
    <t xml:space="preserve">12,10+2*(2,00+6,05)*3,35+2*(2,00+1,15)*0,30+(4,00+0,80+0,40+1,95)*0,31   "m.č. 306</t>
  </si>
  <si>
    <t xml:space="preserve">10,38+(2*3,25+2,50)*2,90+(2*0,90+2,50)*3,25+2*(0,90+1,15)*0,30*2+2,50*0,45   "m.č. 307</t>
  </si>
  <si>
    <t>-(2*(4,15+2,50)*1,80+0,90*0,30+0,80*0,30-4,00)</t>
  </si>
  <si>
    <t xml:space="preserve">2,72+2*(2,175+1,25)*2,90-(2*(2,175+1,25)*2,00-4,00)+0,277       "m.č. 308</t>
  </si>
  <si>
    <t>125</t>
  </si>
  <si>
    <t>784111011</t>
  </si>
  <si>
    <t>Obroušení podkladu omítky v místnostech výšky do 3,80 m</t>
  </si>
  <si>
    <t>488136776</t>
  </si>
  <si>
    <t xml:space="preserve">2*(1,475+1,90)*3,60-(2*(1,475+1,90)*1,75+0,90*0,35-4,00)          "m.č. 102</t>
  </si>
  <si>
    <t xml:space="preserve">2*(1,24+2,05)*3,60+2*(0,92+1,50)*3,60+1,24*0,30                           "m.č. 103</t>
  </si>
  <si>
    <t xml:space="preserve">2*(4,15+2,05)*3,60+2*(0,90+1,15)*0,30+4,15*0,60       "m.č. 104</t>
  </si>
  <si>
    <t xml:space="preserve">2*(4,15+3,725)*3,35+2*(0,90+1,15)*0,30+(0,90+2*1,15)*0,30    "m.č. 107</t>
  </si>
  <si>
    <t xml:space="preserve">2*(2,525+1,65)*3,60-(2*(2,525+1,65)*1,50+0,90*0,60-4,00)        "m.č. 202</t>
  </si>
  <si>
    <t xml:space="preserve">2*(2,00+1,65)*3,60-(2*(2,00+1,65)*1,50+0,90*0,60-4,00)            "m.č. 203</t>
  </si>
  <si>
    <t xml:space="preserve">2*(4,15+2,50)*3,35+2*(0,90+1,15)*0,30+2,50*0,45  "m.č. 207</t>
  </si>
  <si>
    <t xml:space="preserve">2*(2,175+1,25)*3,35-(2*(2,175+1,25)*2,00-4,00)    "m.č. 208</t>
  </si>
  <si>
    <t xml:space="preserve">(3,70+0,375+1,775)*3,25      "m.č. 301</t>
  </si>
  <si>
    <t xml:space="preserve">2*(2,00+1,65)*3,25-(2*(2,00+1,65)*1,50+0,90*0,60-4,00)   "m.č. 303</t>
  </si>
  <si>
    <t xml:space="preserve">2*(4,625+1,90)*3,25+2*(0,90+1,15)*0,30   "m.č. 304</t>
  </si>
  <si>
    <t xml:space="preserve">(2*3,25+2,50)*2,90+(2*0,90+2,50)*3,25+2*(0,90+1,15)*0,30*2+2,50*0,45        "m.č. 307</t>
  </si>
  <si>
    <t xml:space="preserve">2*(2,175+1,25)*2,90-(2*(2,175+1,25)*2,00-4,00)+0,122       "m.č. 308</t>
  </si>
  <si>
    <t>126</t>
  </si>
  <si>
    <t>784171001</t>
  </si>
  <si>
    <t>Olepování vnitřních ploch (materiál ve specifikaci) včetně pozdějšího odlepení páskou nebo fólií v místnostech výšky do 3,80 m</t>
  </si>
  <si>
    <t>-505734907</t>
  </si>
  <si>
    <t xml:space="preserve">Poznámka k souboru cen:_x000d_
1. V cenách nejsou započteny náklady na dodávku pásky, tyto se oceňují ve specifikaci.Ztratné lze stanovit ve výši 5%._x000d_
</t>
  </si>
  <si>
    <t xml:space="preserve">2*(0,60+0,90)*2+2*(0,90+1,15)*6+(0,80+2*1,97)*6+(0,70+2*1,97)*5   "1.NP</t>
  </si>
  <si>
    <t xml:space="preserve">2*(2,00+1,15)+2*(0,90+1,15)*6+(0,80+2*1,97)*6+(0,70+2*1,97)            "2.NP</t>
  </si>
  <si>
    <t xml:space="preserve">2*(2,00+1,15)+2*(0,90+1,15)*6+(0,80+2*1,97)*6+(0,70+2*1,97)*2+0,16       "3.NP</t>
  </si>
  <si>
    <t>127</t>
  </si>
  <si>
    <t>58124840</t>
  </si>
  <si>
    <t>páska malířská z PVC a UV odolná (7 dnů) do š 40mm</t>
  </si>
  <si>
    <t>-381019307</t>
  </si>
  <si>
    <t xml:space="preserve">215,00*2*1,05     "viz. položka 784171001</t>
  </si>
  <si>
    <t>128</t>
  </si>
  <si>
    <t>784171101</t>
  </si>
  <si>
    <t>Zakrytí nemalovaných ploch (materiál ve specifikaci) včetně pozdějšího odkrytí podlah</t>
  </si>
  <si>
    <t>-2053829120</t>
  </si>
  <si>
    <t xml:space="preserve">Poznámka k souboru cen:_x000d_
1. V cenách nejsou započteny náklady na dodávku fólie, tyto se oceňují ve speifikaci.Ztratné lze stanovit ve výši 5%._x000d_
</t>
  </si>
  <si>
    <t>81,80+73,07+73,24+0,39</t>
  </si>
  <si>
    <t>129</t>
  </si>
  <si>
    <t>784171111</t>
  </si>
  <si>
    <t>Zakrytí nemalovaných ploch (materiál ve specifikaci) včetně pozdějšího odkrytí svislých ploch např. stěn, oken, dveří v místnostech výšky do 3,80</t>
  </si>
  <si>
    <t>851689998</t>
  </si>
  <si>
    <t xml:space="preserve">0,60*0,90*2+0,90*1,15*6+0,80*1,97*6+0,70*1,97*5   "1.NP</t>
  </si>
  <si>
    <t>((0,80+2*1,97)*6+(0,70+2*1,97)*5)*0,25*2</t>
  </si>
  <si>
    <t xml:space="preserve">2,00*1,15+0,90*1,15*6+0,80*1,97*6+0,70*1,97            "2.NP</t>
  </si>
  <si>
    <t>((0,80+2*1,97)*6+(0,70+2*1,97))*0,25*2</t>
  </si>
  <si>
    <t xml:space="preserve">2,00*1,15+0,90*1,15*6+0,80*1,97*6+0,70*1,97*2       "3.NP</t>
  </si>
  <si>
    <t>((0,80+2*1,97)*6+(0,70+2*1,97)*2)*0,25*2+0,07</t>
  </si>
  <si>
    <t>130</t>
  </si>
  <si>
    <t>58124842</t>
  </si>
  <si>
    <t>fólie pro malířské potřeby zakrývací tl 7µ 4x5m</t>
  </si>
  <si>
    <t>-1886554518</t>
  </si>
  <si>
    <t xml:space="preserve">228,110*1,05    "viz. položka 784171101</t>
  </si>
  <si>
    <t xml:space="preserve">124,930+0,554              "viz. položka 784171111</t>
  </si>
  <si>
    <t>131</t>
  </si>
  <si>
    <t>784181121</t>
  </si>
  <si>
    <t>Penetrace podkladu jednonásobná hloubková v místnostech výšky do 3,80 m</t>
  </si>
  <si>
    <t>1764796358</t>
  </si>
  <si>
    <t xml:space="preserve">706,000    "viz. položka 784181101</t>
  </si>
  <si>
    <t>132</t>
  </si>
  <si>
    <t>784191001</t>
  </si>
  <si>
    <t>Čištění vnitřních ploch hrubý úklid po provedení malířských prací omytím oken nebo balkonových dveří jednoduchých</t>
  </si>
  <si>
    <t>-1527355165</t>
  </si>
  <si>
    <t xml:space="preserve">0,60*0,90*2+0,90*1,15*6   "1.NP</t>
  </si>
  <si>
    <t xml:space="preserve">2,00*1,15+0,90*1,15*6       "2.NP</t>
  </si>
  <si>
    <t xml:space="preserve">2,00*1,15+0,90*1,15*6+0,19       "3.NP</t>
  </si>
  <si>
    <t>133</t>
  </si>
  <si>
    <t>784191005</t>
  </si>
  <si>
    <t>Čištění vnitřních ploch hrubý úklid po provedení malířských prací omytím dveří nebo vrat</t>
  </si>
  <si>
    <t>-1004616319</t>
  </si>
  <si>
    <t xml:space="preserve">(0,80+2*1,97)*6*2+(0,70+2*1,97)*5*2   "1.NP</t>
  </si>
  <si>
    <t xml:space="preserve">(0,80+2*1,97)*6*2+(0,70+2*1,97)*2       "2.NP</t>
  </si>
  <si>
    <t xml:space="preserve">(0,80+2*1,97)*6*2+(0,70+2*1,97)*2*2+0,12   "3.NP</t>
  </si>
  <si>
    <t>134</t>
  </si>
  <si>
    <t>784191007</t>
  </si>
  <si>
    <t>Čištění vnitřních ploch hrubý úklid po provedení malířských prací omytím podlah</t>
  </si>
  <si>
    <t>1510104899</t>
  </si>
  <si>
    <t>135</t>
  </si>
  <si>
    <t>784211101</t>
  </si>
  <si>
    <t>Malby z malířských směsí otěruvzdorných za mokra dvojnásobné, bílé za mokra otěruvzdorné výborně v místnostech výšky do 3,80 m</t>
  </si>
  <si>
    <t>1904423105</t>
  </si>
  <si>
    <t xml:space="preserve">706,00   "viz. položka 784181101</t>
  </si>
  <si>
    <t>D.1.1.4.1. - Zdravotně technické instalace</t>
  </si>
  <si>
    <t xml:space="preserve">    9 - Ostatní konstrukce a práce, bourání</t>
  </si>
  <si>
    <t xml:space="preserve">      97 - Prorážení otvorů a ostatní bourací práce</t>
  </si>
  <si>
    <t xml:space="preserve">    721 - Zdravotechnika - vnitřní kanalizace</t>
  </si>
  <si>
    <t xml:space="preserve">    722 - Zdravotechnika - vnitřní vodovod</t>
  </si>
  <si>
    <t xml:space="preserve">    726 - Zdravotechnika - předstěnové instalace</t>
  </si>
  <si>
    <t xml:space="preserve">    727 - Zdravotechnika - požární ochrana</t>
  </si>
  <si>
    <t xml:space="preserve">    741 - Elektroinstalace - silnoproud</t>
  </si>
  <si>
    <t>612135101</t>
  </si>
  <si>
    <t>Hrubá výplň rýh maltou jakékoli šířky rýhy ve stěnách</t>
  </si>
  <si>
    <t>-308065182</t>
  </si>
  <si>
    <t xml:space="preserve">Poznámka k souboru cen:_x000d_
1. V cenách nejsou započteny náklady na omítku rýh, tyto se ocení příšlušnými cenami tohoto katalogu._x000d_
</t>
  </si>
  <si>
    <t xml:space="preserve">2,70*0,15            "viz. přílohy PD : D.1.1.4.1.02</t>
  </si>
  <si>
    <t>612315122</t>
  </si>
  <si>
    <t>Vápenná omítka rýh štuková ve stěnách, šířky rýhy přes 150 do 300 mm</t>
  </si>
  <si>
    <t>1082289835</t>
  </si>
  <si>
    <t xml:space="preserve">2,70*0,30  "viz. přílohy PD : D.1.1.4.1.02</t>
  </si>
  <si>
    <t>63131X001</t>
  </si>
  <si>
    <t>Vybourání a zpětné zapravení stávající podlahy na úroveň hydroizolace včetně její opravy v rozsahu cca 1 m2</t>
  </si>
  <si>
    <t>komplet</t>
  </si>
  <si>
    <t>1232280116</t>
  </si>
  <si>
    <t xml:space="preserve">1            "viz. přílohy PD : D.1.1.4.1.02</t>
  </si>
  <si>
    <t>Ostatní konstrukce a práce, bourání</t>
  </si>
  <si>
    <t>Prorážení otvorů a ostatní bourací práce</t>
  </si>
  <si>
    <t>974031164</t>
  </si>
  <si>
    <t>Vysekání rýh ve zdivu cihelném na maltu vápennou nebo vápenocementovou do hl. 150 mm a šířky do 150 mm</t>
  </si>
  <si>
    <t>1668988426</t>
  </si>
  <si>
    <t xml:space="preserve">2,70            "viz. přílohy PD : D.1.1.4.1.02</t>
  </si>
  <si>
    <t>-88544228</t>
  </si>
  <si>
    <t>-1772907792</t>
  </si>
  <si>
    <t>0,309*22</t>
  </si>
  <si>
    <t>997013511</t>
  </si>
  <si>
    <t>Odvoz suti a vybouraných hmot z meziskládky na skládku s naložením a se složením, na vzdálenost do 1 km</t>
  </si>
  <si>
    <t>-965522177</t>
  </si>
  <si>
    <t xml:space="preserve">Poznámka k souboru cen:_x000d_
1. Délka odvozu suti je vzdálenost od místa naložení suti na dopravní prostředek na meziskládce až po místo složení na určené skládce._x000d_
2. V ceně jsou započteny i náklady na naložení suti na dopravní prostředek a její složení na skládku._x000d_
3. Cena je určena pro odvoz suti na skládku jakýmkoliv způsobem silniční dopravy (i prostřednictvím kontejnerů)._x000d_
4. Příplatek k ceně za každý další i započatý 1 km přes 1 km se oceňuje cenou 997 01-3509._x000d_
</t>
  </si>
  <si>
    <t>477984233</t>
  </si>
  <si>
    <t>998018002</t>
  </si>
  <si>
    <t>Přesun hmot pro budovy občanské výstavby, bydlení, výrobu a služby ruční - bez užití mechanizace vodorovná dopravní vzdálenost do 100 m pro budovy s jakoukoliv nosnou konstrukcí výšky přes 6 do 12 m</t>
  </si>
  <si>
    <t>-726323589</t>
  </si>
  <si>
    <t>721</t>
  </si>
  <si>
    <t>Zdravotechnika - vnitřní kanalizace</t>
  </si>
  <si>
    <t>721000803X02</t>
  </si>
  <si>
    <t>Demontáž stávajícího kanalizačního potrubí včetně odvozu, uložení na skládku vybouraných hmot a poplatku za uložení</t>
  </si>
  <si>
    <t>-885247479</t>
  </si>
  <si>
    <t>721000804X03</t>
  </si>
  <si>
    <t>Mapování funkce a vazeb stávajících (skrytých) kanalizačních rozvodů</t>
  </si>
  <si>
    <t>-1420760559</t>
  </si>
  <si>
    <t>721174025</t>
  </si>
  <si>
    <t>Potrubí z plastových trub polypropylenové odpadní (svislé) DN 110</t>
  </si>
  <si>
    <t>1359194531</t>
  </si>
  <si>
    <t xml:space="preserve">Poznámka k souboru cen:_x000d_
1. Cenami -3315 až -3317 se oceňuje svislé potrubí od střešního vtoku po čisticí kus._x000d_
2. Ochrany odpadního a připojovacího potrubí z plastových trub se oceňují cenami souboru cen 722 18- . . Ochrana potrubí, části A 02._x000d_
</t>
  </si>
  <si>
    <t xml:space="preserve">16,00+17,00+17,00+19,00+20,00+19,00+18,00            "viz. přílohy PD : D.1.1.4.1.01, D.1.1.4.1.02 až D.1.1.4.1.06</t>
  </si>
  <si>
    <t>721174041X04</t>
  </si>
  <si>
    <t>Potrubí z plastových trub polypropylenové připojovací DN 30 mm</t>
  </si>
  <si>
    <t>1396642783</t>
  </si>
  <si>
    <t xml:space="preserve">6,00          "viz. přílohy PD : D.1.1.4.1.01, D.1.1.4.1.03 a D.1.1.4.1.06</t>
  </si>
  <si>
    <t>721174042</t>
  </si>
  <si>
    <t>Potrubí z plastových trub polypropylenové připojovací DN 40</t>
  </si>
  <si>
    <t>767597177</t>
  </si>
  <si>
    <t xml:space="preserve">2,00          "viz. přílohy PD : D.1.1.4.1.01, D.1.1.4.1.03 a D.1.1.4.1.06</t>
  </si>
  <si>
    <t>721174043</t>
  </si>
  <si>
    <t>Potrubí z plastových trub polypropylenové připojovací DN 50</t>
  </si>
  <si>
    <t>-1007061115</t>
  </si>
  <si>
    <t>8,00+6,00+6,00+2,00+2,00+6,00+6,00+6,00+6,00+6,00+6,00+3,00</t>
  </si>
  <si>
    <t>viz. přílohy PD : D.1.1.4.1.01, D.1.1.4.1.03 až D.1.1.4.1.06</t>
  </si>
  <si>
    <t>721174044</t>
  </si>
  <si>
    <t>Potrubí z plastových trub polypropylenové připojovací DN 75</t>
  </si>
  <si>
    <t>920177512</t>
  </si>
  <si>
    <t xml:space="preserve">2,00+1,00+1,00+4,00+4,00+4,00+1,00          "viz. přílohy PD : D.1.1.4.1.01, D.1.1.4.1.03 až D.1.1.4.1.06</t>
  </si>
  <si>
    <t>721174045</t>
  </si>
  <si>
    <t>Potrubí z plastových trub polypropylenové připojovací DN 110</t>
  </si>
  <si>
    <t>-370001031</t>
  </si>
  <si>
    <t>3,00+3,00+3,00+5,00+6,00+8,00+4,00+4,00+4,00+13,00+4,00</t>
  </si>
  <si>
    <t>viz. přílohy PD : D.1.1.4.1.01, D.1.1.4.1.02 až D.1.1.4.1.06</t>
  </si>
  <si>
    <t>721179925X05</t>
  </si>
  <si>
    <t>Napojení nových kanalizačních rozvodů na stávající</t>
  </si>
  <si>
    <t>-136148525</t>
  </si>
  <si>
    <t>721181215X19</t>
  </si>
  <si>
    <t>Ochrana potrubí tepelnou izolací PE tl. 5 mm pro odpadní potrubí DN 100 mm</t>
  </si>
  <si>
    <t>1120961196</t>
  </si>
  <si>
    <t>721194105</t>
  </si>
  <si>
    <t>Vyměření přípojek na potrubí vyvedení a upevnění odpadních výpustek DN 50</t>
  </si>
  <si>
    <t>1498397721</t>
  </si>
  <si>
    <t xml:space="preserve">Poznámka k souboru cen:_x000d_
1. Cenami lze oceňovat i vyvedení a upevnění odpadních výpustek ke strojům a zařízením._x000d_
2. Potrubí odpadních výpustek se oceňují cenami souboru cen 721 17- . . Potrubí z plastových trub, části A 01._x000d_
</t>
  </si>
  <si>
    <t xml:space="preserve">46          "viz. přílohy PD : D.1.1.4.1.01, D.1.1.4.1.03 až D.1.1.4.1.06</t>
  </si>
  <si>
    <t>721194109</t>
  </si>
  <si>
    <t>Vyměření přípojek na potrubí vyvedení a upevnění odpadních výpustek DN 100</t>
  </si>
  <si>
    <t>923080926</t>
  </si>
  <si>
    <t xml:space="preserve">27          "viz. přílohy PD : D.1.1.4.1.01, D.1.1.4.1.03 až D.1.1.4.1.06</t>
  </si>
  <si>
    <t>721226514X16</t>
  </si>
  <si>
    <t>Podomítková vodní zápachová uzávěrka pro odvod kondenzátu s přídavnou mechanickou zápachovou uzávěrkou DN 30 mm včetně montáže K</t>
  </si>
  <si>
    <t>-576385102</t>
  </si>
  <si>
    <t xml:space="preserve">1                   "viz.přílohy PD: D.1.1.4.1.01, D.1.1.4.1.03 a D.1.1.4.1.06</t>
  </si>
  <si>
    <t>721211406X12</t>
  </si>
  <si>
    <t>Podlahové vpusti s vodorovným odtokem DN 50 mm průtok 0,5 l/s s vodním a přídavným suchým pachotěsným uzávěrem těleso z PE mřížka nerez včetně montáže VP1</t>
  </si>
  <si>
    <t>-1770667960</t>
  </si>
  <si>
    <t xml:space="preserve">3   "viz.přílohy PD: D.1.1.4.1.01, D.1.1.4.1.03 až D.1.1.4.1.06</t>
  </si>
  <si>
    <t>721274123</t>
  </si>
  <si>
    <t>Ventily přivzdušňovací odpadních potrubí vnitřní DN 100</t>
  </si>
  <si>
    <t>-2024259088</t>
  </si>
  <si>
    <t xml:space="preserve">1          "viz. přílohy PD : D.1.1.4.1.01, D.1.1.4.1.05 a D.1.1.4.1.06</t>
  </si>
  <si>
    <t>721290111</t>
  </si>
  <si>
    <t>Zkouška těsnosti kanalizace v objektech vodou do DN 125</t>
  </si>
  <si>
    <t>-401589293</t>
  </si>
  <si>
    <t xml:space="preserve">Poznámka k souboru cen:_x000d_
1. V ceně -0123 není započteno dodání média; jeho dodávka se oceňuje ve specifikaci._x000d_
</t>
  </si>
  <si>
    <t>126,00+6,00+2,00+63,00+17,00+57,00</t>
  </si>
  <si>
    <t>721900990X06</t>
  </si>
  <si>
    <t>Zednické výpomoci a další stavební práce ve výkaze neuvedené avšak nezbytně nutné k řádnému zkompletování vnitřní kanalizace</t>
  </si>
  <si>
    <t>hodina</t>
  </si>
  <si>
    <t>-1469565536</t>
  </si>
  <si>
    <t>722</t>
  </si>
  <si>
    <t>Zdravotechnika - vnitřní vodovod</t>
  </si>
  <si>
    <t>722000801X25</t>
  </si>
  <si>
    <t>Demontáž stávajícího vodovodního potrubí včetně odvozu, uložení na skládku vybouraných hmot a poplatku za uložení</t>
  </si>
  <si>
    <t>14843779</t>
  </si>
  <si>
    <t>722171900X12</t>
  </si>
  <si>
    <t>Napojení nových vodovodních rozvodů na stávající (DN 15 mm ÷ DN 40 mm)</t>
  </si>
  <si>
    <t>-1843495200</t>
  </si>
  <si>
    <t>722170802X13</t>
  </si>
  <si>
    <t>Mapování funkce a vazeb stávajících (skrytých) vodovodních rozvodů</t>
  </si>
  <si>
    <t>543229978</t>
  </si>
  <si>
    <t>722174013X03</t>
  </si>
  <si>
    <t>Potrubí vodovodní plastové vícevrstvé PPR-F (vícevrstvá PP-RCT/vlákna/PP-RCT) PN 16 DN 20 mm (D 25 x 3,5 mm)</t>
  </si>
  <si>
    <t>924472246</t>
  </si>
  <si>
    <t>16,00+10,00+11,00+18,00</t>
  </si>
  <si>
    <t>TV +C hlavní rozvody viz. přílohy PD : D.1.1.4.1.01, D.1.1.4.1.07 až D.1.1.4.1.11</t>
  </si>
  <si>
    <t>722174014X04</t>
  </si>
  <si>
    <t>Potrubí vodovodní plastové vícevrstvé PPR-F (vícevrstvá PP-RCT/vlákna/PP-RCT) PN 16 DN 25 mm (D 32 x 4,4 mm)</t>
  </si>
  <si>
    <t>-1666460625</t>
  </si>
  <si>
    <t>16,00+11,00+4,00</t>
  </si>
  <si>
    <t>722174015X05</t>
  </si>
  <si>
    <t>Potrubí vodovodní plastové vícevrstvé PPR-F (vícevrstvá PP-RCT/vlákna/PP-RCT) PN 16 DN 32 mm (D 40 x 5,5 mm)</t>
  </si>
  <si>
    <t>1090573652</t>
  </si>
  <si>
    <t xml:space="preserve">10,00+16,00         "TV +C hlavní rozvody viz. přílohy PD : D.1.1.4.1.01, D.1.1.4.1.07 až D.1.1.4.1.11</t>
  </si>
  <si>
    <t>722175002X08</t>
  </si>
  <si>
    <t>Potrubí vodovodní plastové PP-RCT (polypropylen typ 4) DN 15 mm (D 20 x 2,3 mm)</t>
  </si>
  <si>
    <t>501204699</t>
  </si>
  <si>
    <t>9,00+6,00+6,00+7,00+4,00+6,00+6,00+9,00+8,00+9,00+9,00+12,00+5,00+5,00+5,00+2,00</t>
  </si>
  <si>
    <t>podlažní rozvodné a připojovací potrubí viz. přílohy PD : D.1.1.4.1.01, D.1.1.4.1.07 až D.1.1.4.1.11</t>
  </si>
  <si>
    <t>722175003X09</t>
  </si>
  <si>
    <t>Potrubí vodovodní plastové PP-RCT (polypropylen typ 4) DN 20 mm (D 25 x 2,8 mm)</t>
  </si>
  <si>
    <t>971699124</t>
  </si>
  <si>
    <t>podlažní rozvodné a připojovací potrubí</t>
  </si>
  <si>
    <t>8,00+6,00+6,00+6,00+5,00+6,00+6,00+9,00+5,00+5,00+5,00+3,00+3,00+4,00+4,00</t>
  </si>
  <si>
    <t xml:space="preserve">7,00           "SV hlavní rozvody </t>
  </si>
  <si>
    <t>viz. přílohy PD : D.1.1.4.1.01, D.1.1.4.1.07 až D.1.1.4.1.11</t>
  </si>
  <si>
    <t>722175004X10</t>
  </si>
  <si>
    <t>Potrubí vodovodní plastové PP-RCT (polypropylen typ 4) DN 25 mm (D 32 x 3,6 mm)</t>
  </si>
  <si>
    <t>-513634618</t>
  </si>
  <si>
    <t xml:space="preserve">16,00+20,00+11,00+10,00+4,00           "SV hlavní rozvody </t>
  </si>
  <si>
    <t>722175005X11</t>
  </si>
  <si>
    <t>Potrubí vodovodní plastové PP-RCT (polypropylen typ 4) DN 32 mm (D 40 x 4,5 mm)</t>
  </si>
  <si>
    <t>-707799484</t>
  </si>
  <si>
    <t xml:space="preserve">10,00+4,00+16,00           "SV hlavní rozvody viz. přílohy PD : D.1.1.4.1.01, D.1.1.4.1.07 až D.1.1.4.1.11</t>
  </si>
  <si>
    <t>722181211</t>
  </si>
  <si>
    <t>Ochrana potrubí termoizolačními trubicemi z pěnového polyetylenu PE přilepenými v příčných a podélných spojích, tloušťky izolace do 6 mm, vnitřního průměru izolace DN do 22 mm</t>
  </si>
  <si>
    <t>1731200801</t>
  </si>
  <si>
    <t xml:space="preserve">Poznámka k souboru cen:_x000d_
1. V cenách -1211 až -1256 jsou započteny i náklady na dodání tepelně izolačních trubic._x000d_
</t>
  </si>
  <si>
    <t xml:space="preserve">108,00+81,00           "DN 15 mm DN 20 mm viz. přílohy PD : D.1.1.4.1.01, D.1.1.4.1.07 až D.1.1.4.1.11</t>
  </si>
  <si>
    <t>722181241</t>
  </si>
  <si>
    <t>Ochrana potrubí termoizolačními trubicemi z pěnového polyetylenu PE přilepenými v příčných a podélných spojích, tloušťky izolace přes 13 do 20 mm, vnitřního průměru izolace DN do 22 mm</t>
  </si>
  <si>
    <t>-1165288368</t>
  </si>
  <si>
    <t xml:space="preserve">7,00           "DN 20 mm viz. přílohy PD : D.1.1.4.1.01, D.1.1.4.1.07 až D.1.1.4.1.11</t>
  </si>
  <si>
    <t>722181242</t>
  </si>
  <si>
    <t>Ochrana potrubí termoizolačními trubicemi z pěnového polyetylenu PE přilepenými v příčných a podélných spojích, tloušťky izolace přes 13 do 20 mm, vnitřního průměru izolace DN přes 22 do 45 mm</t>
  </si>
  <si>
    <t>828841438</t>
  </si>
  <si>
    <t xml:space="preserve">61,00+30,00           "DN 25 mm DN 32 mm viz. přílohy PD : D.1.1.4.1.01, D.1.1.4.1.07 až D.1.1.4.1.11</t>
  </si>
  <si>
    <t>722181261X22</t>
  </si>
  <si>
    <t>Ochrana potrubí tepelně izolačními trubicemi z pěnového polyetylenu PE přilepenými v příčných a podélných spojích, tloušťky izolace přes 25 do 30 mm, vnitřního průměru izolace DN do 22 mm</t>
  </si>
  <si>
    <t>1105170443</t>
  </si>
  <si>
    <t xml:space="preserve">55,00                      "DN 20 mm viz.přílohy PD: D.1.1.4.1.07 až D.1.1.4.1.11</t>
  </si>
  <si>
    <t>722181272X23</t>
  </si>
  <si>
    <t>Ochrana potrubí tepelně izolačními trubicemi z pěnového polyetylenu PE přilepenými v příčných a podélných spojích, tloušťky izolace přes 35 do 40 mm, vnitřního průměru izolace DN přes 22 do 45 mm</t>
  </si>
  <si>
    <t>1501827169</t>
  </si>
  <si>
    <t xml:space="preserve">31,00+26,00      "DN 25 mm DN 32mm viz.přílohy PD: D.1.1.4.1.01, D.1.1.4.1.07 až D.1.1.4.1.11</t>
  </si>
  <si>
    <t>722190401</t>
  </si>
  <si>
    <t>Zřízení přípojek na potrubí vyvedení a upevnění výpustek do DN 25</t>
  </si>
  <si>
    <t>-550014947</t>
  </si>
  <si>
    <t xml:space="preserve">Poznámka k souboru cen:_x000d_
1. Cenami -0401 až -0403 se oceňuje vyvedení a upevnění výpustek zařizovacích předmětů a výtokových armatur._x000d_
2. Potrubí vodovodních přípojek k zařizovacím předmětům, výtokovým armaturám, případně strojům a zařízením se oceňuje příslušnými cenami potrubí jako rozvod._x000d_
</t>
  </si>
  <si>
    <t xml:space="preserve">113           "DN 15 mm viz. přílohy PD : D.1.1.4.1.01, D.1.1.4.1.07 až D.1.1.4.1.11</t>
  </si>
  <si>
    <t>722190901</t>
  </si>
  <si>
    <t>Opravy ostatní uzavření nebo otevření vodovodního potrubí při opravách včetně vypuštění a napuštění</t>
  </si>
  <si>
    <t>1305039551</t>
  </si>
  <si>
    <t xml:space="preserve">Poznámka k souboru cen:_x000d_
1. Cenou se oceňuje uzavíraný nebo otevíraný úsek, tj. od hlavního uzávěru k uzávěrům stoupacího potrubí nebo od těchto uzávěrů k uzávěrům před zařizovacím předmětem nebo výpustkou. Nejsou-li stoupací potrubí opatřena uzávěry, považuje se za úsek potrubí od hlavního uzávěru k uzávěrům před zařizovacím předmětem nebo výpustkou._x000d_
2. Cenou nelze oceňovat uzavírání nebo otevírání potrubí, které odbočuje ze stoupacího potrubí a je opatřeno vlastním uzávěrem; tyto práce jsou započteny v cenách oprav (např. bytové uzávěry v instalačních šachtách)._x000d_
</t>
  </si>
  <si>
    <t>722220973</t>
  </si>
  <si>
    <t>Demontáž, vyčištění a zpětná montáž stávajícího mechanického filtru osazeného na patě stoupacího potrubí k pisoárům</t>
  </si>
  <si>
    <t>1161663431</t>
  </si>
  <si>
    <t xml:space="preserve">1       "viz. přílohy PD : D.1.1.4.1.01, D.1.1.4.1.07 a D.1.1.4.1.11</t>
  </si>
  <si>
    <t>722224115</t>
  </si>
  <si>
    <t>Armatury s jedním závitem kohouty plnicí a vypouštěcí PN 10 G 1/2</t>
  </si>
  <si>
    <t>-1902861274</t>
  </si>
  <si>
    <t xml:space="preserve">Poznámka k souboru cen:_x000d_
1. Cenami -9101 až -9106 nelze oceňovat montáž nástěnek._x000d_
2. V cenách –0111 až -0122 je započteno i vyvedení a upevnění výpustek._x000d_
</t>
  </si>
  <si>
    <t xml:space="preserve">11          "viz. přílohy PD : D.1.1.4.1.01, D.1.1.4.1.07 a D.1.1.4.1.11</t>
  </si>
  <si>
    <t>722231073</t>
  </si>
  <si>
    <t>Armatury se dvěma závity ventily zpětné mosazné PN 10 do 110°C G 3/4</t>
  </si>
  <si>
    <t>1964996017</t>
  </si>
  <si>
    <t xml:space="preserve">3           "viz. přílohy PD : D.1.1.4.1.01, D.1.1.4.1.07 až D.1.1.4.1.11</t>
  </si>
  <si>
    <t>722239102</t>
  </si>
  <si>
    <t>Armatury se dvěma závity montáž vodovodních armatur se dvěma závity ostatních typů G 3/4</t>
  </si>
  <si>
    <t>-2087815162</t>
  </si>
  <si>
    <t xml:space="preserve">3           "viz. přílohy PD : D.1.1.4.1.01, D.1.1.4.1.07 a D.1.1.4.1.11</t>
  </si>
  <si>
    <t>55111861X28</t>
  </si>
  <si>
    <t>vyvažovací regulační ventil pro TV G 3/4" (DN 20 mm)</t>
  </si>
  <si>
    <t>582795347</t>
  </si>
  <si>
    <t>722240101</t>
  </si>
  <si>
    <t>Armatury z plastických hmot ventily (PPR) přímé DN 20</t>
  </si>
  <si>
    <t>-1171578855</t>
  </si>
  <si>
    <t xml:space="preserve">3+22           "DN 15 mm DN 20 mm viz. přílohy PD : D.1.1.4.1.01, D.1.1.4.1.07 až D.1.1.4.1.11</t>
  </si>
  <si>
    <t>722240102</t>
  </si>
  <si>
    <t>Armatury z plastických hmot ventily (PPR) přímé DN 25</t>
  </si>
  <si>
    <t>910029073</t>
  </si>
  <si>
    <t xml:space="preserve">3                   "viz.přílohy PD: D.1.1.4.1.01, D.1.1.4.1.07 a D.1.1.4.1.11</t>
  </si>
  <si>
    <t>722240103</t>
  </si>
  <si>
    <t>Armatury z plastických hmot ventily (PPR) přímé DN 32</t>
  </si>
  <si>
    <t>-1643010924</t>
  </si>
  <si>
    <t xml:space="preserve">6                  "viz.přílohy PD: D.1.1.4.1.01, D.1.1.4.1.07 a D.1.1.4.1.11</t>
  </si>
  <si>
    <t>722290226</t>
  </si>
  <si>
    <t>Zkoušky, proplach a desinfekce vodovodního potrubí zkoušky těsnosti vodovodního potrubí závitového do DN 50</t>
  </si>
  <si>
    <t>1091314067</t>
  </si>
  <si>
    <t xml:space="preserve">Poznámka k souboru cen:_x000d_
1. Cenami se oceňují dílčí zkoušky těsnosti vodovodního potrubí, které bude v dalším pracovním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</si>
  <si>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55,00+31,00+26,00+108,00+88,00+61,00+30,00</t>
  </si>
  <si>
    <t>722900990X18</t>
  </si>
  <si>
    <t>Zednické výpomoci a další stavební práce ve výkaze neuvedené avšak nezbytně nutné k řádnému zkompletování vnitřního vodovodu</t>
  </si>
  <si>
    <t>213763594</t>
  </si>
  <si>
    <t>998722102</t>
  </si>
  <si>
    <t>Přesun hmot pro vnitřní vodovod stanovený z hmotnosti přesunovaného materiálu vodorovná dopravní vzdálenost do 50 m v objektech výšky přes 6 do 12 m</t>
  </si>
  <si>
    <t>771381021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</si>
  <si>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</si>
  <si>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725111132</t>
  </si>
  <si>
    <t>Zařízení záchodů splachovače nádržkové plastové nízkopoložené nebo vysokopoložené</t>
  </si>
  <si>
    <t>229120680</t>
  </si>
  <si>
    <t xml:space="preserve">Poznámka k souboru cen:_x000d_
1. V cenách -1351, -1361 není započten napájecí zdroj._x000d_
2. V cenách jsou započtená klozetová sedátka._x000d_
</t>
  </si>
  <si>
    <t xml:space="preserve">3                   "viz.přílohy PD: D.1.1.4.1.01, D.1.1.4.1.08 až D.1.1.4.1.11</t>
  </si>
  <si>
    <t>725119122</t>
  </si>
  <si>
    <t>Zařízení záchodů montáž klozetových mís kombi</t>
  </si>
  <si>
    <t>1758275801</t>
  </si>
  <si>
    <t xml:space="preserve">13+1                   "viz.přílohy PD: D.1.1.4.1.01, D.1.1.4.1.08 až D.1.1.4.1.11</t>
  </si>
  <si>
    <t>642321231X01</t>
  </si>
  <si>
    <t>Klozet diturvitový kombi svislý odpad DN 100 mm barva bílá duroplastové sedátko s antibakteriální úpravou ovládací tlačítko pro dvě množství 3/6 litrů WC</t>
  </si>
  <si>
    <t>1260103590</t>
  </si>
  <si>
    <t>642321223X02</t>
  </si>
  <si>
    <t>Klozet diturvitový kombi – pro imobilní svislý odpad DN 100 mm výška 460 mm barva bílá sedátko bez poklopu WCi</t>
  </si>
  <si>
    <t>1185368509</t>
  </si>
  <si>
    <t>725119125</t>
  </si>
  <si>
    <t>Zařízení záchodů montáž klozetových mís závěsných na nosné stěny</t>
  </si>
  <si>
    <t>-1008270032</t>
  </si>
  <si>
    <t xml:space="preserve">10                 "viz.přílohy PD: D.1.1.4.1.01, D.1.1.4.1.08 až D.1.1.4.1.11</t>
  </si>
  <si>
    <t>642321221X03</t>
  </si>
  <si>
    <t>Klozet diturvitový závěsný odpad DN 100 mm barva bílá duroplastové sedátko s antibakteriální úpravou ovládací tlačítko pro dvě množství – 3/6 litrů ovládání zepředu WC1</t>
  </si>
  <si>
    <t>-1138096889</t>
  </si>
  <si>
    <t>725129102</t>
  </si>
  <si>
    <t>Pisoárové záchodky montáž ostatních typů automatických</t>
  </si>
  <si>
    <t>134472809</t>
  </si>
  <si>
    <t xml:space="preserve">Poznámka k souboru cen:_x000d_
1. V cenách –1001, -1521, -1525, -1529, -2002 není započten napájecí zdroj._x000d_
2. V cenách -1501 a -1502 není započten ventil na oplach pisoáru._x000d_
</t>
  </si>
  <si>
    <t xml:space="preserve">12                   "viz.přílohy PD: D.1.1.4.1.01, D.1.1.4.1.08 až D.1.1.4.1.11</t>
  </si>
  <si>
    <t>642513421X04</t>
  </si>
  <si>
    <t>Pisoár diturvitový provedení antivandal automatické senzorové (radarové) splachování bez viditelných prvků automatiky P</t>
  </si>
  <si>
    <t>1319722058</t>
  </si>
  <si>
    <t>725210914</t>
  </si>
  <si>
    <t>Opravy umyvadel odmontování umyvadla bez konzol a jeho zpětná montáž umyvadla bez zpětné montáže konzol bez výtokových armatur</t>
  </si>
  <si>
    <t>409640642</t>
  </si>
  <si>
    <t>725219102</t>
  </si>
  <si>
    <t>Umyvadla montáž umyvadel ostatních typů na šrouby do zdiva</t>
  </si>
  <si>
    <t>896664623</t>
  </si>
  <si>
    <t xml:space="preserve">Poznámka k souboru cen:_x000d_
1. V cenách -1601 až -9104 je započteno i dodání kulových uzávěrů (roháčků) a sifonu._x000d_
2. V cenách s viditelným sifonem (tj. bez krytu sifonu, slopu, skříňky, ..) jsou použity kulové uzávěry a sifon s celokovovým designem._x000d_
3. V cenách -1651 a -1661 nejsou započteny náklady na montáž a dodání desky, tyto se oceňují cenami 766693411 až 766693422_x000d_
4. V cenách –4112-14, -4141-43, -4151-56, -4161-63, -4211, 21, 31, není započten napájecí zdroj_x000d_
</t>
  </si>
  <si>
    <t xml:space="preserve">31+1                   "viz.přílohy PD: D.1.1.4.1.01, D.1.1.4.1.08 až D.1.1.4.1.11</t>
  </si>
  <si>
    <t>642110611X05</t>
  </si>
  <si>
    <t>Umyvadlo diturvitové šířka 550 mm barva bílá kryt na sifon – polosloup U</t>
  </si>
  <si>
    <t>23875276</t>
  </si>
  <si>
    <t>642110641X06</t>
  </si>
  <si>
    <t>Umyvadlo diturvitové šířka 550 mm barva bílá pro imobilní umístěné do výšky 800 mm dle vyhlášky č. 398/2009 Sb. Ui</t>
  </si>
  <si>
    <t>-2106419447</t>
  </si>
  <si>
    <t>725239101</t>
  </si>
  <si>
    <t>Bidety montáž ostatních typů</t>
  </si>
  <si>
    <t>50714562</t>
  </si>
  <si>
    <t xml:space="preserve">2                   "viz.přílohy PD: D.1.1.4.1.01, D.1.1.4.1.09 až D.1.1.4.1.11</t>
  </si>
  <si>
    <t>64241632X07</t>
  </si>
  <si>
    <t xml:space="preserve">bidet diturvitový stojící barva bílá </t>
  </si>
  <si>
    <t>-1072161251</t>
  </si>
  <si>
    <t>725330911</t>
  </si>
  <si>
    <t>Opravy výlevek odmontování výlevky bez nádrže a bez armatur</t>
  </si>
  <si>
    <t>-1960170839</t>
  </si>
  <si>
    <t>725330912</t>
  </si>
  <si>
    <t>Opravy výlevek zpětná montáž výlevky bez nádrže a bez armatur</t>
  </si>
  <si>
    <t>-2115748982</t>
  </si>
  <si>
    <t>725339111</t>
  </si>
  <si>
    <t>Výlevky montáž výlevky</t>
  </si>
  <si>
    <t>1403300275</t>
  </si>
  <si>
    <t>642711021X18</t>
  </si>
  <si>
    <t>Výlevka diturvitová se zadním odpadem vodorovným DN 100 mm včetně sklopné plastové mřížky VL</t>
  </si>
  <si>
    <t>-942876185</t>
  </si>
  <si>
    <t>725813111</t>
  </si>
  <si>
    <t>Ventily rohové bez připojovací trubičky nebo flexi hadičky G 1/2</t>
  </si>
  <si>
    <t>-1790026110</t>
  </si>
  <si>
    <t xml:space="preserve">13+31*2+1*2                   "WC U Ui viz.přílohy PD: D.1.1.4.1.01, D.1.1.4.1.08 až D.1.1.4.1.11</t>
  </si>
  <si>
    <t>725819401</t>
  </si>
  <si>
    <t>Ventily montáž ventilů ostatních typů rohových s připojovací trubičkou G 1/2</t>
  </si>
  <si>
    <t>-405239717</t>
  </si>
  <si>
    <t xml:space="preserve">1+3               "WCi VL viz.přílohy PD: D.1.1.4.1.01, D.1.1.4.1.08 až D.1.1.4.1.11</t>
  </si>
  <si>
    <t>55141052X08</t>
  </si>
  <si>
    <t>ventil rohový DN 1/2" a připojovací hadice</t>
  </si>
  <si>
    <t>1920963056</t>
  </si>
  <si>
    <t>725829101</t>
  </si>
  <si>
    <t>Baterie dřezové montáž ostatních typů nástěnných pákových nebo klasických</t>
  </si>
  <si>
    <t>-1212122144</t>
  </si>
  <si>
    <t xml:space="preserve">Poznámka k souboru cen:_x000d_
1. V ceně -1422 není započten napájecí zdroj._x000d_
</t>
  </si>
  <si>
    <t>55145748X10</t>
  </si>
  <si>
    <t>Páková baterie dřezová nástěnná (s prodlouženým ramínkem) VL</t>
  </si>
  <si>
    <t>-759097626</t>
  </si>
  <si>
    <t>725829131</t>
  </si>
  <si>
    <t>Baterie umyvadlové montáž ostatních typů stojánkových G 1/2</t>
  </si>
  <si>
    <t>-1356878935</t>
  </si>
  <si>
    <t xml:space="preserve">Poznámka k souboru cen:_x000d_
1. V cenách –2654, 56, -9101-9202 není započten napájecí zdroj._x000d_
</t>
  </si>
  <si>
    <t>551444061X12</t>
  </si>
  <si>
    <t>Stojánková páková baterie umyvadlová materiál mosaz povrchová úprava chrom keramická kartuše úsporná 0,1 l/s (SV+TV) U Ui</t>
  </si>
  <si>
    <t>1112098226</t>
  </si>
  <si>
    <t>725829141</t>
  </si>
  <si>
    <t>Baterie bidetové montáž ostatních typů stojánkových pákových souprav</t>
  </si>
  <si>
    <t>1829750645</t>
  </si>
  <si>
    <t>55145516X19</t>
  </si>
  <si>
    <t>Páková baterie bidetová (SV+TV) B</t>
  </si>
  <si>
    <t>CS ÚRS 2018 02</t>
  </si>
  <si>
    <t>696684834</t>
  </si>
  <si>
    <t>725861102</t>
  </si>
  <si>
    <t>Zápachové uzávěrky zařizovacích předmětů pro umyvadla DN 40</t>
  </si>
  <si>
    <t>813665434</t>
  </si>
  <si>
    <t xml:space="preserve">Poznámka k souboru cen:_x000d_
1. Pro volbu cen zápachových uzávěrek je rozhodující vnější průměr připojovací trubky._x000d_
2. V cenách je započteno i propojení zápachové uzávěrky s odpadní výpustkou._x000d_
3. Cenami zápachových uzávěrek nelze oceňovat zápachové uzávěrky, pokud jsou započteny v cenách zařizovacích předmětů._x000d_
4. Přechodové tvarovky pro připojení k armaturám se oceňují samostatně cenami souboru cen 722 22-.._x000d_
</t>
  </si>
  <si>
    <t xml:space="preserve">31                   "viz.přílohy PD: D.1.1.4.1.01, D.1.1.4.1.08 až D.1.1.4.1.11</t>
  </si>
  <si>
    <t>725863311</t>
  </si>
  <si>
    <t>Zápachové uzávěrky zařizovacích předmětů pro bidety DN 40 mm chrom</t>
  </si>
  <si>
    <t>355456175</t>
  </si>
  <si>
    <t>725865412X21</t>
  </si>
  <si>
    <t>Zápachové uzávěrky zařizovacích předmětů pro pisoáry DN 50 mm</t>
  </si>
  <si>
    <t>1831043380</t>
  </si>
  <si>
    <t>725869101</t>
  </si>
  <si>
    <t>Zápachové uzávěrky zařizovacích předmětů montáž zápachových uzávěrek umyvadlových do DN 40</t>
  </si>
  <si>
    <t>-1035175202</t>
  </si>
  <si>
    <t xml:space="preserve">1                   "viz.přílohy PD: D.1.1.4.1.01, D.1.1.4.1.08 až D.1.1.4.1.11</t>
  </si>
  <si>
    <t>551613261X27</t>
  </si>
  <si>
    <t>Zápachová uzávěrka umyvadlová „invalidní“ nepřekážející DN 40 mm dle vyhlášky č. 398/2009 Sb.Ui</t>
  </si>
  <si>
    <t>-1680897055</t>
  </si>
  <si>
    <t>725980121</t>
  </si>
  <si>
    <t>Dvířka 150/150 mm kovová prášková barva odstín dle výběru investora</t>
  </si>
  <si>
    <t>266401518</t>
  </si>
  <si>
    <t xml:space="preserve">12          "viz. přílohy PD : D.1.1.4.1.01 až D.1.1.4.1.04 a D.1.1.4.1.06</t>
  </si>
  <si>
    <t xml:space="preserve">4           "viz. přílohy PD : D.1.1.4.1.01, D.1.1.4.1.08 až D.1.1.4.1.11</t>
  </si>
  <si>
    <t>725980123</t>
  </si>
  <si>
    <t>Dvířka 300/300 mm kovová prášková barva odstín dle výběru investora</t>
  </si>
  <si>
    <t>-594571934</t>
  </si>
  <si>
    <t xml:space="preserve">12           "viz. přílohy PD : D.1.1.4.1.01, D.1.1.4.1.08 až D.1.1.4.1.11</t>
  </si>
  <si>
    <t>725980124X51</t>
  </si>
  <si>
    <t>Dvířka 150/300 mm kovová prášková barva odstín dle výběru investora</t>
  </si>
  <si>
    <t>-1330851822</t>
  </si>
  <si>
    <t xml:space="preserve">3           "viz. přílohy PD : D.1.1.4.1.01, D.1.1.4.1.08 až D.1.1.4.1.11</t>
  </si>
  <si>
    <t>-358060171</t>
  </si>
  <si>
    <t>726</t>
  </si>
  <si>
    <t>Zdravotechnika - předstěnové instalace</t>
  </si>
  <si>
    <t>726111031</t>
  </si>
  <si>
    <t>Předstěnové instalační systémy pro zazdění do masivních zděných konstrukcí pro závěsné klozety ovládání zepředu, stavební výška 1080 mm</t>
  </si>
  <si>
    <t>1688097663</t>
  </si>
  <si>
    <t xml:space="preserve">Poznámka k souboru cen:_x000d_
1. V cenách -1031, -1032 jsou započteny náklady na dodání ovládacích tlačítek._x000d_
2. V cenách -1202 až -1204 nejsou započteny náklady na dodání ovládacích tlačítek._x000d_
3. V cenách nejsou započteny náklady na dodávku zařizovacích předmětů._x000d_
</t>
  </si>
  <si>
    <t>998726112</t>
  </si>
  <si>
    <t>Přesun hmot pro instalační prefabrikáty stanovený z hmotnosti přesunovaného materiálu vodorovná dopravní vzdálenost do 50 m v objektech výšky přes 6 m do 12 m</t>
  </si>
  <si>
    <t>1082129272</t>
  </si>
  <si>
    <t>727</t>
  </si>
  <si>
    <t>Zdravotechnika - požární ochrana</t>
  </si>
  <si>
    <t>727111025X1</t>
  </si>
  <si>
    <t>Protipožární ucpávky potrubí kanalizace DN 100 mm včetně montáže</t>
  </si>
  <si>
    <t>-340032334</t>
  </si>
  <si>
    <t xml:space="preserve">27          "viz. přílohy PD : D.1.1.4.1.01 až D.1.1.4.1.06</t>
  </si>
  <si>
    <t xml:space="preserve">17                "viz.přílohy PD: D.1.1.4.1.01, D.1.1.4.1.12 a D.1.1.4.1.13</t>
  </si>
  <si>
    <t>727111026X2</t>
  </si>
  <si>
    <t>Protipožární ucpávky pro plastové potrubí vodovodu do DN 50 mm včetně montáže</t>
  </si>
  <si>
    <t>1279787420</t>
  </si>
  <si>
    <t xml:space="preserve">40           "viz. přílohy PD : D.1.1.4.1.01</t>
  </si>
  <si>
    <t>741</t>
  </si>
  <si>
    <t>Elektroinstalace - silnoproud</t>
  </si>
  <si>
    <t>74199X001</t>
  </si>
  <si>
    <t>Demontáž a zpětná montáž zářivkových svítidel v 1.PP</t>
  </si>
  <si>
    <t>-743158334</t>
  </si>
  <si>
    <t>763131612</t>
  </si>
  <si>
    <t>Podhled ze sádrokartonových desek montáž nosné konstrukce z profilů CD, UD dvouvrstvé zpětná montáž po provedení ZTI</t>
  </si>
  <si>
    <t>312825105</t>
  </si>
  <si>
    <t>763131621</t>
  </si>
  <si>
    <t>Podhled ze sádrokartonových desek montáž desek, tl. 12,5 mm zpětná montáž po provedení ZTI</t>
  </si>
  <si>
    <t>-941491014</t>
  </si>
  <si>
    <t>763131821</t>
  </si>
  <si>
    <t>Demontáž podhledu nebo samostatného požárního předělu ze sádrokartonových desek s nosnou konstrukcí dvouvrstvou z ocelových profilů, opláštění jednoduché</t>
  </si>
  <si>
    <t>-1282321363</t>
  </si>
  <si>
    <t xml:space="preserve">Poznámka k souboru cen:_x000d_
1. Ceny -1811 a -1832 jsou stanoveny pro kompletní demontáž podhledu nebo samostatného požárního předělu, tj. nosné konstrukce, desek i tepelné izolace._x000d_
2. Ceny demontáže desek -2811 a -2812 jsou určeny pro odstranění pouze desek z nosné konstrukce podhledu._x000d_
</t>
  </si>
  <si>
    <t xml:space="preserve">5,00+4,00            "viz. přílohy PD : D.1.1.4.1.02 a D.1.1.4.1.06</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</si>
  <si>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</si>
  <si>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</si>
  <si>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-1180007987</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</si>
  <si>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</si>
  <si>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-1617668144</t>
  </si>
  <si>
    <t>-2075425819</t>
  </si>
  <si>
    <t>781473810</t>
  </si>
  <si>
    <t>Demontáž obkladů z dlaždic keramických lepených</t>
  </si>
  <si>
    <t>-1232214971</t>
  </si>
  <si>
    <t xml:space="preserve">1,00*1,70            "viz. přílohy PD : D.1.1.4.1.02</t>
  </si>
  <si>
    <t>781474116</t>
  </si>
  <si>
    <t>Montáž obkladů vnitřních stěn z dlaždic keramických lepených flexibilním lepidlem maloformátových hladkých přes 25 do 35 ks/m2</t>
  </si>
  <si>
    <t>-1538846466</t>
  </si>
  <si>
    <t>59761038</t>
  </si>
  <si>
    <t>obklad keramický hladký přes 25 do 35ks/m2</t>
  </si>
  <si>
    <t>-319905494</t>
  </si>
  <si>
    <t>1,700*1,10</t>
  </si>
  <si>
    <t>781477111</t>
  </si>
  <si>
    <t>Montáž obkladů vnitřních stěn z dlaždic keramických Příplatek k cenám za plochu do 10 m2 jednotlivě</t>
  </si>
  <si>
    <t>573338772</t>
  </si>
  <si>
    <t>1539316177</t>
  </si>
  <si>
    <t>D.1.1.4.2 - Zařízení pro vytápění staveb</t>
  </si>
  <si>
    <t>OST - Ostatní</t>
  </si>
  <si>
    <t xml:space="preserve">    713 - Izolace tepelné</t>
  </si>
  <si>
    <t xml:space="preserve">    733 - Ústřední vytápění - potrubí</t>
  </si>
  <si>
    <t xml:space="preserve">    735 - Ústřední vytápění - otopná tělesa</t>
  </si>
  <si>
    <t xml:space="preserve">    767 - Konstrukce zámečnické</t>
  </si>
  <si>
    <t>OST</t>
  </si>
  <si>
    <t>Ostatní</t>
  </si>
  <si>
    <t>128909</t>
  </si>
  <si>
    <t>HZS - topna zkouska</t>
  </si>
  <si>
    <t>-1478787264</t>
  </si>
  <si>
    <t>viz text. D.1.1.4.2.01 a výkresy D.1.1.4.2.02-04</t>
  </si>
  <si>
    <t>129910</t>
  </si>
  <si>
    <t>Doregulovani systemu</t>
  </si>
  <si>
    <t>829507582</t>
  </si>
  <si>
    <t>130911</t>
  </si>
  <si>
    <t>HZS - zkousky dle pism. b - Revize</t>
  </si>
  <si>
    <t>1777118707</t>
  </si>
  <si>
    <t>131915</t>
  </si>
  <si>
    <t>Serizeni a uvedeni do provozu</t>
  </si>
  <si>
    <t>-1812926337</t>
  </si>
  <si>
    <t>713</t>
  </si>
  <si>
    <t>Izolace tepelné</t>
  </si>
  <si>
    <t>před.cena.4</t>
  </si>
  <si>
    <t>Izolace potrubi pěnová 15x15 tl.15mm</t>
  </si>
  <si>
    <t>BM</t>
  </si>
  <si>
    <t>2131914915</t>
  </si>
  <si>
    <t>před.cena.5.1</t>
  </si>
  <si>
    <t>Izolace potrubi pěnová 18x15 tl.15mm</t>
  </si>
  <si>
    <t>-1481181333</t>
  </si>
  <si>
    <t>713411121</t>
  </si>
  <si>
    <t>Montáž izolace tepelné potrubí a ohybů pásy nebo rohožemi s povrchovou úpravou hliníkovou fólií připevněnými ocelovým drátem potrubí jednovrstvá</t>
  </si>
  <si>
    <t>670707212</t>
  </si>
  <si>
    <t>631546200</t>
  </si>
  <si>
    <t>páska samolepící šířka 50 mm, délka 50 m</t>
  </si>
  <si>
    <t>-1898227693</t>
  </si>
  <si>
    <t>998713103</t>
  </si>
  <si>
    <t>Přesun hmot pro izolace tepelné stanovený z hmotnosti přesunovaného materiálu vodorovná dopravní vzdálenost do 50 m v objektech výšky přes 12 m do 24 m</t>
  </si>
  <si>
    <t>-1000669184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</si>
  <si>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</si>
  <si>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733</t>
  </si>
  <si>
    <t>Ústřední vytápění - potrubí</t>
  </si>
  <si>
    <t>733110806</t>
  </si>
  <si>
    <t>Demontáž potrubí z trubek ocelových závitových DN přes 15 do 32</t>
  </si>
  <si>
    <t>-1706330261</t>
  </si>
  <si>
    <t>733111103</t>
  </si>
  <si>
    <t>Potrubí z trubek ocelových závitových bezešvých běžných nízkotlakých DN 15</t>
  </si>
  <si>
    <t>189788264</t>
  </si>
  <si>
    <t>733113113</t>
  </si>
  <si>
    <t>Potrubí z trubek ocelových závitových Příplatek k ceně za zhotovení přípojky z ocelových trubek závitových DN 15</t>
  </si>
  <si>
    <t>-1937761234</t>
  </si>
  <si>
    <t>733190107</t>
  </si>
  <si>
    <t>Zkoušky těsnosti potrubí, manžety prostupové z trubek ocelových zkoušky těsnosti potrubí (za provozu) z trubek ocelových závitových DN do 40</t>
  </si>
  <si>
    <t>-2078490256</t>
  </si>
  <si>
    <t xml:space="preserve">Poznámka k souboru cen:_x000d_
1. Zkouškami těsnosti potrubí se rozumí běžné přezkoušení za provozu (např. při výměně částí potrubí nebo armatury)._x000d_
</t>
  </si>
  <si>
    <t>733223301</t>
  </si>
  <si>
    <t>Potrubí z trubek měděných tvrdých spojovaných lisováním 15x1</t>
  </si>
  <si>
    <t>281192323</t>
  </si>
  <si>
    <t>51+9</t>
  </si>
  <si>
    <t>th</t>
  </si>
  <si>
    <t>733223302</t>
  </si>
  <si>
    <t>Potrubí z trubek měděných tvrdých spojovaných lisováním 18x1</t>
  </si>
  <si>
    <t>-1076875802</t>
  </si>
  <si>
    <t>17+5</t>
  </si>
  <si>
    <t>733291101</t>
  </si>
  <si>
    <t>Zkoušky těsnosti potrubí z trubek měděných Ø do 35/1,5</t>
  </si>
  <si>
    <t>1156252050</t>
  </si>
  <si>
    <t>66+22</t>
  </si>
  <si>
    <t>733293902</t>
  </si>
  <si>
    <t>Opravy rozvodů potrubí z trubek měděných vsazení odbočky na stávající potrubí o rozměrech Ø 15/1</t>
  </si>
  <si>
    <t>-1647687664</t>
  </si>
  <si>
    <t>733293903</t>
  </si>
  <si>
    <t>Opravy rozvodů potrubí z trubek měděných vsazení odbočky na stávající potrubí o rozměrech Ø 18/1</t>
  </si>
  <si>
    <t>-1071135814</t>
  </si>
  <si>
    <t>pr.cena23.1</t>
  </si>
  <si>
    <t>stavební výpomoce - prostup příčkou - vybouraní, zazdění, oprava omítky. Dodávka+montáž.</t>
  </si>
  <si>
    <t>1299542728</t>
  </si>
  <si>
    <t>pr.cena25</t>
  </si>
  <si>
    <t>stavební výpomoce - prostup stropem - vybourání, opětovné zazadění. Dodávka + montáž.</t>
  </si>
  <si>
    <t>115134910</t>
  </si>
  <si>
    <t>pred.cena33e</t>
  </si>
  <si>
    <t>zhotovení přípojky z potrubí Cu d15x1 pro připojení otopného tělesa</t>
  </si>
  <si>
    <t>-186011593</t>
  </si>
  <si>
    <t>12*2</t>
  </si>
  <si>
    <t>před.cena.21a.1</t>
  </si>
  <si>
    <t>přechodka Cu/ocel</t>
  </si>
  <si>
    <t>-916070277</t>
  </si>
  <si>
    <t>733191111</t>
  </si>
  <si>
    <t>Zkoušky těsnosti potrubí, manžety prostupové z trubek ocelových manžety prostupové pro trubky DN do 20</t>
  </si>
  <si>
    <t>-452109565</t>
  </si>
  <si>
    <t>4*2</t>
  </si>
  <si>
    <t>krytí prostupu potrubí pěnovou izolací, dodávka+montáž</t>
  </si>
  <si>
    <t>před.cena.21a.2</t>
  </si>
  <si>
    <t>příplatek za obtížné dopojení na stávající ocelové stoupačky nad podlahou I.N.P.</t>
  </si>
  <si>
    <t>-1124698012</t>
  </si>
  <si>
    <t>pr.cena20</t>
  </si>
  <si>
    <t>krycí plastová rozeta prostupu potrubí stěnami a stropy, dodávka+montáž</t>
  </si>
  <si>
    <t>851972361</t>
  </si>
  <si>
    <t>pr.cena26</t>
  </si>
  <si>
    <t>plastová konzolka pro uložení potrubí na stěnách.Dodávka+montáž.</t>
  </si>
  <si>
    <t>-960195791</t>
  </si>
  <si>
    <t>998733103</t>
  </si>
  <si>
    <t>Přesun hmot pro rozvody potrubí stanovený z hmotnosti přesunovaného materiálu vodorovná dopravní vzdálenost do 50 m v objektech výšky přes 12 do 24 m</t>
  </si>
  <si>
    <t>-554698450</t>
  </si>
  <si>
    <t>735</t>
  </si>
  <si>
    <t>Ústřední vytápění - otopná tělesa</t>
  </si>
  <si>
    <t>734209113</t>
  </si>
  <si>
    <t>Montáž závitových armatur se 2 závity G 1/2 (DN 15)</t>
  </si>
  <si>
    <t>-1005993881</t>
  </si>
  <si>
    <t>12+12+3+3</t>
  </si>
  <si>
    <t>735000912</t>
  </si>
  <si>
    <t>Regulace otopného systému při opravách vyregulování dvojregulačních ventilů a kohoutů s termostatickým ovládáním</t>
  </si>
  <si>
    <t>-1004981851</t>
  </si>
  <si>
    <t>735151492</t>
  </si>
  <si>
    <t>Otopná tělesa panelová dvoudesková PN 1,0 MPa, T do 110°C s jednou přídavnou přestupní plochou výšky tělesa 900 mm stavební délky / výkonu 500 mm / 877 W</t>
  </si>
  <si>
    <t>-691994746</t>
  </si>
  <si>
    <t xml:space="preserve">Poznámka k souboru cen:_x000d_
1. Ceny lze použít pro jakýkoli způsob připojení._x000d_
</t>
  </si>
  <si>
    <t>735151494</t>
  </si>
  <si>
    <t>Otopná tělesa panelová dvoudesková PN 1,0 MPa, T do 110°C s jednou přídavnou přestupní plochou výšky tělesa 900 mm stavební délky / výkonu 700 mm / 1228 W</t>
  </si>
  <si>
    <t>-377801130</t>
  </si>
  <si>
    <t>735151573</t>
  </si>
  <si>
    <t>Otopná tělesa panelová dvoudesková PN 1,0 MPa, T do 110°C se dvěma přídavnými přestupními plochami výšky tělesa 600 mm stavební délky / výkonu 600 mm / 1007 W</t>
  </si>
  <si>
    <t>-1804946077</t>
  </si>
  <si>
    <t>735151591</t>
  </si>
  <si>
    <t>Otopná tělesa panelová dvoudesková PN 1,0 MPa, T do 110°C se dvěma přídavnými přestupními plochami výšky tělesa 900 mm stavební délky / výkonu 400 mm / 925 W</t>
  </si>
  <si>
    <t>-1572399562</t>
  </si>
  <si>
    <t>735151597</t>
  </si>
  <si>
    <t>Otopná tělesa panelová dvoudesková PN 1,0 MPa, T do 110°C se dvěma přídavnými přestupními plochami výšky tělesa 900 mm stavební délky / výkonu 1000 mm / 2313 W</t>
  </si>
  <si>
    <t>-450885682</t>
  </si>
  <si>
    <t>735151821</t>
  </si>
  <si>
    <t>Demontáž otopných těles panelových dvouřadých stavební délky do 1500 mm</t>
  </si>
  <si>
    <t>-603538090</t>
  </si>
  <si>
    <t>735152592</t>
  </si>
  <si>
    <t>Otopná tělesa panelová VK 22 dvoudesková PN 1,0 MPa, T do 110°C se dvěma přídavnými přestupními plochami výšky tělesa 900 mm stavební délky / výkonu 500 mm / 1157 W</t>
  </si>
  <si>
    <t>-433807322</t>
  </si>
  <si>
    <t>735152692</t>
  </si>
  <si>
    <t>Otopná tělesa panelová VK třídesková PN 1,0 MPa, T do 110°C se třemi přídavnými přestupními plochami výšky tělesa 900 mm stavební délky / výkonu 500 mm / 1664 W</t>
  </si>
  <si>
    <t>-16474755</t>
  </si>
  <si>
    <t>735152693</t>
  </si>
  <si>
    <t>Otopná tělesa panelová VK třídesková PN 1,0 MPa, T do 110°C se třemi přídavnými přestupními plochami výšky tělesa 900 mm stavební délky / výkonu 600 mm / 1997 W</t>
  </si>
  <si>
    <t>-324479165</t>
  </si>
  <si>
    <t>735159220</t>
  </si>
  <si>
    <t xml:space="preserve">Montáž otopných těles panelových dvouřadých-třířadých. </t>
  </si>
  <si>
    <t>357726364</t>
  </si>
  <si>
    <t>735191905</t>
  </si>
  <si>
    <t>Ostatní opravy otopných těles odvzdušnění tělesa</t>
  </si>
  <si>
    <t>-1646246047</t>
  </si>
  <si>
    <t xml:space="preserve">Poznámka k souboru cen:_x000d_
1. Cenami -1914 a -1915 se oceňuje osazení sestavených otopných těles na nové konzoly; jejich případné sestavení se oceňuje příslušnými cenami souborů cen 735 11- . . Opravy otopných těles litinových a 735 12- . . Opravy otopných těles ocelových._x000d_
2. Cenami -2911 až -2932 se oceňuje osazení otopných těles na původní konzoly._x000d_
</t>
  </si>
  <si>
    <t>735191910</t>
  </si>
  <si>
    <t>Ostatní opravy otopných těles napuštění vody do otopného systému včetně potrubí (bez kotle a ohříváků) otopných těles</t>
  </si>
  <si>
    <t>-911053461</t>
  </si>
  <si>
    <t>pr.cena6</t>
  </si>
  <si>
    <t>Stěnová konzola pro otopná tělesa. Dodávka + montáž.</t>
  </si>
  <si>
    <t>-999783300</t>
  </si>
  <si>
    <t>15*2</t>
  </si>
  <si>
    <t>před.cena.24.3c</t>
  </si>
  <si>
    <t>Termostaticky radiatorovy ventil s bez přednastavení průtoku s pásmem proporcionality 3°K (Kelvin) DN15, přímý.</t>
  </si>
  <si>
    <t>24525733</t>
  </si>
  <si>
    <t>před.cena.24.3e</t>
  </si>
  <si>
    <t>Příplatek za obtížnou montáž TRV ventilů 3°K k otopným tělesům, přímý DN15, náhrada stávajících radiátorových armatur.</t>
  </si>
  <si>
    <t>-308751197</t>
  </si>
  <si>
    <t>před.cena.28</t>
  </si>
  <si>
    <t>Hlavice ovladadani TRV ventilu přímá, rozsah 1-6, s pojistkou proti zcizení a s pojistkou proti neoprávněné manipulaci</t>
  </si>
  <si>
    <t>-970472529</t>
  </si>
  <si>
    <t>před.cena.30</t>
  </si>
  <si>
    <t>radiatorové uzavíratelné šroubeni pro pripojeni otopnych teles tvar H pro tělesa VK</t>
  </si>
  <si>
    <t>-511701436</t>
  </si>
  <si>
    <t>před.cena.30a</t>
  </si>
  <si>
    <t>radiatorové uzavíratelné a regulovatelné šroubení pro pripojeni otopnych teles K</t>
  </si>
  <si>
    <t>-297202299</t>
  </si>
  <si>
    <t>31942685</t>
  </si>
  <si>
    <t>zátka mosaz 1/2"</t>
  </si>
  <si>
    <t>-1087431224</t>
  </si>
  <si>
    <t>998735103</t>
  </si>
  <si>
    <t>Přesun hmot pro otopná tělesa stanovený z hmotnosti přesunovaného materiálu vodorovná dopravní vzdálenost do 50 m v objektech výšky přes 12 do 24 m</t>
  </si>
  <si>
    <t>1019038823</t>
  </si>
  <si>
    <t>767</t>
  </si>
  <si>
    <t>Konstrukce zámečnické</t>
  </si>
  <si>
    <t>130104031X01</t>
  </si>
  <si>
    <t>úhelník ocelový rovnostranný jakost 11 375 25x25x4 mm</t>
  </si>
  <si>
    <t>2086283323</t>
  </si>
  <si>
    <t>ocelový profil pro podpěrné konstrukce pro uchycení potrubí a objímek</t>
  </si>
  <si>
    <t>767995114</t>
  </si>
  <si>
    <t>Montáž ostatních atypických zámečnických konstrukcí hmotnosti přes 20 do 50 kg</t>
  </si>
  <si>
    <t>kg</t>
  </si>
  <si>
    <t>-1736011473</t>
  </si>
  <si>
    <t xml:space="preserve">Poznámka k souboru cen:_x000d_
1. Určení cen se řídí hmotností jednotlivě montovaného dílu konstrukce._x000d_
</t>
  </si>
  <si>
    <t>montáž atypických podpěrných konstrukcí</t>
  </si>
  <si>
    <t>pred.cena7-1</t>
  </si>
  <si>
    <t>konzola vedení potrubí - objímka s pryžovou výplní. Dodávka+montáž.</t>
  </si>
  <si>
    <t>-431016898</t>
  </si>
  <si>
    <t>998767103</t>
  </si>
  <si>
    <t>Přesun hmot pro zámečnické konstrukce stanovený z hmotnosti přesunovaného materiálu vodorovná dopravní vzdálenost do 50 m v objektech výšky přes 12 do 24 m</t>
  </si>
  <si>
    <t>-1241962146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</si>
  <si>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</si>
  <si>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-1075390024</t>
  </si>
  <si>
    <t>-1055348039</t>
  </si>
  <si>
    <t>-1653441295</t>
  </si>
  <si>
    <t>-273979739</t>
  </si>
  <si>
    <t>783601713</t>
  </si>
  <si>
    <t>Příprava podkladu armatur a kovových potrubí před provedením nátěru potrubí do DN 50 mm odmaštěním, odmašťovačem vodou ředitelným</t>
  </si>
  <si>
    <t>-709872628</t>
  </si>
  <si>
    <t>783614551</t>
  </si>
  <si>
    <t>Základní nátěr armatur a kovových potrubí jednonásobný potrubí do DN 50 mm syntetický</t>
  </si>
  <si>
    <t>-613748700</t>
  </si>
  <si>
    <t>783614651</t>
  </si>
  <si>
    <t>Základní antikorozní nátěr armatur a kovových potrubí jednonásobný potrubí do DN 50 mm syntetický standardní</t>
  </si>
  <si>
    <t>638746566</t>
  </si>
  <si>
    <t>783617601</t>
  </si>
  <si>
    <t>Krycí nátěr (email) armatur a kovových potrubí potrubí do DN 50 mm jednonásobný syntetický standardní</t>
  </si>
  <si>
    <t>923660207</t>
  </si>
  <si>
    <t>D.1.1.4.3 - Vzduchotechnika</t>
  </si>
  <si>
    <t xml:space="preserve">    751 - Vzduchotechnika</t>
  </si>
  <si>
    <t xml:space="preserve">      751-1 - Vzduchotechnika - Zařízení 1</t>
  </si>
  <si>
    <t xml:space="preserve">      751-2 - Vzduchotechnika - Zařízení č.2</t>
  </si>
  <si>
    <t xml:space="preserve">      751-3 - Vzduchotechnika - Zařízení č.3</t>
  </si>
  <si>
    <t xml:space="preserve">    713VZT - Izolace tepelné vzduchotechniky</t>
  </si>
  <si>
    <t xml:space="preserve">    751-4 - Vzduchotechnika ostatní</t>
  </si>
  <si>
    <t>751</t>
  </si>
  <si>
    <t>751-1</t>
  </si>
  <si>
    <t>Vzduchotechnika - Zařízení 1</t>
  </si>
  <si>
    <t>751122092</t>
  </si>
  <si>
    <t>Montáž ventilátoru radiálního nízkotlakého potrubního základního do kruhového potrubí, průměru přes 100 do 200 mm</t>
  </si>
  <si>
    <t>530498320</t>
  </si>
  <si>
    <t xml:space="preserve">3*1            "pozice č.1.01</t>
  </si>
  <si>
    <t>429.R.001</t>
  </si>
  <si>
    <t xml:space="preserve">Potrubní plastový radiální ventilátor ø 200mm (Vo=300m3/h,Apc=175Pa, Pel=0,05kW, 230V, 50Hz, krytí IP 44 ), vč.2 objímek ø 200mm                3*1                                  Poz.č.1.01</t>
  </si>
  <si>
    <t>ks</t>
  </si>
  <si>
    <t>2122638733</t>
  </si>
  <si>
    <t>751514662</t>
  </si>
  <si>
    <t>Montáž škrtící klapky nebo zpětné klapky do plechového potrubí kruhové s přírubou, průměru přes 100 do 200 mm</t>
  </si>
  <si>
    <t>1249676952</t>
  </si>
  <si>
    <t xml:space="preserve">3*1            "pozice č.1.02</t>
  </si>
  <si>
    <t>429.R.002</t>
  </si>
  <si>
    <t xml:space="preserve">Přetlaková klapka ø 200mm                                   3*1   Poz.č.1.02</t>
  </si>
  <si>
    <t>-1989263644</t>
  </si>
  <si>
    <t>751344112</t>
  </si>
  <si>
    <t>Montáž tlumičů hluku pro kruhové potrubí, průměru přes 100 do 200 mm</t>
  </si>
  <si>
    <t>268404898</t>
  </si>
  <si>
    <t xml:space="preserve">6*1            "pozice č.1.03</t>
  </si>
  <si>
    <t>429.R.003</t>
  </si>
  <si>
    <t xml:space="preserve">Kruhový tlumič hluku 200/L=900mm                       6*1                                                      Poz.č.1.03</t>
  </si>
  <si>
    <t>-32568774</t>
  </si>
  <si>
    <t>751398051</t>
  </si>
  <si>
    <t>Montáž ostatních zařízení protidešťové žaluzie nebo žaluziové klapky na čtyřhranné potrubí, průřezu do 0,150 m2</t>
  </si>
  <si>
    <t>1678724354</t>
  </si>
  <si>
    <t xml:space="preserve">3*1            "pozice č.1.04</t>
  </si>
  <si>
    <t>429.R.004</t>
  </si>
  <si>
    <t xml:space="preserve">Protidešťová žaluzie hliníková 250x315mm vč. síta 3*1                                                      Poz.č.1.04</t>
  </si>
  <si>
    <t>-1462208011</t>
  </si>
  <si>
    <t>-1537832897</t>
  </si>
  <si>
    <t xml:space="preserve">1            "pozice č.1.05</t>
  </si>
  <si>
    <t>429.R.005</t>
  </si>
  <si>
    <t xml:space="preserve">Regulační klapka ruční průměr 125mm                                                           Poz.č.1.05</t>
  </si>
  <si>
    <t>1924831750</t>
  </si>
  <si>
    <t>751398032</t>
  </si>
  <si>
    <t>Montáž ostatních zařízení ventilační mřížky do dveří nebo desek, průřezu přes 0,04 do 0,100 m2</t>
  </si>
  <si>
    <t>514170977</t>
  </si>
  <si>
    <t xml:space="preserve">12*1            "pozice č.1.06</t>
  </si>
  <si>
    <t>429.R.006</t>
  </si>
  <si>
    <t xml:space="preserve">Dvěřní oboustranná hliníková neprůhledná mřížka 425x225mm                                                          12*1                                                      Poz.č.1.06</t>
  </si>
  <si>
    <t>-287951169</t>
  </si>
  <si>
    <t>751322111</t>
  </si>
  <si>
    <t>Montáž talířových ventilů, anemostatů, dýz anemostatu kruhového bez skříně, průměru do 300 mm</t>
  </si>
  <si>
    <t>-2105148961</t>
  </si>
  <si>
    <t xml:space="preserve">7*1            "pozice č.1.07</t>
  </si>
  <si>
    <t>429.R.007</t>
  </si>
  <si>
    <t xml:space="preserve">Odsávací plastový ventil průměr 160mm               7*1                                                                                                         Poz.č.1.07</t>
  </si>
  <si>
    <t>-75393095</t>
  </si>
  <si>
    <t>1357023971</t>
  </si>
  <si>
    <t xml:space="preserve">11*1            "pozice č.1.08</t>
  </si>
  <si>
    <t>429.R.008</t>
  </si>
  <si>
    <t xml:space="preserve">Odsávací plastový ventil průměr 125mm               11*1                                                                                         Poz.č.1.08</t>
  </si>
  <si>
    <t>1421861516</t>
  </si>
  <si>
    <t>751537112</t>
  </si>
  <si>
    <t>Montáž kruhového potrubí ohebného izolovaného minerální vatou z Al laminátu, průměru přes 100 do 200 mm</t>
  </si>
  <si>
    <t>94770546</t>
  </si>
  <si>
    <t>429.R.009</t>
  </si>
  <si>
    <t xml:space="preserve">Ohebná hadice hliníková vícevrstvá s útlumem hluku s izolací tl.25mm ø 160mm                                                15*1                                                            Poz.č.1.09</t>
  </si>
  <si>
    <t>-102605211</t>
  </si>
  <si>
    <t>1213267030</t>
  </si>
  <si>
    <t xml:space="preserve">30*1            "pozice č.1.10</t>
  </si>
  <si>
    <t>429.R.010</t>
  </si>
  <si>
    <t xml:space="preserve">Ohebná hadice hliníková vícevrstvá s útlumem hluku s izolací tl.25mm ø 127mm                                                30*1                                                            Poz.č.1.10</t>
  </si>
  <si>
    <t>-1590835595</t>
  </si>
  <si>
    <t>751.R.011</t>
  </si>
  <si>
    <t>Montáž celopozinkovaného potrubí</t>
  </si>
  <si>
    <t>2119994806</t>
  </si>
  <si>
    <t xml:space="preserve">42*1            "pozice č.1.11</t>
  </si>
  <si>
    <t>429.R.011</t>
  </si>
  <si>
    <t xml:space="preserve">Celopozinkované potrubí sk. I - ON 120405 a 120311 - vodotěsné, včetně tvarovek a včetně všeho potřebného materiálu pro provedení závěsů potrubí, pro sešroubování přírub a utěsnění přírubových spojů                                                                                                                                                             42*1                                                    Poz.č.1.11</t>
  </si>
  <si>
    <t>2006701472</t>
  </si>
  <si>
    <t>751-2</t>
  </si>
  <si>
    <t>Vzduchotechnika - Zařízení č.2</t>
  </si>
  <si>
    <t>751111012</t>
  </si>
  <si>
    <t>Montáž ventilátoru axiálního nízkotlakého nástěnného základního, průměru přes 100 do 200 mm</t>
  </si>
  <si>
    <t>1976880219</t>
  </si>
  <si>
    <t xml:space="preserve">6*1            "pozice č.2.01</t>
  </si>
  <si>
    <t>429.R.012</t>
  </si>
  <si>
    <t xml:space="preserve">Nástěnný axiální ventilátor s plochou čtyřhrannou odsáv. mřížkou,nízkoodporovou podtlakovou klapkou a časovým spínačem                      (Vo=50-80m3/h, Apc=40-32Pa,Pel=0,02kW, 230V, 50Hz, krytí IP 44 ), ø napojení 118mm                            6*1                                                       Poz.č.2.01</t>
  </si>
  <si>
    <t>1354053798</t>
  </si>
  <si>
    <t>751111011</t>
  </si>
  <si>
    <t>Montáž ventilátoru axiálního nízkotlakého nástěnného základního, průměru do 100 mm</t>
  </si>
  <si>
    <t>185334258</t>
  </si>
  <si>
    <t xml:space="preserve">2*1            "pozice č.2.02</t>
  </si>
  <si>
    <t>429.R.013</t>
  </si>
  <si>
    <t xml:space="preserve">Nástěnný axiální ventilátor s plochou čtyřhrannou odsáv. mřížkou,nízkoodporovou podtlakovou klapkou a časovým spínačem                  (Vo=30m3/h, Apc=32Pa,Pel=0,01kW, 230V, 50Hz, krytí IP 45 ), ø napojení 98mm                            2*1                                                       Poz.č.2.02</t>
  </si>
  <si>
    <t>181195268</t>
  </si>
  <si>
    <t>751398041</t>
  </si>
  <si>
    <t>Montáž ostatních zařízení protidešťové žaluzie nebo žaluziové klapky na kruhové potrubí, průměru do 300 mm</t>
  </si>
  <si>
    <t>673459755</t>
  </si>
  <si>
    <t xml:space="preserve">3*1            "pozice č.2.03</t>
  </si>
  <si>
    <t>429.R.014</t>
  </si>
  <si>
    <t xml:space="preserve">Výfuková plastová žaluziová mřížka pr. 160mm     3*1                                                              Poz.č. 2.03</t>
  </si>
  <si>
    <t>1206328930</t>
  </si>
  <si>
    <t>649637246</t>
  </si>
  <si>
    <t xml:space="preserve">6*1            "pozice č.2.04</t>
  </si>
  <si>
    <t>429.R.015</t>
  </si>
  <si>
    <t xml:space="preserve">Odsávací plastový ventil průměr 125mm                6*1                                                                                                        Poz.č.2.04</t>
  </si>
  <si>
    <t>516898007</t>
  </si>
  <si>
    <t>751-3</t>
  </si>
  <si>
    <t>Vzduchotechnika - Zařízení č.3</t>
  </si>
  <si>
    <t>-1728522114</t>
  </si>
  <si>
    <t xml:space="preserve">2*1            "pozice č.3.01</t>
  </si>
  <si>
    <t>429.R.017</t>
  </si>
  <si>
    <t xml:space="preserve">Nástěnný axiální ventilátor s plochou čtyřhrannou odsáv. mřížkou,nízkoodporovou podtlakovou klapkou a časovým spínačem                  (Vo=80m3/h, Apc=33Pa,Pel=0,02kW, 230V, 50Hz, krytí IP 45 ), ø napojení 118mm                            2*1                                                       Poz.č.3.01</t>
  </si>
  <si>
    <t>151640639</t>
  </si>
  <si>
    <t>1336334548</t>
  </si>
  <si>
    <t xml:space="preserve">2*1            "pozice č.3.02</t>
  </si>
  <si>
    <t>429.R.018</t>
  </si>
  <si>
    <t xml:space="preserve">Nástěnný axiální ventilátor s plochou čtyřhrannou odsáv. mřížkou,nízkoodporovou podtlakovou klapkou a časovým spínačem                  (Vo=30m3/h, Apc=32Pa,Pel=0,01kW, 230V, 50Hz, krytí IP 45 ), ø napojení 98mm                            2*1                                                       Poz.č.3.02</t>
  </si>
  <si>
    <t>-1558104013</t>
  </si>
  <si>
    <t>1123456097</t>
  </si>
  <si>
    <t xml:space="preserve">2*1            "pozice č.3.03</t>
  </si>
  <si>
    <t>429.R.019</t>
  </si>
  <si>
    <t xml:space="preserve">Výfuková plastová žaluziová mřížka pr. 125mm     2*1                                                            Poz.č. 3.03</t>
  </si>
  <si>
    <t>533846506</t>
  </si>
  <si>
    <t>751.R.020</t>
  </si>
  <si>
    <t>1231418341</t>
  </si>
  <si>
    <t xml:space="preserve">3*1            "pozice č.3.04</t>
  </si>
  <si>
    <t>429.R.020</t>
  </si>
  <si>
    <t xml:space="preserve">Celopozinkované potrubí sk. I - ON 120311 - včetně tvarovek a včetně všeho potřebného materiálu pro provedení závěsů potrubí, pro sešroubování přírub a utěsnění přírubových spojů                                                                                3*1                                                                                                          Poz.č.3.04</t>
  </si>
  <si>
    <t>1926902209</t>
  </si>
  <si>
    <t>713VZT</t>
  </si>
  <si>
    <t>Izolace tepelné vzduchotechniky</t>
  </si>
  <si>
    <t>751.R.021</t>
  </si>
  <si>
    <t>Tepelná samolepící parotěsná izolace tl. 20mm s polepem Al fólií 40*1 Měřeno elektronicky z výkresové části</t>
  </si>
  <si>
    <t>-973861895</t>
  </si>
  <si>
    <t>751.R.022</t>
  </si>
  <si>
    <t>Protipožární ucpávka 40*1 Měřeno elektronicky z výkresové části</t>
  </si>
  <si>
    <t>2096287420</t>
  </si>
  <si>
    <t>P</t>
  </si>
  <si>
    <t>Poznámka k položce:_x000d_
Mimostaveništní doprava_x000d_
Přesun hmot</t>
  </si>
  <si>
    <t>751-4</t>
  </si>
  <si>
    <t>Vzduchotechnika ostatní</t>
  </si>
  <si>
    <t>998751900X01</t>
  </si>
  <si>
    <t>Mimostaveništní doprava</t>
  </si>
  <si>
    <t>1962167632</t>
  </si>
  <si>
    <t>998751101</t>
  </si>
  <si>
    <t>Přesun hmot pro vzduchotechniku stanovený z hmotnosti přesunovaného materiálu vodorovná dopravní vzdálenost do 100 m v objektech výšky do 12 m</t>
  </si>
  <si>
    <t>1012294862</t>
  </si>
  <si>
    <t>75199X02</t>
  </si>
  <si>
    <t>Vyregulování a komplexní zkoušky</t>
  </si>
  <si>
    <t>1122929575</t>
  </si>
  <si>
    <t>D.1.1.4.4 - Silnoproudá elektrotechnika</t>
  </si>
  <si>
    <t xml:space="preserve">      741MA - Elektroinstalace - silnoproud materiál</t>
  </si>
  <si>
    <t xml:space="preserve">      741MO - Elektroinstalace - silnoproud montážní práce</t>
  </si>
  <si>
    <t xml:space="preserve">      D - DODÁVKY   </t>
  </si>
  <si>
    <t xml:space="preserve">        RH - ÚPRAVA ROZVADĚČE RH100</t>
  </si>
  <si>
    <t xml:space="preserve">        RS1 - ROZVADEČ  RS1</t>
  </si>
  <si>
    <t xml:space="preserve">        RS2 - ROZVADĚČ RS2</t>
  </si>
  <si>
    <t xml:space="preserve">        RS3 - ROZVADĚČ RS3</t>
  </si>
  <si>
    <t>741MA</t>
  </si>
  <si>
    <t>Elektroinstalace - silnoproud materiál</t>
  </si>
  <si>
    <t>34111030</t>
  </si>
  <si>
    <t>kabel silový s Cu jádrem 1 kV J 3x1,5mm2</t>
  </si>
  <si>
    <t>126209832</t>
  </si>
  <si>
    <t xml:space="preserve">487,00        "položka soupisu vodičů viz. D.1.1.4.4.1  </t>
  </si>
  <si>
    <t>341110302</t>
  </si>
  <si>
    <t>kabel silový s Cu jádrem 1 kV O 3x1,5mm2</t>
  </si>
  <si>
    <t>-1401795499</t>
  </si>
  <si>
    <t xml:space="preserve">108,00        "položka soupisu vodičů viz. D.1.1.4.4.1  </t>
  </si>
  <si>
    <t>34111036</t>
  </si>
  <si>
    <t>kabel silový s Cu jádrem 1 kV J 3x2,5mm2</t>
  </si>
  <si>
    <t>-1848434292</t>
  </si>
  <si>
    <t xml:space="preserve">152,00        "položka soupisu vodičů viz. D.1.1.4.4.1  </t>
  </si>
  <si>
    <t>34111090</t>
  </si>
  <si>
    <t>kabel silový s Cu jádrem 1 kV J 5x1,5mm2</t>
  </si>
  <si>
    <t>-1071805575</t>
  </si>
  <si>
    <t xml:space="preserve">194,00        "položka soupisu vodičů viz. D.1.1.4.4.1  </t>
  </si>
  <si>
    <t>34111100</t>
  </si>
  <si>
    <t>kabel silový s Cu jádrem 1 kV J 5x6mm2</t>
  </si>
  <si>
    <t>1864770278</t>
  </si>
  <si>
    <t xml:space="preserve">24,00        "položka soupisu vodičů viz. D.1.1.4.4.1  </t>
  </si>
  <si>
    <t>341MA0001</t>
  </si>
  <si>
    <t xml:space="preserve">1-CXKH-R-J  5x10 B2ca,s1,d1 uložený pevně</t>
  </si>
  <si>
    <t>1769630454</t>
  </si>
  <si>
    <t xml:space="preserve">102,00        "položka soupisu vodičů viz. D.1.1.4.4.1  </t>
  </si>
  <si>
    <t>34140825</t>
  </si>
  <si>
    <t>vodič silový s Cu jádrem 4mm2 ochranné pospojení</t>
  </si>
  <si>
    <t>490771151</t>
  </si>
  <si>
    <t xml:space="preserve">58,00        "položka soupisu vodičů viz. D.1.1.4.4.1  </t>
  </si>
  <si>
    <t>34142158</t>
  </si>
  <si>
    <t>vodič silový s Cu jádrem 10mm2 ochranné pospojení</t>
  </si>
  <si>
    <t>-1278293074</t>
  </si>
  <si>
    <t>34142159</t>
  </si>
  <si>
    <t>vodič silový s Cu jádrem 16mm2 ochranné pospojení</t>
  </si>
  <si>
    <t>-1823980181</t>
  </si>
  <si>
    <t>341 43808</t>
  </si>
  <si>
    <t>CGSG (H05RN-F) 3x1,5 - uložený volně</t>
  </si>
  <si>
    <t>852446925</t>
  </si>
  <si>
    <t xml:space="preserve">22,00        "položka soupisu vodičů viz. D.1.1.4.4.1  </t>
  </si>
  <si>
    <t>34535400</t>
  </si>
  <si>
    <t>přístroj spínače jednopólového 10A 3558-A01340</t>
  </si>
  <si>
    <t>1827805766</t>
  </si>
  <si>
    <t xml:space="preserve">3        "položka dle výkresů  č. D.1.1.4.4.2-5.  </t>
  </si>
  <si>
    <t>34536490</t>
  </si>
  <si>
    <t>kryt spínače jednopáčkový jednoduchý pro spínače řazení 1,2,6,7,1/0 3558A-A651</t>
  </si>
  <si>
    <t>1964742681</t>
  </si>
  <si>
    <t>341MA0002</t>
  </si>
  <si>
    <t xml:space="preserve">pohyb.spínač s relé (dosah  r=5m)  2,3kW, relé, 15s-30min 10-2000Lx IP44   nastavení dálkovým ovladačem</t>
  </si>
  <si>
    <t>848963403</t>
  </si>
  <si>
    <t xml:space="preserve">50        "položka dle výkresů  č. D.1.1.4.4.2-5.  </t>
  </si>
  <si>
    <t>341MA0003</t>
  </si>
  <si>
    <t>Infračervený dálkový ovladač pro nastavení parmetrů pohyblivých spínačů (IR dálkový ovladač)</t>
  </si>
  <si>
    <t>-2112552296</t>
  </si>
  <si>
    <t xml:space="preserve">1        "položka dle výkresů  č. D.1.1.4.4.2-5.  </t>
  </si>
  <si>
    <t>34551410</t>
  </si>
  <si>
    <t>zásuvka 250V 10/16A 5517-2389 B1</t>
  </si>
  <si>
    <t>630434103</t>
  </si>
  <si>
    <t xml:space="preserve">6        "položka dle výkresů  č. D.1.1.4.4.2-5.  </t>
  </si>
  <si>
    <t>34552200</t>
  </si>
  <si>
    <t>kryt pro kompletní spodky zásuvek 5518A-A2341</t>
  </si>
  <si>
    <t>-1632068576</t>
  </si>
  <si>
    <t>34536700</t>
  </si>
  <si>
    <t>rámeček pro spínače a zásuvky 3901A-B10 jednonásobný</t>
  </si>
  <si>
    <t>497344534</t>
  </si>
  <si>
    <t xml:space="preserve">8        "položka dle výkresů  č. D.1.1.4.4.2-5 </t>
  </si>
  <si>
    <t>34536705</t>
  </si>
  <si>
    <t>rámeček pro spínače a zásuvky 3901A-B20 dvojnásobný, vodorovný</t>
  </si>
  <si>
    <t>-1443299210</t>
  </si>
  <si>
    <t xml:space="preserve">3        "položka dle výkresů  č. D.1.1.4.4.2-5 </t>
  </si>
  <si>
    <t>341MA0004</t>
  </si>
  <si>
    <t>Zdroj pro aut pisoáry max.3ks ventily</t>
  </si>
  <si>
    <t>1561547952</t>
  </si>
  <si>
    <t>341MA0008</t>
  </si>
  <si>
    <t>časový spínač ventilátoru 230V1A 2-20min</t>
  </si>
  <si>
    <t>1545637530</t>
  </si>
  <si>
    <t xml:space="preserve">10        "položka dle výkresů  č. D.1.1.4.4.2-5 </t>
  </si>
  <si>
    <t>34571518X01</t>
  </si>
  <si>
    <t>krabice přístrojová průměr 68 mm</t>
  </si>
  <si>
    <t>653550248</t>
  </si>
  <si>
    <t xml:space="preserve">64        "položka dle výkresů  č. D.1.1.4.4.2-5 </t>
  </si>
  <si>
    <t>34571519</t>
  </si>
  <si>
    <t>krabice univerzální odbočná z PH s víčkem, D 73,5 mm x 43 mm</t>
  </si>
  <si>
    <t>-334158393</t>
  </si>
  <si>
    <t xml:space="preserve">48        "položka dle výkresů  č. D.1.1.4.4.2-5 </t>
  </si>
  <si>
    <t>34571521</t>
  </si>
  <si>
    <t>krabice univerzální rozvodná z PH s víčkem a svorkovnicí krabicovou šroubovací s vodiči 12x4mm2 D 73,5mm x 43mm</t>
  </si>
  <si>
    <t>-1781549051</t>
  </si>
  <si>
    <t xml:space="preserve">32        "položka dle výkresů  č. D.1.1.4.4.2-5 </t>
  </si>
  <si>
    <t>34571562X02</t>
  </si>
  <si>
    <t xml:space="preserve">Krabice  rozvodková  průměr 97mm</t>
  </si>
  <si>
    <t>1545866506</t>
  </si>
  <si>
    <t xml:space="preserve">24        "položka dle výkresů  č. D.1.1.4.4.2-5 </t>
  </si>
  <si>
    <t>34571544</t>
  </si>
  <si>
    <t>skříň rozvodná, 205x255 mm, hloubka 66 mm</t>
  </si>
  <si>
    <t>-1526914752</t>
  </si>
  <si>
    <t>34564010X03</t>
  </si>
  <si>
    <t xml:space="preserve">Rozvodková krabice   IP54  5x4mm</t>
  </si>
  <si>
    <t>-82753014</t>
  </si>
  <si>
    <t xml:space="preserve">38        "položka dle výkresů  č. D.1.1.4.4.2-5 </t>
  </si>
  <si>
    <t>34571010</t>
  </si>
  <si>
    <t>lišta elektroinstalační vkládací 18 x 13</t>
  </si>
  <si>
    <t>-1589730197</t>
  </si>
  <si>
    <t xml:space="preserve">65,00        "položka dle výkresů  č. D.1.1.4.4.2-5 </t>
  </si>
  <si>
    <t>34572114X04</t>
  </si>
  <si>
    <t xml:space="preserve">Lišta vkládací  40x20mm</t>
  </si>
  <si>
    <t>-281853542</t>
  </si>
  <si>
    <t xml:space="preserve">46,00        "položka dle výkresů  č. D.1.1.4.4.2-5 </t>
  </si>
  <si>
    <t>34572125X05</t>
  </si>
  <si>
    <t xml:space="preserve">Lišta vkládací  40x40mm</t>
  </si>
  <si>
    <t>-215032623</t>
  </si>
  <si>
    <t xml:space="preserve">56,00        "položka dle výkresů  č. D.1.1.4.4.2-5 </t>
  </si>
  <si>
    <t>341MA0009</t>
  </si>
  <si>
    <t xml:space="preserve">Lišta vkládací  40x40mm - bezhalogenová</t>
  </si>
  <si>
    <t>169333113</t>
  </si>
  <si>
    <t xml:space="preserve">10,00        "položka dle výkresů  č. D.1.1.4.4.2-5 </t>
  </si>
  <si>
    <t>34571063</t>
  </si>
  <si>
    <t>trubka elektroinstalační ohebná z PVC (ČSN) 2323</t>
  </si>
  <si>
    <t>1069668316</t>
  </si>
  <si>
    <t xml:space="preserve">52,00       "položka dle výkresů  č. D.1.1.4.4.2-5 </t>
  </si>
  <si>
    <t>34571064</t>
  </si>
  <si>
    <t>trubka elektroinstalační ohebná z PVC (ČSN) 2329</t>
  </si>
  <si>
    <t>-86800636</t>
  </si>
  <si>
    <t xml:space="preserve">37,00        "položka dle výkresů  č. D.1.1.4.4.2-5 </t>
  </si>
  <si>
    <t>341MA0010</t>
  </si>
  <si>
    <t xml:space="preserve">KABELOVÝ ŽLAB  + VÍKO 35x60 vč. tvarovek, spojovacích prvků a upevňovacích prvků, - upevnění ze stropu  každý 1,5m</t>
  </si>
  <si>
    <t>297987711</t>
  </si>
  <si>
    <t xml:space="preserve">55,00        "položka dle výkresů  č. D.1.1.4.4.2-5 </t>
  </si>
  <si>
    <t>132 30328</t>
  </si>
  <si>
    <t xml:space="preserve">Nosná konstrukce do 10kg L 30x30x3mm   5kg/ks</t>
  </si>
  <si>
    <t>1808576252</t>
  </si>
  <si>
    <t>345 00000</t>
  </si>
  <si>
    <t xml:space="preserve">Tabulka  formát  A 4</t>
  </si>
  <si>
    <t>-1645315730</t>
  </si>
  <si>
    <t>A</t>
  </si>
  <si>
    <t xml:space="preserve">Svítidlo LED 13W/1800lm (pr.300mm) IP54  stropní/nástěnné - plast kryt  LED 13W, 1800lm, 4000K</t>
  </si>
  <si>
    <t>-882245132</t>
  </si>
  <si>
    <t xml:space="preserve">23        "položka dle výkresů  č. D.1.1.4.4.2-5 </t>
  </si>
  <si>
    <t>B</t>
  </si>
  <si>
    <t xml:space="preserve">Svítidlo LED 18W/2040lm (pr.300mm) IP54  stropní/nástěnné - plast kryt  LED 18W, 2400lm, 4000K</t>
  </si>
  <si>
    <t>1172274532</t>
  </si>
  <si>
    <t xml:space="preserve">42        "položka dle výkresů  č. D.1.1.4.4.2-5 </t>
  </si>
  <si>
    <t>N</t>
  </si>
  <si>
    <t>Svítidlo nouzové s vl.zdrojem nástěnné 276x144x43mm LED 3W/320lm / 1hod, IP42 + piktogram</t>
  </si>
  <si>
    <t>1503288145</t>
  </si>
  <si>
    <t xml:space="preserve">13        "položka dle výkresů  č. D.1.1.4.4.2-5 </t>
  </si>
  <si>
    <t>341MA0011</t>
  </si>
  <si>
    <t>Protipožární ucpávka kabelové trasy dle ČSN (zatmelení otvorů ve zdivu protipožárním tmelem + štítek)</t>
  </si>
  <si>
    <t>1729755472</t>
  </si>
  <si>
    <t xml:space="preserve">6        "položka dle výkresů  č. D.1.1.4.4.2-5 </t>
  </si>
  <si>
    <t>741MO</t>
  </si>
  <si>
    <t>Elektroinstalace - silnoproud montážní práce</t>
  </si>
  <si>
    <t>741122611</t>
  </si>
  <si>
    <t>Montáž kabelů měděných bez ukončení uložených pevně plných kulatých nebo bezhalogenových (CYKY) počtu a průřezu žil 3x1,5 až 6 mm2</t>
  </si>
  <si>
    <t>-1772026256</t>
  </si>
  <si>
    <t>-79073876</t>
  </si>
  <si>
    <t>-314497551</t>
  </si>
  <si>
    <t>741122641</t>
  </si>
  <si>
    <t>Montáž kabelů měděných bez ukončení uložených pevně plných kulatých nebo bezhalogenových (CYKY) počtu a průřezu žil 5x1,5 až 2,5 mm2</t>
  </si>
  <si>
    <t>-1100444006</t>
  </si>
  <si>
    <t>741122642</t>
  </si>
  <si>
    <t>Montáž kabelů měděných bez ukončení uložených pevně plných kulatých nebo bezhalogenových (CYKY) počtu a průřezu žil 5x4 až 6 mm2</t>
  </si>
  <si>
    <t>-361799056</t>
  </si>
  <si>
    <t>741MO0001</t>
  </si>
  <si>
    <t>1-CXKH-R-J 5x10 B2ca,s1,d1 uložený pevně</t>
  </si>
  <si>
    <t>1036752616</t>
  </si>
  <si>
    <t>741120301</t>
  </si>
  <si>
    <t>Montáž vodičů izolovaných měděných bez ukončení uložených pevně plných a laněných s PVC pláštěm, bezhalogenových, ohniodolných (CY, CHAH-R(V)) průřezu žíly 0,55 až 16 mm2</t>
  </si>
  <si>
    <t>-564606244</t>
  </si>
  <si>
    <t>13654731</t>
  </si>
  <si>
    <t>-1772688108</t>
  </si>
  <si>
    <t>741120501</t>
  </si>
  <si>
    <t>Montáž šňůr měděných bez ukončení uložených volně lehkých a středních (CGSG), počtu žil do 7</t>
  </si>
  <si>
    <t>1228074194</t>
  </si>
  <si>
    <t>741130115</t>
  </si>
  <si>
    <t>Ukončení šnůř se zapojením počtu a průřezu žil 3x0,35 až 4 mm2</t>
  </si>
  <si>
    <t>1060113992</t>
  </si>
  <si>
    <t xml:space="preserve">15       "položka soupisu vodičů viz. D.1.1.4.4.1  </t>
  </si>
  <si>
    <t>741132103</t>
  </si>
  <si>
    <t>Ukončení kabelů smršťovací záklopkou nebo páskou se zapojením bez letování, počtu a průřezu žil 3x1,5 až 4 mm2</t>
  </si>
  <si>
    <t>-1299775571</t>
  </si>
  <si>
    <t xml:space="preserve">46       "položka soupisu vodičů viz. D.1.1.4.4.1  </t>
  </si>
  <si>
    <t>741132146</t>
  </si>
  <si>
    <t>Ukončení kabelů smršťovací záklopkou nebo páskou se zapojením bez letování, počtu a průřezu žil 5x6 mm2</t>
  </si>
  <si>
    <t>739098231</t>
  </si>
  <si>
    <t xml:space="preserve">4       "položka soupisu vodičů viz. D.1.1.4.4.1  </t>
  </si>
  <si>
    <t>741132147</t>
  </si>
  <si>
    <t>Ukončení kabelů smršťovací záklopkou nebo páskou se zapojením bez letování, počtu a průřezu žil 5x10 mm2</t>
  </si>
  <si>
    <t>1676920655</t>
  </si>
  <si>
    <t xml:space="preserve">2       "položka soupisu vodičů viz. D.1.1.4.4.1  </t>
  </si>
  <si>
    <t>741310201</t>
  </si>
  <si>
    <t>Montáž spínačů jedno nebo dvoupólových polozapuštěných nebo zapuštěných se zapojením vodičů šroubové připojení, pro prostředí normální vypínačů, řazení 1-jednopólových</t>
  </si>
  <si>
    <t>298447522</t>
  </si>
  <si>
    <t>741MO0002</t>
  </si>
  <si>
    <t>pohyb.spínač s relé (dosah r=5m) 2,3kW, relé, 15s-30min 10-2000Lx IP44 nastavení dálkovým ovladačem</t>
  </si>
  <si>
    <t>1590596973</t>
  </si>
  <si>
    <t>741MO0003</t>
  </si>
  <si>
    <t>1058668082</t>
  </si>
  <si>
    <t>741313041</t>
  </si>
  <si>
    <t>Montáž zásuvek domovních se zapojením vodičů šroubové připojení polozapuštěných nebo zapuštěných 10/16 A, provedení 2P + PE</t>
  </si>
  <si>
    <t>-1417822869</t>
  </si>
  <si>
    <t>747112111X01</t>
  </si>
  <si>
    <t>Rámeček jednonásobný</t>
  </si>
  <si>
    <t>1648593395</t>
  </si>
  <si>
    <t xml:space="preserve">8       "položka dle výkresů  č. D.1.1.4.4.2-5.  </t>
  </si>
  <si>
    <t>747112111X02</t>
  </si>
  <si>
    <t>Rámeček dvojnásobný</t>
  </si>
  <si>
    <t>-1572693985</t>
  </si>
  <si>
    <t>741MO0004</t>
  </si>
  <si>
    <t>-2123964094</t>
  </si>
  <si>
    <t>741MO0005</t>
  </si>
  <si>
    <t>Zapojení pisoárů a ventilů. baterií</t>
  </si>
  <si>
    <t>-1232442992</t>
  </si>
  <si>
    <t xml:space="preserve">12        "položka dle výkresů  č. D.1.1.4.4.2-5.  </t>
  </si>
  <si>
    <t>741MO0006</t>
  </si>
  <si>
    <t>Zapojení osoušeče rukou (osoušeč rukou - dodávka stavby)</t>
  </si>
  <si>
    <t>1854975674</t>
  </si>
  <si>
    <t xml:space="preserve">8        "položka dle výkresů  č. D.1.1.4.4.2-5.  </t>
  </si>
  <si>
    <t>741MO0007</t>
  </si>
  <si>
    <t>Zapojení ventilátoru 230V</t>
  </si>
  <si>
    <t>1905635811</t>
  </si>
  <si>
    <t xml:space="preserve">15        "položka dle výkresů  č. D.1.1.4.4.2-5.  </t>
  </si>
  <si>
    <t>741MO0008</t>
  </si>
  <si>
    <t>-1958851202</t>
  </si>
  <si>
    <t xml:space="preserve">10        "položka dle výkresů  č. D.1.1.4.4.2-5.  </t>
  </si>
  <si>
    <t>741112061</t>
  </si>
  <si>
    <t>Montáž krabic elektroinstalačních bez napojení na trubky a lišty, demontáže a montáže víčka a přístroje přístrojových zapuštěných plastových kruhových</t>
  </si>
  <si>
    <t>-430690131</t>
  </si>
  <si>
    <t xml:space="preserve">64        "položka dle výkresů  č. D.1.1.4.4.2-5.  </t>
  </si>
  <si>
    <t>741112001</t>
  </si>
  <si>
    <t>Montáž krabic elektroinstalačních bez napojení na trubky a lišty, demontáže a montáže víčka a přístroje protahovacích nebo odbočných zapuštěných plastových kruhových</t>
  </si>
  <si>
    <t>968768872</t>
  </si>
  <si>
    <t xml:space="preserve">48        "položka dle výkresů  č. D.1.1.4.4.2-5.  </t>
  </si>
  <si>
    <t>741112101</t>
  </si>
  <si>
    <t>Montáž krabic elektroinstalačních bez napojení na trubky a lišty, demontáže a montáže víčka a přístroje rozvodek se zapojením vodičů na svorkovnici zapuštěných plastových kruhových</t>
  </si>
  <si>
    <t>950722044</t>
  </si>
  <si>
    <t xml:space="preserve">32        "položka dle výkresů  č. D.1.1.4.4.2-5.  </t>
  </si>
  <si>
    <t>2033246439</t>
  </si>
  <si>
    <t xml:space="preserve">24       "položka dle výkresů  č. D.1.1.4.4.2-5.  </t>
  </si>
  <si>
    <t>741112103</t>
  </si>
  <si>
    <t>Montáž krabic elektroinstalačních bez napojení na trubky a lišty, demontáže a montáže víčka a přístroje rozvodek se zapojením vodičů na svorkovnici zapuštěných plastových čtyřhranných</t>
  </si>
  <si>
    <t>254556156</t>
  </si>
  <si>
    <t xml:space="preserve">3      "položka dle výkresů  č. D.1.1.4.4.2-5.  </t>
  </si>
  <si>
    <t>741112302</t>
  </si>
  <si>
    <t>Montáž krabic pancéřových bez napojení na trubky a lišty a demontáže a montáže víčka rozvodek se zapojením vodičů na svorkovnici plastových čtyřhranných, vel. 167x167 mm</t>
  </si>
  <si>
    <t>1813474193</t>
  </si>
  <si>
    <t xml:space="preserve">38      "položka dle výkresů  č. D.1.1.4.4.2-5.  </t>
  </si>
  <si>
    <t>741112351</t>
  </si>
  <si>
    <t>Montáž krabic pancéřových bez napojení na trubky a lišty a demontáže a montáže víčka otevření nebo uzavření krabic víčkem na závit</t>
  </si>
  <si>
    <t>-1723669160</t>
  </si>
  <si>
    <t xml:space="preserve">(48+32+24)*2        "položka dle výkresů  č. D.1.1.4.4.2-5.  </t>
  </si>
  <si>
    <t>741112352</t>
  </si>
  <si>
    <t>Montáž krabic pancéřových bez napojení na trubky a lišty a demontáže a montáže víčka otevření nebo uzavření krabic víčkem na 2 šrouby</t>
  </si>
  <si>
    <t>-619139601</t>
  </si>
  <si>
    <t>38,000*2</t>
  </si>
  <si>
    <t>741112353</t>
  </si>
  <si>
    <t>Montáž krabic pancéřových bez napojení na trubky a lišty a demontáže a montáže víčka otevření nebo uzavření krabic víčkem na 4 šrouby</t>
  </si>
  <si>
    <t>165481810</t>
  </si>
  <si>
    <t>3*2</t>
  </si>
  <si>
    <t>741110511</t>
  </si>
  <si>
    <t>Montáž lišt a kanálků elektroinstalačních se spojkami, ohyby a rohy a s nasunutím do krabic vkládacích s víčkem, šířky do 60 mm</t>
  </si>
  <si>
    <t>1806623879</t>
  </si>
  <si>
    <t xml:space="preserve">65,00        "položka dle výkresů  č. D.1.1.4.4.2-5.  </t>
  </si>
  <si>
    <t>1513743977</t>
  </si>
  <si>
    <t xml:space="preserve">46,00        "položka dle výkresů  č. D.1.1.4.4.2-5.  </t>
  </si>
  <si>
    <t>-790553844</t>
  </si>
  <si>
    <t xml:space="preserve">56,00        "položka dle výkresů  č. D.1.1.4.4.2-5.  </t>
  </si>
  <si>
    <t>741MO0009</t>
  </si>
  <si>
    <t>Lišta vkládací 40x40mm - bezhalogenová</t>
  </si>
  <si>
    <t>-1975147722</t>
  </si>
  <si>
    <t xml:space="preserve">10,00        "položka dle výkresů  č. D.1.1.4.4.2-5.  </t>
  </si>
  <si>
    <t>741110061</t>
  </si>
  <si>
    <t>Montáž trubek elektroinstalačních s nasunutím nebo našroubováním do krabic plastových ohebných, uložených pod omítku, vnější Ø přes 11 do 23 mm</t>
  </si>
  <si>
    <t>-1863934893</t>
  </si>
  <si>
    <t xml:space="preserve">52,00        "položka dle výkresů  č. D.1.1.4.4.2-5.  </t>
  </si>
  <si>
    <t>741110022</t>
  </si>
  <si>
    <t>Montáž trubek elektroinstalačních s nasunutím nebo našroubováním do krabic plastových tuhých, uložených pod omítku, vnější Ø přes 23 do 35 mm</t>
  </si>
  <si>
    <t>1674817630</t>
  </si>
  <si>
    <t xml:space="preserve">37,00        "položka dle výkresů  č. D.1.1.4.4.2-5.  </t>
  </si>
  <si>
    <t>741MO0010</t>
  </si>
  <si>
    <t>KABELOVÝ ŽLAB + VÍKO 35x60 vč. tvarovek, spojovacích prvků a upevňovacích prvků, - upevnění ze stropu každý 1,5m</t>
  </si>
  <si>
    <t>770570394</t>
  </si>
  <si>
    <t xml:space="preserve">55,00        "položka dle výkresů  č. D.1.1.4.4.2-5.  </t>
  </si>
  <si>
    <t>741910551</t>
  </si>
  <si>
    <t>Montáž kovových nosných a doplňkových konstrukcí bez zhotovení z profilů ocelových</t>
  </si>
  <si>
    <t>-2041710355</t>
  </si>
  <si>
    <t xml:space="preserve">Poznámka k souboru cen:_x000d_
1. Ceny -0501 a -0502 jsou určeny pro konstrukce montované v celcích._x000d_
2. Montáž nosných kovových konstrukcí pro přístroje celkové hmotnosti přes 100 kg lze oceňovat cenou -0501 nebo -0502._x000d_
</t>
  </si>
  <si>
    <t xml:space="preserve">5*24      "položka dle výkresů  č. D.1.1.4.4.2-5.  </t>
  </si>
  <si>
    <t>741990041</t>
  </si>
  <si>
    <t>Ostatní doplňkové práce elektromontážní montáž tabulek pro rozvodny a elektrická zařízení výstražné a označovací</t>
  </si>
  <si>
    <t>-322984558</t>
  </si>
  <si>
    <t xml:space="preserve">Poznámka k souboru cen:_x000d_
1. V ceně -0041 nejsou započteny náklady na dodání tabulky. Tyto se oceňují ve specifikaci. Ztratné se nestanoví._x000d_
</t>
  </si>
  <si>
    <t>741210002</t>
  </si>
  <si>
    <t>Montáž rozvodnic oceloplechových nebo plastových bez zapojení vodičů běžných, hmotnosti do 50 kg</t>
  </si>
  <si>
    <t>925107213</t>
  </si>
  <si>
    <t>741MOA</t>
  </si>
  <si>
    <t>Svítidlo LED 13W/1800lm (pr.300mm) IP54 stropní/nástěnné - plast kryt LED 13W, 1800lm, 4000K</t>
  </si>
  <si>
    <t>1411724312</t>
  </si>
  <si>
    <t xml:space="preserve">23        "položka dle výkresů  č. D.1.1.4.4.2-5.  </t>
  </si>
  <si>
    <t>741MOB</t>
  </si>
  <si>
    <t>Svítidlo LED 18W/2040lm (pr.300mm) IP54 stropní/nástěnné - plast kryt LED 18W, 2400lm, 4000K</t>
  </si>
  <si>
    <t>-1537951072</t>
  </si>
  <si>
    <t xml:space="preserve">42        "položka dle výkresů  č. D.1.1.4.4.2-5.  </t>
  </si>
  <si>
    <t>741MON</t>
  </si>
  <si>
    <t>1836943208</t>
  </si>
  <si>
    <t xml:space="preserve">13        "položka dle výkresů  č. D.1.1.4.4.2-5.  </t>
  </si>
  <si>
    <t>741MO0011</t>
  </si>
  <si>
    <t>1916587623</t>
  </si>
  <si>
    <t>974031121</t>
  </si>
  <si>
    <t>Vysekání rýh ve zdivu cihelném na maltu vápennou nebo vápenocementovou do hl. 30 mm a šířky do 30 mm</t>
  </si>
  <si>
    <t>267102497</t>
  </si>
  <si>
    <t xml:space="preserve">74,00        "položka dle výkresů  č. D.1.1.4.4.2-5.  </t>
  </si>
  <si>
    <t>974031122</t>
  </si>
  <si>
    <t>Vysekání rýh ve zdivu cihelném na maltu vápennou nebo vápenocementovou do hl. 30 mm a šířky do 70 mm</t>
  </si>
  <si>
    <t>-209961787</t>
  </si>
  <si>
    <t xml:space="preserve">66,00        "položka dle výkresů  č. D.1.1.4.4.2-5.  </t>
  </si>
  <si>
    <t>974031142</t>
  </si>
  <si>
    <t>Vysekání rýh ve zdivu cihelném na maltu vápennou nebo vápenocementovou do hl. 70 mm a šířky do 70 mm</t>
  </si>
  <si>
    <t>1856350032</t>
  </si>
  <si>
    <t xml:space="preserve">58,00        "položka dle výkresů  č. D.1.1.4.4.2-5.  </t>
  </si>
  <si>
    <t>971033131</t>
  </si>
  <si>
    <t>Vybourání otvorů ve zdivu základovém nebo nadzákladovém z cihel, tvárnic, příčkovek z cihel pálených na maltu vápennou nebo vápenocementovou průměru profilu do 60 mm, tl. do 150 mm</t>
  </si>
  <si>
    <t>-139015795</t>
  </si>
  <si>
    <t>971033141</t>
  </si>
  <si>
    <t>Vybourání otvorů ve zdivu základovém nebo nadzákladovém z cihel, tvárnic, příčkovek z cihel pálených na maltu vápennou nebo vápenocementovou průměru profilu do 60 mm, tl. do 300 mm</t>
  </si>
  <si>
    <t>-2031918164</t>
  </si>
  <si>
    <t xml:space="preserve">4        "položka dle výkresů  č. D.1.1.4.4.2-5.  </t>
  </si>
  <si>
    <t>741MO0012</t>
  </si>
  <si>
    <t>Demontáž a opětovná montáž kazetového podhledu v 1NP</t>
  </si>
  <si>
    <t>1672739575</t>
  </si>
  <si>
    <t xml:space="preserve">34,00        "položka dle výkresů  č. D.1.1.4.4.2-5.  </t>
  </si>
  <si>
    <t>741MO0013</t>
  </si>
  <si>
    <t>Demontáž stávající elektroinstalace v místě stavebních úprav</t>
  </si>
  <si>
    <t>h</t>
  </si>
  <si>
    <t>150347777</t>
  </si>
  <si>
    <t xml:space="preserve">28        "položka dle výkresů  č. D.1.1.4.4.2-5.  </t>
  </si>
  <si>
    <t>741MO0014</t>
  </si>
  <si>
    <t>Uložení elektro odpadu na skládku včetně poplatku</t>
  </si>
  <si>
    <t>tun</t>
  </si>
  <si>
    <t>-260979180</t>
  </si>
  <si>
    <t xml:space="preserve">2        "položka dle výkresů  č. D.1.1.4.4.2-5.  </t>
  </si>
  <si>
    <t>741MO0015</t>
  </si>
  <si>
    <t>Zabezpečení pracoviště</t>
  </si>
  <si>
    <t>-183182125</t>
  </si>
  <si>
    <t>741MO0016</t>
  </si>
  <si>
    <t>Koordinace s ostatními profesemi</t>
  </si>
  <si>
    <t>-651341947</t>
  </si>
  <si>
    <t>741MO0017</t>
  </si>
  <si>
    <t>Pomocné práce, pomocné stavební práce nutné k řádnému dokončení díla, uvedení do provozu</t>
  </si>
  <si>
    <t>-1089697085</t>
  </si>
  <si>
    <t>741MO0018</t>
  </si>
  <si>
    <t>Projektová dokumentace skutečného provedení</t>
  </si>
  <si>
    <t>-148803103</t>
  </si>
  <si>
    <t>741810002</t>
  </si>
  <si>
    <t>Zkoušky a prohlídky elektrických rozvodů a zařízení celková prohlídka a vyhotovení revizní zprávy pro objem montážních prací přes 100 do 500 tis. Kč</t>
  </si>
  <si>
    <t>-1369768038</t>
  </si>
  <si>
    <t xml:space="preserve">Poznámka k souboru cen:_x000d_
1. Ceny -0001 až -0011 jsou určeny pro objem montážních prací včetně všech nákladů._x000d_
</t>
  </si>
  <si>
    <t>741811011</t>
  </si>
  <si>
    <t>Zkoušky a prohlídky rozvodných zařízení kontrola rozváděčů nn, (1 pole) silových, hmotnosti do 200 kg</t>
  </si>
  <si>
    <t>-1725560893</t>
  </si>
  <si>
    <t xml:space="preserve">3        "položka dle výkresů  č. D.1.1.4.4.6 a 7</t>
  </si>
  <si>
    <t>997013214</t>
  </si>
  <si>
    <t>Vnitrostaveništní doprava suti a vybouraných hmot vodorovně do 50 m svisle ručně (nošením po schodech) pro budovy a haly výšky přes 12 do 15 m</t>
  </si>
  <si>
    <t>-114561637</t>
  </si>
  <si>
    <t>74268223</t>
  </si>
  <si>
    <t>0,950*22</t>
  </si>
  <si>
    <t>-663986709</t>
  </si>
  <si>
    <t>877663476</t>
  </si>
  <si>
    <t xml:space="preserve">DODÁVKY   </t>
  </si>
  <si>
    <t>RH</t>
  </si>
  <si>
    <t>ÚPRAVA ROZVADĚČE RH100</t>
  </si>
  <si>
    <t>RH0001</t>
  </si>
  <si>
    <t>Propojení obvodů + propoj lišty</t>
  </si>
  <si>
    <t>2107341225</t>
  </si>
  <si>
    <t xml:space="preserve">1        "položka dle výkresů  č. D.1.1.4.4.2</t>
  </si>
  <si>
    <t>RH0002</t>
  </si>
  <si>
    <t>úprava krycí desky</t>
  </si>
  <si>
    <t>345571322</t>
  </si>
  <si>
    <t>RH0003</t>
  </si>
  <si>
    <t xml:space="preserve">Jistič  trojpólový 10kA   B40/3</t>
  </si>
  <si>
    <t>-1879428254</t>
  </si>
  <si>
    <t>RH0004</t>
  </si>
  <si>
    <t xml:space="preserve">Svorka řadová  10 mm2</t>
  </si>
  <si>
    <t>1137701949</t>
  </si>
  <si>
    <t xml:space="preserve">3        "položka dle výkresů  č. D.1.1.4.4.2</t>
  </si>
  <si>
    <t>RS1</t>
  </si>
  <si>
    <t xml:space="preserve">ROZVADEČ  RS1</t>
  </si>
  <si>
    <t>RS10001</t>
  </si>
  <si>
    <t>Oceloplechová rozvodnice zapuštěná 56 modulů rozměry 359x714x97mm vč. příslušenství</t>
  </si>
  <si>
    <t>-610089036</t>
  </si>
  <si>
    <t xml:space="preserve">1        "položka dle výkresů  č. D.1.1.4.4.6</t>
  </si>
  <si>
    <t>RS10002</t>
  </si>
  <si>
    <t>-1326101418</t>
  </si>
  <si>
    <t>RS10003</t>
  </si>
  <si>
    <t>Obal na výkresy rozměr 250x138mm</t>
  </si>
  <si>
    <t>946033721</t>
  </si>
  <si>
    <t>RS10004</t>
  </si>
  <si>
    <t>Popisný štítek 20x100mm</t>
  </si>
  <si>
    <t>1605358144</t>
  </si>
  <si>
    <t>RS10005</t>
  </si>
  <si>
    <t xml:space="preserve">Svodič přepětí  typ 2/4</t>
  </si>
  <si>
    <t>1174277092</t>
  </si>
  <si>
    <t>RS10006</t>
  </si>
  <si>
    <t xml:space="preserve">Spínač trojpólový 10kA   I-0  40A/3 na DIN lištu</t>
  </si>
  <si>
    <t>-1042711739</t>
  </si>
  <si>
    <t>RS10007</t>
  </si>
  <si>
    <t xml:space="preserve">Jistič + chránič  16/1N/003B</t>
  </si>
  <si>
    <t>1879994633</t>
  </si>
  <si>
    <t xml:space="preserve">3        "položka dle výkresů  č. D.1.1.4.4.6</t>
  </si>
  <si>
    <t>RS10008</t>
  </si>
  <si>
    <t xml:space="preserve">Jistič  jednopólový 10kA   B6/1</t>
  </si>
  <si>
    <t>182314559</t>
  </si>
  <si>
    <t xml:space="preserve">2        "položka dle výkresů  č. D.1.1.4.4.6</t>
  </si>
  <si>
    <t>RS10009</t>
  </si>
  <si>
    <t xml:space="preserve">Jistič  jednopólový 10kA   B10/1</t>
  </si>
  <si>
    <t>892478513</t>
  </si>
  <si>
    <t xml:space="preserve">4        "položka dle výkresů  č. D.1.1.4.4.6</t>
  </si>
  <si>
    <t>RS10010</t>
  </si>
  <si>
    <t xml:space="preserve">Jistič  jednopólový 10kA   B13/1</t>
  </si>
  <si>
    <t>-1791102636</t>
  </si>
  <si>
    <t>RS10011</t>
  </si>
  <si>
    <t xml:space="preserve">Jistič  trojpólový 10kA   B25/3</t>
  </si>
  <si>
    <t>870832618</t>
  </si>
  <si>
    <t>RS10012</t>
  </si>
  <si>
    <t xml:space="preserve">Stykač  230V/25A/2  2.kt.zap</t>
  </si>
  <si>
    <t>-1407359110</t>
  </si>
  <si>
    <t>RS10013</t>
  </si>
  <si>
    <t xml:space="preserve">Spínací hodiny denní  230V</t>
  </si>
  <si>
    <t>-243264046</t>
  </si>
  <si>
    <t>RS10014</t>
  </si>
  <si>
    <t xml:space="preserve">Svorka řadová  4 mm2</t>
  </si>
  <si>
    <t>1361350245</t>
  </si>
  <si>
    <t xml:space="preserve">34        "položka dle výkresů  č. D.1.1.4.4.6</t>
  </si>
  <si>
    <t>RS10015</t>
  </si>
  <si>
    <t>627600280</t>
  </si>
  <si>
    <t xml:space="preserve">9        "položka dle výkresů  č. D.1.1.4.4.6</t>
  </si>
  <si>
    <t>RS2</t>
  </si>
  <si>
    <t>ROZVADĚČ RS2</t>
  </si>
  <si>
    <t>RS20001</t>
  </si>
  <si>
    <t>Oceloplechová rozvodnice zapuštěná 42 modulů rozměry 359x589x97mm vč. příslušenství</t>
  </si>
  <si>
    <t>-1171289972</t>
  </si>
  <si>
    <t xml:space="preserve">1       "položka dle výkresů  č. D.1.1.4.4.7</t>
  </si>
  <si>
    <t>RS20002</t>
  </si>
  <si>
    <t>-1952265288</t>
  </si>
  <si>
    <t>RS20003</t>
  </si>
  <si>
    <t>1206008062</t>
  </si>
  <si>
    <t>RS20004</t>
  </si>
  <si>
    <t>1154787130</t>
  </si>
  <si>
    <t>RS20005</t>
  </si>
  <si>
    <t>1113528732</t>
  </si>
  <si>
    <t>RS20006</t>
  </si>
  <si>
    <t xml:space="preserve">Spínač trojpólový 10kA   I-0  25A/3 na DIN lištu</t>
  </si>
  <si>
    <t>1218953469</t>
  </si>
  <si>
    <t>RS20007</t>
  </si>
  <si>
    <t>1435389070</t>
  </si>
  <si>
    <t xml:space="preserve">3       "položka dle výkresů  č. D.1.1.4.4.7</t>
  </si>
  <si>
    <t>RS20008</t>
  </si>
  <si>
    <t>-1501618107</t>
  </si>
  <si>
    <t xml:space="preserve">2       "položka dle výkresů  č. D.1.1.4.4.7</t>
  </si>
  <si>
    <t>RS20009</t>
  </si>
  <si>
    <t>-765168034</t>
  </si>
  <si>
    <t xml:space="preserve">4       "položka dle výkresů  č. D.1.1.4.4.7</t>
  </si>
  <si>
    <t>RS20010</t>
  </si>
  <si>
    <t>1013297330</t>
  </si>
  <si>
    <t>RS20011</t>
  </si>
  <si>
    <t>-1497289195</t>
  </si>
  <si>
    <t>136</t>
  </si>
  <si>
    <t>RS20012</t>
  </si>
  <si>
    <t>-1082611504</t>
  </si>
  <si>
    <t>137</t>
  </si>
  <si>
    <t>RS20013</t>
  </si>
  <si>
    <t>1977295793</t>
  </si>
  <si>
    <t xml:space="preserve">25       "položka dle výkresů  č. D.1.1.4.4.7</t>
  </si>
  <si>
    <t>138</t>
  </si>
  <si>
    <t>RS20014</t>
  </si>
  <si>
    <t>802471703</t>
  </si>
  <si>
    <t>RS3</t>
  </si>
  <si>
    <t>ROZVADĚČ RS3</t>
  </si>
  <si>
    <t>139</t>
  </si>
  <si>
    <t>RS30001</t>
  </si>
  <si>
    <t>1485713541</t>
  </si>
  <si>
    <t>140</t>
  </si>
  <si>
    <t>RS30002</t>
  </si>
  <si>
    <t>929184683</t>
  </si>
  <si>
    <t>141</t>
  </si>
  <si>
    <t>RS30003</t>
  </si>
  <si>
    <t>1938950823</t>
  </si>
  <si>
    <t>142</t>
  </si>
  <si>
    <t>RS30004</t>
  </si>
  <si>
    <t>956115799</t>
  </si>
  <si>
    <t>143</t>
  </si>
  <si>
    <t>RS30005</t>
  </si>
  <si>
    <t>-328934606</t>
  </si>
  <si>
    <t>144</t>
  </si>
  <si>
    <t>RS30006</t>
  </si>
  <si>
    <t>246360332</t>
  </si>
  <si>
    <t>145</t>
  </si>
  <si>
    <t>RS30007</t>
  </si>
  <si>
    <t>-1168527533</t>
  </si>
  <si>
    <t>146</t>
  </si>
  <si>
    <t>RS30008</t>
  </si>
  <si>
    <t>-167663066</t>
  </si>
  <si>
    <t>147</t>
  </si>
  <si>
    <t>RS30009</t>
  </si>
  <si>
    <t>-280324121</t>
  </si>
  <si>
    <t>148</t>
  </si>
  <si>
    <t>RS30010</t>
  </si>
  <si>
    <t>1858281005</t>
  </si>
  <si>
    <t>149</t>
  </si>
  <si>
    <t>RS30011</t>
  </si>
  <si>
    <t>168747930</t>
  </si>
  <si>
    <t>150</t>
  </si>
  <si>
    <t>RS30012</t>
  </si>
  <si>
    <t>1684898657</t>
  </si>
  <si>
    <t>151</t>
  </si>
  <si>
    <t>RS30013</t>
  </si>
  <si>
    <t>256697997</t>
  </si>
  <si>
    <t>152</t>
  </si>
  <si>
    <t>RS30014</t>
  </si>
  <si>
    <t>-1597344773</t>
  </si>
  <si>
    <t>PS 01 - Vybavení sociálních zařízení</t>
  </si>
  <si>
    <t>725291512X01</t>
  </si>
  <si>
    <t>Doplňky zařízení koupelen a záchodů plastové dávkovač tekutého mýdla na 500 ml, uzamykatelný včetně montáže</t>
  </si>
  <si>
    <t>-430313360</t>
  </si>
  <si>
    <t xml:space="preserve">25    "viz. přílohy PD: D.2.1.1</t>
  </si>
  <si>
    <t>725291522X02</t>
  </si>
  <si>
    <t>Doplňky zařízení koupelen a záchodů plastové zásobník toaletních papírů, uzamykatelný včetně montáže</t>
  </si>
  <si>
    <t>-605313006</t>
  </si>
  <si>
    <t xml:space="preserve">10    "viz. přílohy PD: D.2.1.1</t>
  </si>
  <si>
    <t>725291531</t>
  </si>
  <si>
    <t>Doplňky zařízení koupelen a záchodů plastové zásobník papírových ručníků</t>
  </si>
  <si>
    <t>1041801506</t>
  </si>
  <si>
    <t xml:space="preserve">3    "viz. přílohy PD: D.2.1.1</t>
  </si>
  <si>
    <t>725291572X06</t>
  </si>
  <si>
    <t>Doplňky zařízení koupelen a záchodů odpadkový koš plastový s vyjímatelnou vložkou, nášlapný s víkem o objemu 5 l včetně dopravy a umístění dle přílohy D.2.1.1.</t>
  </si>
  <si>
    <t>2118991209</t>
  </si>
  <si>
    <t xml:space="preserve">6    "viz. přílohy PD: D.2.1.1</t>
  </si>
  <si>
    <t>725291572X09</t>
  </si>
  <si>
    <t>Doplňky zařízení koupelen a záchodů odpadkový koš plastový s vyjímatelnou vložkou, nášlapný s víkem o objemu 10 l včetně dopravy a umístění dle přílohy D.2.1.1.</t>
  </si>
  <si>
    <t>894335351</t>
  </si>
  <si>
    <t>725291651X08</t>
  </si>
  <si>
    <t>Doplňky zařízení koupelen a záchodů háček na ručník, materiál anticoro včetně dopravy a umístění dle přílohy D.2.1.1.</t>
  </si>
  <si>
    <t>-1285651456</t>
  </si>
  <si>
    <t xml:space="preserve">2    "viz. přílohy PD: D.2.1.1</t>
  </si>
  <si>
    <t>725291671X05</t>
  </si>
  <si>
    <t>Doplňky zařízení koupelen a záchodů odpadkový koš drátěný obsah 18 l včetně dopravy a umístění dle přílohy D.2.1.1.		</t>
  </si>
  <si>
    <t>511541648</t>
  </si>
  <si>
    <t>725291811X12</t>
  </si>
  <si>
    <t>Doplňky zařízení koupelen a záchodů elektrický osoušeč rukou s krytem z hliníkového tlakového odlitku, 230 V/1800 W, barva bílá včetně montáže (elektro připojení viz.D.1.1.4.4.)</t>
  </si>
  <si>
    <t>951908692</t>
  </si>
  <si>
    <t xml:space="preserve">8    "viz. přílohy PD: D.2.1.1</t>
  </si>
  <si>
    <t>725291822X67</t>
  </si>
  <si>
    <t>Doplňky zařízení koupelen a záchodů štětka na WC včetně dopravy a umístění dle příloh PD: D.2.1.1</t>
  </si>
  <si>
    <t>-219511913</t>
  </si>
  <si>
    <t xml:space="preserve">24    "viz. přílohy PD: D.2.1.1</t>
  </si>
  <si>
    <t>725291905X07</t>
  </si>
  <si>
    <t>Doplňky zařízení koupelen a záchodů madlo na dveře délka 700 mm materiál ocel povrchová úprava komaxit bílý včetně dopravy a montáže dle přílohy D.2.1.1.</t>
  </si>
  <si>
    <t>1979578576</t>
  </si>
  <si>
    <t xml:space="preserve">1    "viz. přílohy PD: D.2.1.1</t>
  </si>
  <si>
    <t>-803380614</t>
  </si>
  <si>
    <t>781020002X10</t>
  </si>
  <si>
    <t>Zrcadlo s plastovým rámem rozměry 300 x 400 mm s bezpečnostní folií na zadní straně zrcadla včetně dopravy, umístění a montáže dle přílohy D.2.1.1.</t>
  </si>
  <si>
    <t>-1608846273</t>
  </si>
  <si>
    <t>781020012X11</t>
  </si>
  <si>
    <t>Zrcadlo pro invalidní nastavitelné sklopné 600 x 450 mm s páčkou pro naklánění, povrchová úprava komaxit bílý, včetně dopravy, umístění a montáže dle přílohy D.2.1.1.</t>
  </si>
  <si>
    <t>1334815335</t>
  </si>
  <si>
    <t>-496707946</t>
  </si>
  <si>
    <t>VON - Vedlejší a ostatní náklady</t>
  </si>
  <si>
    <t>VRN - Vedlejší rozpočtové náklady</t>
  </si>
  <si>
    <t xml:space="preserve">    O02 - Ostatní náklady</t>
  </si>
  <si>
    <t xml:space="preserve">    0 - Vedlejší rozpočtové náklady</t>
  </si>
  <si>
    <t>VRN</t>
  </si>
  <si>
    <t>Vedlejší rozpočtové náklady</t>
  </si>
  <si>
    <t>O02</t>
  </si>
  <si>
    <t>Ostatní náklady</t>
  </si>
  <si>
    <t>011514X07</t>
  </si>
  <si>
    <t>Činnost statika ve výstavbě</t>
  </si>
  <si>
    <t>1024</t>
  </si>
  <si>
    <t>794571198</t>
  </si>
  <si>
    <t>013254X00</t>
  </si>
  <si>
    <t>Vypracování dokumentace skutečného provedení stavby v souladu s platnou legislativou 3x v tištěné podobě 1x elektronicky na CD</t>
  </si>
  <si>
    <t>-1038685386</t>
  </si>
  <si>
    <t>0132740X1</t>
  </si>
  <si>
    <t>Fotodokumentace prováděného díla</t>
  </si>
  <si>
    <t>-1641579767</t>
  </si>
  <si>
    <t>Poznámka k položce:_x000d_
Zajištění průběžné fotodokumentace provádění díla - zhotovitel zajistí a předá zadavateli průběžnou fotodokumentaci realizace díla v 1 digitálním vyhotovení. Fotodokumentace bude dokladovat průběh díla a bude zejména dokumentovat části stavby a konstrukce před jejich zakrytím. Blíže viz Smlouva o dílo.</t>
  </si>
  <si>
    <t>043103X11</t>
  </si>
  <si>
    <t xml:space="preserve">Zkoušky, atesty a revize </t>
  </si>
  <si>
    <t>1583161358</t>
  </si>
  <si>
    <t>Poznámka k položce:_x000d_
Náklady na zajištění všech nezbytných zkoušek, atestů a revizí podle platných právních předpisů, kterými bude prokázáno dosažení předepsané kvality a předepsaných technických parametrů díla. Bližší specifikace je uvedena ve Smlouva o dílo.</t>
  </si>
  <si>
    <t>045002000</t>
  </si>
  <si>
    <t>Kompletační a koordinační činnost</t>
  </si>
  <si>
    <t>1149903628</t>
  </si>
  <si>
    <t>Poznámka k položce:_x000d_
Náklady na zajištění oznámení zahájení stavebních prací v souladu s pravomocnými rozhodnutími a vyjádřeními například správců sítí, zajištění koordinační činnosti poddodavatelů zhotovitele, zajištění a provedení všech nezbytných opatření organizačního a stavebně technologického charakteru k řádnému provedení předmětu díla. Předání všech dokladů o dokončené stavbě.</t>
  </si>
  <si>
    <t>049003X008</t>
  </si>
  <si>
    <t>Náklady spojené s vyřízením požadavků orgánů a organizací nutných před započetím výstavby</t>
  </si>
  <si>
    <t>1275448737</t>
  </si>
  <si>
    <t>301000X010</t>
  </si>
  <si>
    <t xml:space="preserve">Výrobní a dílenská dokumentace </t>
  </si>
  <si>
    <t>-1742807248</t>
  </si>
  <si>
    <t xml:space="preserve">Poznámka k položce:_x000d_
Před realizací stavby objednatel požaduje po vybraném dodavateli zpracování podrobné dílenské dokumentace (tam, kde je to relevantní), která bude odsouhlasena autorem projektové dokumentace (PD).“ </t>
  </si>
  <si>
    <t>0300010X1</t>
  </si>
  <si>
    <t>Vybudování, provoz, údržba a odstraněnní zařízení staveniště</t>
  </si>
  <si>
    <t>-1027740283</t>
  </si>
  <si>
    <t>Poznámka k položce:_x000d_
Náklady na vybudování a zajištění zařízení staveniště a jeho provoz, údržbu a likvidaci_x000d_
 v souladu s platnými právními předpisy, včetně případného zajištění ohlášení dle zákona č. 183/2006 Sb., o územním plánování a stavebním řádu (stavební zákon), ve znění pozdějších předpisů; zřízení staveništních přípojek energií (vody a energie), jejich měření, provoz, údržba, úhrada a likvidace; zajištění případného zimního opatření; náklady na úpravu povrchů po odstranění zařízení staveniště a úklid ploch, na kterých bylo zařízení staveniště provozováno; dodávka, skladování, správa, zabudování a montáž veškerých dílů a materiálů a zařízení týkající se veřejné zakázky; zajištění staveniště proti přístupu nepovolaných osob. Náklady na vybavení objektů zařízení staveniště a odstranění objektů zařízení staveniště včetně odvozu. Náklady na vhodné zabezpečení staveniště.</t>
  </si>
  <si>
    <t>0700010X1</t>
  </si>
  <si>
    <t>Provozní a územní vlivy</t>
  </si>
  <si>
    <t>-237851809</t>
  </si>
  <si>
    <t xml:space="preserve">Poznámka k položce:_x000d_
Náklady na úpravu pozemků, jež  nejsou součástí díla, ale budou stavbou dotčeny, uvede zhotovitel po ukončení prací neprodleně do původního stavu; náklady na zajištění opatření k dočasné ochraně vzrostlých dřevin, jež mají být zachovány, konstrukcí a staveb, náklady na opatření k ochraně a zabezpečení strojů a materiálů na staveništi. Náklady na zábor pozemku, který není v majetku zadavatele.</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</si>
  <si>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</si>
  <si>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</si>
  <si>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</si>
  <si>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</si>
  <si>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</si>
  <si>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</si>
  <si>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</si>
  <si>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</si>
  <si>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</si>
  <si>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</si>
  <si>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</si>
  <si>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</si>
  <si>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</si>
  <si>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</si>
  <si>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Provozní soubor</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</si>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</sst>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i/>
      <sz val="8"/>
      <color rgb="FF003366"/>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8" fillId="0" borderId="0" applyNumberFormat="0" applyFill="0" applyBorder="0" applyAlignment="0" applyProtection="0"/>
  </cellStyleXfs>
  <cellXfs count="40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xf numFmtId="0" fontId="0" fillId="0" borderId="0" xfId="0" applyAlignment="1">
      <alignment horizontal="center" vertical="center"/>
    </xf>
    <xf numFmtId="0" fontId="15"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6" fillId="0" borderId="0" xfId="0" applyFont="1" applyAlignment="1" applyProtection="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9"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9"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20" fillId="0" borderId="6" xfId="0" applyFont="1" applyBorder="1" applyAlignment="1" applyProtection="1">
      <alignment horizontal="left" vertical="center"/>
    </xf>
    <xf numFmtId="0" fontId="0" fillId="0" borderId="6" xfId="0" applyFont="1" applyBorder="1" applyAlignment="1" applyProtection="1">
      <alignment vertical="center"/>
    </xf>
    <xf numFmtId="4" fontId="20"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1" fillId="0" borderId="0" xfId="0" applyNumberFormat="1" applyFont="1" applyAlignment="1" applyProtection="1">
      <alignment vertical="center"/>
    </xf>
    <xf numFmtId="0" fontId="1" fillId="0" borderId="4" xfId="0" applyFont="1" applyBorder="1" applyAlignment="1">
      <alignment vertical="center"/>
    </xf>
    <xf numFmtId="0" fontId="21"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20"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2" fillId="0" borderId="12" xfId="0" applyFont="1" applyBorder="1" applyAlignment="1">
      <alignment horizontal="center" vertical="center"/>
    </xf>
    <xf numFmtId="0" fontId="22"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3" fillId="0" borderId="15" xfId="0" applyFont="1" applyBorder="1" applyAlignment="1">
      <alignment horizontal="left" vertical="center"/>
    </xf>
    <xf numFmtId="0" fontId="23"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3" fillId="0" borderId="15" xfId="0" applyFont="1" applyBorder="1" applyAlignment="1" applyProtection="1">
      <alignment horizontal="left" vertical="center"/>
    </xf>
    <xf numFmtId="0" fontId="23"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4" fillId="4" borderId="7" xfId="0" applyFont="1" applyFill="1" applyBorder="1" applyAlignment="1" applyProtection="1">
      <alignment horizontal="center" vertical="center"/>
    </xf>
    <xf numFmtId="0" fontId="24"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4" fillId="4" borderId="8" xfId="0" applyFont="1" applyFill="1" applyBorder="1" applyAlignment="1" applyProtection="1">
      <alignment horizontal="center" vertical="center"/>
    </xf>
    <xf numFmtId="0" fontId="24" fillId="4" borderId="8" xfId="0" applyFont="1" applyFill="1" applyBorder="1" applyAlignment="1" applyProtection="1">
      <alignment horizontal="right" vertical="center"/>
    </xf>
    <xf numFmtId="0" fontId="24" fillId="4" borderId="9" xfId="0" applyFont="1" applyFill="1" applyBorder="1" applyAlignment="1" applyProtection="1">
      <alignment horizontal="center" vertical="center"/>
    </xf>
    <xf numFmtId="0" fontId="25" fillId="0" borderId="17" xfId="0" applyFont="1" applyBorder="1" applyAlignment="1" applyProtection="1">
      <alignment horizontal="center" vertical="center" wrapText="1"/>
    </xf>
    <xf numFmtId="0" fontId="25" fillId="0" borderId="18" xfId="0" applyFont="1" applyBorder="1" applyAlignment="1" applyProtection="1">
      <alignment horizontal="center" vertical="center" wrapText="1"/>
    </xf>
    <xf numFmtId="0" fontId="25"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6" fillId="0" borderId="0" xfId="0" applyFont="1" applyAlignment="1" applyProtection="1">
      <alignment horizontal="left" vertical="center"/>
    </xf>
    <xf numFmtId="0" fontId="26" fillId="0" borderId="0" xfId="0" applyFont="1" applyAlignment="1" applyProtection="1">
      <alignment vertical="center"/>
    </xf>
    <xf numFmtId="4" fontId="26"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2" fillId="0" borderId="15"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6" xfId="0" applyNumberFormat="1" applyFont="1" applyBorder="1" applyAlignment="1" applyProtection="1">
      <alignment vertical="center"/>
    </xf>
    <xf numFmtId="0" fontId="4" fillId="0" borderId="0" xfId="0" applyFont="1" applyAlignment="1">
      <alignment horizontal="left" vertical="center"/>
    </xf>
    <xf numFmtId="0" fontId="27" fillId="0" borderId="0" xfId="0" applyFont="1" applyAlignment="1">
      <alignment horizontal="left"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horizontal="righ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0" fontId="31" fillId="0" borderId="0" xfId="1" applyFont="1" applyAlignment="1">
      <alignment horizontal="center" vertical="center"/>
    </xf>
    <xf numFmtId="0" fontId="7" fillId="0" borderId="0" xfId="0" applyFont="1" applyAlignment="1" applyProtection="1">
      <alignment vertical="center"/>
    </xf>
    <xf numFmtId="0" fontId="32"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6"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20" fillId="0" borderId="0" xfId="0" applyFont="1" applyAlignment="1">
      <alignment horizontal="left" vertical="center"/>
    </xf>
    <xf numFmtId="4" fontId="26"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3"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4"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4"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4" fillId="4" borderId="17" xfId="0" applyFont="1" applyFill="1" applyBorder="1" applyAlignment="1" applyProtection="1">
      <alignment horizontal="center" vertical="center" wrapText="1"/>
    </xf>
    <xf numFmtId="0" fontId="24" fillId="4" borderId="18" xfId="0" applyFont="1" applyFill="1" applyBorder="1" applyAlignment="1" applyProtection="1">
      <alignment horizontal="center" vertical="center" wrapText="1"/>
    </xf>
    <xf numFmtId="0" fontId="24" fillId="4" borderId="18" xfId="0" applyFont="1" applyFill="1" applyBorder="1" applyAlignment="1" applyProtection="1">
      <alignment horizontal="center" vertical="center" wrapText="1"/>
      <protection locked="0"/>
    </xf>
    <xf numFmtId="0" fontId="24"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6" fillId="0" borderId="0" xfId="0" applyNumberFormat="1" applyFont="1" applyAlignment="1" applyProtection="1"/>
    <xf numFmtId="0" fontId="0" fillId="0" borderId="13" xfId="0" applyBorder="1" applyAlignment="1" applyProtection="1">
      <alignment vertical="center"/>
    </xf>
    <xf numFmtId="166" fontId="35" fillId="0" borderId="13" xfId="0" applyNumberFormat="1" applyFont="1" applyBorder="1" applyAlignment="1" applyProtection="1"/>
    <xf numFmtId="166" fontId="35" fillId="0" borderId="14" xfId="0" applyNumberFormat="1" applyFont="1" applyBorder="1" applyAlignment="1" applyProtection="1"/>
    <xf numFmtId="4" fontId="36"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4" fillId="0" borderId="23" xfId="0" applyFont="1" applyBorder="1" applyAlignment="1" applyProtection="1">
      <alignment horizontal="center" vertical="center"/>
    </xf>
    <xf numFmtId="49" fontId="24" fillId="0" borderId="23" xfId="0" applyNumberFormat="1" applyFont="1" applyBorder="1" applyAlignment="1" applyProtection="1">
      <alignment horizontal="left" vertical="center" wrapText="1"/>
    </xf>
    <xf numFmtId="0" fontId="24" fillId="0" borderId="23" xfId="0" applyFont="1" applyBorder="1" applyAlignment="1" applyProtection="1">
      <alignment horizontal="left" vertical="center" wrapText="1"/>
    </xf>
    <xf numFmtId="0" fontId="24" fillId="0" borderId="23" xfId="0" applyFont="1" applyBorder="1" applyAlignment="1" applyProtection="1">
      <alignment horizontal="center" vertical="center" wrapText="1"/>
    </xf>
    <xf numFmtId="167" fontId="24" fillId="0" borderId="23" xfId="0" applyNumberFormat="1" applyFont="1" applyBorder="1" applyAlignment="1" applyProtection="1">
      <alignment vertical="center"/>
    </xf>
    <xf numFmtId="4" fontId="24" fillId="2" borderId="23" xfId="0" applyNumberFormat="1" applyFont="1" applyFill="1" applyBorder="1" applyAlignment="1" applyProtection="1">
      <alignment vertical="center"/>
      <protection locked="0"/>
    </xf>
    <xf numFmtId="4" fontId="24" fillId="0" borderId="23" xfId="0" applyNumberFormat="1" applyFont="1" applyBorder="1" applyAlignment="1" applyProtection="1">
      <alignment vertical="center"/>
    </xf>
    <xf numFmtId="0" fontId="25" fillId="2" borderId="15" xfId="0" applyFont="1" applyFill="1" applyBorder="1" applyAlignment="1" applyProtection="1">
      <alignment horizontal="left" vertical="center"/>
      <protection locked="0"/>
    </xf>
    <xf numFmtId="0" fontId="25" fillId="0" borderId="0" xfId="0" applyFont="1" applyBorder="1" applyAlignment="1" applyProtection="1">
      <alignment horizontal="center" vertical="center"/>
    </xf>
    <xf numFmtId="166" fontId="25" fillId="0" borderId="0" xfId="0" applyNumberFormat="1" applyFont="1" applyBorder="1" applyAlignment="1" applyProtection="1">
      <alignment vertical="center"/>
    </xf>
    <xf numFmtId="166" fontId="25" fillId="0" borderId="16" xfId="0" applyNumberFormat="1" applyFont="1" applyBorder="1" applyAlignment="1" applyProtection="1">
      <alignment vertical="center"/>
    </xf>
    <xf numFmtId="0" fontId="24"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38"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5" fillId="2" borderId="20" xfId="0" applyFont="1" applyFill="1" applyBorder="1" applyAlignment="1" applyProtection="1">
      <alignment horizontal="left" vertical="center"/>
      <protection locked="0"/>
    </xf>
    <xf numFmtId="0" fontId="25" fillId="0" borderId="21" xfId="0" applyFont="1" applyBorder="1" applyAlignment="1" applyProtection="1">
      <alignment horizontal="center" vertical="center"/>
    </xf>
    <xf numFmtId="166" fontId="25" fillId="0" borderId="21" xfId="0" applyNumberFormat="1" applyFont="1" applyBorder="1" applyAlignment="1" applyProtection="1">
      <alignment vertical="center"/>
    </xf>
    <xf numFmtId="166" fontId="25" fillId="0" borderId="22" xfId="0" applyNumberFormat="1" applyFont="1" applyBorder="1" applyAlignment="1" applyProtection="1">
      <alignment vertical="center"/>
    </xf>
    <xf numFmtId="0" fontId="13" fillId="0" borderId="4" xfId="0" applyFont="1" applyBorder="1" applyAlignment="1" applyProtection="1"/>
    <xf numFmtId="0" fontId="13" fillId="0" borderId="0" xfId="0" applyFont="1" applyAlignment="1" applyProtection="1"/>
    <xf numFmtId="0" fontId="13" fillId="0" borderId="0" xfId="0" applyFont="1" applyAlignment="1" applyProtection="1">
      <alignment horizontal="left"/>
    </xf>
    <xf numFmtId="0" fontId="13" fillId="0" borderId="0" xfId="0" applyFont="1" applyAlignment="1" applyProtection="1">
      <protection locked="0"/>
    </xf>
    <xf numFmtId="4" fontId="13" fillId="0" borderId="0" xfId="0" applyNumberFormat="1" applyFont="1" applyAlignment="1" applyProtection="1"/>
    <xf numFmtId="0" fontId="13" fillId="0" borderId="4" xfId="0" applyFont="1" applyBorder="1" applyAlignment="1"/>
    <xf numFmtId="0" fontId="13" fillId="0" borderId="15" xfId="0" applyFont="1" applyBorder="1" applyAlignment="1" applyProtection="1"/>
    <xf numFmtId="0" fontId="13" fillId="0" borderId="0" xfId="0" applyFont="1" applyBorder="1" applyAlignment="1" applyProtection="1"/>
    <xf numFmtId="166" fontId="13" fillId="0" borderId="0" xfId="0" applyNumberFormat="1" applyFont="1" applyBorder="1" applyAlignment="1" applyProtection="1"/>
    <xf numFmtId="166" fontId="13" fillId="0" borderId="16" xfId="0" applyNumberFormat="1" applyFont="1" applyBorder="1" applyAlignment="1" applyProtection="1"/>
    <xf numFmtId="0" fontId="13" fillId="0" borderId="0" xfId="0" applyFont="1" applyAlignment="1">
      <alignment horizontal="left"/>
    </xf>
    <xf numFmtId="0" fontId="13" fillId="0" borderId="0" xfId="0" applyFont="1" applyAlignment="1">
      <alignment horizontal="center"/>
    </xf>
    <xf numFmtId="4" fontId="13" fillId="0" borderId="0" xfId="0" applyNumberFormat="1" applyFont="1" applyAlignment="1">
      <alignmen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3" fillId="0" borderId="29" xfId="0" applyFont="1" applyBorder="1" applyAlignment="1">
      <alignment horizontal="left"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horizontal="left" vertical="center" wrapText="1"/>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5"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2" fillId="0" borderId="1" xfId="0" applyFont="1" applyBorder="1" applyAlignment="1">
      <alignment horizontal="center"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6"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4" fillId="0" borderId="1" xfId="0" applyFont="1" applyBorder="1" applyAlignment="1">
      <alignment horizontal="center" vertical="center"/>
    </xf>
    <xf numFmtId="0" fontId="44"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5"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1" fillId="0" borderId="1" xfId="0" applyFont="1" applyBorder="1" applyAlignment="1">
      <alignment horizontal="left" vertical="center" wrapText="1"/>
    </xf>
    <xf numFmtId="0" fontId="44"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6" fillId="0" borderId="0" xfId="0" applyFont="1" applyAlignment="1">
      <alignment vertical="center"/>
    </xf>
    <xf numFmtId="0" fontId="43" fillId="0" borderId="1" xfId="0" applyFont="1" applyBorder="1" applyAlignment="1">
      <alignment vertical="center"/>
    </xf>
    <xf numFmtId="0" fontId="46" fillId="0" borderId="29" xfId="0" applyFont="1" applyBorder="1" applyAlignment="1">
      <alignment vertical="center"/>
    </xf>
    <xf numFmtId="0" fontId="43" fillId="0" borderId="29" xfId="0" applyFont="1" applyBorder="1" applyAlignment="1">
      <alignment vertical="center"/>
    </xf>
    <xf numFmtId="0" fontId="0" fillId="0" borderId="1" xfId="0"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6"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1" xfId="0" applyFont="1" applyBorder="1" applyAlignment="1">
      <alignment horizontal="center" vertical="center"/>
    </xf>
    <xf numFmtId="0" fontId="41" fillId="0" borderId="1" xfId="0" applyFont="1" applyBorder="1" applyAlignment="1">
      <alignment horizontal="lef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theme" Target="theme/theme1.xml" /><Relationship Id="rId12" Type="http://schemas.openxmlformats.org/officeDocument/2006/relationships/calcChain" Target="calcChain.xml" /><Relationship Id="rId1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style="1" customWidth="1"/>
    <col min="2" max="2" width="1.67" style="1" customWidth="1"/>
    <col min="3" max="3" width="4.17" style="1" customWidth="1"/>
    <col min="4" max="4" width="2.67" style="1" customWidth="1"/>
    <col min="5" max="5" width="2.67" style="1" customWidth="1"/>
    <col min="6" max="6" width="2.67" style="1" customWidth="1"/>
    <col min="7" max="7" width="2.67" style="1" customWidth="1"/>
    <col min="8" max="8" width="2.67" style="1" customWidth="1"/>
    <col min="9" max="9" width="2.67" style="1" customWidth="1"/>
    <col min="10" max="10" width="2.67" style="1" customWidth="1"/>
    <col min="11" max="11" width="2.67" style="1" customWidth="1"/>
    <col min="12" max="12" width="2.67" style="1" customWidth="1"/>
    <col min="13" max="13" width="2.67" style="1" customWidth="1"/>
    <col min="14" max="14" width="2.67" style="1" customWidth="1"/>
    <col min="15" max="15" width="2.67" style="1" customWidth="1"/>
    <col min="16" max="16" width="2.67" style="1" customWidth="1"/>
    <col min="17" max="17" width="2.67" style="1" customWidth="1"/>
    <col min="18" max="18" width="2.67" style="1" customWidth="1"/>
    <col min="19" max="19" width="2.67" style="1" customWidth="1"/>
    <col min="20" max="20" width="2.67" style="1" customWidth="1"/>
    <col min="21" max="21" width="2.67" style="1" customWidth="1"/>
    <col min="22" max="22" width="2.67" style="1" customWidth="1"/>
    <col min="23" max="23" width="2.67" style="1" customWidth="1"/>
    <col min="24" max="24" width="2.67" style="1" customWidth="1"/>
    <col min="25" max="25" width="2.67" style="1" customWidth="1"/>
    <col min="26" max="26" width="2.67" style="1" customWidth="1"/>
    <col min="27" max="27" width="2.67" style="1" customWidth="1"/>
    <col min="28" max="28" width="2.67" style="1" customWidth="1"/>
    <col min="29" max="29" width="2.67" style="1" customWidth="1"/>
    <col min="30" max="30" width="2.67" style="1" customWidth="1"/>
    <col min="31" max="31" width="2.67" style="1" customWidth="1"/>
    <col min="32" max="32" width="2.67" style="1" customWidth="1"/>
    <col min="33" max="33" width="2.67" style="1" customWidth="1"/>
    <col min="34" max="34" width="3.33" style="1" customWidth="1"/>
    <col min="35" max="35" width="31.67" style="1" customWidth="1"/>
    <col min="36" max="36" width="2.5" style="1" customWidth="1"/>
    <col min="37" max="37" width="2.5" style="1" customWidth="1"/>
    <col min="38" max="38" width="8.33" style="1" customWidth="1"/>
    <col min="39" max="39" width="3.33" style="1" customWidth="1"/>
    <col min="40" max="40" width="13.33" style="1" customWidth="1"/>
    <col min="41" max="41" width="7.5" style="1" customWidth="1"/>
    <col min="42" max="42" width="4.17" style="1" customWidth="1"/>
    <col min="43" max="43" width="15.67" style="1" customWidth="1"/>
    <col min="44" max="44" width="13.67" style="1" customWidth="1"/>
    <col min="45" max="45" width="25.83" style="1" hidden="1" customWidth="1"/>
    <col min="46" max="46" width="25.83" style="1" hidden="1" customWidth="1"/>
    <col min="47" max="47" width="25.83" style="1" hidden="1" customWidth="1"/>
    <col min="48" max="48" width="21.67" style="1" hidden="1" customWidth="1"/>
    <col min="49" max="49" width="21.67" style="1" hidden="1" customWidth="1"/>
    <col min="50" max="50" width="25" style="1" hidden="1" customWidth="1"/>
    <col min="51" max="51" width="25" style="1" hidden="1" customWidth="1"/>
    <col min="52" max="52" width="21.67" style="1" hidden="1" customWidth="1"/>
    <col min="53" max="53" width="19.17" style="1" hidden="1" customWidth="1"/>
    <col min="54" max="54" width="25" style="1" hidden="1" customWidth="1"/>
    <col min="55" max="55" width="21.67" style="1" hidden="1" customWidth="1"/>
    <col min="56" max="56" width="19.17" style="1" hidden="1" customWidth="1"/>
    <col min="57" max="57" width="66.5" style="1" customWidth="1"/>
    <col min="71" max="71" width="9.33" style="1" hidden="1"/>
    <col min="72" max="72" width="9.33" style="1" hidden="1"/>
    <col min="73" max="73" width="9.33" style="1" hidden="1"/>
    <col min="74" max="74" width="9.33" style="1" hidden="1"/>
    <col min="75" max="75" width="9.33" style="1" hidden="1"/>
    <col min="76" max="76" width="9.33" style="1" hidden="1"/>
    <col min="77" max="77" width="9.33" style="1" hidden="1"/>
    <col min="78" max="78" width="9.33" style="1" hidden="1"/>
    <col min="79" max="79" width="9.33" style="1" hidden="1"/>
    <col min="80" max="80" width="9.33" style="1" hidden="1"/>
    <col min="81" max="81" width="9.33" style="1" hidden="1"/>
    <col min="82" max="82" width="9.33" style="1" hidden="1"/>
    <col min="83" max="83" width="9.33" style="1" hidden="1"/>
    <col min="84" max="84" width="9.33" style="1" hidden="1"/>
    <col min="85" max="85" width="9.33" style="1" hidden="1"/>
    <col min="86" max="86" width="9.33" style="1" hidden="1"/>
    <col min="87" max="87" width="9.33" style="1" hidden="1"/>
    <col min="88" max="88" width="9.33" style="1" hidden="1"/>
    <col min="89" max="89" width="9.33" style="1" hidden="1"/>
    <col min="90" max="90" width="9.33" style="1" hidden="1"/>
    <col min="91" max="91" width="9.33"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19</v>
      </c>
      <c r="AO7" s="25"/>
      <c r="AP7" s="25"/>
      <c r="AQ7" s="25"/>
      <c r="AR7" s="23"/>
      <c r="BE7" s="34"/>
      <c r="BS7" s="20" t="s">
        <v>6</v>
      </c>
    </row>
    <row r="8" s="1" customFormat="1" ht="12" customHeight="1">
      <c r="B8" s="24"/>
      <c r="C8" s="25"/>
      <c r="D8" s="35"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23</v>
      </c>
      <c r="AL8" s="25"/>
      <c r="AM8" s="25"/>
      <c r="AN8" s="36" t="s">
        <v>24</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26</v>
      </c>
      <c r="AL10" s="25"/>
      <c r="AM10" s="25"/>
      <c r="AN10" s="30" t="s">
        <v>27</v>
      </c>
      <c r="AO10" s="25"/>
      <c r="AP10" s="25"/>
      <c r="AQ10" s="25"/>
      <c r="AR10" s="23"/>
      <c r="BE10" s="34"/>
      <c r="BS10" s="20" t="s">
        <v>6</v>
      </c>
    </row>
    <row r="11" s="1" customFormat="1" ht="18.48" customHeight="1">
      <c r="B11" s="24"/>
      <c r="C11" s="25"/>
      <c r="D11" s="25"/>
      <c r="E11" s="30" t="s">
        <v>28</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29</v>
      </c>
      <c r="AL11" s="25"/>
      <c r="AM11" s="25"/>
      <c r="AN11" s="30" t="s">
        <v>30</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31</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26</v>
      </c>
      <c r="AL13" s="25"/>
      <c r="AM13" s="25"/>
      <c r="AN13" s="37" t="s">
        <v>32</v>
      </c>
      <c r="AO13" s="25"/>
      <c r="AP13" s="25"/>
      <c r="AQ13" s="25"/>
      <c r="AR13" s="23"/>
      <c r="BE13" s="34"/>
      <c r="BS13" s="20" t="s">
        <v>6</v>
      </c>
    </row>
    <row r="14">
      <c r="B14" s="24"/>
      <c r="C14" s="25"/>
      <c r="D14" s="25"/>
      <c r="E14" s="37" t="s">
        <v>32</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29</v>
      </c>
      <c r="AL14" s="25"/>
      <c r="AM14" s="25"/>
      <c r="AN14" s="37" t="s">
        <v>32</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33</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26</v>
      </c>
      <c r="AL16" s="25"/>
      <c r="AM16" s="25"/>
      <c r="AN16" s="30" t="s">
        <v>34</v>
      </c>
      <c r="AO16" s="25"/>
      <c r="AP16" s="25"/>
      <c r="AQ16" s="25"/>
      <c r="AR16" s="23"/>
      <c r="BE16" s="34"/>
      <c r="BS16" s="20" t="s">
        <v>4</v>
      </c>
    </row>
    <row r="17" s="1" customFormat="1" ht="18.48" customHeight="1">
      <c r="B17" s="24"/>
      <c r="C17" s="25"/>
      <c r="D17" s="25"/>
      <c r="E17" s="30" t="s">
        <v>35</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29</v>
      </c>
      <c r="AL17" s="25"/>
      <c r="AM17" s="25"/>
      <c r="AN17" s="30" t="s">
        <v>36</v>
      </c>
      <c r="AO17" s="25"/>
      <c r="AP17" s="25"/>
      <c r="AQ17" s="25"/>
      <c r="AR17" s="23"/>
      <c r="BE17" s="34"/>
      <c r="BS17" s="20" t="s">
        <v>37</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38</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26</v>
      </c>
      <c r="AL19" s="25"/>
      <c r="AM19" s="25"/>
      <c r="AN19" s="30" t="s">
        <v>19</v>
      </c>
      <c r="AO19" s="25"/>
      <c r="AP19" s="25"/>
      <c r="AQ19" s="25"/>
      <c r="AR19" s="23"/>
      <c r="BE19" s="34"/>
      <c r="BS19" s="20" t="s">
        <v>6</v>
      </c>
    </row>
    <row r="20" s="1" customFormat="1" ht="18.48" customHeight="1">
      <c r="B20" s="24"/>
      <c r="C20" s="25"/>
      <c r="D20" s="25"/>
      <c r="E20" s="30" t="s">
        <v>39</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29</v>
      </c>
      <c r="AL20" s="25"/>
      <c r="AM20" s="25"/>
      <c r="AN20" s="30" t="s">
        <v>19</v>
      </c>
      <c r="AO20" s="25"/>
      <c r="AP20" s="25"/>
      <c r="AQ20" s="25"/>
      <c r="AR20" s="23"/>
      <c r="BE20" s="34"/>
      <c r="BS20" s="20" t="s">
        <v>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40</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51" customHeight="1">
      <c r="B23" s="24"/>
      <c r="C23" s="25"/>
      <c r="D23" s="25"/>
      <c r="E23" s="39" t="s">
        <v>41</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42</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43</v>
      </c>
      <c r="M28" s="48"/>
      <c r="N28" s="48"/>
      <c r="O28" s="48"/>
      <c r="P28" s="48"/>
      <c r="Q28" s="43"/>
      <c r="R28" s="43"/>
      <c r="S28" s="43"/>
      <c r="T28" s="43"/>
      <c r="U28" s="43"/>
      <c r="V28" s="43"/>
      <c r="W28" s="48" t="s">
        <v>44</v>
      </c>
      <c r="X28" s="48"/>
      <c r="Y28" s="48"/>
      <c r="Z28" s="48"/>
      <c r="AA28" s="48"/>
      <c r="AB28" s="48"/>
      <c r="AC28" s="48"/>
      <c r="AD28" s="48"/>
      <c r="AE28" s="48"/>
      <c r="AF28" s="43"/>
      <c r="AG28" s="43"/>
      <c r="AH28" s="43"/>
      <c r="AI28" s="43"/>
      <c r="AJ28" s="43"/>
      <c r="AK28" s="48" t="s">
        <v>45</v>
      </c>
      <c r="AL28" s="48"/>
      <c r="AM28" s="48"/>
      <c r="AN28" s="48"/>
      <c r="AO28" s="48"/>
      <c r="AP28" s="43"/>
      <c r="AQ28" s="43"/>
      <c r="AR28" s="47"/>
      <c r="BE28" s="34"/>
    </row>
    <row r="29" s="3" customFormat="1" ht="14.4" customHeight="1">
      <c r="A29" s="3"/>
      <c r="B29" s="49"/>
      <c r="C29" s="50"/>
      <c r="D29" s="35" t="s">
        <v>46</v>
      </c>
      <c r="E29" s="50"/>
      <c r="F29" s="35" t="s">
        <v>47</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48</v>
      </c>
      <c r="G30" s="50"/>
      <c r="H30" s="50"/>
      <c r="I30" s="50"/>
      <c r="J30" s="50"/>
      <c r="K30" s="50"/>
      <c r="L30" s="51">
        <v>0.14999999999999999</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49</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50</v>
      </c>
      <c r="G32" s="50"/>
      <c r="H32" s="50"/>
      <c r="I32" s="50"/>
      <c r="J32" s="50"/>
      <c r="K32" s="50"/>
      <c r="L32" s="51">
        <v>0.14999999999999999</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51</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52</v>
      </c>
      <c r="E35" s="57"/>
      <c r="F35" s="57"/>
      <c r="G35" s="57"/>
      <c r="H35" s="57"/>
      <c r="I35" s="57"/>
      <c r="J35" s="57"/>
      <c r="K35" s="57"/>
      <c r="L35" s="57"/>
      <c r="M35" s="57"/>
      <c r="N35" s="57"/>
      <c r="O35" s="57"/>
      <c r="P35" s="57"/>
      <c r="Q35" s="57"/>
      <c r="R35" s="57"/>
      <c r="S35" s="57"/>
      <c r="T35" s="58" t="s">
        <v>53</v>
      </c>
      <c r="U35" s="57"/>
      <c r="V35" s="57"/>
      <c r="W35" s="57"/>
      <c r="X35" s="59" t="s">
        <v>54</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55</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573819</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ZŠ K.H.Máchy v Doksech stavební úpravy sociálních zařízení</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21</v>
      </c>
      <c r="D47" s="43"/>
      <c r="E47" s="43"/>
      <c r="F47" s="43"/>
      <c r="G47" s="43"/>
      <c r="H47" s="43"/>
      <c r="I47" s="43"/>
      <c r="J47" s="43"/>
      <c r="K47" s="43"/>
      <c r="L47" s="74" t="str">
        <f>IF(K8="","",K8)</f>
        <v>Doksy</v>
      </c>
      <c r="M47" s="43"/>
      <c r="N47" s="43"/>
      <c r="O47" s="43"/>
      <c r="P47" s="43"/>
      <c r="Q47" s="43"/>
      <c r="R47" s="43"/>
      <c r="S47" s="43"/>
      <c r="T47" s="43"/>
      <c r="U47" s="43"/>
      <c r="V47" s="43"/>
      <c r="W47" s="43"/>
      <c r="X47" s="43"/>
      <c r="Y47" s="43"/>
      <c r="Z47" s="43"/>
      <c r="AA47" s="43"/>
      <c r="AB47" s="43"/>
      <c r="AC47" s="43"/>
      <c r="AD47" s="43"/>
      <c r="AE47" s="43"/>
      <c r="AF47" s="43"/>
      <c r="AG47" s="43"/>
      <c r="AH47" s="43"/>
      <c r="AI47" s="35" t="s">
        <v>23</v>
      </c>
      <c r="AJ47" s="43"/>
      <c r="AK47" s="43"/>
      <c r="AL47" s="43"/>
      <c r="AM47" s="75" t="str">
        <f>IF(AN8= "","",AN8)</f>
        <v>30. 7. 2019</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27.9" customHeight="1">
      <c r="A49" s="41"/>
      <c r="B49" s="42"/>
      <c r="C49" s="35" t="s">
        <v>25</v>
      </c>
      <c r="D49" s="43"/>
      <c r="E49" s="43"/>
      <c r="F49" s="43"/>
      <c r="G49" s="43"/>
      <c r="H49" s="43"/>
      <c r="I49" s="43"/>
      <c r="J49" s="43"/>
      <c r="K49" s="43"/>
      <c r="L49" s="67" t="str">
        <f>IF(E11= "","",E11)</f>
        <v>Město Doksy náměstí Republiky 193 472 01 Doksy</v>
      </c>
      <c r="M49" s="43"/>
      <c r="N49" s="43"/>
      <c r="O49" s="43"/>
      <c r="P49" s="43"/>
      <c r="Q49" s="43"/>
      <c r="R49" s="43"/>
      <c r="S49" s="43"/>
      <c r="T49" s="43"/>
      <c r="U49" s="43"/>
      <c r="V49" s="43"/>
      <c r="W49" s="43"/>
      <c r="X49" s="43"/>
      <c r="Y49" s="43"/>
      <c r="Z49" s="43"/>
      <c r="AA49" s="43"/>
      <c r="AB49" s="43"/>
      <c r="AC49" s="43"/>
      <c r="AD49" s="43"/>
      <c r="AE49" s="43"/>
      <c r="AF49" s="43"/>
      <c r="AG49" s="43"/>
      <c r="AH49" s="43"/>
      <c r="AI49" s="35" t="s">
        <v>33</v>
      </c>
      <c r="AJ49" s="43"/>
      <c r="AK49" s="43"/>
      <c r="AL49" s="43"/>
      <c r="AM49" s="76" t="str">
        <f>IF(E17="","",E17)</f>
        <v>BKN,spol.s r.o.Vladislavova 29/I,566 01Vysoké Mýto</v>
      </c>
      <c r="AN49" s="67"/>
      <c r="AO49" s="67"/>
      <c r="AP49" s="67"/>
      <c r="AQ49" s="43"/>
      <c r="AR49" s="47"/>
      <c r="AS49" s="77" t="s">
        <v>56</v>
      </c>
      <c r="AT49" s="78"/>
      <c r="AU49" s="79"/>
      <c r="AV49" s="79"/>
      <c r="AW49" s="79"/>
      <c r="AX49" s="79"/>
      <c r="AY49" s="79"/>
      <c r="AZ49" s="79"/>
      <c r="BA49" s="79"/>
      <c r="BB49" s="79"/>
      <c r="BC49" s="79"/>
      <c r="BD49" s="80"/>
      <c r="BE49" s="41"/>
    </row>
    <row r="50" s="2" customFormat="1" ht="15.15" customHeight="1">
      <c r="A50" s="41"/>
      <c r="B50" s="42"/>
      <c r="C50" s="35" t="s">
        <v>31</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38</v>
      </c>
      <c r="AJ50" s="43"/>
      <c r="AK50" s="43"/>
      <c r="AL50" s="43"/>
      <c r="AM50" s="76" t="str">
        <f>IF(E20="","",E20)</f>
        <v xml:space="preserve"> </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57</v>
      </c>
      <c r="D52" s="90"/>
      <c r="E52" s="90"/>
      <c r="F52" s="90"/>
      <c r="G52" s="90"/>
      <c r="H52" s="91"/>
      <c r="I52" s="92" t="s">
        <v>58</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59</v>
      </c>
      <c r="AH52" s="90"/>
      <c r="AI52" s="90"/>
      <c r="AJ52" s="90"/>
      <c r="AK52" s="90"/>
      <c r="AL52" s="90"/>
      <c r="AM52" s="90"/>
      <c r="AN52" s="92" t="s">
        <v>60</v>
      </c>
      <c r="AO52" s="90"/>
      <c r="AP52" s="90"/>
      <c r="AQ52" s="94" t="s">
        <v>61</v>
      </c>
      <c r="AR52" s="47"/>
      <c r="AS52" s="95" t="s">
        <v>62</v>
      </c>
      <c r="AT52" s="96" t="s">
        <v>63</v>
      </c>
      <c r="AU52" s="96" t="s">
        <v>64</v>
      </c>
      <c r="AV52" s="96" t="s">
        <v>65</v>
      </c>
      <c r="AW52" s="96" t="s">
        <v>66</v>
      </c>
      <c r="AX52" s="96" t="s">
        <v>67</v>
      </c>
      <c r="AY52" s="96" t="s">
        <v>68</v>
      </c>
      <c r="AZ52" s="96" t="s">
        <v>69</v>
      </c>
      <c r="BA52" s="96" t="s">
        <v>70</v>
      </c>
      <c r="BB52" s="96" t="s">
        <v>71</v>
      </c>
      <c r="BC52" s="96" t="s">
        <v>72</v>
      </c>
      <c r="BD52" s="97" t="s">
        <v>73</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74</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ROUND(AG55+AG61+AG62,2)</f>
        <v>0</v>
      </c>
      <c r="AH54" s="104"/>
      <c r="AI54" s="104"/>
      <c r="AJ54" s="104"/>
      <c r="AK54" s="104"/>
      <c r="AL54" s="104"/>
      <c r="AM54" s="104"/>
      <c r="AN54" s="105">
        <f>SUM(AG54,AT54)</f>
        <v>0</v>
      </c>
      <c r="AO54" s="105"/>
      <c r="AP54" s="105"/>
      <c r="AQ54" s="106" t="s">
        <v>19</v>
      </c>
      <c r="AR54" s="107"/>
      <c r="AS54" s="108">
        <f>ROUND(AS55+AS61+AS62,2)</f>
        <v>0</v>
      </c>
      <c r="AT54" s="109">
        <f>ROUND(SUM(AV54:AW54),2)</f>
        <v>0</v>
      </c>
      <c r="AU54" s="110">
        <f>ROUND(AU55+AU61+AU62,5)</f>
        <v>0</v>
      </c>
      <c r="AV54" s="109">
        <f>ROUND(AZ54*L29,2)</f>
        <v>0</v>
      </c>
      <c r="AW54" s="109">
        <f>ROUND(BA54*L30,2)</f>
        <v>0</v>
      </c>
      <c r="AX54" s="109">
        <f>ROUND(BB54*L29,2)</f>
        <v>0</v>
      </c>
      <c r="AY54" s="109">
        <f>ROUND(BC54*L30,2)</f>
        <v>0</v>
      </c>
      <c r="AZ54" s="109">
        <f>ROUND(AZ55+AZ61+AZ62,2)</f>
        <v>0</v>
      </c>
      <c r="BA54" s="109">
        <f>ROUND(BA55+BA61+BA62,2)</f>
        <v>0</v>
      </c>
      <c r="BB54" s="109">
        <f>ROUND(BB55+BB61+BB62,2)</f>
        <v>0</v>
      </c>
      <c r="BC54" s="109">
        <f>ROUND(BC55+BC61+BC62,2)</f>
        <v>0</v>
      </c>
      <c r="BD54" s="111">
        <f>ROUND(BD55+BD61+BD62,2)</f>
        <v>0</v>
      </c>
      <c r="BE54" s="6"/>
      <c r="BS54" s="112" t="s">
        <v>75</v>
      </c>
      <c r="BT54" s="112" t="s">
        <v>76</v>
      </c>
      <c r="BU54" s="113" t="s">
        <v>77</v>
      </c>
      <c r="BV54" s="112" t="s">
        <v>78</v>
      </c>
      <c r="BW54" s="112" t="s">
        <v>5</v>
      </c>
      <c r="BX54" s="112" t="s">
        <v>79</v>
      </c>
      <c r="CL54" s="112" t="s">
        <v>19</v>
      </c>
    </row>
    <row r="55" s="7" customFormat="1" ht="16.5" customHeight="1">
      <c r="A55" s="7"/>
      <c r="B55" s="114"/>
      <c r="C55" s="115"/>
      <c r="D55" s="116" t="s">
        <v>80</v>
      </c>
      <c r="E55" s="116"/>
      <c r="F55" s="116"/>
      <c r="G55" s="116"/>
      <c r="H55" s="116"/>
      <c r="I55" s="117"/>
      <c r="J55" s="116" t="s">
        <v>81</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ROUND(SUM(AG56:AG60),2)</f>
        <v>0</v>
      </c>
      <c r="AH55" s="117"/>
      <c r="AI55" s="117"/>
      <c r="AJ55" s="117"/>
      <c r="AK55" s="117"/>
      <c r="AL55" s="117"/>
      <c r="AM55" s="117"/>
      <c r="AN55" s="119">
        <f>SUM(AG55,AT55)</f>
        <v>0</v>
      </c>
      <c r="AO55" s="117"/>
      <c r="AP55" s="117"/>
      <c r="AQ55" s="120" t="s">
        <v>82</v>
      </c>
      <c r="AR55" s="121"/>
      <c r="AS55" s="122">
        <f>ROUND(SUM(AS56:AS60),2)</f>
        <v>0</v>
      </c>
      <c r="AT55" s="123">
        <f>ROUND(SUM(AV55:AW55),2)</f>
        <v>0</v>
      </c>
      <c r="AU55" s="124">
        <f>ROUND(SUM(AU56:AU60),5)</f>
        <v>0</v>
      </c>
      <c r="AV55" s="123">
        <f>ROUND(AZ55*L29,2)</f>
        <v>0</v>
      </c>
      <c r="AW55" s="123">
        <f>ROUND(BA55*L30,2)</f>
        <v>0</v>
      </c>
      <c r="AX55" s="123">
        <f>ROUND(BB55*L29,2)</f>
        <v>0</v>
      </c>
      <c r="AY55" s="123">
        <f>ROUND(BC55*L30,2)</f>
        <v>0</v>
      </c>
      <c r="AZ55" s="123">
        <f>ROUND(SUM(AZ56:AZ60),2)</f>
        <v>0</v>
      </c>
      <c r="BA55" s="123">
        <f>ROUND(SUM(BA56:BA60),2)</f>
        <v>0</v>
      </c>
      <c r="BB55" s="123">
        <f>ROUND(SUM(BB56:BB60),2)</f>
        <v>0</v>
      </c>
      <c r="BC55" s="123">
        <f>ROUND(SUM(BC56:BC60),2)</f>
        <v>0</v>
      </c>
      <c r="BD55" s="125">
        <f>ROUND(SUM(BD56:BD60),2)</f>
        <v>0</v>
      </c>
      <c r="BE55" s="7"/>
      <c r="BS55" s="126" t="s">
        <v>75</v>
      </c>
      <c r="BT55" s="126" t="s">
        <v>83</v>
      </c>
      <c r="BU55" s="126" t="s">
        <v>77</v>
      </c>
      <c r="BV55" s="126" t="s">
        <v>78</v>
      </c>
      <c r="BW55" s="126" t="s">
        <v>84</v>
      </c>
      <c r="BX55" s="126" t="s">
        <v>5</v>
      </c>
      <c r="CL55" s="126" t="s">
        <v>85</v>
      </c>
      <c r="CM55" s="126" t="s">
        <v>86</v>
      </c>
    </row>
    <row r="56" s="4" customFormat="1" ht="16.5" customHeight="1">
      <c r="A56" s="127" t="s">
        <v>87</v>
      </c>
      <c r="B56" s="66"/>
      <c r="C56" s="128"/>
      <c r="D56" s="128"/>
      <c r="E56" s="129" t="s">
        <v>88</v>
      </c>
      <c r="F56" s="129"/>
      <c r="G56" s="129"/>
      <c r="H56" s="129"/>
      <c r="I56" s="129"/>
      <c r="J56" s="128"/>
      <c r="K56" s="129" t="s">
        <v>89</v>
      </c>
      <c r="L56" s="129"/>
      <c r="M56" s="129"/>
      <c r="N56" s="129"/>
      <c r="O56" s="129"/>
      <c r="P56" s="129"/>
      <c r="Q56" s="129"/>
      <c r="R56" s="129"/>
      <c r="S56" s="129"/>
      <c r="T56" s="129"/>
      <c r="U56" s="129"/>
      <c r="V56" s="129"/>
      <c r="W56" s="129"/>
      <c r="X56" s="129"/>
      <c r="Y56" s="129"/>
      <c r="Z56" s="129"/>
      <c r="AA56" s="129"/>
      <c r="AB56" s="129"/>
      <c r="AC56" s="129"/>
      <c r="AD56" s="129"/>
      <c r="AE56" s="129"/>
      <c r="AF56" s="129"/>
      <c r="AG56" s="130">
        <f>'D.1.1.1 - Architektonicko...'!J32</f>
        <v>0</v>
      </c>
      <c r="AH56" s="128"/>
      <c r="AI56" s="128"/>
      <c r="AJ56" s="128"/>
      <c r="AK56" s="128"/>
      <c r="AL56" s="128"/>
      <c r="AM56" s="128"/>
      <c r="AN56" s="130">
        <f>SUM(AG56,AT56)</f>
        <v>0</v>
      </c>
      <c r="AO56" s="128"/>
      <c r="AP56" s="128"/>
      <c r="AQ56" s="131" t="s">
        <v>90</v>
      </c>
      <c r="AR56" s="68"/>
      <c r="AS56" s="132">
        <v>0</v>
      </c>
      <c r="AT56" s="133">
        <f>ROUND(SUM(AV56:AW56),2)</f>
        <v>0</v>
      </c>
      <c r="AU56" s="134">
        <f>'D.1.1.1 - Architektonicko...'!P101</f>
        <v>0</v>
      </c>
      <c r="AV56" s="133">
        <f>'D.1.1.1 - Architektonicko...'!J35</f>
        <v>0</v>
      </c>
      <c r="AW56" s="133">
        <f>'D.1.1.1 - Architektonicko...'!J36</f>
        <v>0</v>
      </c>
      <c r="AX56" s="133">
        <f>'D.1.1.1 - Architektonicko...'!J37</f>
        <v>0</v>
      </c>
      <c r="AY56" s="133">
        <f>'D.1.1.1 - Architektonicko...'!J38</f>
        <v>0</v>
      </c>
      <c r="AZ56" s="133">
        <f>'D.1.1.1 - Architektonicko...'!F35</f>
        <v>0</v>
      </c>
      <c r="BA56" s="133">
        <f>'D.1.1.1 - Architektonicko...'!F36</f>
        <v>0</v>
      </c>
      <c r="BB56" s="133">
        <f>'D.1.1.1 - Architektonicko...'!F37</f>
        <v>0</v>
      </c>
      <c r="BC56" s="133">
        <f>'D.1.1.1 - Architektonicko...'!F38</f>
        <v>0</v>
      </c>
      <c r="BD56" s="135">
        <f>'D.1.1.1 - Architektonicko...'!F39</f>
        <v>0</v>
      </c>
      <c r="BE56" s="4"/>
      <c r="BT56" s="136" t="s">
        <v>86</v>
      </c>
      <c r="BV56" s="136" t="s">
        <v>78</v>
      </c>
      <c r="BW56" s="136" t="s">
        <v>91</v>
      </c>
      <c r="BX56" s="136" t="s">
        <v>84</v>
      </c>
      <c r="CL56" s="136" t="s">
        <v>85</v>
      </c>
    </row>
    <row r="57" s="4" customFormat="1" ht="16.5" customHeight="1">
      <c r="A57" s="127" t="s">
        <v>87</v>
      </c>
      <c r="B57" s="66"/>
      <c r="C57" s="128"/>
      <c r="D57" s="128"/>
      <c r="E57" s="129" t="s">
        <v>92</v>
      </c>
      <c r="F57" s="129"/>
      <c r="G57" s="129"/>
      <c r="H57" s="129"/>
      <c r="I57" s="129"/>
      <c r="J57" s="128"/>
      <c r="K57" s="129" t="s">
        <v>93</v>
      </c>
      <c r="L57" s="129"/>
      <c r="M57" s="129"/>
      <c r="N57" s="129"/>
      <c r="O57" s="129"/>
      <c r="P57" s="129"/>
      <c r="Q57" s="129"/>
      <c r="R57" s="129"/>
      <c r="S57" s="129"/>
      <c r="T57" s="129"/>
      <c r="U57" s="129"/>
      <c r="V57" s="129"/>
      <c r="W57" s="129"/>
      <c r="X57" s="129"/>
      <c r="Y57" s="129"/>
      <c r="Z57" s="129"/>
      <c r="AA57" s="129"/>
      <c r="AB57" s="129"/>
      <c r="AC57" s="129"/>
      <c r="AD57" s="129"/>
      <c r="AE57" s="129"/>
      <c r="AF57" s="129"/>
      <c r="AG57" s="130">
        <f>'D.1.1.4.1. - Zdravotně te...'!J32</f>
        <v>0</v>
      </c>
      <c r="AH57" s="128"/>
      <c r="AI57" s="128"/>
      <c r="AJ57" s="128"/>
      <c r="AK57" s="128"/>
      <c r="AL57" s="128"/>
      <c r="AM57" s="128"/>
      <c r="AN57" s="130">
        <f>SUM(AG57,AT57)</f>
        <v>0</v>
      </c>
      <c r="AO57" s="128"/>
      <c r="AP57" s="128"/>
      <c r="AQ57" s="131" t="s">
        <v>90</v>
      </c>
      <c r="AR57" s="68"/>
      <c r="AS57" s="132">
        <v>0</v>
      </c>
      <c r="AT57" s="133">
        <f>ROUND(SUM(AV57:AW57),2)</f>
        <v>0</v>
      </c>
      <c r="AU57" s="134">
        <f>'D.1.1.4.1. - Zdravotně te...'!P100</f>
        <v>0</v>
      </c>
      <c r="AV57" s="133">
        <f>'D.1.1.4.1. - Zdravotně te...'!J35</f>
        <v>0</v>
      </c>
      <c r="AW57" s="133">
        <f>'D.1.1.4.1. - Zdravotně te...'!J36</f>
        <v>0</v>
      </c>
      <c r="AX57" s="133">
        <f>'D.1.1.4.1. - Zdravotně te...'!J37</f>
        <v>0</v>
      </c>
      <c r="AY57" s="133">
        <f>'D.1.1.4.1. - Zdravotně te...'!J38</f>
        <v>0</v>
      </c>
      <c r="AZ57" s="133">
        <f>'D.1.1.4.1. - Zdravotně te...'!F35</f>
        <v>0</v>
      </c>
      <c r="BA57" s="133">
        <f>'D.1.1.4.1. - Zdravotně te...'!F36</f>
        <v>0</v>
      </c>
      <c r="BB57" s="133">
        <f>'D.1.1.4.1. - Zdravotně te...'!F37</f>
        <v>0</v>
      </c>
      <c r="BC57" s="133">
        <f>'D.1.1.4.1. - Zdravotně te...'!F38</f>
        <v>0</v>
      </c>
      <c r="BD57" s="135">
        <f>'D.1.1.4.1. - Zdravotně te...'!F39</f>
        <v>0</v>
      </c>
      <c r="BE57" s="4"/>
      <c r="BT57" s="136" t="s">
        <v>86</v>
      </c>
      <c r="BV57" s="136" t="s">
        <v>78</v>
      </c>
      <c r="BW57" s="136" t="s">
        <v>94</v>
      </c>
      <c r="BX57" s="136" t="s">
        <v>84</v>
      </c>
      <c r="CL57" s="136" t="s">
        <v>85</v>
      </c>
    </row>
    <row r="58" s="4" customFormat="1" ht="16.5" customHeight="1">
      <c r="A58" s="127" t="s">
        <v>87</v>
      </c>
      <c r="B58" s="66"/>
      <c r="C58" s="128"/>
      <c r="D58" s="128"/>
      <c r="E58" s="129" t="s">
        <v>95</v>
      </c>
      <c r="F58" s="129"/>
      <c r="G58" s="129"/>
      <c r="H58" s="129"/>
      <c r="I58" s="129"/>
      <c r="J58" s="128"/>
      <c r="K58" s="129" t="s">
        <v>96</v>
      </c>
      <c r="L58" s="129"/>
      <c r="M58" s="129"/>
      <c r="N58" s="129"/>
      <c r="O58" s="129"/>
      <c r="P58" s="129"/>
      <c r="Q58" s="129"/>
      <c r="R58" s="129"/>
      <c r="S58" s="129"/>
      <c r="T58" s="129"/>
      <c r="U58" s="129"/>
      <c r="V58" s="129"/>
      <c r="W58" s="129"/>
      <c r="X58" s="129"/>
      <c r="Y58" s="129"/>
      <c r="Z58" s="129"/>
      <c r="AA58" s="129"/>
      <c r="AB58" s="129"/>
      <c r="AC58" s="129"/>
      <c r="AD58" s="129"/>
      <c r="AE58" s="129"/>
      <c r="AF58" s="129"/>
      <c r="AG58" s="130">
        <f>'D.1.1.4.2 - Zařízení pro ...'!J32</f>
        <v>0</v>
      </c>
      <c r="AH58" s="128"/>
      <c r="AI58" s="128"/>
      <c r="AJ58" s="128"/>
      <c r="AK58" s="128"/>
      <c r="AL58" s="128"/>
      <c r="AM58" s="128"/>
      <c r="AN58" s="130">
        <f>SUM(AG58,AT58)</f>
        <v>0</v>
      </c>
      <c r="AO58" s="128"/>
      <c r="AP58" s="128"/>
      <c r="AQ58" s="131" t="s">
        <v>90</v>
      </c>
      <c r="AR58" s="68"/>
      <c r="AS58" s="132">
        <v>0</v>
      </c>
      <c r="AT58" s="133">
        <f>ROUND(SUM(AV58:AW58),2)</f>
        <v>0</v>
      </c>
      <c r="AU58" s="134">
        <f>'D.1.1.4.2 - Zařízení pro ...'!P92</f>
        <v>0</v>
      </c>
      <c r="AV58" s="133">
        <f>'D.1.1.4.2 - Zařízení pro ...'!J35</f>
        <v>0</v>
      </c>
      <c r="AW58" s="133">
        <f>'D.1.1.4.2 - Zařízení pro ...'!J36</f>
        <v>0</v>
      </c>
      <c r="AX58" s="133">
        <f>'D.1.1.4.2 - Zařízení pro ...'!J37</f>
        <v>0</v>
      </c>
      <c r="AY58" s="133">
        <f>'D.1.1.4.2 - Zařízení pro ...'!J38</f>
        <v>0</v>
      </c>
      <c r="AZ58" s="133">
        <f>'D.1.1.4.2 - Zařízení pro ...'!F35</f>
        <v>0</v>
      </c>
      <c r="BA58" s="133">
        <f>'D.1.1.4.2 - Zařízení pro ...'!F36</f>
        <v>0</v>
      </c>
      <c r="BB58" s="133">
        <f>'D.1.1.4.2 - Zařízení pro ...'!F37</f>
        <v>0</v>
      </c>
      <c r="BC58" s="133">
        <f>'D.1.1.4.2 - Zařízení pro ...'!F38</f>
        <v>0</v>
      </c>
      <c r="BD58" s="135">
        <f>'D.1.1.4.2 - Zařízení pro ...'!F39</f>
        <v>0</v>
      </c>
      <c r="BE58" s="4"/>
      <c r="BT58" s="136" t="s">
        <v>86</v>
      </c>
      <c r="BV58" s="136" t="s">
        <v>78</v>
      </c>
      <c r="BW58" s="136" t="s">
        <v>97</v>
      </c>
      <c r="BX58" s="136" t="s">
        <v>84</v>
      </c>
      <c r="CL58" s="136" t="s">
        <v>85</v>
      </c>
    </row>
    <row r="59" s="4" customFormat="1" ht="16.5" customHeight="1">
      <c r="A59" s="127" t="s">
        <v>87</v>
      </c>
      <c r="B59" s="66"/>
      <c r="C59" s="128"/>
      <c r="D59" s="128"/>
      <c r="E59" s="129" t="s">
        <v>98</v>
      </c>
      <c r="F59" s="129"/>
      <c r="G59" s="129"/>
      <c r="H59" s="129"/>
      <c r="I59" s="129"/>
      <c r="J59" s="128"/>
      <c r="K59" s="129" t="s">
        <v>99</v>
      </c>
      <c r="L59" s="129"/>
      <c r="M59" s="129"/>
      <c r="N59" s="129"/>
      <c r="O59" s="129"/>
      <c r="P59" s="129"/>
      <c r="Q59" s="129"/>
      <c r="R59" s="129"/>
      <c r="S59" s="129"/>
      <c r="T59" s="129"/>
      <c r="U59" s="129"/>
      <c r="V59" s="129"/>
      <c r="W59" s="129"/>
      <c r="X59" s="129"/>
      <c r="Y59" s="129"/>
      <c r="Z59" s="129"/>
      <c r="AA59" s="129"/>
      <c r="AB59" s="129"/>
      <c r="AC59" s="129"/>
      <c r="AD59" s="129"/>
      <c r="AE59" s="129"/>
      <c r="AF59" s="129"/>
      <c r="AG59" s="130">
        <f>'D.1.1.4.3 - Vzduchotechnika'!J32</f>
        <v>0</v>
      </c>
      <c r="AH59" s="128"/>
      <c r="AI59" s="128"/>
      <c r="AJ59" s="128"/>
      <c r="AK59" s="128"/>
      <c r="AL59" s="128"/>
      <c r="AM59" s="128"/>
      <c r="AN59" s="130">
        <f>SUM(AG59,AT59)</f>
        <v>0</v>
      </c>
      <c r="AO59" s="128"/>
      <c r="AP59" s="128"/>
      <c r="AQ59" s="131" t="s">
        <v>90</v>
      </c>
      <c r="AR59" s="68"/>
      <c r="AS59" s="132">
        <v>0</v>
      </c>
      <c r="AT59" s="133">
        <f>ROUND(SUM(AV59:AW59),2)</f>
        <v>0</v>
      </c>
      <c r="AU59" s="134">
        <f>'D.1.1.4.3 - Vzduchotechnika'!P92</f>
        <v>0</v>
      </c>
      <c r="AV59" s="133">
        <f>'D.1.1.4.3 - Vzduchotechnika'!J35</f>
        <v>0</v>
      </c>
      <c r="AW59" s="133">
        <f>'D.1.1.4.3 - Vzduchotechnika'!J36</f>
        <v>0</v>
      </c>
      <c r="AX59" s="133">
        <f>'D.1.1.4.3 - Vzduchotechnika'!J37</f>
        <v>0</v>
      </c>
      <c r="AY59" s="133">
        <f>'D.1.1.4.3 - Vzduchotechnika'!J38</f>
        <v>0</v>
      </c>
      <c r="AZ59" s="133">
        <f>'D.1.1.4.3 - Vzduchotechnika'!F35</f>
        <v>0</v>
      </c>
      <c r="BA59" s="133">
        <f>'D.1.1.4.3 - Vzduchotechnika'!F36</f>
        <v>0</v>
      </c>
      <c r="BB59" s="133">
        <f>'D.1.1.4.3 - Vzduchotechnika'!F37</f>
        <v>0</v>
      </c>
      <c r="BC59" s="133">
        <f>'D.1.1.4.3 - Vzduchotechnika'!F38</f>
        <v>0</v>
      </c>
      <c r="BD59" s="135">
        <f>'D.1.1.4.3 - Vzduchotechnika'!F39</f>
        <v>0</v>
      </c>
      <c r="BE59" s="4"/>
      <c r="BT59" s="136" t="s">
        <v>86</v>
      </c>
      <c r="BV59" s="136" t="s">
        <v>78</v>
      </c>
      <c r="BW59" s="136" t="s">
        <v>100</v>
      </c>
      <c r="BX59" s="136" t="s">
        <v>84</v>
      </c>
      <c r="CL59" s="136" t="s">
        <v>85</v>
      </c>
    </row>
    <row r="60" s="4" customFormat="1" ht="16.5" customHeight="1">
      <c r="A60" s="127" t="s">
        <v>87</v>
      </c>
      <c r="B60" s="66"/>
      <c r="C60" s="128"/>
      <c r="D60" s="128"/>
      <c r="E60" s="129" t="s">
        <v>101</v>
      </c>
      <c r="F60" s="129"/>
      <c r="G60" s="129"/>
      <c r="H60" s="129"/>
      <c r="I60" s="129"/>
      <c r="J60" s="128"/>
      <c r="K60" s="129" t="s">
        <v>102</v>
      </c>
      <c r="L60" s="129"/>
      <c r="M60" s="129"/>
      <c r="N60" s="129"/>
      <c r="O60" s="129"/>
      <c r="P60" s="129"/>
      <c r="Q60" s="129"/>
      <c r="R60" s="129"/>
      <c r="S60" s="129"/>
      <c r="T60" s="129"/>
      <c r="U60" s="129"/>
      <c r="V60" s="129"/>
      <c r="W60" s="129"/>
      <c r="X60" s="129"/>
      <c r="Y60" s="129"/>
      <c r="Z60" s="129"/>
      <c r="AA60" s="129"/>
      <c r="AB60" s="129"/>
      <c r="AC60" s="129"/>
      <c r="AD60" s="129"/>
      <c r="AE60" s="129"/>
      <c r="AF60" s="129"/>
      <c r="AG60" s="130">
        <f>'D.1.1.4.4 - Silnoproudá e...'!J32</f>
        <v>0</v>
      </c>
      <c r="AH60" s="128"/>
      <c r="AI60" s="128"/>
      <c r="AJ60" s="128"/>
      <c r="AK60" s="128"/>
      <c r="AL60" s="128"/>
      <c r="AM60" s="128"/>
      <c r="AN60" s="130">
        <f>SUM(AG60,AT60)</f>
        <v>0</v>
      </c>
      <c r="AO60" s="128"/>
      <c r="AP60" s="128"/>
      <c r="AQ60" s="131" t="s">
        <v>90</v>
      </c>
      <c r="AR60" s="68"/>
      <c r="AS60" s="132">
        <v>0</v>
      </c>
      <c r="AT60" s="133">
        <f>ROUND(SUM(AV60:AW60),2)</f>
        <v>0</v>
      </c>
      <c r="AU60" s="134">
        <f>'D.1.1.4.4 - Silnoproudá e...'!P94</f>
        <v>0</v>
      </c>
      <c r="AV60" s="133">
        <f>'D.1.1.4.4 - Silnoproudá e...'!J35</f>
        <v>0</v>
      </c>
      <c r="AW60" s="133">
        <f>'D.1.1.4.4 - Silnoproudá e...'!J36</f>
        <v>0</v>
      </c>
      <c r="AX60" s="133">
        <f>'D.1.1.4.4 - Silnoproudá e...'!J37</f>
        <v>0</v>
      </c>
      <c r="AY60" s="133">
        <f>'D.1.1.4.4 - Silnoproudá e...'!J38</f>
        <v>0</v>
      </c>
      <c r="AZ60" s="133">
        <f>'D.1.1.4.4 - Silnoproudá e...'!F35</f>
        <v>0</v>
      </c>
      <c r="BA60" s="133">
        <f>'D.1.1.4.4 - Silnoproudá e...'!F36</f>
        <v>0</v>
      </c>
      <c r="BB60" s="133">
        <f>'D.1.1.4.4 - Silnoproudá e...'!F37</f>
        <v>0</v>
      </c>
      <c r="BC60" s="133">
        <f>'D.1.1.4.4 - Silnoproudá e...'!F38</f>
        <v>0</v>
      </c>
      <c r="BD60" s="135">
        <f>'D.1.1.4.4 - Silnoproudá e...'!F39</f>
        <v>0</v>
      </c>
      <c r="BE60" s="4"/>
      <c r="BT60" s="136" t="s">
        <v>86</v>
      </c>
      <c r="BV60" s="136" t="s">
        <v>78</v>
      </c>
      <c r="BW60" s="136" t="s">
        <v>103</v>
      </c>
      <c r="BX60" s="136" t="s">
        <v>84</v>
      </c>
      <c r="CL60" s="136" t="s">
        <v>85</v>
      </c>
    </row>
    <row r="61" s="7" customFormat="1" ht="16.5" customHeight="1">
      <c r="A61" s="127" t="s">
        <v>87</v>
      </c>
      <c r="B61" s="114"/>
      <c r="C61" s="115"/>
      <c r="D61" s="116" t="s">
        <v>104</v>
      </c>
      <c r="E61" s="116"/>
      <c r="F61" s="116"/>
      <c r="G61" s="116"/>
      <c r="H61" s="116"/>
      <c r="I61" s="117"/>
      <c r="J61" s="116" t="s">
        <v>105</v>
      </c>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9">
        <f>'PS 01 - Vybavení sociální...'!J30</f>
        <v>0</v>
      </c>
      <c r="AH61" s="117"/>
      <c r="AI61" s="117"/>
      <c r="AJ61" s="117"/>
      <c r="AK61" s="117"/>
      <c r="AL61" s="117"/>
      <c r="AM61" s="117"/>
      <c r="AN61" s="119">
        <f>SUM(AG61,AT61)</f>
        <v>0</v>
      </c>
      <c r="AO61" s="117"/>
      <c r="AP61" s="117"/>
      <c r="AQ61" s="120" t="s">
        <v>106</v>
      </c>
      <c r="AR61" s="121"/>
      <c r="AS61" s="122">
        <v>0</v>
      </c>
      <c r="AT61" s="123">
        <f>ROUND(SUM(AV61:AW61),2)</f>
        <v>0</v>
      </c>
      <c r="AU61" s="124">
        <f>'PS 01 - Vybavení sociální...'!P82</f>
        <v>0</v>
      </c>
      <c r="AV61" s="123">
        <f>'PS 01 - Vybavení sociální...'!J33</f>
        <v>0</v>
      </c>
      <c r="AW61" s="123">
        <f>'PS 01 - Vybavení sociální...'!J34</f>
        <v>0</v>
      </c>
      <c r="AX61" s="123">
        <f>'PS 01 - Vybavení sociální...'!J35</f>
        <v>0</v>
      </c>
      <c r="AY61" s="123">
        <f>'PS 01 - Vybavení sociální...'!J36</f>
        <v>0</v>
      </c>
      <c r="AZ61" s="123">
        <f>'PS 01 - Vybavení sociální...'!F33</f>
        <v>0</v>
      </c>
      <c r="BA61" s="123">
        <f>'PS 01 - Vybavení sociální...'!F34</f>
        <v>0</v>
      </c>
      <c r="BB61" s="123">
        <f>'PS 01 - Vybavení sociální...'!F35</f>
        <v>0</v>
      </c>
      <c r="BC61" s="123">
        <f>'PS 01 - Vybavení sociální...'!F36</f>
        <v>0</v>
      </c>
      <c r="BD61" s="125">
        <f>'PS 01 - Vybavení sociální...'!F37</f>
        <v>0</v>
      </c>
      <c r="BE61" s="7"/>
      <c r="BT61" s="126" t="s">
        <v>83</v>
      </c>
      <c r="BV61" s="126" t="s">
        <v>78</v>
      </c>
      <c r="BW61" s="126" t="s">
        <v>107</v>
      </c>
      <c r="BX61" s="126" t="s">
        <v>5</v>
      </c>
      <c r="CL61" s="126" t="s">
        <v>19</v>
      </c>
      <c r="CM61" s="126" t="s">
        <v>86</v>
      </c>
    </row>
    <row r="62" s="7" customFormat="1" ht="16.5" customHeight="1">
      <c r="A62" s="127" t="s">
        <v>87</v>
      </c>
      <c r="B62" s="114"/>
      <c r="C62" s="115"/>
      <c r="D62" s="116" t="s">
        <v>108</v>
      </c>
      <c r="E62" s="116"/>
      <c r="F62" s="116"/>
      <c r="G62" s="116"/>
      <c r="H62" s="116"/>
      <c r="I62" s="117"/>
      <c r="J62" s="116" t="s">
        <v>109</v>
      </c>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9">
        <f>'VON - Vedlejší a ostatní ...'!J30</f>
        <v>0</v>
      </c>
      <c r="AH62" s="117"/>
      <c r="AI62" s="117"/>
      <c r="AJ62" s="117"/>
      <c r="AK62" s="117"/>
      <c r="AL62" s="117"/>
      <c r="AM62" s="117"/>
      <c r="AN62" s="119">
        <f>SUM(AG62,AT62)</f>
        <v>0</v>
      </c>
      <c r="AO62" s="117"/>
      <c r="AP62" s="117"/>
      <c r="AQ62" s="120" t="s">
        <v>108</v>
      </c>
      <c r="AR62" s="121"/>
      <c r="AS62" s="137">
        <v>0</v>
      </c>
      <c r="AT62" s="138">
        <f>ROUND(SUM(AV62:AW62),2)</f>
        <v>0</v>
      </c>
      <c r="AU62" s="139">
        <f>'VON - Vedlejší a ostatní ...'!P82</f>
        <v>0</v>
      </c>
      <c r="AV62" s="138">
        <f>'VON - Vedlejší a ostatní ...'!J33</f>
        <v>0</v>
      </c>
      <c r="AW62" s="138">
        <f>'VON - Vedlejší a ostatní ...'!J34</f>
        <v>0</v>
      </c>
      <c r="AX62" s="138">
        <f>'VON - Vedlejší a ostatní ...'!J35</f>
        <v>0</v>
      </c>
      <c r="AY62" s="138">
        <f>'VON - Vedlejší a ostatní ...'!J36</f>
        <v>0</v>
      </c>
      <c r="AZ62" s="138">
        <f>'VON - Vedlejší a ostatní ...'!F33</f>
        <v>0</v>
      </c>
      <c r="BA62" s="138">
        <f>'VON - Vedlejší a ostatní ...'!F34</f>
        <v>0</v>
      </c>
      <c r="BB62" s="138">
        <f>'VON - Vedlejší a ostatní ...'!F35</f>
        <v>0</v>
      </c>
      <c r="BC62" s="138">
        <f>'VON - Vedlejší a ostatní ...'!F36</f>
        <v>0</v>
      </c>
      <c r="BD62" s="140">
        <f>'VON - Vedlejší a ostatní ...'!F37</f>
        <v>0</v>
      </c>
      <c r="BE62" s="7"/>
      <c r="BT62" s="126" t="s">
        <v>83</v>
      </c>
      <c r="BV62" s="126" t="s">
        <v>78</v>
      </c>
      <c r="BW62" s="126" t="s">
        <v>110</v>
      </c>
      <c r="BX62" s="126" t="s">
        <v>5</v>
      </c>
      <c r="CL62" s="126" t="s">
        <v>19</v>
      </c>
      <c r="CM62" s="126" t="s">
        <v>86</v>
      </c>
    </row>
    <row r="63" s="2" customFormat="1" ht="30" customHeight="1">
      <c r="A63" s="41"/>
      <c r="B63" s="42"/>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7"/>
      <c r="AS63" s="41"/>
      <c r="AT63" s="41"/>
      <c r="AU63" s="41"/>
      <c r="AV63" s="41"/>
      <c r="AW63" s="41"/>
      <c r="AX63" s="41"/>
      <c r="AY63" s="41"/>
      <c r="AZ63" s="41"/>
      <c r="BA63" s="41"/>
      <c r="BB63" s="41"/>
      <c r="BC63" s="41"/>
      <c r="BD63" s="41"/>
      <c r="BE63" s="41"/>
    </row>
    <row r="64" s="2" customFormat="1" ht="6.96" customHeight="1">
      <c r="A64" s="41"/>
      <c r="B64" s="62"/>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47"/>
      <c r="AS64" s="41"/>
      <c r="AT64" s="41"/>
      <c r="AU64" s="41"/>
      <c r="AV64" s="41"/>
      <c r="AW64" s="41"/>
      <c r="AX64" s="41"/>
      <c r="AY64" s="41"/>
      <c r="AZ64" s="41"/>
      <c r="BA64" s="41"/>
      <c r="BB64" s="41"/>
      <c r="BC64" s="41"/>
      <c r="BD64" s="41"/>
      <c r="BE64" s="41"/>
    </row>
  </sheetData>
  <sheetProtection sheet="1" formatColumns="0" formatRows="0" objects="1" scenarios="1" spinCount="100000" saltValue="Pq7xjXbtil4s7N+wA6TjMfYxmDrXBWNENA75motYsX5UJKJa2vZXCzfhMiw7X+URB/L237kaWlyEgZE48hl5ZQ==" hashValue="d/FT648cFRQI96veDHgYnoUjCx3VKWfnrB2SdUwua3PC9JOJbLkGcmVSJiQAwL3DZEYpXU2dyCBWaENCd4Plog==" algorithmName="SHA-512" password="CC35"/>
  <mergeCells count="70">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AN61:AP61"/>
    <mergeCell ref="AN58:AP58"/>
    <mergeCell ref="AN59:AP59"/>
    <mergeCell ref="AN60:AP60"/>
    <mergeCell ref="AN62:AP62"/>
    <mergeCell ref="D62:H62"/>
    <mergeCell ref="D55:H55"/>
    <mergeCell ref="E56:I56"/>
    <mergeCell ref="E57:I57"/>
    <mergeCell ref="E58:I58"/>
    <mergeCell ref="E59:I59"/>
    <mergeCell ref="E60:I60"/>
    <mergeCell ref="D61:H61"/>
    <mergeCell ref="AN52:AP52"/>
    <mergeCell ref="AG52:AM52"/>
    <mergeCell ref="AN55:AP55"/>
    <mergeCell ref="AG55:AM55"/>
    <mergeCell ref="AN56:AP56"/>
    <mergeCell ref="AG56:AM56"/>
    <mergeCell ref="AN57:AP57"/>
    <mergeCell ref="AG57:AM57"/>
    <mergeCell ref="AG58:AM58"/>
    <mergeCell ref="AG59:AM59"/>
    <mergeCell ref="AG60:AM60"/>
    <mergeCell ref="AG61:AM61"/>
    <mergeCell ref="AG62:AM62"/>
    <mergeCell ref="AG54:AM54"/>
    <mergeCell ref="AN54:AP54"/>
    <mergeCell ref="C52:G52"/>
    <mergeCell ref="I52:AF52"/>
    <mergeCell ref="J55:AF55"/>
    <mergeCell ref="K56:AF56"/>
    <mergeCell ref="K57:AF57"/>
    <mergeCell ref="K58:AF58"/>
    <mergeCell ref="K59:AF59"/>
    <mergeCell ref="K60:AF60"/>
    <mergeCell ref="J61:AF61"/>
    <mergeCell ref="J62:AF62"/>
  </mergeCells>
  <hyperlinks>
    <hyperlink ref="A56" location="'D.1.1.1 - Architektonicko...'!C2" display="/"/>
    <hyperlink ref="A57" location="'D.1.1.4.1. - Zdravotně te...'!C2" display="/"/>
    <hyperlink ref="A58" location="'D.1.1.4.2 - Zařízení pro ...'!C2" display="/"/>
    <hyperlink ref="A59" location="'D.1.1.4.3 - Vzduchotechnika'!C2" display="/"/>
    <hyperlink ref="A60" location="'D.1.1.4.4 - Silnoproudá e...'!C2" display="/"/>
    <hyperlink ref="A61" location="'PS 01 - Vybavení sociální...'!C2" display="/"/>
    <hyperlink ref="A62" location="'VON - Vedlejší a ostatní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41"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1"/>
      <c r="L2" s="1"/>
      <c r="M2" s="1"/>
      <c r="N2" s="1"/>
      <c r="O2" s="1"/>
      <c r="P2" s="1"/>
      <c r="Q2" s="1"/>
      <c r="R2" s="1"/>
      <c r="S2" s="1"/>
      <c r="T2" s="1"/>
      <c r="U2" s="1"/>
      <c r="V2" s="1"/>
      <c r="AT2" s="20" t="s">
        <v>91</v>
      </c>
    </row>
    <row r="3" s="1" customFormat="1" ht="6.96" customHeight="1">
      <c r="B3" s="142"/>
      <c r="C3" s="143"/>
      <c r="D3" s="143"/>
      <c r="E3" s="143"/>
      <c r="F3" s="143"/>
      <c r="G3" s="143"/>
      <c r="H3" s="143"/>
      <c r="I3" s="144"/>
      <c r="J3" s="143"/>
      <c r="K3" s="143"/>
      <c r="L3" s="23"/>
      <c r="AT3" s="20" t="s">
        <v>86</v>
      </c>
    </row>
    <row r="4" s="1" customFormat="1" ht="24.96" customHeight="1">
      <c r="B4" s="23"/>
      <c r="D4" s="145" t="s">
        <v>111</v>
      </c>
      <c r="I4" s="141"/>
      <c r="L4" s="23"/>
      <c r="M4" s="146" t="s">
        <v>10</v>
      </c>
      <c r="AT4" s="20" t="s">
        <v>4</v>
      </c>
    </row>
    <row r="5" s="1" customFormat="1" ht="6.96" customHeight="1">
      <c r="B5" s="23"/>
      <c r="I5" s="141"/>
      <c r="L5" s="23"/>
    </row>
    <row r="6" s="1" customFormat="1" ht="12" customHeight="1">
      <c r="B6" s="23"/>
      <c r="D6" s="147" t="s">
        <v>16</v>
      </c>
      <c r="I6" s="141"/>
      <c r="L6" s="23"/>
    </row>
    <row r="7" s="1" customFormat="1" ht="16.5" customHeight="1">
      <c r="B7" s="23"/>
      <c r="E7" s="148" t="str">
        <f>'Rekapitulace stavby'!K6</f>
        <v>ZŠ K.H.Máchy v Doksech stavební úpravy sociálních zařízení</v>
      </c>
      <c r="F7" s="147"/>
      <c r="G7" s="147"/>
      <c r="H7" s="147"/>
      <c r="I7" s="141"/>
      <c r="L7" s="23"/>
    </row>
    <row r="8" s="1" customFormat="1" ht="12" customHeight="1">
      <c r="B8" s="23"/>
      <c r="D8" s="147" t="s">
        <v>112</v>
      </c>
      <c r="I8" s="141"/>
      <c r="L8" s="23"/>
    </row>
    <row r="9" s="2" customFormat="1" ht="16.5" customHeight="1">
      <c r="A9" s="41"/>
      <c r="B9" s="47"/>
      <c r="C9" s="41"/>
      <c r="D9" s="41"/>
      <c r="E9" s="148" t="s">
        <v>113</v>
      </c>
      <c r="F9" s="41"/>
      <c r="G9" s="41"/>
      <c r="H9" s="41"/>
      <c r="I9" s="149"/>
      <c r="J9" s="41"/>
      <c r="K9" s="41"/>
      <c r="L9" s="150"/>
      <c r="S9" s="41"/>
      <c r="T9" s="41"/>
      <c r="U9" s="41"/>
      <c r="V9" s="41"/>
      <c r="W9" s="41"/>
      <c r="X9" s="41"/>
      <c r="Y9" s="41"/>
      <c r="Z9" s="41"/>
      <c r="AA9" s="41"/>
      <c r="AB9" s="41"/>
      <c r="AC9" s="41"/>
      <c r="AD9" s="41"/>
      <c r="AE9" s="41"/>
    </row>
    <row r="10" s="2" customFormat="1" ht="12" customHeight="1">
      <c r="A10" s="41"/>
      <c r="B10" s="47"/>
      <c r="C10" s="41"/>
      <c r="D10" s="147" t="s">
        <v>114</v>
      </c>
      <c r="E10" s="41"/>
      <c r="F10" s="41"/>
      <c r="G10" s="41"/>
      <c r="H10" s="41"/>
      <c r="I10" s="149"/>
      <c r="J10" s="41"/>
      <c r="K10" s="41"/>
      <c r="L10" s="150"/>
      <c r="S10" s="41"/>
      <c r="T10" s="41"/>
      <c r="U10" s="41"/>
      <c r="V10" s="41"/>
      <c r="W10" s="41"/>
      <c r="X10" s="41"/>
      <c r="Y10" s="41"/>
      <c r="Z10" s="41"/>
      <c r="AA10" s="41"/>
      <c r="AB10" s="41"/>
      <c r="AC10" s="41"/>
      <c r="AD10" s="41"/>
      <c r="AE10" s="41"/>
    </row>
    <row r="11" s="2" customFormat="1" ht="16.5" customHeight="1">
      <c r="A11" s="41"/>
      <c r="B11" s="47"/>
      <c r="C11" s="41"/>
      <c r="D11" s="41"/>
      <c r="E11" s="151" t="s">
        <v>115</v>
      </c>
      <c r="F11" s="41"/>
      <c r="G11" s="41"/>
      <c r="H11" s="41"/>
      <c r="I11" s="149"/>
      <c r="J11" s="41"/>
      <c r="K11" s="41"/>
      <c r="L11" s="150"/>
      <c r="S11" s="41"/>
      <c r="T11" s="41"/>
      <c r="U11" s="41"/>
      <c r="V11" s="41"/>
      <c r="W11" s="41"/>
      <c r="X11" s="41"/>
      <c r="Y11" s="41"/>
      <c r="Z11" s="41"/>
      <c r="AA11" s="41"/>
      <c r="AB11" s="41"/>
      <c r="AC11" s="41"/>
      <c r="AD11" s="41"/>
      <c r="AE11" s="41"/>
    </row>
    <row r="12" s="2" customFormat="1">
      <c r="A12" s="41"/>
      <c r="B12" s="47"/>
      <c r="C12" s="41"/>
      <c r="D12" s="41"/>
      <c r="E12" s="41"/>
      <c r="F12" s="41"/>
      <c r="G12" s="41"/>
      <c r="H12" s="41"/>
      <c r="I12" s="149"/>
      <c r="J12" s="41"/>
      <c r="K12" s="41"/>
      <c r="L12" s="150"/>
      <c r="S12" s="41"/>
      <c r="T12" s="41"/>
      <c r="U12" s="41"/>
      <c r="V12" s="41"/>
      <c r="W12" s="41"/>
      <c r="X12" s="41"/>
      <c r="Y12" s="41"/>
      <c r="Z12" s="41"/>
      <c r="AA12" s="41"/>
      <c r="AB12" s="41"/>
      <c r="AC12" s="41"/>
      <c r="AD12" s="41"/>
      <c r="AE12" s="41"/>
    </row>
    <row r="13" s="2" customFormat="1" ht="12" customHeight="1">
      <c r="A13" s="41"/>
      <c r="B13" s="47"/>
      <c r="C13" s="41"/>
      <c r="D13" s="147" t="s">
        <v>18</v>
      </c>
      <c r="E13" s="41"/>
      <c r="F13" s="136" t="s">
        <v>85</v>
      </c>
      <c r="G13" s="41"/>
      <c r="H13" s="41"/>
      <c r="I13" s="152" t="s">
        <v>20</v>
      </c>
      <c r="J13" s="136" t="s">
        <v>19</v>
      </c>
      <c r="K13" s="41"/>
      <c r="L13" s="150"/>
      <c r="S13" s="41"/>
      <c r="T13" s="41"/>
      <c r="U13" s="41"/>
      <c r="V13" s="41"/>
      <c r="W13" s="41"/>
      <c r="X13" s="41"/>
      <c r="Y13" s="41"/>
      <c r="Z13" s="41"/>
      <c r="AA13" s="41"/>
      <c r="AB13" s="41"/>
      <c r="AC13" s="41"/>
      <c r="AD13" s="41"/>
      <c r="AE13" s="41"/>
    </row>
    <row r="14" s="2" customFormat="1" ht="12" customHeight="1">
      <c r="A14" s="41"/>
      <c r="B14" s="47"/>
      <c r="C14" s="41"/>
      <c r="D14" s="147" t="s">
        <v>21</v>
      </c>
      <c r="E14" s="41"/>
      <c r="F14" s="136" t="s">
        <v>22</v>
      </c>
      <c r="G14" s="41"/>
      <c r="H14" s="41"/>
      <c r="I14" s="152" t="s">
        <v>23</v>
      </c>
      <c r="J14" s="153" t="str">
        <f>'Rekapitulace stavby'!AN8</f>
        <v>30. 7. 2019</v>
      </c>
      <c r="K14" s="41"/>
      <c r="L14" s="150"/>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149"/>
      <c r="J15" s="41"/>
      <c r="K15" s="41"/>
      <c r="L15" s="150"/>
      <c r="S15" s="41"/>
      <c r="T15" s="41"/>
      <c r="U15" s="41"/>
      <c r="V15" s="41"/>
      <c r="W15" s="41"/>
      <c r="X15" s="41"/>
      <c r="Y15" s="41"/>
      <c r="Z15" s="41"/>
      <c r="AA15" s="41"/>
      <c r="AB15" s="41"/>
      <c r="AC15" s="41"/>
      <c r="AD15" s="41"/>
      <c r="AE15" s="41"/>
    </row>
    <row r="16" s="2" customFormat="1" ht="12" customHeight="1">
      <c r="A16" s="41"/>
      <c r="B16" s="47"/>
      <c r="C16" s="41"/>
      <c r="D16" s="147" t="s">
        <v>25</v>
      </c>
      <c r="E16" s="41"/>
      <c r="F16" s="41"/>
      <c r="G16" s="41"/>
      <c r="H16" s="41"/>
      <c r="I16" s="152" t="s">
        <v>26</v>
      </c>
      <c r="J16" s="136" t="s">
        <v>27</v>
      </c>
      <c r="K16" s="41"/>
      <c r="L16" s="150"/>
      <c r="S16" s="41"/>
      <c r="T16" s="41"/>
      <c r="U16" s="41"/>
      <c r="V16" s="41"/>
      <c r="W16" s="41"/>
      <c r="X16" s="41"/>
      <c r="Y16" s="41"/>
      <c r="Z16" s="41"/>
      <c r="AA16" s="41"/>
      <c r="AB16" s="41"/>
      <c r="AC16" s="41"/>
      <c r="AD16" s="41"/>
      <c r="AE16" s="41"/>
    </row>
    <row r="17" s="2" customFormat="1" ht="18" customHeight="1">
      <c r="A17" s="41"/>
      <c r="B17" s="47"/>
      <c r="C17" s="41"/>
      <c r="D17" s="41"/>
      <c r="E17" s="136" t="s">
        <v>28</v>
      </c>
      <c r="F17" s="41"/>
      <c r="G17" s="41"/>
      <c r="H17" s="41"/>
      <c r="I17" s="152" t="s">
        <v>29</v>
      </c>
      <c r="J17" s="136" t="s">
        <v>30</v>
      </c>
      <c r="K17" s="41"/>
      <c r="L17" s="150"/>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149"/>
      <c r="J18" s="41"/>
      <c r="K18" s="41"/>
      <c r="L18" s="150"/>
      <c r="S18" s="41"/>
      <c r="T18" s="41"/>
      <c r="U18" s="41"/>
      <c r="V18" s="41"/>
      <c r="W18" s="41"/>
      <c r="X18" s="41"/>
      <c r="Y18" s="41"/>
      <c r="Z18" s="41"/>
      <c r="AA18" s="41"/>
      <c r="AB18" s="41"/>
      <c r="AC18" s="41"/>
      <c r="AD18" s="41"/>
      <c r="AE18" s="41"/>
    </row>
    <row r="19" s="2" customFormat="1" ht="12" customHeight="1">
      <c r="A19" s="41"/>
      <c r="B19" s="47"/>
      <c r="C19" s="41"/>
      <c r="D19" s="147" t="s">
        <v>31</v>
      </c>
      <c r="E19" s="41"/>
      <c r="F19" s="41"/>
      <c r="G19" s="41"/>
      <c r="H19" s="41"/>
      <c r="I19" s="152" t="s">
        <v>26</v>
      </c>
      <c r="J19" s="36" t="str">
        <f>'Rekapitulace stavby'!AN13</f>
        <v>Vyplň údaj</v>
      </c>
      <c r="K19" s="41"/>
      <c r="L19" s="150"/>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52" t="s">
        <v>29</v>
      </c>
      <c r="J20" s="36" t="str">
        <f>'Rekapitulace stavby'!AN14</f>
        <v>Vyplň údaj</v>
      </c>
      <c r="K20" s="41"/>
      <c r="L20" s="150"/>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149"/>
      <c r="J21" s="41"/>
      <c r="K21" s="41"/>
      <c r="L21" s="150"/>
      <c r="S21" s="41"/>
      <c r="T21" s="41"/>
      <c r="U21" s="41"/>
      <c r="V21" s="41"/>
      <c r="W21" s="41"/>
      <c r="X21" s="41"/>
      <c r="Y21" s="41"/>
      <c r="Z21" s="41"/>
      <c r="AA21" s="41"/>
      <c r="AB21" s="41"/>
      <c r="AC21" s="41"/>
      <c r="AD21" s="41"/>
      <c r="AE21" s="41"/>
    </row>
    <row r="22" s="2" customFormat="1" ht="12" customHeight="1">
      <c r="A22" s="41"/>
      <c r="B22" s="47"/>
      <c r="C22" s="41"/>
      <c r="D22" s="147" t="s">
        <v>33</v>
      </c>
      <c r="E22" s="41"/>
      <c r="F22" s="41"/>
      <c r="G22" s="41"/>
      <c r="H22" s="41"/>
      <c r="I22" s="152" t="s">
        <v>26</v>
      </c>
      <c r="J22" s="136" t="s">
        <v>34</v>
      </c>
      <c r="K22" s="41"/>
      <c r="L22" s="150"/>
      <c r="S22" s="41"/>
      <c r="T22" s="41"/>
      <c r="U22" s="41"/>
      <c r="V22" s="41"/>
      <c r="W22" s="41"/>
      <c r="X22" s="41"/>
      <c r="Y22" s="41"/>
      <c r="Z22" s="41"/>
      <c r="AA22" s="41"/>
      <c r="AB22" s="41"/>
      <c r="AC22" s="41"/>
      <c r="AD22" s="41"/>
      <c r="AE22" s="41"/>
    </row>
    <row r="23" s="2" customFormat="1" ht="18" customHeight="1">
      <c r="A23" s="41"/>
      <c r="B23" s="47"/>
      <c r="C23" s="41"/>
      <c r="D23" s="41"/>
      <c r="E23" s="136" t="s">
        <v>35</v>
      </c>
      <c r="F23" s="41"/>
      <c r="G23" s="41"/>
      <c r="H23" s="41"/>
      <c r="I23" s="152" t="s">
        <v>29</v>
      </c>
      <c r="J23" s="136" t="s">
        <v>36</v>
      </c>
      <c r="K23" s="41"/>
      <c r="L23" s="150"/>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149"/>
      <c r="J24" s="41"/>
      <c r="K24" s="41"/>
      <c r="L24" s="150"/>
      <c r="S24" s="41"/>
      <c r="T24" s="41"/>
      <c r="U24" s="41"/>
      <c r="V24" s="41"/>
      <c r="W24" s="41"/>
      <c r="X24" s="41"/>
      <c r="Y24" s="41"/>
      <c r="Z24" s="41"/>
      <c r="AA24" s="41"/>
      <c r="AB24" s="41"/>
      <c r="AC24" s="41"/>
      <c r="AD24" s="41"/>
      <c r="AE24" s="41"/>
    </row>
    <row r="25" s="2" customFormat="1" ht="12" customHeight="1">
      <c r="A25" s="41"/>
      <c r="B25" s="47"/>
      <c r="C25" s="41"/>
      <c r="D25" s="147" t="s">
        <v>38</v>
      </c>
      <c r="E25" s="41"/>
      <c r="F25" s="41"/>
      <c r="G25" s="41"/>
      <c r="H25" s="41"/>
      <c r="I25" s="152" t="s">
        <v>26</v>
      </c>
      <c r="J25" s="136" t="str">
        <f>IF('Rekapitulace stavby'!AN19="","",'Rekapitulace stavby'!AN19)</f>
        <v/>
      </c>
      <c r="K25" s="41"/>
      <c r="L25" s="150"/>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52" t="s">
        <v>29</v>
      </c>
      <c r="J26" s="136" t="str">
        <f>IF('Rekapitulace stavby'!AN20="","",'Rekapitulace stavby'!AN20)</f>
        <v/>
      </c>
      <c r="K26" s="41"/>
      <c r="L26" s="150"/>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149"/>
      <c r="J27" s="41"/>
      <c r="K27" s="41"/>
      <c r="L27" s="150"/>
      <c r="S27" s="41"/>
      <c r="T27" s="41"/>
      <c r="U27" s="41"/>
      <c r="V27" s="41"/>
      <c r="W27" s="41"/>
      <c r="X27" s="41"/>
      <c r="Y27" s="41"/>
      <c r="Z27" s="41"/>
      <c r="AA27" s="41"/>
      <c r="AB27" s="41"/>
      <c r="AC27" s="41"/>
      <c r="AD27" s="41"/>
      <c r="AE27" s="41"/>
    </row>
    <row r="28" s="2" customFormat="1" ht="12" customHeight="1">
      <c r="A28" s="41"/>
      <c r="B28" s="47"/>
      <c r="C28" s="41"/>
      <c r="D28" s="147" t="s">
        <v>40</v>
      </c>
      <c r="E28" s="41"/>
      <c r="F28" s="41"/>
      <c r="G28" s="41"/>
      <c r="H28" s="41"/>
      <c r="I28" s="149"/>
      <c r="J28" s="41"/>
      <c r="K28" s="41"/>
      <c r="L28" s="150"/>
      <c r="S28" s="41"/>
      <c r="T28" s="41"/>
      <c r="U28" s="41"/>
      <c r="V28" s="41"/>
      <c r="W28" s="41"/>
      <c r="X28" s="41"/>
      <c r="Y28" s="41"/>
      <c r="Z28" s="41"/>
      <c r="AA28" s="41"/>
      <c r="AB28" s="41"/>
      <c r="AC28" s="41"/>
      <c r="AD28" s="41"/>
      <c r="AE28" s="41"/>
    </row>
    <row r="29" s="8" customFormat="1" ht="16.5" customHeight="1">
      <c r="A29" s="154"/>
      <c r="B29" s="155"/>
      <c r="C29" s="154"/>
      <c r="D29" s="154"/>
      <c r="E29" s="156" t="s">
        <v>19</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1"/>
      <c r="B30" s="47"/>
      <c r="C30" s="41"/>
      <c r="D30" s="41"/>
      <c r="E30" s="41"/>
      <c r="F30" s="41"/>
      <c r="G30" s="41"/>
      <c r="H30" s="41"/>
      <c r="I30" s="149"/>
      <c r="J30" s="41"/>
      <c r="K30" s="41"/>
      <c r="L30" s="150"/>
      <c r="S30" s="41"/>
      <c r="T30" s="41"/>
      <c r="U30" s="41"/>
      <c r="V30" s="41"/>
      <c r="W30" s="41"/>
      <c r="X30" s="41"/>
      <c r="Y30" s="41"/>
      <c r="Z30" s="41"/>
      <c r="AA30" s="41"/>
      <c r="AB30" s="41"/>
      <c r="AC30" s="41"/>
      <c r="AD30" s="41"/>
      <c r="AE30" s="41"/>
    </row>
    <row r="31" s="2" customFormat="1" ht="6.96" customHeight="1">
      <c r="A31" s="41"/>
      <c r="B31" s="47"/>
      <c r="C31" s="41"/>
      <c r="D31" s="159"/>
      <c r="E31" s="159"/>
      <c r="F31" s="159"/>
      <c r="G31" s="159"/>
      <c r="H31" s="159"/>
      <c r="I31" s="160"/>
      <c r="J31" s="159"/>
      <c r="K31" s="159"/>
      <c r="L31" s="150"/>
      <c r="S31" s="41"/>
      <c r="T31" s="41"/>
      <c r="U31" s="41"/>
      <c r="V31" s="41"/>
      <c r="W31" s="41"/>
      <c r="X31" s="41"/>
      <c r="Y31" s="41"/>
      <c r="Z31" s="41"/>
      <c r="AA31" s="41"/>
      <c r="AB31" s="41"/>
      <c r="AC31" s="41"/>
      <c r="AD31" s="41"/>
      <c r="AE31" s="41"/>
    </row>
    <row r="32" s="2" customFormat="1" ht="25.44" customHeight="1">
      <c r="A32" s="41"/>
      <c r="B32" s="47"/>
      <c r="C32" s="41"/>
      <c r="D32" s="161" t="s">
        <v>42</v>
      </c>
      <c r="E32" s="41"/>
      <c r="F32" s="41"/>
      <c r="G32" s="41"/>
      <c r="H32" s="41"/>
      <c r="I32" s="149"/>
      <c r="J32" s="162">
        <f>ROUND(J101, 2)</f>
        <v>0</v>
      </c>
      <c r="K32" s="41"/>
      <c r="L32" s="150"/>
      <c r="S32" s="41"/>
      <c r="T32" s="41"/>
      <c r="U32" s="41"/>
      <c r="V32" s="41"/>
      <c r="W32" s="41"/>
      <c r="X32" s="41"/>
      <c r="Y32" s="41"/>
      <c r="Z32" s="41"/>
      <c r="AA32" s="41"/>
      <c r="AB32" s="41"/>
      <c r="AC32" s="41"/>
      <c r="AD32" s="41"/>
      <c r="AE32" s="41"/>
    </row>
    <row r="33" s="2" customFormat="1" ht="6.96" customHeight="1">
      <c r="A33" s="41"/>
      <c r="B33" s="47"/>
      <c r="C33" s="41"/>
      <c r="D33" s="159"/>
      <c r="E33" s="159"/>
      <c r="F33" s="159"/>
      <c r="G33" s="159"/>
      <c r="H33" s="159"/>
      <c r="I33" s="160"/>
      <c r="J33" s="159"/>
      <c r="K33" s="159"/>
      <c r="L33" s="150"/>
      <c r="S33" s="41"/>
      <c r="T33" s="41"/>
      <c r="U33" s="41"/>
      <c r="V33" s="41"/>
      <c r="W33" s="41"/>
      <c r="X33" s="41"/>
      <c r="Y33" s="41"/>
      <c r="Z33" s="41"/>
      <c r="AA33" s="41"/>
      <c r="AB33" s="41"/>
      <c r="AC33" s="41"/>
      <c r="AD33" s="41"/>
      <c r="AE33" s="41"/>
    </row>
    <row r="34" s="2" customFormat="1" ht="14.4" customHeight="1">
      <c r="A34" s="41"/>
      <c r="B34" s="47"/>
      <c r="C34" s="41"/>
      <c r="D34" s="41"/>
      <c r="E34" s="41"/>
      <c r="F34" s="163" t="s">
        <v>44</v>
      </c>
      <c r="G34" s="41"/>
      <c r="H34" s="41"/>
      <c r="I34" s="164" t="s">
        <v>43</v>
      </c>
      <c r="J34" s="163" t="s">
        <v>45</v>
      </c>
      <c r="K34" s="41"/>
      <c r="L34" s="150"/>
      <c r="S34" s="41"/>
      <c r="T34" s="41"/>
      <c r="U34" s="41"/>
      <c r="V34" s="41"/>
      <c r="W34" s="41"/>
      <c r="X34" s="41"/>
      <c r="Y34" s="41"/>
      <c r="Z34" s="41"/>
      <c r="AA34" s="41"/>
      <c r="AB34" s="41"/>
      <c r="AC34" s="41"/>
      <c r="AD34" s="41"/>
      <c r="AE34" s="41"/>
    </row>
    <row r="35" s="2" customFormat="1" ht="14.4" customHeight="1">
      <c r="A35" s="41"/>
      <c r="B35" s="47"/>
      <c r="C35" s="41"/>
      <c r="D35" s="165" t="s">
        <v>46</v>
      </c>
      <c r="E35" s="147" t="s">
        <v>47</v>
      </c>
      <c r="F35" s="166">
        <f>ROUND((SUM(BE101:BE913)),  2)</f>
        <v>0</v>
      </c>
      <c r="G35" s="41"/>
      <c r="H35" s="41"/>
      <c r="I35" s="167">
        <v>0.20999999999999999</v>
      </c>
      <c r="J35" s="166">
        <f>ROUND(((SUM(BE101:BE913))*I35),  2)</f>
        <v>0</v>
      </c>
      <c r="K35" s="41"/>
      <c r="L35" s="150"/>
      <c r="S35" s="41"/>
      <c r="T35" s="41"/>
      <c r="U35" s="41"/>
      <c r="V35" s="41"/>
      <c r="W35" s="41"/>
      <c r="X35" s="41"/>
      <c r="Y35" s="41"/>
      <c r="Z35" s="41"/>
      <c r="AA35" s="41"/>
      <c r="AB35" s="41"/>
      <c r="AC35" s="41"/>
      <c r="AD35" s="41"/>
      <c r="AE35" s="41"/>
    </row>
    <row r="36" s="2" customFormat="1" ht="14.4" customHeight="1">
      <c r="A36" s="41"/>
      <c r="B36" s="47"/>
      <c r="C36" s="41"/>
      <c r="D36" s="41"/>
      <c r="E36" s="147" t="s">
        <v>48</v>
      </c>
      <c r="F36" s="166">
        <f>ROUND((SUM(BF101:BF913)),  2)</f>
        <v>0</v>
      </c>
      <c r="G36" s="41"/>
      <c r="H36" s="41"/>
      <c r="I36" s="167">
        <v>0.14999999999999999</v>
      </c>
      <c r="J36" s="166">
        <f>ROUND(((SUM(BF101:BF913))*I36),  2)</f>
        <v>0</v>
      </c>
      <c r="K36" s="41"/>
      <c r="L36" s="150"/>
      <c r="S36" s="41"/>
      <c r="T36" s="41"/>
      <c r="U36" s="41"/>
      <c r="V36" s="41"/>
      <c r="W36" s="41"/>
      <c r="X36" s="41"/>
      <c r="Y36" s="41"/>
      <c r="Z36" s="41"/>
      <c r="AA36" s="41"/>
      <c r="AB36" s="41"/>
      <c r="AC36" s="41"/>
      <c r="AD36" s="41"/>
      <c r="AE36" s="41"/>
    </row>
    <row r="37" hidden="1" s="2" customFormat="1" ht="14.4" customHeight="1">
      <c r="A37" s="41"/>
      <c r="B37" s="47"/>
      <c r="C37" s="41"/>
      <c r="D37" s="41"/>
      <c r="E37" s="147" t="s">
        <v>49</v>
      </c>
      <c r="F37" s="166">
        <f>ROUND((SUM(BG101:BG913)),  2)</f>
        <v>0</v>
      </c>
      <c r="G37" s="41"/>
      <c r="H37" s="41"/>
      <c r="I37" s="167">
        <v>0.20999999999999999</v>
      </c>
      <c r="J37" s="166">
        <f>0</f>
        <v>0</v>
      </c>
      <c r="K37" s="41"/>
      <c r="L37" s="150"/>
      <c r="S37" s="41"/>
      <c r="T37" s="41"/>
      <c r="U37" s="41"/>
      <c r="V37" s="41"/>
      <c r="W37" s="41"/>
      <c r="X37" s="41"/>
      <c r="Y37" s="41"/>
      <c r="Z37" s="41"/>
      <c r="AA37" s="41"/>
      <c r="AB37" s="41"/>
      <c r="AC37" s="41"/>
      <c r="AD37" s="41"/>
      <c r="AE37" s="41"/>
    </row>
    <row r="38" hidden="1" s="2" customFormat="1" ht="14.4" customHeight="1">
      <c r="A38" s="41"/>
      <c r="B38" s="47"/>
      <c r="C38" s="41"/>
      <c r="D38" s="41"/>
      <c r="E38" s="147" t="s">
        <v>50</v>
      </c>
      <c r="F38" s="166">
        <f>ROUND((SUM(BH101:BH913)),  2)</f>
        <v>0</v>
      </c>
      <c r="G38" s="41"/>
      <c r="H38" s="41"/>
      <c r="I38" s="167">
        <v>0.14999999999999999</v>
      </c>
      <c r="J38" s="166">
        <f>0</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51</v>
      </c>
      <c r="F39" s="166">
        <f>ROUND((SUM(BI101:BI913)),  2)</f>
        <v>0</v>
      </c>
      <c r="G39" s="41"/>
      <c r="H39" s="41"/>
      <c r="I39" s="167">
        <v>0</v>
      </c>
      <c r="J39" s="166">
        <f>0</f>
        <v>0</v>
      </c>
      <c r="K39" s="41"/>
      <c r="L39" s="150"/>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149"/>
      <c r="J40" s="41"/>
      <c r="K40" s="41"/>
      <c r="L40" s="150"/>
      <c r="S40" s="41"/>
      <c r="T40" s="41"/>
      <c r="U40" s="41"/>
      <c r="V40" s="41"/>
      <c r="W40" s="41"/>
      <c r="X40" s="41"/>
      <c r="Y40" s="41"/>
      <c r="Z40" s="41"/>
      <c r="AA40" s="41"/>
      <c r="AB40" s="41"/>
      <c r="AC40" s="41"/>
      <c r="AD40" s="41"/>
      <c r="AE40" s="41"/>
    </row>
    <row r="41" s="2" customFormat="1" ht="25.44" customHeight="1">
      <c r="A41" s="41"/>
      <c r="B41" s="47"/>
      <c r="C41" s="168"/>
      <c r="D41" s="169" t="s">
        <v>52</v>
      </c>
      <c r="E41" s="170"/>
      <c r="F41" s="170"/>
      <c r="G41" s="171" t="s">
        <v>53</v>
      </c>
      <c r="H41" s="172" t="s">
        <v>54</v>
      </c>
      <c r="I41" s="173"/>
      <c r="J41" s="174">
        <f>SUM(J32:J39)</f>
        <v>0</v>
      </c>
      <c r="K41" s="175"/>
      <c r="L41" s="150"/>
      <c r="S41" s="41"/>
      <c r="T41" s="41"/>
      <c r="U41" s="41"/>
      <c r="V41" s="41"/>
      <c r="W41" s="41"/>
      <c r="X41" s="41"/>
      <c r="Y41" s="41"/>
      <c r="Z41" s="41"/>
      <c r="AA41" s="41"/>
      <c r="AB41" s="41"/>
      <c r="AC41" s="41"/>
      <c r="AD41" s="41"/>
      <c r="AE41" s="41"/>
    </row>
    <row r="42" s="2" customFormat="1" ht="14.4" customHeight="1">
      <c r="A42" s="41"/>
      <c r="B42" s="176"/>
      <c r="C42" s="177"/>
      <c r="D42" s="177"/>
      <c r="E42" s="177"/>
      <c r="F42" s="177"/>
      <c r="G42" s="177"/>
      <c r="H42" s="177"/>
      <c r="I42" s="178"/>
      <c r="J42" s="177"/>
      <c r="K42" s="177"/>
      <c r="L42" s="150"/>
      <c r="S42" s="41"/>
      <c r="T42" s="41"/>
      <c r="U42" s="41"/>
      <c r="V42" s="41"/>
      <c r="W42" s="41"/>
      <c r="X42" s="41"/>
      <c r="Y42" s="41"/>
      <c r="Z42" s="41"/>
      <c r="AA42" s="41"/>
      <c r="AB42" s="41"/>
      <c r="AC42" s="41"/>
      <c r="AD42" s="41"/>
      <c r="AE42" s="41"/>
    </row>
    <row r="46" s="2" customFormat="1" ht="6.96" customHeight="1">
      <c r="A46" s="41"/>
      <c r="B46" s="179"/>
      <c r="C46" s="180"/>
      <c r="D46" s="180"/>
      <c r="E46" s="180"/>
      <c r="F46" s="180"/>
      <c r="G46" s="180"/>
      <c r="H46" s="180"/>
      <c r="I46" s="181"/>
      <c r="J46" s="180"/>
      <c r="K46" s="180"/>
      <c r="L46" s="150"/>
      <c r="S46" s="41"/>
      <c r="T46" s="41"/>
      <c r="U46" s="41"/>
      <c r="V46" s="41"/>
      <c r="W46" s="41"/>
      <c r="X46" s="41"/>
      <c r="Y46" s="41"/>
      <c r="Z46" s="41"/>
      <c r="AA46" s="41"/>
      <c r="AB46" s="41"/>
      <c r="AC46" s="41"/>
      <c r="AD46" s="41"/>
      <c r="AE46" s="41"/>
    </row>
    <row r="47" s="2" customFormat="1" ht="24.96" customHeight="1">
      <c r="A47" s="41"/>
      <c r="B47" s="42"/>
      <c r="C47" s="26" t="s">
        <v>116</v>
      </c>
      <c r="D47" s="43"/>
      <c r="E47" s="43"/>
      <c r="F47" s="43"/>
      <c r="G47" s="43"/>
      <c r="H47" s="43"/>
      <c r="I47" s="149"/>
      <c r="J47" s="43"/>
      <c r="K47" s="43"/>
      <c r="L47" s="150"/>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149"/>
      <c r="J48" s="43"/>
      <c r="K48" s="43"/>
      <c r="L48" s="150"/>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149"/>
      <c r="J49" s="43"/>
      <c r="K49" s="43"/>
      <c r="L49" s="150"/>
      <c r="S49" s="41"/>
      <c r="T49" s="41"/>
      <c r="U49" s="41"/>
      <c r="V49" s="41"/>
      <c r="W49" s="41"/>
      <c r="X49" s="41"/>
      <c r="Y49" s="41"/>
      <c r="Z49" s="41"/>
      <c r="AA49" s="41"/>
      <c r="AB49" s="41"/>
      <c r="AC49" s="41"/>
      <c r="AD49" s="41"/>
      <c r="AE49" s="41"/>
    </row>
    <row r="50" s="2" customFormat="1" ht="16.5" customHeight="1">
      <c r="A50" s="41"/>
      <c r="B50" s="42"/>
      <c r="C50" s="43"/>
      <c r="D50" s="43"/>
      <c r="E50" s="182" t="str">
        <f>E7</f>
        <v>ZŠ K.H.Máchy v Doksech stavební úpravy sociálních zařízení</v>
      </c>
      <c r="F50" s="35"/>
      <c r="G50" s="35"/>
      <c r="H50" s="35"/>
      <c r="I50" s="149"/>
      <c r="J50" s="43"/>
      <c r="K50" s="43"/>
      <c r="L50" s="150"/>
      <c r="S50" s="41"/>
      <c r="T50" s="41"/>
      <c r="U50" s="41"/>
      <c r="V50" s="41"/>
      <c r="W50" s="41"/>
      <c r="X50" s="41"/>
      <c r="Y50" s="41"/>
      <c r="Z50" s="41"/>
      <c r="AA50" s="41"/>
      <c r="AB50" s="41"/>
      <c r="AC50" s="41"/>
      <c r="AD50" s="41"/>
      <c r="AE50" s="41"/>
    </row>
    <row r="51" s="1" customFormat="1" ht="12" customHeight="1">
      <c r="B51" s="24"/>
      <c r="C51" s="35" t="s">
        <v>112</v>
      </c>
      <c r="D51" s="25"/>
      <c r="E51" s="25"/>
      <c r="F51" s="25"/>
      <c r="G51" s="25"/>
      <c r="H51" s="25"/>
      <c r="I51" s="141"/>
      <c r="J51" s="25"/>
      <c r="K51" s="25"/>
      <c r="L51" s="23"/>
    </row>
    <row r="52" s="2" customFormat="1" ht="16.5" customHeight="1">
      <c r="A52" s="41"/>
      <c r="B52" s="42"/>
      <c r="C52" s="43"/>
      <c r="D52" s="43"/>
      <c r="E52" s="182" t="s">
        <v>113</v>
      </c>
      <c r="F52" s="43"/>
      <c r="G52" s="43"/>
      <c r="H52" s="43"/>
      <c r="I52" s="149"/>
      <c r="J52" s="43"/>
      <c r="K52" s="43"/>
      <c r="L52" s="150"/>
      <c r="S52" s="41"/>
      <c r="T52" s="41"/>
      <c r="U52" s="41"/>
      <c r="V52" s="41"/>
      <c r="W52" s="41"/>
      <c r="X52" s="41"/>
      <c r="Y52" s="41"/>
      <c r="Z52" s="41"/>
      <c r="AA52" s="41"/>
      <c r="AB52" s="41"/>
      <c r="AC52" s="41"/>
      <c r="AD52" s="41"/>
      <c r="AE52" s="41"/>
    </row>
    <row r="53" s="2" customFormat="1" ht="12" customHeight="1">
      <c r="A53" s="41"/>
      <c r="B53" s="42"/>
      <c r="C53" s="35" t="s">
        <v>114</v>
      </c>
      <c r="D53" s="43"/>
      <c r="E53" s="43"/>
      <c r="F53" s="43"/>
      <c r="G53" s="43"/>
      <c r="H53" s="43"/>
      <c r="I53" s="149"/>
      <c r="J53" s="43"/>
      <c r="K53" s="43"/>
      <c r="L53" s="150"/>
      <c r="S53" s="41"/>
      <c r="T53" s="41"/>
      <c r="U53" s="41"/>
      <c r="V53" s="41"/>
      <c r="W53" s="41"/>
      <c r="X53" s="41"/>
      <c r="Y53" s="41"/>
      <c r="Z53" s="41"/>
      <c r="AA53" s="41"/>
      <c r="AB53" s="41"/>
      <c r="AC53" s="41"/>
      <c r="AD53" s="41"/>
      <c r="AE53" s="41"/>
    </row>
    <row r="54" s="2" customFormat="1" ht="16.5" customHeight="1">
      <c r="A54" s="41"/>
      <c r="B54" s="42"/>
      <c r="C54" s="43"/>
      <c r="D54" s="43"/>
      <c r="E54" s="72" t="str">
        <f>E11</f>
        <v>D.1.1.1 - Architektonicko stavební řešení</v>
      </c>
      <c r="F54" s="43"/>
      <c r="G54" s="43"/>
      <c r="H54" s="43"/>
      <c r="I54" s="149"/>
      <c r="J54" s="43"/>
      <c r="K54" s="43"/>
      <c r="L54" s="150"/>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149"/>
      <c r="J55" s="43"/>
      <c r="K55" s="43"/>
      <c r="L55" s="150"/>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Doksy</v>
      </c>
      <c r="G56" s="43"/>
      <c r="H56" s="43"/>
      <c r="I56" s="152" t="s">
        <v>23</v>
      </c>
      <c r="J56" s="75" t="str">
        <f>IF(J14="","",J14)</f>
        <v>30. 7. 2019</v>
      </c>
      <c r="K56" s="43"/>
      <c r="L56" s="150"/>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149"/>
      <c r="J57" s="43"/>
      <c r="K57" s="43"/>
      <c r="L57" s="150"/>
      <c r="S57" s="41"/>
      <c r="T57" s="41"/>
      <c r="U57" s="41"/>
      <c r="V57" s="41"/>
      <c r="W57" s="41"/>
      <c r="X57" s="41"/>
      <c r="Y57" s="41"/>
      <c r="Z57" s="41"/>
      <c r="AA57" s="41"/>
      <c r="AB57" s="41"/>
      <c r="AC57" s="41"/>
      <c r="AD57" s="41"/>
      <c r="AE57" s="41"/>
    </row>
    <row r="58" s="2" customFormat="1" ht="58.2" customHeight="1">
      <c r="A58" s="41"/>
      <c r="B58" s="42"/>
      <c r="C58" s="35" t="s">
        <v>25</v>
      </c>
      <c r="D58" s="43"/>
      <c r="E58" s="43"/>
      <c r="F58" s="30" t="str">
        <f>E17</f>
        <v>Město Doksy náměstí Republiky 193 472 01 Doksy</v>
      </c>
      <c r="G58" s="43"/>
      <c r="H58" s="43"/>
      <c r="I58" s="152" t="s">
        <v>33</v>
      </c>
      <c r="J58" s="39" t="str">
        <f>E23</f>
        <v>BKN,spol.s r.o.Vladislavova 29/I,566 01Vysoké Mýto</v>
      </c>
      <c r="K58" s="43"/>
      <c r="L58" s="150"/>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152" t="s">
        <v>38</v>
      </c>
      <c r="J59" s="39" t="str">
        <f>E26</f>
        <v xml:space="preserve"> </v>
      </c>
      <c r="K59" s="43"/>
      <c r="L59" s="150"/>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149"/>
      <c r="J60" s="43"/>
      <c r="K60" s="43"/>
      <c r="L60" s="150"/>
      <c r="S60" s="41"/>
      <c r="T60" s="41"/>
      <c r="U60" s="41"/>
      <c r="V60" s="41"/>
      <c r="W60" s="41"/>
      <c r="X60" s="41"/>
      <c r="Y60" s="41"/>
      <c r="Z60" s="41"/>
      <c r="AA60" s="41"/>
      <c r="AB60" s="41"/>
      <c r="AC60" s="41"/>
      <c r="AD60" s="41"/>
      <c r="AE60" s="41"/>
    </row>
    <row r="61" s="2" customFormat="1" ht="29.28" customHeight="1">
      <c r="A61" s="41"/>
      <c r="B61" s="42"/>
      <c r="C61" s="183" t="s">
        <v>117</v>
      </c>
      <c r="D61" s="184"/>
      <c r="E61" s="184"/>
      <c r="F61" s="184"/>
      <c r="G61" s="184"/>
      <c r="H61" s="184"/>
      <c r="I61" s="185"/>
      <c r="J61" s="186" t="s">
        <v>118</v>
      </c>
      <c r="K61" s="184"/>
      <c r="L61" s="150"/>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149"/>
      <c r="J62" s="43"/>
      <c r="K62" s="43"/>
      <c r="L62" s="150"/>
      <c r="S62" s="41"/>
      <c r="T62" s="41"/>
      <c r="U62" s="41"/>
      <c r="V62" s="41"/>
      <c r="W62" s="41"/>
      <c r="X62" s="41"/>
      <c r="Y62" s="41"/>
      <c r="Z62" s="41"/>
      <c r="AA62" s="41"/>
      <c r="AB62" s="41"/>
      <c r="AC62" s="41"/>
      <c r="AD62" s="41"/>
      <c r="AE62" s="41"/>
    </row>
    <row r="63" s="2" customFormat="1" ht="22.8" customHeight="1">
      <c r="A63" s="41"/>
      <c r="B63" s="42"/>
      <c r="C63" s="187" t="s">
        <v>74</v>
      </c>
      <c r="D63" s="43"/>
      <c r="E63" s="43"/>
      <c r="F63" s="43"/>
      <c r="G63" s="43"/>
      <c r="H63" s="43"/>
      <c r="I63" s="149"/>
      <c r="J63" s="105">
        <f>J101</f>
        <v>0</v>
      </c>
      <c r="K63" s="43"/>
      <c r="L63" s="150"/>
      <c r="S63" s="41"/>
      <c r="T63" s="41"/>
      <c r="U63" s="41"/>
      <c r="V63" s="41"/>
      <c r="W63" s="41"/>
      <c r="X63" s="41"/>
      <c r="Y63" s="41"/>
      <c r="Z63" s="41"/>
      <c r="AA63" s="41"/>
      <c r="AB63" s="41"/>
      <c r="AC63" s="41"/>
      <c r="AD63" s="41"/>
      <c r="AE63" s="41"/>
      <c r="AU63" s="20" t="s">
        <v>119</v>
      </c>
    </row>
    <row r="64" s="9" customFormat="1" ht="24.96" customHeight="1">
      <c r="A64" s="9"/>
      <c r="B64" s="188"/>
      <c r="C64" s="189"/>
      <c r="D64" s="190" t="s">
        <v>120</v>
      </c>
      <c r="E64" s="191"/>
      <c r="F64" s="191"/>
      <c r="G64" s="191"/>
      <c r="H64" s="191"/>
      <c r="I64" s="192"/>
      <c r="J64" s="193">
        <f>J102</f>
        <v>0</v>
      </c>
      <c r="K64" s="189"/>
      <c r="L64" s="194"/>
      <c r="S64" s="9"/>
      <c r="T64" s="9"/>
      <c r="U64" s="9"/>
      <c r="V64" s="9"/>
      <c r="W64" s="9"/>
      <c r="X64" s="9"/>
      <c r="Y64" s="9"/>
      <c r="Z64" s="9"/>
      <c r="AA64" s="9"/>
      <c r="AB64" s="9"/>
      <c r="AC64" s="9"/>
      <c r="AD64" s="9"/>
      <c r="AE64" s="9"/>
    </row>
    <row r="65" s="10" customFormat="1" ht="19.92" customHeight="1">
      <c r="A65" s="10"/>
      <c r="B65" s="195"/>
      <c r="C65" s="128"/>
      <c r="D65" s="196" t="s">
        <v>121</v>
      </c>
      <c r="E65" s="197"/>
      <c r="F65" s="197"/>
      <c r="G65" s="197"/>
      <c r="H65" s="197"/>
      <c r="I65" s="198"/>
      <c r="J65" s="199">
        <f>J103</f>
        <v>0</v>
      </c>
      <c r="K65" s="128"/>
      <c r="L65" s="200"/>
      <c r="S65" s="10"/>
      <c r="T65" s="10"/>
      <c r="U65" s="10"/>
      <c r="V65" s="10"/>
      <c r="W65" s="10"/>
      <c r="X65" s="10"/>
      <c r="Y65" s="10"/>
      <c r="Z65" s="10"/>
      <c r="AA65" s="10"/>
      <c r="AB65" s="10"/>
      <c r="AC65" s="10"/>
      <c r="AD65" s="10"/>
      <c r="AE65" s="10"/>
    </row>
    <row r="66" s="10" customFormat="1" ht="19.92" customHeight="1">
      <c r="A66" s="10"/>
      <c r="B66" s="195"/>
      <c r="C66" s="128"/>
      <c r="D66" s="196" t="s">
        <v>122</v>
      </c>
      <c r="E66" s="197"/>
      <c r="F66" s="197"/>
      <c r="G66" s="197"/>
      <c r="H66" s="197"/>
      <c r="I66" s="198"/>
      <c r="J66" s="199">
        <f>J215</f>
        <v>0</v>
      </c>
      <c r="K66" s="128"/>
      <c r="L66" s="200"/>
      <c r="S66" s="10"/>
      <c r="T66" s="10"/>
      <c r="U66" s="10"/>
      <c r="V66" s="10"/>
      <c r="W66" s="10"/>
      <c r="X66" s="10"/>
      <c r="Y66" s="10"/>
      <c r="Z66" s="10"/>
      <c r="AA66" s="10"/>
      <c r="AB66" s="10"/>
      <c r="AC66" s="10"/>
      <c r="AD66" s="10"/>
      <c r="AE66" s="10"/>
    </row>
    <row r="67" s="10" customFormat="1" ht="19.92" customHeight="1">
      <c r="A67" s="10"/>
      <c r="B67" s="195"/>
      <c r="C67" s="128"/>
      <c r="D67" s="196" t="s">
        <v>123</v>
      </c>
      <c r="E67" s="197"/>
      <c r="F67" s="197"/>
      <c r="G67" s="197"/>
      <c r="H67" s="197"/>
      <c r="I67" s="198"/>
      <c r="J67" s="199">
        <f>J219</f>
        <v>0</v>
      </c>
      <c r="K67" s="128"/>
      <c r="L67" s="200"/>
      <c r="S67" s="10"/>
      <c r="T67" s="10"/>
      <c r="U67" s="10"/>
      <c r="V67" s="10"/>
      <c r="W67" s="10"/>
      <c r="X67" s="10"/>
      <c r="Y67" s="10"/>
      <c r="Z67" s="10"/>
      <c r="AA67" s="10"/>
      <c r="AB67" s="10"/>
      <c r="AC67" s="10"/>
      <c r="AD67" s="10"/>
      <c r="AE67" s="10"/>
    </row>
    <row r="68" s="10" customFormat="1" ht="19.92" customHeight="1">
      <c r="A68" s="10"/>
      <c r="B68" s="195"/>
      <c r="C68" s="128"/>
      <c r="D68" s="196" t="s">
        <v>124</v>
      </c>
      <c r="E68" s="197"/>
      <c r="F68" s="197"/>
      <c r="G68" s="197"/>
      <c r="H68" s="197"/>
      <c r="I68" s="198"/>
      <c r="J68" s="199">
        <f>J316</f>
        <v>0</v>
      </c>
      <c r="K68" s="128"/>
      <c r="L68" s="200"/>
      <c r="S68" s="10"/>
      <c r="T68" s="10"/>
      <c r="U68" s="10"/>
      <c r="V68" s="10"/>
      <c r="W68" s="10"/>
      <c r="X68" s="10"/>
      <c r="Y68" s="10"/>
      <c r="Z68" s="10"/>
      <c r="AA68" s="10"/>
      <c r="AB68" s="10"/>
      <c r="AC68" s="10"/>
      <c r="AD68" s="10"/>
      <c r="AE68" s="10"/>
    </row>
    <row r="69" s="10" customFormat="1" ht="19.92" customHeight="1">
      <c r="A69" s="10"/>
      <c r="B69" s="195"/>
      <c r="C69" s="128"/>
      <c r="D69" s="196" t="s">
        <v>125</v>
      </c>
      <c r="E69" s="197"/>
      <c r="F69" s="197"/>
      <c r="G69" s="197"/>
      <c r="H69" s="197"/>
      <c r="I69" s="198"/>
      <c r="J69" s="199">
        <f>J433</f>
        <v>0</v>
      </c>
      <c r="K69" s="128"/>
      <c r="L69" s="200"/>
      <c r="S69" s="10"/>
      <c r="T69" s="10"/>
      <c r="U69" s="10"/>
      <c r="V69" s="10"/>
      <c r="W69" s="10"/>
      <c r="X69" s="10"/>
      <c r="Y69" s="10"/>
      <c r="Z69" s="10"/>
      <c r="AA69" s="10"/>
      <c r="AB69" s="10"/>
      <c r="AC69" s="10"/>
      <c r="AD69" s="10"/>
      <c r="AE69" s="10"/>
    </row>
    <row r="70" s="10" customFormat="1" ht="19.92" customHeight="1">
      <c r="A70" s="10"/>
      <c r="B70" s="195"/>
      <c r="C70" s="128"/>
      <c r="D70" s="196" t="s">
        <v>126</v>
      </c>
      <c r="E70" s="197"/>
      <c r="F70" s="197"/>
      <c r="G70" s="197"/>
      <c r="H70" s="197"/>
      <c r="I70" s="198"/>
      <c r="J70" s="199">
        <f>J445</f>
        <v>0</v>
      </c>
      <c r="K70" s="128"/>
      <c r="L70" s="200"/>
      <c r="S70" s="10"/>
      <c r="T70" s="10"/>
      <c r="U70" s="10"/>
      <c r="V70" s="10"/>
      <c r="W70" s="10"/>
      <c r="X70" s="10"/>
      <c r="Y70" s="10"/>
      <c r="Z70" s="10"/>
      <c r="AA70" s="10"/>
      <c r="AB70" s="10"/>
      <c r="AC70" s="10"/>
      <c r="AD70" s="10"/>
      <c r="AE70" s="10"/>
    </row>
    <row r="71" s="9" customFormat="1" ht="24.96" customHeight="1">
      <c r="A71" s="9"/>
      <c r="B71" s="188"/>
      <c r="C71" s="189"/>
      <c r="D71" s="190" t="s">
        <v>127</v>
      </c>
      <c r="E71" s="191"/>
      <c r="F71" s="191"/>
      <c r="G71" s="191"/>
      <c r="H71" s="191"/>
      <c r="I71" s="192"/>
      <c r="J71" s="193">
        <f>J448</f>
        <v>0</v>
      </c>
      <c r="K71" s="189"/>
      <c r="L71" s="194"/>
      <c r="S71" s="9"/>
      <c r="T71" s="9"/>
      <c r="U71" s="9"/>
      <c r="V71" s="9"/>
      <c r="W71" s="9"/>
      <c r="X71" s="9"/>
      <c r="Y71" s="9"/>
      <c r="Z71" s="9"/>
      <c r="AA71" s="9"/>
      <c r="AB71" s="9"/>
      <c r="AC71" s="9"/>
      <c r="AD71" s="9"/>
      <c r="AE71" s="9"/>
    </row>
    <row r="72" s="10" customFormat="1" ht="19.92" customHeight="1">
      <c r="A72" s="10"/>
      <c r="B72" s="195"/>
      <c r="C72" s="128"/>
      <c r="D72" s="196" t="s">
        <v>128</v>
      </c>
      <c r="E72" s="197"/>
      <c r="F72" s="197"/>
      <c r="G72" s="197"/>
      <c r="H72" s="197"/>
      <c r="I72" s="198"/>
      <c r="J72" s="199">
        <f>J449</f>
        <v>0</v>
      </c>
      <c r="K72" s="128"/>
      <c r="L72" s="200"/>
      <c r="S72" s="10"/>
      <c r="T72" s="10"/>
      <c r="U72" s="10"/>
      <c r="V72" s="10"/>
      <c r="W72" s="10"/>
      <c r="X72" s="10"/>
      <c r="Y72" s="10"/>
      <c r="Z72" s="10"/>
      <c r="AA72" s="10"/>
      <c r="AB72" s="10"/>
      <c r="AC72" s="10"/>
      <c r="AD72" s="10"/>
      <c r="AE72" s="10"/>
    </row>
    <row r="73" s="10" customFormat="1" ht="19.92" customHeight="1">
      <c r="A73" s="10"/>
      <c r="B73" s="195"/>
      <c r="C73" s="128"/>
      <c r="D73" s="196" t="s">
        <v>129</v>
      </c>
      <c r="E73" s="197"/>
      <c r="F73" s="197"/>
      <c r="G73" s="197"/>
      <c r="H73" s="197"/>
      <c r="I73" s="198"/>
      <c r="J73" s="199">
        <f>J493</f>
        <v>0</v>
      </c>
      <c r="K73" s="128"/>
      <c r="L73" s="200"/>
      <c r="S73" s="10"/>
      <c r="T73" s="10"/>
      <c r="U73" s="10"/>
      <c r="V73" s="10"/>
      <c r="W73" s="10"/>
      <c r="X73" s="10"/>
      <c r="Y73" s="10"/>
      <c r="Z73" s="10"/>
      <c r="AA73" s="10"/>
      <c r="AB73" s="10"/>
      <c r="AC73" s="10"/>
      <c r="AD73" s="10"/>
      <c r="AE73" s="10"/>
    </row>
    <row r="74" s="10" customFormat="1" ht="19.92" customHeight="1">
      <c r="A74" s="10"/>
      <c r="B74" s="195"/>
      <c r="C74" s="128"/>
      <c r="D74" s="196" t="s">
        <v>130</v>
      </c>
      <c r="E74" s="197"/>
      <c r="F74" s="197"/>
      <c r="G74" s="197"/>
      <c r="H74" s="197"/>
      <c r="I74" s="198"/>
      <c r="J74" s="199">
        <f>J533</f>
        <v>0</v>
      </c>
      <c r="K74" s="128"/>
      <c r="L74" s="200"/>
      <c r="S74" s="10"/>
      <c r="T74" s="10"/>
      <c r="U74" s="10"/>
      <c r="V74" s="10"/>
      <c r="W74" s="10"/>
      <c r="X74" s="10"/>
      <c r="Y74" s="10"/>
      <c r="Z74" s="10"/>
      <c r="AA74" s="10"/>
      <c r="AB74" s="10"/>
      <c r="AC74" s="10"/>
      <c r="AD74" s="10"/>
      <c r="AE74" s="10"/>
    </row>
    <row r="75" s="10" customFormat="1" ht="19.92" customHeight="1">
      <c r="A75" s="10"/>
      <c r="B75" s="195"/>
      <c r="C75" s="128"/>
      <c r="D75" s="196" t="s">
        <v>131</v>
      </c>
      <c r="E75" s="197"/>
      <c r="F75" s="197"/>
      <c r="G75" s="197"/>
      <c r="H75" s="197"/>
      <c r="I75" s="198"/>
      <c r="J75" s="199">
        <f>J593</f>
        <v>0</v>
      </c>
      <c r="K75" s="128"/>
      <c r="L75" s="200"/>
      <c r="S75" s="10"/>
      <c r="T75" s="10"/>
      <c r="U75" s="10"/>
      <c r="V75" s="10"/>
      <c r="W75" s="10"/>
      <c r="X75" s="10"/>
      <c r="Y75" s="10"/>
      <c r="Z75" s="10"/>
      <c r="AA75" s="10"/>
      <c r="AB75" s="10"/>
      <c r="AC75" s="10"/>
      <c r="AD75" s="10"/>
      <c r="AE75" s="10"/>
    </row>
    <row r="76" s="10" customFormat="1" ht="19.92" customHeight="1">
      <c r="A76" s="10"/>
      <c r="B76" s="195"/>
      <c r="C76" s="128"/>
      <c r="D76" s="196" t="s">
        <v>132</v>
      </c>
      <c r="E76" s="197"/>
      <c r="F76" s="197"/>
      <c r="G76" s="197"/>
      <c r="H76" s="197"/>
      <c r="I76" s="198"/>
      <c r="J76" s="199">
        <f>J635</f>
        <v>0</v>
      </c>
      <c r="K76" s="128"/>
      <c r="L76" s="200"/>
      <c r="S76" s="10"/>
      <c r="T76" s="10"/>
      <c r="U76" s="10"/>
      <c r="V76" s="10"/>
      <c r="W76" s="10"/>
      <c r="X76" s="10"/>
      <c r="Y76" s="10"/>
      <c r="Z76" s="10"/>
      <c r="AA76" s="10"/>
      <c r="AB76" s="10"/>
      <c r="AC76" s="10"/>
      <c r="AD76" s="10"/>
      <c r="AE76" s="10"/>
    </row>
    <row r="77" s="10" customFormat="1" ht="19.92" customHeight="1">
      <c r="A77" s="10"/>
      <c r="B77" s="195"/>
      <c r="C77" s="128"/>
      <c r="D77" s="196" t="s">
        <v>133</v>
      </c>
      <c r="E77" s="197"/>
      <c r="F77" s="197"/>
      <c r="G77" s="197"/>
      <c r="H77" s="197"/>
      <c r="I77" s="198"/>
      <c r="J77" s="199">
        <f>J684</f>
        <v>0</v>
      </c>
      <c r="K77" s="128"/>
      <c r="L77" s="200"/>
      <c r="S77" s="10"/>
      <c r="T77" s="10"/>
      <c r="U77" s="10"/>
      <c r="V77" s="10"/>
      <c r="W77" s="10"/>
      <c r="X77" s="10"/>
      <c r="Y77" s="10"/>
      <c r="Z77" s="10"/>
      <c r="AA77" s="10"/>
      <c r="AB77" s="10"/>
      <c r="AC77" s="10"/>
      <c r="AD77" s="10"/>
      <c r="AE77" s="10"/>
    </row>
    <row r="78" s="10" customFormat="1" ht="19.92" customHeight="1">
      <c r="A78" s="10"/>
      <c r="B78" s="195"/>
      <c r="C78" s="128"/>
      <c r="D78" s="196" t="s">
        <v>134</v>
      </c>
      <c r="E78" s="197"/>
      <c r="F78" s="197"/>
      <c r="G78" s="197"/>
      <c r="H78" s="197"/>
      <c r="I78" s="198"/>
      <c r="J78" s="199">
        <f>J725</f>
        <v>0</v>
      </c>
      <c r="K78" s="128"/>
      <c r="L78" s="200"/>
      <c r="S78" s="10"/>
      <c r="T78" s="10"/>
      <c r="U78" s="10"/>
      <c r="V78" s="10"/>
      <c r="W78" s="10"/>
      <c r="X78" s="10"/>
      <c r="Y78" s="10"/>
      <c r="Z78" s="10"/>
      <c r="AA78" s="10"/>
      <c r="AB78" s="10"/>
      <c r="AC78" s="10"/>
      <c r="AD78" s="10"/>
      <c r="AE78" s="10"/>
    </row>
    <row r="79" s="10" customFormat="1" ht="19.92" customHeight="1">
      <c r="A79" s="10"/>
      <c r="B79" s="195"/>
      <c r="C79" s="128"/>
      <c r="D79" s="196" t="s">
        <v>135</v>
      </c>
      <c r="E79" s="197"/>
      <c r="F79" s="197"/>
      <c r="G79" s="197"/>
      <c r="H79" s="197"/>
      <c r="I79" s="198"/>
      <c r="J79" s="199">
        <f>J773</f>
        <v>0</v>
      </c>
      <c r="K79" s="128"/>
      <c r="L79" s="200"/>
      <c r="S79" s="10"/>
      <c r="T79" s="10"/>
      <c r="U79" s="10"/>
      <c r="V79" s="10"/>
      <c r="W79" s="10"/>
      <c r="X79" s="10"/>
      <c r="Y79" s="10"/>
      <c r="Z79" s="10"/>
      <c r="AA79" s="10"/>
      <c r="AB79" s="10"/>
      <c r="AC79" s="10"/>
      <c r="AD79" s="10"/>
      <c r="AE79" s="10"/>
    </row>
    <row r="80" s="2" customFormat="1" ht="21.84" customHeight="1">
      <c r="A80" s="41"/>
      <c r="B80" s="42"/>
      <c r="C80" s="43"/>
      <c r="D80" s="43"/>
      <c r="E80" s="43"/>
      <c r="F80" s="43"/>
      <c r="G80" s="43"/>
      <c r="H80" s="43"/>
      <c r="I80" s="149"/>
      <c r="J80" s="43"/>
      <c r="K80" s="43"/>
      <c r="L80" s="150"/>
      <c r="S80" s="41"/>
      <c r="T80" s="41"/>
      <c r="U80" s="41"/>
      <c r="V80" s="41"/>
      <c r="W80" s="41"/>
      <c r="X80" s="41"/>
      <c r="Y80" s="41"/>
      <c r="Z80" s="41"/>
      <c r="AA80" s="41"/>
      <c r="AB80" s="41"/>
      <c r="AC80" s="41"/>
      <c r="AD80" s="41"/>
      <c r="AE80" s="41"/>
    </row>
    <row r="81" s="2" customFormat="1" ht="6.96" customHeight="1">
      <c r="A81" s="41"/>
      <c r="B81" s="62"/>
      <c r="C81" s="63"/>
      <c r="D81" s="63"/>
      <c r="E81" s="63"/>
      <c r="F81" s="63"/>
      <c r="G81" s="63"/>
      <c r="H81" s="63"/>
      <c r="I81" s="178"/>
      <c r="J81" s="63"/>
      <c r="K81" s="63"/>
      <c r="L81" s="150"/>
      <c r="S81" s="41"/>
      <c r="T81" s="41"/>
      <c r="U81" s="41"/>
      <c r="V81" s="41"/>
      <c r="W81" s="41"/>
      <c r="X81" s="41"/>
      <c r="Y81" s="41"/>
      <c r="Z81" s="41"/>
      <c r="AA81" s="41"/>
      <c r="AB81" s="41"/>
      <c r="AC81" s="41"/>
      <c r="AD81" s="41"/>
      <c r="AE81" s="41"/>
    </row>
    <row r="85" s="2" customFormat="1" ht="6.96" customHeight="1">
      <c r="A85" s="41"/>
      <c r="B85" s="64"/>
      <c r="C85" s="65"/>
      <c r="D85" s="65"/>
      <c r="E85" s="65"/>
      <c r="F85" s="65"/>
      <c r="G85" s="65"/>
      <c r="H85" s="65"/>
      <c r="I85" s="181"/>
      <c r="J85" s="65"/>
      <c r="K85" s="65"/>
      <c r="L85" s="150"/>
      <c r="S85" s="41"/>
      <c r="T85" s="41"/>
      <c r="U85" s="41"/>
      <c r="V85" s="41"/>
      <c r="W85" s="41"/>
      <c r="X85" s="41"/>
      <c r="Y85" s="41"/>
      <c r="Z85" s="41"/>
      <c r="AA85" s="41"/>
      <c r="AB85" s="41"/>
      <c r="AC85" s="41"/>
      <c r="AD85" s="41"/>
      <c r="AE85" s="41"/>
    </row>
    <row r="86" s="2" customFormat="1" ht="24.96" customHeight="1">
      <c r="A86" s="41"/>
      <c r="B86" s="42"/>
      <c r="C86" s="26" t="s">
        <v>136</v>
      </c>
      <c r="D86" s="43"/>
      <c r="E86" s="43"/>
      <c r="F86" s="43"/>
      <c r="G86" s="43"/>
      <c r="H86" s="43"/>
      <c r="I86" s="149"/>
      <c r="J86" s="43"/>
      <c r="K86" s="43"/>
      <c r="L86" s="150"/>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149"/>
      <c r="J87" s="43"/>
      <c r="K87" s="43"/>
      <c r="L87" s="150"/>
      <c r="S87" s="41"/>
      <c r="T87" s="41"/>
      <c r="U87" s="41"/>
      <c r="V87" s="41"/>
      <c r="W87" s="41"/>
      <c r="X87" s="41"/>
      <c r="Y87" s="41"/>
      <c r="Z87" s="41"/>
      <c r="AA87" s="41"/>
      <c r="AB87" s="41"/>
      <c r="AC87" s="41"/>
      <c r="AD87" s="41"/>
      <c r="AE87" s="41"/>
    </row>
    <row r="88" s="2" customFormat="1" ht="12" customHeight="1">
      <c r="A88" s="41"/>
      <c r="B88" s="42"/>
      <c r="C88" s="35" t="s">
        <v>16</v>
      </c>
      <c r="D88" s="43"/>
      <c r="E88" s="43"/>
      <c r="F88" s="43"/>
      <c r="G88" s="43"/>
      <c r="H88" s="43"/>
      <c r="I88" s="149"/>
      <c r="J88" s="43"/>
      <c r="K88" s="43"/>
      <c r="L88" s="150"/>
      <c r="S88" s="41"/>
      <c r="T88" s="41"/>
      <c r="U88" s="41"/>
      <c r="V88" s="41"/>
      <c r="W88" s="41"/>
      <c r="X88" s="41"/>
      <c r="Y88" s="41"/>
      <c r="Z88" s="41"/>
      <c r="AA88" s="41"/>
      <c r="AB88" s="41"/>
      <c r="AC88" s="41"/>
      <c r="AD88" s="41"/>
      <c r="AE88" s="41"/>
    </row>
    <row r="89" s="2" customFormat="1" ht="16.5" customHeight="1">
      <c r="A89" s="41"/>
      <c r="B89" s="42"/>
      <c r="C89" s="43"/>
      <c r="D89" s="43"/>
      <c r="E89" s="182" t="str">
        <f>E7</f>
        <v>ZŠ K.H.Máchy v Doksech stavební úpravy sociálních zařízení</v>
      </c>
      <c r="F89" s="35"/>
      <c r="G89" s="35"/>
      <c r="H89" s="35"/>
      <c r="I89" s="149"/>
      <c r="J89" s="43"/>
      <c r="K89" s="43"/>
      <c r="L89" s="150"/>
      <c r="S89" s="41"/>
      <c r="T89" s="41"/>
      <c r="U89" s="41"/>
      <c r="V89" s="41"/>
      <c r="W89" s="41"/>
      <c r="X89" s="41"/>
      <c r="Y89" s="41"/>
      <c r="Z89" s="41"/>
      <c r="AA89" s="41"/>
      <c r="AB89" s="41"/>
      <c r="AC89" s="41"/>
      <c r="AD89" s="41"/>
      <c r="AE89" s="41"/>
    </row>
    <row r="90" s="1" customFormat="1" ht="12" customHeight="1">
      <c r="B90" s="24"/>
      <c r="C90" s="35" t="s">
        <v>112</v>
      </c>
      <c r="D90" s="25"/>
      <c r="E90" s="25"/>
      <c r="F90" s="25"/>
      <c r="G90" s="25"/>
      <c r="H90" s="25"/>
      <c r="I90" s="141"/>
      <c r="J90" s="25"/>
      <c r="K90" s="25"/>
      <c r="L90" s="23"/>
    </row>
    <row r="91" s="2" customFormat="1" ht="16.5" customHeight="1">
      <c r="A91" s="41"/>
      <c r="B91" s="42"/>
      <c r="C91" s="43"/>
      <c r="D91" s="43"/>
      <c r="E91" s="182" t="s">
        <v>113</v>
      </c>
      <c r="F91" s="43"/>
      <c r="G91" s="43"/>
      <c r="H91" s="43"/>
      <c r="I91" s="149"/>
      <c r="J91" s="43"/>
      <c r="K91" s="43"/>
      <c r="L91" s="150"/>
      <c r="S91" s="41"/>
      <c r="T91" s="41"/>
      <c r="U91" s="41"/>
      <c r="V91" s="41"/>
      <c r="W91" s="41"/>
      <c r="X91" s="41"/>
      <c r="Y91" s="41"/>
      <c r="Z91" s="41"/>
      <c r="AA91" s="41"/>
      <c r="AB91" s="41"/>
      <c r="AC91" s="41"/>
      <c r="AD91" s="41"/>
      <c r="AE91" s="41"/>
    </row>
    <row r="92" s="2" customFormat="1" ht="12" customHeight="1">
      <c r="A92" s="41"/>
      <c r="B92" s="42"/>
      <c r="C92" s="35" t="s">
        <v>114</v>
      </c>
      <c r="D92" s="43"/>
      <c r="E92" s="43"/>
      <c r="F92" s="43"/>
      <c r="G92" s="43"/>
      <c r="H92" s="43"/>
      <c r="I92" s="149"/>
      <c r="J92" s="43"/>
      <c r="K92" s="43"/>
      <c r="L92" s="150"/>
      <c r="S92" s="41"/>
      <c r="T92" s="41"/>
      <c r="U92" s="41"/>
      <c r="V92" s="41"/>
      <c r="W92" s="41"/>
      <c r="X92" s="41"/>
      <c r="Y92" s="41"/>
      <c r="Z92" s="41"/>
      <c r="AA92" s="41"/>
      <c r="AB92" s="41"/>
      <c r="AC92" s="41"/>
      <c r="AD92" s="41"/>
      <c r="AE92" s="41"/>
    </row>
    <row r="93" s="2" customFormat="1" ht="16.5" customHeight="1">
      <c r="A93" s="41"/>
      <c r="B93" s="42"/>
      <c r="C93" s="43"/>
      <c r="D93" s="43"/>
      <c r="E93" s="72" t="str">
        <f>E11</f>
        <v>D.1.1.1 - Architektonicko stavební řešení</v>
      </c>
      <c r="F93" s="43"/>
      <c r="G93" s="43"/>
      <c r="H93" s="43"/>
      <c r="I93" s="149"/>
      <c r="J93" s="43"/>
      <c r="K93" s="43"/>
      <c r="L93" s="150"/>
      <c r="S93" s="41"/>
      <c r="T93" s="41"/>
      <c r="U93" s="41"/>
      <c r="V93" s="41"/>
      <c r="W93" s="41"/>
      <c r="X93" s="41"/>
      <c r="Y93" s="41"/>
      <c r="Z93" s="41"/>
      <c r="AA93" s="41"/>
      <c r="AB93" s="41"/>
      <c r="AC93" s="41"/>
      <c r="AD93" s="41"/>
      <c r="AE93" s="41"/>
    </row>
    <row r="94" s="2" customFormat="1" ht="6.96" customHeight="1">
      <c r="A94" s="41"/>
      <c r="B94" s="42"/>
      <c r="C94" s="43"/>
      <c r="D94" s="43"/>
      <c r="E94" s="43"/>
      <c r="F94" s="43"/>
      <c r="G94" s="43"/>
      <c r="H94" s="43"/>
      <c r="I94" s="149"/>
      <c r="J94" s="43"/>
      <c r="K94" s="43"/>
      <c r="L94" s="150"/>
      <c r="S94" s="41"/>
      <c r="T94" s="41"/>
      <c r="U94" s="41"/>
      <c r="V94" s="41"/>
      <c r="W94" s="41"/>
      <c r="X94" s="41"/>
      <c r="Y94" s="41"/>
      <c r="Z94" s="41"/>
      <c r="AA94" s="41"/>
      <c r="AB94" s="41"/>
      <c r="AC94" s="41"/>
      <c r="AD94" s="41"/>
      <c r="AE94" s="41"/>
    </row>
    <row r="95" s="2" customFormat="1" ht="12" customHeight="1">
      <c r="A95" s="41"/>
      <c r="B95" s="42"/>
      <c r="C95" s="35" t="s">
        <v>21</v>
      </c>
      <c r="D95" s="43"/>
      <c r="E95" s="43"/>
      <c r="F95" s="30" t="str">
        <f>F14</f>
        <v>Doksy</v>
      </c>
      <c r="G95" s="43"/>
      <c r="H95" s="43"/>
      <c r="I95" s="152" t="s">
        <v>23</v>
      </c>
      <c r="J95" s="75" t="str">
        <f>IF(J14="","",J14)</f>
        <v>30. 7. 2019</v>
      </c>
      <c r="K95" s="43"/>
      <c r="L95" s="150"/>
      <c r="S95" s="41"/>
      <c r="T95" s="41"/>
      <c r="U95" s="41"/>
      <c r="V95" s="41"/>
      <c r="W95" s="41"/>
      <c r="X95" s="41"/>
      <c r="Y95" s="41"/>
      <c r="Z95" s="41"/>
      <c r="AA95" s="41"/>
      <c r="AB95" s="41"/>
      <c r="AC95" s="41"/>
      <c r="AD95" s="41"/>
      <c r="AE95" s="41"/>
    </row>
    <row r="96" s="2" customFormat="1" ht="6.96" customHeight="1">
      <c r="A96" s="41"/>
      <c r="B96" s="42"/>
      <c r="C96" s="43"/>
      <c r="D96" s="43"/>
      <c r="E96" s="43"/>
      <c r="F96" s="43"/>
      <c r="G96" s="43"/>
      <c r="H96" s="43"/>
      <c r="I96" s="149"/>
      <c r="J96" s="43"/>
      <c r="K96" s="43"/>
      <c r="L96" s="150"/>
      <c r="S96" s="41"/>
      <c r="T96" s="41"/>
      <c r="U96" s="41"/>
      <c r="V96" s="41"/>
      <c r="W96" s="41"/>
      <c r="X96" s="41"/>
      <c r="Y96" s="41"/>
      <c r="Z96" s="41"/>
      <c r="AA96" s="41"/>
      <c r="AB96" s="41"/>
      <c r="AC96" s="41"/>
      <c r="AD96" s="41"/>
      <c r="AE96" s="41"/>
    </row>
    <row r="97" s="2" customFormat="1" ht="58.2" customHeight="1">
      <c r="A97" s="41"/>
      <c r="B97" s="42"/>
      <c r="C97" s="35" t="s">
        <v>25</v>
      </c>
      <c r="D97" s="43"/>
      <c r="E97" s="43"/>
      <c r="F97" s="30" t="str">
        <f>E17</f>
        <v>Město Doksy náměstí Republiky 193 472 01 Doksy</v>
      </c>
      <c r="G97" s="43"/>
      <c r="H97" s="43"/>
      <c r="I97" s="152" t="s">
        <v>33</v>
      </c>
      <c r="J97" s="39" t="str">
        <f>E23</f>
        <v>BKN,spol.s r.o.Vladislavova 29/I,566 01Vysoké Mýto</v>
      </c>
      <c r="K97" s="43"/>
      <c r="L97" s="150"/>
      <c r="S97" s="41"/>
      <c r="T97" s="41"/>
      <c r="U97" s="41"/>
      <c r="V97" s="41"/>
      <c r="W97" s="41"/>
      <c r="X97" s="41"/>
      <c r="Y97" s="41"/>
      <c r="Z97" s="41"/>
      <c r="AA97" s="41"/>
      <c r="AB97" s="41"/>
      <c r="AC97" s="41"/>
      <c r="AD97" s="41"/>
      <c r="AE97" s="41"/>
    </row>
    <row r="98" s="2" customFormat="1" ht="15.15" customHeight="1">
      <c r="A98" s="41"/>
      <c r="B98" s="42"/>
      <c r="C98" s="35" t="s">
        <v>31</v>
      </c>
      <c r="D98" s="43"/>
      <c r="E98" s="43"/>
      <c r="F98" s="30" t="str">
        <f>IF(E20="","",E20)</f>
        <v>Vyplň údaj</v>
      </c>
      <c r="G98" s="43"/>
      <c r="H98" s="43"/>
      <c r="I98" s="152" t="s">
        <v>38</v>
      </c>
      <c r="J98" s="39" t="str">
        <f>E26</f>
        <v xml:space="preserve"> </v>
      </c>
      <c r="K98" s="43"/>
      <c r="L98" s="150"/>
      <c r="S98" s="41"/>
      <c r="T98" s="41"/>
      <c r="U98" s="41"/>
      <c r="V98" s="41"/>
      <c r="W98" s="41"/>
      <c r="X98" s="41"/>
      <c r="Y98" s="41"/>
      <c r="Z98" s="41"/>
      <c r="AA98" s="41"/>
      <c r="AB98" s="41"/>
      <c r="AC98" s="41"/>
      <c r="AD98" s="41"/>
      <c r="AE98" s="41"/>
    </row>
    <row r="99" s="2" customFormat="1" ht="10.32" customHeight="1">
      <c r="A99" s="41"/>
      <c r="B99" s="42"/>
      <c r="C99" s="43"/>
      <c r="D99" s="43"/>
      <c r="E99" s="43"/>
      <c r="F99" s="43"/>
      <c r="G99" s="43"/>
      <c r="H99" s="43"/>
      <c r="I99" s="149"/>
      <c r="J99" s="43"/>
      <c r="K99" s="43"/>
      <c r="L99" s="150"/>
      <c r="S99" s="41"/>
      <c r="T99" s="41"/>
      <c r="U99" s="41"/>
      <c r="V99" s="41"/>
      <c r="W99" s="41"/>
      <c r="X99" s="41"/>
      <c r="Y99" s="41"/>
      <c r="Z99" s="41"/>
      <c r="AA99" s="41"/>
      <c r="AB99" s="41"/>
      <c r="AC99" s="41"/>
      <c r="AD99" s="41"/>
      <c r="AE99" s="41"/>
    </row>
    <row r="100" s="11" customFormat="1" ht="29.28" customHeight="1">
      <c r="A100" s="201"/>
      <c r="B100" s="202"/>
      <c r="C100" s="203" t="s">
        <v>137</v>
      </c>
      <c r="D100" s="204" t="s">
        <v>61</v>
      </c>
      <c r="E100" s="204" t="s">
        <v>57</v>
      </c>
      <c r="F100" s="204" t="s">
        <v>58</v>
      </c>
      <c r="G100" s="204" t="s">
        <v>138</v>
      </c>
      <c r="H100" s="204" t="s">
        <v>139</v>
      </c>
      <c r="I100" s="205" t="s">
        <v>140</v>
      </c>
      <c r="J100" s="204" t="s">
        <v>118</v>
      </c>
      <c r="K100" s="206" t="s">
        <v>141</v>
      </c>
      <c r="L100" s="207"/>
      <c r="M100" s="95" t="s">
        <v>19</v>
      </c>
      <c r="N100" s="96" t="s">
        <v>46</v>
      </c>
      <c r="O100" s="96" t="s">
        <v>142</v>
      </c>
      <c r="P100" s="96" t="s">
        <v>143</v>
      </c>
      <c r="Q100" s="96" t="s">
        <v>144</v>
      </c>
      <c r="R100" s="96" t="s">
        <v>145</v>
      </c>
      <c r="S100" s="96" t="s">
        <v>146</v>
      </c>
      <c r="T100" s="97" t="s">
        <v>147</v>
      </c>
      <c r="U100" s="201"/>
      <c r="V100" s="201"/>
      <c r="W100" s="201"/>
      <c r="X100" s="201"/>
      <c r="Y100" s="201"/>
      <c r="Z100" s="201"/>
      <c r="AA100" s="201"/>
      <c r="AB100" s="201"/>
      <c r="AC100" s="201"/>
      <c r="AD100" s="201"/>
      <c r="AE100" s="201"/>
    </row>
    <row r="101" s="2" customFormat="1" ht="22.8" customHeight="1">
      <c r="A101" s="41"/>
      <c r="B101" s="42"/>
      <c r="C101" s="102" t="s">
        <v>148</v>
      </c>
      <c r="D101" s="43"/>
      <c r="E101" s="43"/>
      <c r="F101" s="43"/>
      <c r="G101" s="43"/>
      <c r="H101" s="43"/>
      <c r="I101" s="149"/>
      <c r="J101" s="208">
        <f>BK101</f>
        <v>0</v>
      </c>
      <c r="K101" s="43"/>
      <c r="L101" s="47"/>
      <c r="M101" s="98"/>
      <c r="N101" s="209"/>
      <c r="O101" s="99"/>
      <c r="P101" s="210">
        <f>P102+P448</f>
        <v>0</v>
      </c>
      <c r="Q101" s="99"/>
      <c r="R101" s="210">
        <f>R102+R448</f>
        <v>81.080140450000002</v>
      </c>
      <c r="S101" s="99"/>
      <c r="T101" s="211">
        <f>T102+T448</f>
        <v>75.828855000000004</v>
      </c>
      <c r="U101" s="41"/>
      <c r="V101" s="41"/>
      <c r="W101" s="41"/>
      <c r="X101" s="41"/>
      <c r="Y101" s="41"/>
      <c r="Z101" s="41"/>
      <c r="AA101" s="41"/>
      <c r="AB101" s="41"/>
      <c r="AC101" s="41"/>
      <c r="AD101" s="41"/>
      <c r="AE101" s="41"/>
      <c r="AT101" s="20" t="s">
        <v>75</v>
      </c>
      <c r="AU101" s="20" t="s">
        <v>119</v>
      </c>
      <c r="BK101" s="212">
        <f>BK102+BK448</f>
        <v>0</v>
      </c>
    </row>
    <row r="102" s="12" customFormat="1" ht="25.92" customHeight="1">
      <c r="A102" s="12"/>
      <c r="B102" s="213"/>
      <c r="C102" s="214"/>
      <c r="D102" s="215" t="s">
        <v>75</v>
      </c>
      <c r="E102" s="216" t="s">
        <v>149</v>
      </c>
      <c r="F102" s="216" t="s">
        <v>150</v>
      </c>
      <c r="G102" s="214"/>
      <c r="H102" s="214"/>
      <c r="I102" s="217"/>
      <c r="J102" s="218">
        <f>BK102</f>
        <v>0</v>
      </c>
      <c r="K102" s="214"/>
      <c r="L102" s="219"/>
      <c r="M102" s="220"/>
      <c r="N102" s="221"/>
      <c r="O102" s="221"/>
      <c r="P102" s="222">
        <f>P103+P215+P219+P316+P433+P445</f>
        <v>0</v>
      </c>
      <c r="Q102" s="221"/>
      <c r="R102" s="222">
        <f>R103+R215+R219+R316+R433+R445</f>
        <v>60.186542000000003</v>
      </c>
      <c r="S102" s="221"/>
      <c r="T102" s="223">
        <f>T103+T215+T219+T316+T433+T445</f>
        <v>73.832900000000009</v>
      </c>
      <c r="U102" s="12"/>
      <c r="V102" s="12"/>
      <c r="W102" s="12"/>
      <c r="X102" s="12"/>
      <c r="Y102" s="12"/>
      <c r="Z102" s="12"/>
      <c r="AA102" s="12"/>
      <c r="AB102" s="12"/>
      <c r="AC102" s="12"/>
      <c r="AD102" s="12"/>
      <c r="AE102" s="12"/>
      <c r="AR102" s="224" t="s">
        <v>83</v>
      </c>
      <c r="AT102" s="225" t="s">
        <v>75</v>
      </c>
      <c r="AU102" s="225" t="s">
        <v>76</v>
      </c>
      <c r="AY102" s="224" t="s">
        <v>151</v>
      </c>
      <c r="BK102" s="226">
        <f>BK103+BK215+BK219+BK316+BK433+BK445</f>
        <v>0</v>
      </c>
    </row>
    <row r="103" s="12" customFormat="1" ht="22.8" customHeight="1">
      <c r="A103" s="12"/>
      <c r="B103" s="213"/>
      <c r="C103" s="214"/>
      <c r="D103" s="215" t="s">
        <v>75</v>
      </c>
      <c r="E103" s="227" t="s">
        <v>152</v>
      </c>
      <c r="F103" s="227" t="s">
        <v>153</v>
      </c>
      <c r="G103" s="214"/>
      <c r="H103" s="214"/>
      <c r="I103" s="217"/>
      <c r="J103" s="228">
        <f>BK103</f>
        <v>0</v>
      </c>
      <c r="K103" s="214"/>
      <c r="L103" s="219"/>
      <c r="M103" s="220"/>
      <c r="N103" s="221"/>
      <c r="O103" s="221"/>
      <c r="P103" s="222">
        <f>SUM(P104:P214)</f>
        <v>0</v>
      </c>
      <c r="Q103" s="221"/>
      <c r="R103" s="222">
        <f>SUM(R104:R214)</f>
        <v>21.971232000000001</v>
      </c>
      <c r="S103" s="221"/>
      <c r="T103" s="223">
        <f>SUM(T104:T214)</f>
        <v>0</v>
      </c>
      <c r="U103" s="12"/>
      <c r="V103" s="12"/>
      <c r="W103" s="12"/>
      <c r="X103" s="12"/>
      <c r="Y103" s="12"/>
      <c r="Z103" s="12"/>
      <c r="AA103" s="12"/>
      <c r="AB103" s="12"/>
      <c r="AC103" s="12"/>
      <c r="AD103" s="12"/>
      <c r="AE103" s="12"/>
      <c r="AR103" s="224" t="s">
        <v>83</v>
      </c>
      <c r="AT103" s="225" t="s">
        <v>75</v>
      </c>
      <c r="AU103" s="225" t="s">
        <v>83</v>
      </c>
      <c r="AY103" s="224" t="s">
        <v>151</v>
      </c>
      <c r="BK103" s="226">
        <f>SUM(BK104:BK214)</f>
        <v>0</v>
      </c>
    </row>
    <row r="104" s="2" customFormat="1" ht="24" customHeight="1">
      <c r="A104" s="41"/>
      <c r="B104" s="42"/>
      <c r="C104" s="229" t="s">
        <v>83</v>
      </c>
      <c r="D104" s="229" t="s">
        <v>154</v>
      </c>
      <c r="E104" s="230" t="s">
        <v>155</v>
      </c>
      <c r="F104" s="231" t="s">
        <v>156</v>
      </c>
      <c r="G104" s="232" t="s">
        <v>157</v>
      </c>
      <c r="H104" s="233">
        <v>0.59999999999999998</v>
      </c>
      <c r="I104" s="234"/>
      <c r="J104" s="235">
        <f>ROUND(I104*H104,2)</f>
        <v>0</v>
      </c>
      <c r="K104" s="231" t="s">
        <v>19</v>
      </c>
      <c r="L104" s="47"/>
      <c r="M104" s="236" t="s">
        <v>19</v>
      </c>
      <c r="N104" s="237" t="s">
        <v>47</v>
      </c>
      <c r="O104" s="87"/>
      <c r="P104" s="238">
        <f>O104*H104</f>
        <v>0</v>
      </c>
      <c r="Q104" s="238">
        <v>0.43479000000000001</v>
      </c>
      <c r="R104" s="238">
        <f>Q104*H104</f>
        <v>0.26087399999999999</v>
      </c>
      <c r="S104" s="238">
        <v>0</v>
      </c>
      <c r="T104" s="239">
        <f>S104*H104</f>
        <v>0</v>
      </c>
      <c r="U104" s="41"/>
      <c r="V104" s="41"/>
      <c r="W104" s="41"/>
      <c r="X104" s="41"/>
      <c r="Y104" s="41"/>
      <c r="Z104" s="41"/>
      <c r="AA104" s="41"/>
      <c r="AB104" s="41"/>
      <c r="AC104" s="41"/>
      <c r="AD104" s="41"/>
      <c r="AE104" s="41"/>
      <c r="AR104" s="240" t="s">
        <v>158</v>
      </c>
      <c r="AT104" s="240" t="s">
        <v>154</v>
      </c>
      <c r="AU104" s="240" t="s">
        <v>86</v>
      </c>
      <c r="AY104" s="20" t="s">
        <v>151</v>
      </c>
      <c r="BE104" s="241">
        <f>IF(N104="základní",J104,0)</f>
        <v>0</v>
      </c>
      <c r="BF104" s="241">
        <f>IF(N104="snížená",J104,0)</f>
        <v>0</v>
      </c>
      <c r="BG104" s="241">
        <f>IF(N104="zákl. přenesená",J104,0)</f>
        <v>0</v>
      </c>
      <c r="BH104" s="241">
        <f>IF(N104="sníž. přenesená",J104,0)</f>
        <v>0</v>
      </c>
      <c r="BI104" s="241">
        <f>IF(N104="nulová",J104,0)</f>
        <v>0</v>
      </c>
      <c r="BJ104" s="20" t="s">
        <v>83</v>
      </c>
      <c r="BK104" s="241">
        <f>ROUND(I104*H104,2)</f>
        <v>0</v>
      </c>
      <c r="BL104" s="20" t="s">
        <v>158</v>
      </c>
      <c r="BM104" s="240" t="s">
        <v>159</v>
      </c>
    </row>
    <row r="105" s="13" customFormat="1">
      <c r="A105" s="13"/>
      <c r="B105" s="242"/>
      <c r="C105" s="243"/>
      <c r="D105" s="244" t="s">
        <v>160</v>
      </c>
      <c r="E105" s="245" t="s">
        <v>19</v>
      </c>
      <c r="F105" s="246" t="s">
        <v>161</v>
      </c>
      <c r="G105" s="243"/>
      <c r="H105" s="247">
        <v>0.59999999999999998</v>
      </c>
      <c r="I105" s="248"/>
      <c r="J105" s="243"/>
      <c r="K105" s="243"/>
      <c r="L105" s="249"/>
      <c r="M105" s="250"/>
      <c r="N105" s="251"/>
      <c r="O105" s="251"/>
      <c r="P105" s="251"/>
      <c r="Q105" s="251"/>
      <c r="R105" s="251"/>
      <c r="S105" s="251"/>
      <c r="T105" s="252"/>
      <c r="U105" s="13"/>
      <c r="V105" s="13"/>
      <c r="W105" s="13"/>
      <c r="X105" s="13"/>
      <c r="Y105" s="13"/>
      <c r="Z105" s="13"/>
      <c r="AA105" s="13"/>
      <c r="AB105" s="13"/>
      <c r="AC105" s="13"/>
      <c r="AD105" s="13"/>
      <c r="AE105" s="13"/>
      <c r="AT105" s="253" t="s">
        <v>160</v>
      </c>
      <c r="AU105" s="253" t="s">
        <v>86</v>
      </c>
      <c r="AV105" s="13" t="s">
        <v>86</v>
      </c>
      <c r="AW105" s="13" t="s">
        <v>37</v>
      </c>
      <c r="AX105" s="13" t="s">
        <v>83</v>
      </c>
      <c r="AY105" s="253" t="s">
        <v>151</v>
      </c>
    </row>
    <row r="106" s="2" customFormat="1" ht="24" customHeight="1">
      <c r="A106" s="41"/>
      <c r="B106" s="42"/>
      <c r="C106" s="229" t="s">
        <v>86</v>
      </c>
      <c r="D106" s="229" t="s">
        <v>154</v>
      </c>
      <c r="E106" s="230" t="s">
        <v>162</v>
      </c>
      <c r="F106" s="231" t="s">
        <v>163</v>
      </c>
      <c r="G106" s="232" t="s">
        <v>164</v>
      </c>
      <c r="H106" s="233">
        <v>4</v>
      </c>
      <c r="I106" s="234"/>
      <c r="J106" s="235">
        <f>ROUND(I106*H106,2)</f>
        <v>0</v>
      </c>
      <c r="K106" s="231" t="s">
        <v>165</v>
      </c>
      <c r="L106" s="47"/>
      <c r="M106" s="236" t="s">
        <v>19</v>
      </c>
      <c r="N106" s="237" t="s">
        <v>47</v>
      </c>
      <c r="O106" s="87"/>
      <c r="P106" s="238">
        <f>O106*H106</f>
        <v>0</v>
      </c>
      <c r="Q106" s="238">
        <v>0.032349999999999997</v>
      </c>
      <c r="R106" s="238">
        <f>Q106*H106</f>
        <v>0.12939999999999999</v>
      </c>
      <c r="S106" s="238">
        <v>0</v>
      </c>
      <c r="T106" s="239">
        <f>S106*H106</f>
        <v>0</v>
      </c>
      <c r="U106" s="41"/>
      <c r="V106" s="41"/>
      <c r="W106" s="41"/>
      <c r="X106" s="41"/>
      <c r="Y106" s="41"/>
      <c r="Z106" s="41"/>
      <c r="AA106" s="41"/>
      <c r="AB106" s="41"/>
      <c r="AC106" s="41"/>
      <c r="AD106" s="41"/>
      <c r="AE106" s="41"/>
      <c r="AR106" s="240" t="s">
        <v>158</v>
      </c>
      <c r="AT106" s="240" t="s">
        <v>154</v>
      </c>
      <c r="AU106" s="240" t="s">
        <v>86</v>
      </c>
      <c r="AY106" s="20" t="s">
        <v>151</v>
      </c>
      <c r="BE106" s="241">
        <f>IF(N106="základní",J106,0)</f>
        <v>0</v>
      </c>
      <c r="BF106" s="241">
        <f>IF(N106="snížená",J106,0)</f>
        <v>0</v>
      </c>
      <c r="BG106" s="241">
        <f>IF(N106="zákl. přenesená",J106,0)</f>
        <v>0</v>
      </c>
      <c r="BH106" s="241">
        <f>IF(N106="sníž. přenesená",J106,0)</f>
        <v>0</v>
      </c>
      <c r="BI106" s="241">
        <f>IF(N106="nulová",J106,0)</f>
        <v>0</v>
      </c>
      <c r="BJ106" s="20" t="s">
        <v>83</v>
      </c>
      <c r="BK106" s="241">
        <f>ROUND(I106*H106,2)</f>
        <v>0</v>
      </c>
      <c r="BL106" s="20" t="s">
        <v>158</v>
      </c>
      <c r="BM106" s="240" t="s">
        <v>166</v>
      </c>
    </row>
    <row r="107" s="2" customFormat="1">
      <c r="A107" s="41"/>
      <c r="B107" s="42"/>
      <c r="C107" s="43"/>
      <c r="D107" s="244" t="s">
        <v>167</v>
      </c>
      <c r="E107" s="43"/>
      <c r="F107" s="254" t="s">
        <v>168</v>
      </c>
      <c r="G107" s="43"/>
      <c r="H107" s="43"/>
      <c r="I107" s="149"/>
      <c r="J107" s="43"/>
      <c r="K107" s="43"/>
      <c r="L107" s="47"/>
      <c r="M107" s="255"/>
      <c r="N107" s="256"/>
      <c r="O107" s="87"/>
      <c r="P107" s="87"/>
      <c r="Q107" s="87"/>
      <c r="R107" s="87"/>
      <c r="S107" s="87"/>
      <c r="T107" s="88"/>
      <c r="U107" s="41"/>
      <c r="V107" s="41"/>
      <c r="W107" s="41"/>
      <c r="X107" s="41"/>
      <c r="Y107" s="41"/>
      <c r="Z107" s="41"/>
      <c r="AA107" s="41"/>
      <c r="AB107" s="41"/>
      <c r="AC107" s="41"/>
      <c r="AD107" s="41"/>
      <c r="AE107" s="41"/>
      <c r="AT107" s="20" t="s">
        <v>167</v>
      </c>
      <c r="AU107" s="20" t="s">
        <v>86</v>
      </c>
    </row>
    <row r="108" s="14" customFormat="1">
      <c r="A108" s="14"/>
      <c r="B108" s="257"/>
      <c r="C108" s="258"/>
      <c r="D108" s="244" t="s">
        <v>160</v>
      </c>
      <c r="E108" s="259" t="s">
        <v>19</v>
      </c>
      <c r="F108" s="260" t="s">
        <v>169</v>
      </c>
      <c r="G108" s="258"/>
      <c r="H108" s="259" t="s">
        <v>19</v>
      </c>
      <c r="I108" s="261"/>
      <c r="J108" s="258"/>
      <c r="K108" s="258"/>
      <c r="L108" s="262"/>
      <c r="M108" s="263"/>
      <c r="N108" s="264"/>
      <c r="O108" s="264"/>
      <c r="P108" s="264"/>
      <c r="Q108" s="264"/>
      <c r="R108" s="264"/>
      <c r="S108" s="264"/>
      <c r="T108" s="265"/>
      <c r="U108" s="14"/>
      <c r="V108" s="14"/>
      <c r="W108" s="14"/>
      <c r="X108" s="14"/>
      <c r="Y108" s="14"/>
      <c r="Z108" s="14"/>
      <c r="AA108" s="14"/>
      <c r="AB108" s="14"/>
      <c r="AC108" s="14"/>
      <c r="AD108" s="14"/>
      <c r="AE108" s="14"/>
      <c r="AT108" s="266" t="s">
        <v>160</v>
      </c>
      <c r="AU108" s="266" t="s">
        <v>86</v>
      </c>
      <c r="AV108" s="14" t="s">
        <v>83</v>
      </c>
      <c r="AW108" s="14" t="s">
        <v>37</v>
      </c>
      <c r="AX108" s="14" t="s">
        <v>76</v>
      </c>
      <c r="AY108" s="266" t="s">
        <v>151</v>
      </c>
    </row>
    <row r="109" s="13" customFormat="1">
      <c r="A109" s="13"/>
      <c r="B109" s="242"/>
      <c r="C109" s="243"/>
      <c r="D109" s="244" t="s">
        <v>160</v>
      </c>
      <c r="E109" s="245" t="s">
        <v>19</v>
      </c>
      <c r="F109" s="246" t="s">
        <v>170</v>
      </c>
      <c r="G109" s="243"/>
      <c r="H109" s="247">
        <v>2</v>
      </c>
      <c r="I109" s="248"/>
      <c r="J109" s="243"/>
      <c r="K109" s="243"/>
      <c r="L109" s="249"/>
      <c r="M109" s="250"/>
      <c r="N109" s="251"/>
      <c r="O109" s="251"/>
      <c r="P109" s="251"/>
      <c r="Q109" s="251"/>
      <c r="R109" s="251"/>
      <c r="S109" s="251"/>
      <c r="T109" s="252"/>
      <c r="U109" s="13"/>
      <c r="V109" s="13"/>
      <c r="W109" s="13"/>
      <c r="X109" s="13"/>
      <c r="Y109" s="13"/>
      <c r="Z109" s="13"/>
      <c r="AA109" s="13"/>
      <c r="AB109" s="13"/>
      <c r="AC109" s="13"/>
      <c r="AD109" s="13"/>
      <c r="AE109" s="13"/>
      <c r="AT109" s="253" t="s">
        <v>160</v>
      </c>
      <c r="AU109" s="253" t="s">
        <v>86</v>
      </c>
      <c r="AV109" s="13" t="s">
        <v>86</v>
      </c>
      <c r="AW109" s="13" t="s">
        <v>37</v>
      </c>
      <c r="AX109" s="13" t="s">
        <v>76</v>
      </c>
      <c r="AY109" s="253" t="s">
        <v>151</v>
      </c>
    </row>
    <row r="110" s="13" customFormat="1">
      <c r="A110" s="13"/>
      <c r="B110" s="242"/>
      <c r="C110" s="243"/>
      <c r="D110" s="244" t="s">
        <v>160</v>
      </c>
      <c r="E110" s="245" t="s">
        <v>19</v>
      </c>
      <c r="F110" s="246" t="s">
        <v>171</v>
      </c>
      <c r="G110" s="243"/>
      <c r="H110" s="247">
        <v>2</v>
      </c>
      <c r="I110" s="248"/>
      <c r="J110" s="243"/>
      <c r="K110" s="243"/>
      <c r="L110" s="249"/>
      <c r="M110" s="250"/>
      <c r="N110" s="251"/>
      <c r="O110" s="251"/>
      <c r="P110" s="251"/>
      <c r="Q110" s="251"/>
      <c r="R110" s="251"/>
      <c r="S110" s="251"/>
      <c r="T110" s="252"/>
      <c r="U110" s="13"/>
      <c r="V110" s="13"/>
      <c r="W110" s="13"/>
      <c r="X110" s="13"/>
      <c r="Y110" s="13"/>
      <c r="Z110" s="13"/>
      <c r="AA110" s="13"/>
      <c r="AB110" s="13"/>
      <c r="AC110" s="13"/>
      <c r="AD110" s="13"/>
      <c r="AE110" s="13"/>
      <c r="AT110" s="253" t="s">
        <v>160</v>
      </c>
      <c r="AU110" s="253" t="s">
        <v>86</v>
      </c>
      <c r="AV110" s="13" t="s">
        <v>86</v>
      </c>
      <c r="AW110" s="13" t="s">
        <v>37</v>
      </c>
      <c r="AX110" s="13" t="s">
        <v>76</v>
      </c>
      <c r="AY110" s="253" t="s">
        <v>151</v>
      </c>
    </row>
    <row r="111" s="15" customFormat="1">
      <c r="A111" s="15"/>
      <c r="B111" s="267"/>
      <c r="C111" s="268"/>
      <c r="D111" s="244" t="s">
        <v>160</v>
      </c>
      <c r="E111" s="269" t="s">
        <v>19</v>
      </c>
      <c r="F111" s="270" t="s">
        <v>172</v>
      </c>
      <c r="G111" s="268"/>
      <c r="H111" s="271">
        <v>4</v>
      </c>
      <c r="I111" s="272"/>
      <c r="J111" s="268"/>
      <c r="K111" s="268"/>
      <c r="L111" s="273"/>
      <c r="M111" s="274"/>
      <c r="N111" s="275"/>
      <c r="O111" s="275"/>
      <c r="P111" s="275"/>
      <c r="Q111" s="275"/>
      <c r="R111" s="275"/>
      <c r="S111" s="275"/>
      <c r="T111" s="276"/>
      <c r="U111" s="15"/>
      <c r="V111" s="15"/>
      <c r="W111" s="15"/>
      <c r="X111" s="15"/>
      <c r="Y111" s="15"/>
      <c r="Z111" s="15"/>
      <c r="AA111" s="15"/>
      <c r="AB111" s="15"/>
      <c r="AC111" s="15"/>
      <c r="AD111" s="15"/>
      <c r="AE111" s="15"/>
      <c r="AT111" s="277" t="s">
        <v>160</v>
      </c>
      <c r="AU111" s="277" t="s">
        <v>86</v>
      </c>
      <c r="AV111" s="15" t="s">
        <v>158</v>
      </c>
      <c r="AW111" s="15" t="s">
        <v>37</v>
      </c>
      <c r="AX111" s="15" t="s">
        <v>83</v>
      </c>
      <c r="AY111" s="277" t="s">
        <v>151</v>
      </c>
    </row>
    <row r="112" s="2" customFormat="1" ht="24" customHeight="1">
      <c r="A112" s="41"/>
      <c r="B112" s="42"/>
      <c r="C112" s="229" t="s">
        <v>152</v>
      </c>
      <c r="D112" s="229" t="s">
        <v>154</v>
      </c>
      <c r="E112" s="230" t="s">
        <v>173</v>
      </c>
      <c r="F112" s="231" t="s">
        <v>174</v>
      </c>
      <c r="G112" s="232" t="s">
        <v>164</v>
      </c>
      <c r="H112" s="233">
        <v>2</v>
      </c>
      <c r="I112" s="234"/>
      <c r="J112" s="235">
        <f>ROUND(I112*H112,2)</f>
        <v>0</v>
      </c>
      <c r="K112" s="231" t="s">
        <v>165</v>
      </c>
      <c r="L112" s="47"/>
      <c r="M112" s="236" t="s">
        <v>19</v>
      </c>
      <c r="N112" s="237" t="s">
        <v>47</v>
      </c>
      <c r="O112" s="87"/>
      <c r="P112" s="238">
        <f>O112*H112</f>
        <v>0</v>
      </c>
      <c r="Q112" s="238">
        <v>0.039629999999999999</v>
      </c>
      <c r="R112" s="238">
        <f>Q112*H112</f>
        <v>0.079259999999999997</v>
      </c>
      <c r="S112" s="238">
        <v>0</v>
      </c>
      <c r="T112" s="239">
        <f>S112*H112</f>
        <v>0</v>
      </c>
      <c r="U112" s="41"/>
      <c r="V112" s="41"/>
      <c r="W112" s="41"/>
      <c r="X112" s="41"/>
      <c r="Y112" s="41"/>
      <c r="Z112" s="41"/>
      <c r="AA112" s="41"/>
      <c r="AB112" s="41"/>
      <c r="AC112" s="41"/>
      <c r="AD112" s="41"/>
      <c r="AE112" s="41"/>
      <c r="AR112" s="240" t="s">
        <v>158</v>
      </c>
      <c r="AT112" s="240" t="s">
        <v>154</v>
      </c>
      <c r="AU112" s="240" t="s">
        <v>86</v>
      </c>
      <c r="AY112" s="20" t="s">
        <v>151</v>
      </c>
      <c r="BE112" s="241">
        <f>IF(N112="základní",J112,0)</f>
        <v>0</v>
      </c>
      <c r="BF112" s="241">
        <f>IF(N112="snížená",J112,0)</f>
        <v>0</v>
      </c>
      <c r="BG112" s="241">
        <f>IF(N112="zákl. přenesená",J112,0)</f>
        <v>0</v>
      </c>
      <c r="BH112" s="241">
        <f>IF(N112="sníž. přenesená",J112,0)</f>
        <v>0</v>
      </c>
      <c r="BI112" s="241">
        <f>IF(N112="nulová",J112,0)</f>
        <v>0</v>
      </c>
      <c r="BJ112" s="20" t="s">
        <v>83</v>
      </c>
      <c r="BK112" s="241">
        <f>ROUND(I112*H112,2)</f>
        <v>0</v>
      </c>
      <c r="BL112" s="20" t="s">
        <v>158</v>
      </c>
      <c r="BM112" s="240" t="s">
        <v>175</v>
      </c>
    </row>
    <row r="113" s="2" customFormat="1">
      <c r="A113" s="41"/>
      <c r="B113" s="42"/>
      <c r="C113" s="43"/>
      <c r="D113" s="244" t="s">
        <v>167</v>
      </c>
      <c r="E113" s="43"/>
      <c r="F113" s="254" t="s">
        <v>168</v>
      </c>
      <c r="G113" s="43"/>
      <c r="H113" s="43"/>
      <c r="I113" s="149"/>
      <c r="J113" s="43"/>
      <c r="K113" s="43"/>
      <c r="L113" s="47"/>
      <c r="M113" s="255"/>
      <c r="N113" s="256"/>
      <c r="O113" s="87"/>
      <c r="P113" s="87"/>
      <c r="Q113" s="87"/>
      <c r="R113" s="87"/>
      <c r="S113" s="87"/>
      <c r="T113" s="88"/>
      <c r="U113" s="41"/>
      <c r="V113" s="41"/>
      <c r="W113" s="41"/>
      <c r="X113" s="41"/>
      <c r="Y113" s="41"/>
      <c r="Z113" s="41"/>
      <c r="AA113" s="41"/>
      <c r="AB113" s="41"/>
      <c r="AC113" s="41"/>
      <c r="AD113" s="41"/>
      <c r="AE113" s="41"/>
      <c r="AT113" s="20" t="s">
        <v>167</v>
      </c>
      <c r="AU113" s="20" t="s">
        <v>86</v>
      </c>
    </row>
    <row r="114" s="14" customFormat="1">
      <c r="A114" s="14"/>
      <c r="B114" s="257"/>
      <c r="C114" s="258"/>
      <c r="D114" s="244" t="s">
        <v>160</v>
      </c>
      <c r="E114" s="259" t="s">
        <v>19</v>
      </c>
      <c r="F114" s="260" t="s">
        <v>169</v>
      </c>
      <c r="G114" s="258"/>
      <c r="H114" s="259" t="s">
        <v>19</v>
      </c>
      <c r="I114" s="261"/>
      <c r="J114" s="258"/>
      <c r="K114" s="258"/>
      <c r="L114" s="262"/>
      <c r="M114" s="263"/>
      <c r="N114" s="264"/>
      <c r="O114" s="264"/>
      <c r="P114" s="264"/>
      <c r="Q114" s="264"/>
      <c r="R114" s="264"/>
      <c r="S114" s="264"/>
      <c r="T114" s="265"/>
      <c r="U114" s="14"/>
      <c r="V114" s="14"/>
      <c r="W114" s="14"/>
      <c r="X114" s="14"/>
      <c r="Y114" s="14"/>
      <c r="Z114" s="14"/>
      <c r="AA114" s="14"/>
      <c r="AB114" s="14"/>
      <c r="AC114" s="14"/>
      <c r="AD114" s="14"/>
      <c r="AE114" s="14"/>
      <c r="AT114" s="266" t="s">
        <v>160</v>
      </c>
      <c r="AU114" s="266" t="s">
        <v>86</v>
      </c>
      <c r="AV114" s="14" t="s">
        <v>83</v>
      </c>
      <c r="AW114" s="14" t="s">
        <v>37</v>
      </c>
      <c r="AX114" s="14" t="s">
        <v>76</v>
      </c>
      <c r="AY114" s="266" t="s">
        <v>151</v>
      </c>
    </row>
    <row r="115" s="13" customFormat="1">
      <c r="A115" s="13"/>
      <c r="B115" s="242"/>
      <c r="C115" s="243"/>
      <c r="D115" s="244" t="s">
        <v>160</v>
      </c>
      <c r="E115" s="245" t="s">
        <v>19</v>
      </c>
      <c r="F115" s="246" t="s">
        <v>176</v>
      </c>
      <c r="G115" s="243"/>
      <c r="H115" s="247">
        <v>1</v>
      </c>
      <c r="I115" s="248"/>
      <c r="J115" s="243"/>
      <c r="K115" s="243"/>
      <c r="L115" s="249"/>
      <c r="M115" s="250"/>
      <c r="N115" s="251"/>
      <c r="O115" s="251"/>
      <c r="P115" s="251"/>
      <c r="Q115" s="251"/>
      <c r="R115" s="251"/>
      <c r="S115" s="251"/>
      <c r="T115" s="252"/>
      <c r="U115" s="13"/>
      <c r="V115" s="13"/>
      <c r="W115" s="13"/>
      <c r="X115" s="13"/>
      <c r="Y115" s="13"/>
      <c r="Z115" s="13"/>
      <c r="AA115" s="13"/>
      <c r="AB115" s="13"/>
      <c r="AC115" s="13"/>
      <c r="AD115" s="13"/>
      <c r="AE115" s="13"/>
      <c r="AT115" s="253" t="s">
        <v>160</v>
      </c>
      <c r="AU115" s="253" t="s">
        <v>86</v>
      </c>
      <c r="AV115" s="13" t="s">
        <v>86</v>
      </c>
      <c r="AW115" s="13" t="s">
        <v>37</v>
      </c>
      <c r="AX115" s="13" t="s">
        <v>76</v>
      </c>
      <c r="AY115" s="253" t="s">
        <v>151</v>
      </c>
    </row>
    <row r="116" s="13" customFormat="1">
      <c r="A116" s="13"/>
      <c r="B116" s="242"/>
      <c r="C116" s="243"/>
      <c r="D116" s="244" t="s">
        <v>160</v>
      </c>
      <c r="E116" s="245" t="s">
        <v>19</v>
      </c>
      <c r="F116" s="246" t="s">
        <v>177</v>
      </c>
      <c r="G116" s="243"/>
      <c r="H116" s="247">
        <v>1</v>
      </c>
      <c r="I116" s="248"/>
      <c r="J116" s="243"/>
      <c r="K116" s="243"/>
      <c r="L116" s="249"/>
      <c r="M116" s="250"/>
      <c r="N116" s="251"/>
      <c r="O116" s="251"/>
      <c r="P116" s="251"/>
      <c r="Q116" s="251"/>
      <c r="R116" s="251"/>
      <c r="S116" s="251"/>
      <c r="T116" s="252"/>
      <c r="U116" s="13"/>
      <c r="V116" s="13"/>
      <c r="W116" s="13"/>
      <c r="X116" s="13"/>
      <c r="Y116" s="13"/>
      <c r="Z116" s="13"/>
      <c r="AA116" s="13"/>
      <c r="AB116" s="13"/>
      <c r="AC116" s="13"/>
      <c r="AD116" s="13"/>
      <c r="AE116" s="13"/>
      <c r="AT116" s="253" t="s">
        <v>160</v>
      </c>
      <c r="AU116" s="253" t="s">
        <v>86</v>
      </c>
      <c r="AV116" s="13" t="s">
        <v>86</v>
      </c>
      <c r="AW116" s="13" t="s">
        <v>37</v>
      </c>
      <c r="AX116" s="13" t="s">
        <v>76</v>
      </c>
      <c r="AY116" s="253" t="s">
        <v>151</v>
      </c>
    </row>
    <row r="117" s="15" customFormat="1">
      <c r="A117" s="15"/>
      <c r="B117" s="267"/>
      <c r="C117" s="268"/>
      <c r="D117" s="244" t="s">
        <v>160</v>
      </c>
      <c r="E117" s="269" t="s">
        <v>19</v>
      </c>
      <c r="F117" s="270" t="s">
        <v>172</v>
      </c>
      <c r="G117" s="268"/>
      <c r="H117" s="271">
        <v>2</v>
      </c>
      <c r="I117" s="272"/>
      <c r="J117" s="268"/>
      <c r="K117" s="268"/>
      <c r="L117" s="273"/>
      <c r="M117" s="274"/>
      <c r="N117" s="275"/>
      <c r="O117" s="275"/>
      <c r="P117" s="275"/>
      <c r="Q117" s="275"/>
      <c r="R117" s="275"/>
      <c r="S117" s="275"/>
      <c r="T117" s="276"/>
      <c r="U117" s="15"/>
      <c r="V117" s="15"/>
      <c r="W117" s="15"/>
      <c r="X117" s="15"/>
      <c r="Y117" s="15"/>
      <c r="Z117" s="15"/>
      <c r="AA117" s="15"/>
      <c r="AB117" s="15"/>
      <c r="AC117" s="15"/>
      <c r="AD117" s="15"/>
      <c r="AE117" s="15"/>
      <c r="AT117" s="277" t="s">
        <v>160</v>
      </c>
      <c r="AU117" s="277" t="s">
        <v>86</v>
      </c>
      <c r="AV117" s="15" t="s">
        <v>158</v>
      </c>
      <c r="AW117" s="15" t="s">
        <v>37</v>
      </c>
      <c r="AX117" s="15" t="s">
        <v>83</v>
      </c>
      <c r="AY117" s="277" t="s">
        <v>151</v>
      </c>
    </row>
    <row r="118" s="2" customFormat="1" ht="24" customHeight="1">
      <c r="A118" s="41"/>
      <c r="B118" s="42"/>
      <c r="C118" s="229" t="s">
        <v>158</v>
      </c>
      <c r="D118" s="229" t="s">
        <v>154</v>
      </c>
      <c r="E118" s="230" t="s">
        <v>178</v>
      </c>
      <c r="F118" s="231" t="s">
        <v>179</v>
      </c>
      <c r="G118" s="232" t="s">
        <v>180</v>
      </c>
      <c r="H118" s="233">
        <v>0.050000000000000003</v>
      </c>
      <c r="I118" s="234"/>
      <c r="J118" s="235">
        <f>ROUND(I118*H118,2)</f>
        <v>0</v>
      </c>
      <c r="K118" s="231" t="s">
        <v>165</v>
      </c>
      <c r="L118" s="47"/>
      <c r="M118" s="236" t="s">
        <v>19</v>
      </c>
      <c r="N118" s="237" t="s">
        <v>47</v>
      </c>
      <c r="O118" s="87"/>
      <c r="P118" s="238">
        <f>O118*H118</f>
        <v>0</v>
      </c>
      <c r="Q118" s="238">
        <v>0.019539999999999998</v>
      </c>
      <c r="R118" s="238">
        <f>Q118*H118</f>
        <v>0.000977</v>
      </c>
      <c r="S118" s="238">
        <v>0</v>
      </c>
      <c r="T118" s="239">
        <f>S118*H118</f>
        <v>0</v>
      </c>
      <c r="U118" s="41"/>
      <c r="V118" s="41"/>
      <c r="W118" s="41"/>
      <c r="X118" s="41"/>
      <c r="Y118" s="41"/>
      <c r="Z118" s="41"/>
      <c r="AA118" s="41"/>
      <c r="AB118" s="41"/>
      <c r="AC118" s="41"/>
      <c r="AD118" s="41"/>
      <c r="AE118" s="41"/>
      <c r="AR118" s="240" t="s">
        <v>158</v>
      </c>
      <c r="AT118" s="240" t="s">
        <v>154</v>
      </c>
      <c r="AU118" s="240" t="s">
        <v>86</v>
      </c>
      <c r="AY118" s="20" t="s">
        <v>151</v>
      </c>
      <c r="BE118" s="241">
        <f>IF(N118="základní",J118,0)</f>
        <v>0</v>
      </c>
      <c r="BF118" s="241">
        <f>IF(N118="snížená",J118,0)</f>
        <v>0</v>
      </c>
      <c r="BG118" s="241">
        <f>IF(N118="zákl. přenesená",J118,0)</f>
        <v>0</v>
      </c>
      <c r="BH118" s="241">
        <f>IF(N118="sníž. přenesená",J118,0)</f>
        <v>0</v>
      </c>
      <c r="BI118" s="241">
        <f>IF(N118="nulová",J118,0)</f>
        <v>0</v>
      </c>
      <c r="BJ118" s="20" t="s">
        <v>83</v>
      </c>
      <c r="BK118" s="241">
        <f>ROUND(I118*H118,2)</f>
        <v>0</v>
      </c>
      <c r="BL118" s="20" t="s">
        <v>158</v>
      </c>
      <c r="BM118" s="240" t="s">
        <v>181</v>
      </c>
    </row>
    <row r="119" s="2" customFormat="1">
      <c r="A119" s="41"/>
      <c r="B119" s="42"/>
      <c r="C119" s="43"/>
      <c r="D119" s="244" t="s">
        <v>167</v>
      </c>
      <c r="E119" s="43"/>
      <c r="F119" s="254" t="s">
        <v>182</v>
      </c>
      <c r="G119" s="43"/>
      <c r="H119" s="43"/>
      <c r="I119" s="149"/>
      <c r="J119" s="43"/>
      <c r="K119" s="43"/>
      <c r="L119" s="47"/>
      <c r="M119" s="255"/>
      <c r="N119" s="256"/>
      <c r="O119" s="87"/>
      <c r="P119" s="87"/>
      <c r="Q119" s="87"/>
      <c r="R119" s="87"/>
      <c r="S119" s="87"/>
      <c r="T119" s="88"/>
      <c r="U119" s="41"/>
      <c r="V119" s="41"/>
      <c r="W119" s="41"/>
      <c r="X119" s="41"/>
      <c r="Y119" s="41"/>
      <c r="Z119" s="41"/>
      <c r="AA119" s="41"/>
      <c r="AB119" s="41"/>
      <c r="AC119" s="41"/>
      <c r="AD119" s="41"/>
      <c r="AE119" s="41"/>
      <c r="AT119" s="20" t="s">
        <v>167</v>
      </c>
      <c r="AU119" s="20" t="s">
        <v>86</v>
      </c>
    </row>
    <row r="120" s="14" customFormat="1">
      <c r="A120" s="14"/>
      <c r="B120" s="257"/>
      <c r="C120" s="258"/>
      <c r="D120" s="244" t="s">
        <v>160</v>
      </c>
      <c r="E120" s="259" t="s">
        <v>19</v>
      </c>
      <c r="F120" s="260" t="s">
        <v>183</v>
      </c>
      <c r="G120" s="258"/>
      <c r="H120" s="259" t="s">
        <v>19</v>
      </c>
      <c r="I120" s="261"/>
      <c r="J120" s="258"/>
      <c r="K120" s="258"/>
      <c r="L120" s="262"/>
      <c r="M120" s="263"/>
      <c r="N120" s="264"/>
      <c r="O120" s="264"/>
      <c r="P120" s="264"/>
      <c r="Q120" s="264"/>
      <c r="R120" s="264"/>
      <c r="S120" s="264"/>
      <c r="T120" s="265"/>
      <c r="U120" s="14"/>
      <c r="V120" s="14"/>
      <c r="W120" s="14"/>
      <c r="X120" s="14"/>
      <c r="Y120" s="14"/>
      <c r="Z120" s="14"/>
      <c r="AA120" s="14"/>
      <c r="AB120" s="14"/>
      <c r="AC120" s="14"/>
      <c r="AD120" s="14"/>
      <c r="AE120" s="14"/>
      <c r="AT120" s="266" t="s">
        <v>160</v>
      </c>
      <c r="AU120" s="266" t="s">
        <v>86</v>
      </c>
      <c r="AV120" s="14" t="s">
        <v>83</v>
      </c>
      <c r="AW120" s="14" t="s">
        <v>37</v>
      </c>
      <c r="AX120" s="14" t="s">
        <v>76</v>
      </c>
      <c r="AY120" s="266" t="s">
        <v>151</v>
      </c>
    </row>
    <row r="121" s="13" customFormat="1">
      <c r="A121" s="13"/>
      <c r="B121" s="242"/>
      <c r="C121" s="243"/>
      <c r="D121" s="244" t="s">
        <v>160</v>
      </c>
      <c r="E121" s="245" t="s">
        <v>19</v>
      </c>
      <c r="F121" s="246" t="s">
        <v>184</v>
      </c>
      <c r="G121" s="243"/>
      <c r="H121" s="247">
        <v>0.050000000000000003</v>
      </c>
      <c r="I121" s="248"/>
      <c r="J121" s="243"/>
      <c r="K121" s="243"/>
      <c r="L121" s="249"/>
      <c r="M121" s="250"/>
      <c r="N121" s="251"/>
      <c r="O121" s="251"/>
      <c r="P121" s="251"/>
      <c r="Q121" s="251"/>
      <c r="R121" s="251"/>
      <c r="S121" s="251"/>
      <c r="T121" s="252"/>
      <c r="U121" s="13"/>
      <c r="V121" s="13"/>
      <c r="W121" s="13"/>
      <c r="X121" s="13"/>
      <c r="Y121" s="13"/>
      <c r="Z121" s="13"/>
      <c r="AA121" s="13"/>
      <c r="AB121" s="13"/>
      <c r="AC121" s="13"/>
      <c r="AD121" s="13"/>
      <c r="AE121" s="13"/>
      <c r="AT121" s="253" t="s">
        <v>160</v>
      </c>
      <c r="AU121" s="253" t="s">
        <v>86</v>
      </c>
      <c r="AV121" s="13" t="s">
        <v>86</v>
      </c>
      <c r="AW121" s="13" t="s">
        <v>37</v>
      </c>
      <c r="AX121" s="13" t="s">
        <v>83</v>
      </c>
      <c r="AY121" s="253" t="s">
        <v>151</v>
      </c>
    </row>
    <row r="122" s="2" customFormat="1" ht="16.5" customHeight="1">
      <c r="A122" s="41"/>
      <c r="B122" s="42"/>
      <c r="C122" s="278" t="s">
        <v>185</v>
      </c>
      <c r="D122" s="278" t="s">
        <v>186</v>
      </c>
      <c r="E122" s="279" t="s">
        <v>187</v>
      </c>
      <c r="F122" s="280" t="s">
        <v>188</v>
      </c>
      <c r="G122" s="281" t="s">
        <v>180</v>
      </c>
      <c r="H122" s="282">
        <v>0.050000000000000003</v>
      </c>
      <c r="I122" s="283"/>
      <c r="J122" s="284">
        <f>ROUND(I122*H122,2)</f>
        <v>0</v>
      </c>
      <c r="K122" s="280" t="s">
        <v>165</v>
      </c>
      <c r="L122" s="285"/>
      <c r="M122" s="286" t="s">
        <v>19</v>
      </c>
      <c r="N122" s="287" t="s">
        <v>47</v>
      </c>
      <c r="O122" s="87"/>
      <c r="P122" s="238">
        <f>O122*H122</f>
        <v>0</v>
      </c>
      <c r="Q122" s="238">
        <v>1</v>
      </c>
      <c r="R122" s="238">
        <f>Q122*H122</f>
        <v>0.050000000000000003</v>
      </c>
      <c r="S122" s="238">
        <v>0</v>
      </c>
      <c r="T122" s="239">
        <f>S122*H122</f>
        <v>0</v>
      </c>
      <c r="U122" s="41"/>
      <c r="V122" s="41"/>
      <c r="W122" s="41"/>
      <c r="X122" s="41"/>
      <c r="Y122" s="41"/>
      <c r="Z122" s="41"/>
      <c r="AA122" s="41"/>
      <c r="AB122" s="41"/>
      <c r="AC122" s="41"/>
      <c r="AD122" s="41"/>
      <c r="AE122" s="41"/>
      <c r="AR122" s="240" t="s">
        <v>189</v>
      </c>
      <c r="AT122" s="240" t="s">
        <v>186</v>
      </c>
      <c r="AU122" s="240" t="s">
        <v>86</v>
      </c>
      <c r="AY122" s="20" t="s">
        <v>151</v>
      </c>
      <c r="BE122" s="241">
        <f>IF(N122="základní",J122,0)</f>
        <v>0</v>
      </c>
      <c r="BF122" s="241">
        <f>IF(N122="snížená",J122,0)</f>
        <v>0</v>
      </c>
      <c r="BG122" s="241">
        <f>IF(N122="zákl. přenesená",J122,0)</f>
        <v>0</v>
      </c>
      <c r="BH122" s="241">
        <f>IF(N122="sníž. přenesená",J122,0)</f>
        <v>0</v>
      </c>
      <c r="BI122" s="241">
        <f>IF(N122="nulová",J122,0)</f>
        <v>0</v>
      </c>
      <c r="BJ122" s="20" t="s">
        <v>83</v>
      </c>
      <c r="BK122" s="241">
        <f>ROUND(I122*H122,2)</f>
        <v>0</v>
      </c>
      <c r="BL122" s="20" t="s">
        <v>158</v>
      </c>
      <c r="BM122" s="240" t="s">
        <v>190</v>
      </c>
    </row>
    <row r="123" s="13" customFormat="1">
      <c r="A123" s="13"/>
      <c r="B123" s="242"/>
      <c r="C123" s="243"/>
      <c r="D123" s="244" t="s">
        <v>160</v>
      </c>
      <c r="E123" s="245" t="s">
        <v>19</v>
      </c>
      <c r="F123" s="246" t="s">
        <v>191</v>
      </c>
      <c r="G123" s="243"/>
      <c r="H123" s="247">
        <v>0.050000000000000003</v>
      </c>
      <c r="I123" s="248"/>
      <c r="J123" s="243"/>
      <c r="K123" s="243"/>
      <c r="L123" s="249"/>
      <c r="M123" s="250"/>
      <c r="N123" s="251"/>
      <c r="O123" s="251"/>
      <c r="P123" s="251"/>
      <c r="Q123" s="251"/>
      <c r="R123" s="251"/>
      <c r="S123" s="251"/>
      <c r="T123" s="252"/>
      <c r="U123" s="13"/>
      <c r="V123" s="13"/>
      <c r="W123" s="13"/>
      <c r="X123" s="13"/>
      <c r="Y123" s="13"/>
      <c r="Z123" s="13"/>
      <c r="AA123" s="13"/>
      <c r="AB123" s="13"/>
      <c r="AC123" s="13"/>
      <c r="AD123" s="13"/>
      <c r="AE123" s="13"/>
      <c r="AT123" s="253" t="s">
        <v>160</v>
      </c>
      <c r="AU123" s="253" t="s">
        <v>86</v>
      </c>
      <c r="AV123" s="13" t="s">
        <v>86</v>
      </c>
      <c r="AW123" s="13" t="s">
        <v>37</v>
      </c>
      <c r="AX123" s="13" t="s">
        <v>83</v>
      </c>
      <c r="AY123" s="253" t="s">
        <v>151</v>
      </c>
    </row>
    <row r="124" s="2" customFormat="1" ht="24" customHeight="1">
      <c r="A124" s="41"/>
      <c r="B124" s="42"/>
      <c r="C124" s="229" t="s">
        <v>192</v>
      </c>
      <c r="D124" s="229" t="s">
        <v>154</v>
      </c>
      <c r="E124" s="230" t="s">
        <v>193</v>
      </c>
      <c r="F124" s="231" t="s">
        <v>194</v>
      </c>
      <c r="G124" s="232" t="s">
        <v>157</v>
      </c>
      <c r="H124" s="233">
        <v>0.69999999999999996</v>
      </c>
      <c r="I124" s="234"/>
      <c r="J124" s="235">
        <f>ROUND(I124*H124,2)</f>
        <v>0</v>
      </c>
      <c r="K124" s="231" t="s">
        <v>165</v>
      </c>
      <c r="L124" s="47"/>
      <c r="M124" s="236" t="s">
        <v>19</v>
      </c>
      <c r="N124" s="237" t="s">
        <v>47</v>
      </c>
      <c r="O124" s="87"/>
      <c r="P124" s="238">
        <f>O124*H124</f>
        <v>0</v>
      </c>
      <c r="Q124" s="238">
        <v>0.11085</v>
      </c>
      <c r="R124" s="238">
        <f>Q124*H124</f>
        <v>0.077594999999999997</v>
      </c>
      <c r="S124" s="238">
        <v>0</v>
      </c>
      <c r="T124" s="239">
        <f>S124*H124</f>
        <v>0</v>
      </c>
      <c r="U124" s="41"/>
      <c r="V124" s="41"/>
      <c r="W124" s="41"/>
      <c r="X124" s="41"/>
      <c r="Y124" s="41"/>
      <c r="Z124" s="41"/>
      <c r="AA124" s="41"/>
      <c r="AB124" s="41"/>
      <c r="AC124" s="41"/>
      <c r="AD124" s="41"/>
      <c r="AE124" s="41"/>
      <c r="AR124" s="240" t="s">
        <v>158</v>
      </c>
      <c r="AT124" s="240" t="s">
        <v>154</v>
      </c>
      <c r="AU124" s="240" t="s">
        <v>86</v>
      </c>
      <c r="AY124" s="20" t="s">
        <v>151</v>
      </c>
      <c r="BE124" s="241">
        <f>IF(N124="základní",J124,0)</f>
        <v>0</v>
      </c>
      <c r="BF124" s="241">
        <f>IF(N124="snížená",J124,0)</f>
        <v>0</v>
      </c>
      <c r="BG124" s="241">
        <f>IF(N124="zákl. přenesená",J124,0)</f>
        <v>0</v>
      </c>
      <c r="BH124" s="241">
        <f>IF(N124="sníž. přenesená",J124,0)</f>
        <v>0</v>
      </c>
      <c r="BI124" s="241">
        <f>IF(N124="nulová",J124,0)</f>
        <v>0</v>
      </c>
      <c r="BJ124" s="20" t="s">
        <v>83</v>
      </c>
      <c r="BK124" s="241">
        <f>ROUND(I124*H124,2)</f>
        <v>0</v>
      </c>
      <c r="BL124" s="20" t="s">
        <v>158</v>
      </c>
      <c r="BM124" s="240" t="s">
        <v>195</v>
      </c>
    </row>
    <row r="125" s="14" customFormat="1">
      <c r="A125" s="14"/>
      <c r="B125" s="257"/>
      <c r="C125" s="258"/>
      <c r="D125" s="244" t="s">
        <v>160</v>
      </c>
      <c r="E125" s="259" t="s">
        <v>19</v>
      </c>
      <c r="F125" s="260" t="s">
        <v>196</v>
      </c>
      <c r="G125" s="258"/>
      <c r="H125" s="259" t="s">
        <v>19</v>
      </c>
      <c r="I125" s="261"/>
      <c r="J125" s="258"/>
      <c r="K125" s="258"/>
      <c r="L125" s="262"/>
      <c r="M125" s="263"/>
      <c r="N125" s="264"/>
      <c r="O125" s="264"/>
      <c r="P125" s="264"/>
      <c r="Q125" s="264"/>
      <c r="R125" s="264"/>
      <c r="S125" s="264"/>
      <c r="T125" s="265"/>
      <c r="U125" s="14"/>
      <c r="V125" s="14"/>
      <c r="W125" s="14"/>
      <c r="X125" s="14"/>
      <c r="Y125" s="14"/>
      <c r="Z125" s="14"/>
      <c r="AA125" s="14"/>
      <c r="AB125" s="14"/>
      <c r="AC125" s="14"/>
      <c r="AD125" s="14"/>
      <c r="AE125" s="14"/>
      <c r="AT125" s="266" t="s">
        <v>160</v>
      </c>
      <c r="AU125" s="266" t="s">
        <v>86</v>
      </c>
      <c r="AV125" s="14" t="s">
        <v>83</v>
      </c>
      <c r="AW125" s="14" t="s">
        <v>37</v>
      </c>
      <c r="AX125" s="14" t="s">
        <v>76</v>
      </c>
      <c r="AY125" s="266" t="s">
        <v>151</v>
      </c>
    </row>
    <row r="126" s="13" customFormat="1">
      <c r="A126" s="13"/>
      <c r="B126" s="242"/>
      <c r="C126" s="243"/>
      <c r="D126" s="244" t="s">
        <v>160</v>
      </c>
      <c r="E126" s="245" t="s">
        <v>19</v>
      </c>
      <c r="F126" s="246" t="s">
        <v>197</v>
      </c>
      <c r="G126" s="243"/>
      <c r="H126" s="247">
        <v>0.69999999999999996</v>
      </c>
      <c r="I126" s="248"/>
      <c r="J126" s="243"/>
      <c r="K126" s="243"/>
      <c r="L126" s="249"/>
      <c r="M126" s="250"/>
      <c r="N126" s="251"/>
      <c r="O126" s="251"/>
      <c r="P126" s="251"/>
      <c r="Q126" s="251"/>
      <c r="R126" s="251"/>
      <c r="S126" s="251"/>
      <c r="T126" s="252"/>
      <c r="U126" s="13"/>
      <c r="V126" s="13"/>
      <c r="W126" s="13"/>
      <c r="X126" s="13"/>
      <c r="Y126" s="13"/>
      <c r="Z126" s="13"/>
      <c r="AA126" s="13"/>
      <c r="AB126" s="13"/>
      <c r="AC126" s="13"/>
      <c r="AD126" s="13"/>
      <c r="AE126" s="13"/>
      <c r="AT126" s="253" t="s">
        <v>160</v>
      </c>
      <c r="AU126" s="253" t="s">
        <v>86</v>
      </c>
      <c r="AV126" s="13" t="s">
        <v>86</v>
      </c>
      <c r="AW126" s="13" t="s">
        <v>37</v>
      </c>
      <c r="AX126" s="13" t="s">
        <v>83</v>
      </c>
      <c r="AY126" s="253" t="s">
        <v>151</v>
      </c>
    </row>
    <row r="127" s="2" customFormat="1" ht="24" customHeight="1">
      <c r="A127" s="41"/>
      <c r="B127" s="42"/>
      <c r="C127" s="229" t="s">
        <v>198</v>
      </c>
      <c r="D127" s="229" t="s">
        <v>154</v>
      </c>
      <c r="E127" s="230" t="s">
        <v>199</v>
      </c>
      <c r="F127" s="231" t="s">
        <v>200</v>
      </c>
      <c r="G127" s="232" t="s">
        <v>157</v>
      </c>
      <c r="H127" s="233">
        <v>6</v>
      </c>
      <c r="I127" s="234"/>
      <c r="J127" s="235">
        <f>ROUND(I127*H127,2)</f>
        <v>0</v>
      </c>
      <c r="K127" s="231" t="s">
        <v>165</v>
      </c>
      <c r="L127" s="47"/>
      <c r="M127" s="236" t="s">
        <v>19</v>
      </c>
      <c r="N127" s="237" t="s">
        <v>47</v>
      </c>
      <c r="O127" s="87"/>
      <c r="P127" s="238">
        <f>O127*H127</f>
        <v>0</v>
      </c>
      <c r="Q127" s="238">
        <v>0.10891000000000001</v>
      </c>
      <c r="R127" s="238">
        <f>Q127*H127</f>
        <v>0.65346000000000004</v>
      </c>
      <c r="S127" s="238">
        <v>0</v>
      </c>
      <c r="T127" s="239">
        <f>S127*H127</f>
        <v>0</v>
      </c>
      <c r="U127" s="41"/>
      <c r="V127" s="41"/>
      <c r="W127" s="41"/>
      <c r="X127" s="41"/>
      <c r="Y127" s="41"/>
      <c r="Z127" s="41"/>
      <c r="AA127" s="41"/>
      <c r="AB127" s="41"/>
      <c r="AC127" s="41"/>
      <c r="AD127" s="41"/>
      <c r="AE127" s="41"/>
      <c r="AR127" s="240" t="s">
        <v>158</v>
      </c>
      <c r="AT127" s="240" t="s">
        <v>154</v>
      </c>
      <c r="AU127" s="240" t="s">
        <v>86</v>
      </c>
      <c r="AY127" s="20" t="s">
        <v>151</v>
      </c>
      <c r="BE127" s="241">
        <f>IF(N127="základní",J127,0)</f>
        <v>0</v>
      </c>
      <c r="BF127" s="241">
        <f>IF(N127="snížená",J127,0)</f>
        <v>0</v>
      </c>
      <c r="BG127" s="241">
        <f>IF(N127="zákl. přenesená",J127,0)</f>
        <v>0</v>
      </c>
      <c r="BH127" s="241">
        <f>IF(N127="sníž. přenesená",J127,0)</f>
        <v>0</v>
      </c>
      <c r="BI127" s="241">
        <f>IF(N127="nulová",J127,0)</f>
        <v>0</v>
      </c>
      <c r="BJ127" s="20" t="s">
        <v>83</v>
      </c>
      <c r="BK127" s="241">
        <f>ROUND(I127*H127,2)</f>
        <v>0</v>
      </c>
      <c r="BL127" s="20" t="s">
        <v>158</v>
      </c>
      <c r="BM127" s="240" t="s">
        <v>201</v>
      </c>
    </row>
    <row r="128" s="14" customFormat="1">
      <c r="A128" s="14"/>
      <c r="B128" s="257"/>
      <c r="C128" s="258"/>
      <c r="D128" s="244" t="s">
        <v>160</v>
      </c>
      <c r="E128" s="259" t="s">
        <v>19</v>
      </c>
      <c r="F128" s="260" t="s">
        <v>196</v>
      </c>
      <c r="G128" s="258"/>
      <c r="H128" s="259" t="s">
        <v>19</v>
      </c>
      <c r="I128" s="261"/>
      <c r="J128" s="258"/>
      <c r="K128" s="258"/>
      <c r="L128" s="262"/>
      <c r="M128" s="263"/>
      <c r="N128" s="264"/>
      <c r="O128" s="264"/>
      <c r="P128" s="264"/>
      <c r="Q128" s="264"/>
      <c r="R128" s="264"/>
      <c r="S128" s="264"/>
      <c r="T128" s="265"/>
      <c r="U128" s="14"/>
      <c r="V128" s="14"/>
      <c r="W128" s="14"/>
      <c r="X128" s="14"/>
      <c r="Y128" s="14"/>
      <c r="Z128" s="14"/>
      <c r="AA128" s="14"/>
      <c r="AB128" s="14"/>
      <c r="AC128" s="14"/>
      <c r="AD128" s="14"/>
      <c r="AE128" s="14"/>
      <c r="AT128" s="266" t="s">
        <v>160</v>
      </c>
      <c r="AU128" s="266" t="s">
        <v>86</v>
      </c>
      <c r="AV128" s="14" t="s">
        <v>83</v>
      </c>
      <c r="AW128" s="14" t="s">
        <v>37</v>
      </c>
      <c r="AX128" s="14" t="s">
        <v>76</v>
      </c>
      <c r="AY128" s="266" t="s">
        <v>151</v>
      </c>
    </row>
    <row r="129" s="13" customFormat="1">
      <c r="A129" s="13"/>
      <c r="B129" s="242"/>
      <c r="C129" s="243"/>
      <c r="D129" s="244" t="s">
        <v>160</v>
      </c>
      <c r="E129" s="245" t="s">
        <v>19</v>
      </c>
      <c r="F129" s="246" t="s">
        <v>202</v>
      </c>
      <c r="G129" s="243"/>
      <c r="H129" s="247">
        <v>1.845</v>
      </c>
      <c r="I129" s="248"/>
      <c r="J129" s="243"/>
      <c r="K129" s="243"/>
      <c r="L129" s="249"/>
      <c r="M129" s="250"/>
      <c r="N129" s="251"/>
      <c r="O129" s="251"/>
      <c r="P129" s="251"/>
      <c r="Q129" s="251"/>
      <c r="R129" s="251"/>
      <c r="S129" s="251"/>
      <c r="T129" s="252"/>
      <c r="U129" s="13"/>
      <c r="V129" s="13"/>
      <c r="W129" s="13"/>
      <c r="X129" s="13"/>
      <c r="Y129" s="13"/>
      <c r="Z129" s="13"/>
      <c r="AA129" s="13"/>
      <c r="AB129" s="13"/>
      <c r="AC129" s="13"/>
      <c r="AD129" s="13"/>
      <c r="AE129" s="13"/>
      <c r="AT129" s="253" t="s">
        <v>160</v>
      </c>
      <c r="AU129" s="253" t="s">
        <v>86</v>
      </c>
      <c r="AV129" s="13" t="s">
        <v>86</v>
      </c>
      <c r="AW129" s="13" t="s">
        <v>37</v>
      </c>
      <c r="AX129" s="13" t="s">
        <v>76</v>
      </c>
      <c r="AY129" s="253" t="s">
        <v>151</v>
      </c>
    </row>
    <row r="130" s="13" customFormat="1">
      <c r="A130" s="13"/>
      <c r="B130" s="242"/>
      <c r="C130" s="243"/>
      <c r="D130" s="244" t="s">
        <v>160</v>
      </c>
      <c r="E130" s="245" t="s">
        <v>19</v>
      </c>
      <c r="F130" s="246" t="s">
        <v>203</v>
      </c>
      <c r="G130" s="243"/>
      <c r="H130" s="247">
        <v>1.845</v>
      </c>
      <c r="I130" s="248"/>
      <c r="J130" s="243"/>
      <c r="K130" s="243"/>
      <c r="L130" s="249"/>
      <c r="M130" s="250"/>
      <c r="N130" s="251"/>
      <c r="O130" s="251"/>
      <c r="P130" s="251"/>
      <c r="Q130" s="251"/>
      <c r="R130" s="251"/>
      <c r="S130" s="251"/>
      <c r="T130" s="252"/>
      <c r="U130" s="13"/>
      <c r="V130" s="13"/>
      <c r="W130" s="13"/>
      <c r="X130" s="13"/>
      <c r="Y130" s="13"/>
      <c r="Z130" s="13"/>
      <c r="AA130" s="13"/>
      <c r="AB130" s="13"/>
      <c r="AC130" s="13"/>
      <c r="AD130" s="13"/>
      <c r="AE130" s="13"/>
      <c r="AT130" s="253" t="s">
        <v>160</v>
      </c>
      <c r="AU130" s="253" t="s">
        <v>86</v>
      </c>
      <c r="AV130" s="13" t="s">
        <v>86</v>
      </c>
      <c r="AW130" s="13" t="s">
        <v>37</v>
      </c>
      <c r="AX130" s="13" t="s">
        <v>76</v>
      </c>
      <c r="AY130" s="253" t="s">
        <v>151</v>
      </c>
    </row>
    <row r="131" s="13" customFormat="1">
      <c r="A131" s="13"/>
      <c r="B131" s="242"/>
      <c r="C131" s="243"/>
      <c r="D131" s="244" t="s">
        <v>160</v>
      </c>
      <c r="E131" s="245" t="s">
        <v>19</v>
      </c>
      <c r="F131" s="246" t="s">
        <v>204</v>
      </c>
      <c r="G131" s="243"/>
      <c r="H131" s="247">
        <v>1.845</v>
      </c>
      <c r="I131" s="248"/>
      <c r="J131" s="243"/>
      <c r="K131" s="243"/>
      <c r="L131" s="249"/>
      <c r="M131" s="250"/>
      <c r="N131" s="251"/>
      <c r="O131" s="251"/>
      <c r="P131" s="251"/>
      <c r="Q131" s="251"/>
      <c r="R131" s="251"/>
      <c r="S131" s="251"/>
      <c r="T131" s="252"/>
      <c r="U131" s="13"/>
      <c r="V131" s="13"/>
      <c r="W131" s="13"/>
      <c r="X131" s="13"/>
      <c r="Y131" s="13"/>
      <c r="Z131" s="13"/>
      <c r="AA131" s="13"/>
      <c r="AB131" s="13"/>
      <c r="AC131" s="13"/>
      <c r="AD131" s="13"/>
      <c r="AE131" s="13"/>
      <c r="AT131" s="253" t="s">
        <v>160</v>
      </c>
      <c r="AU131" s="253" t="s">
        <v>86</v>
      </c>
      <c r="AV131" s="13" t="s">
        <v>86</v>
      </c>
      <c r="AW131" s="13" t="s">
        <v>37</v>
      </c>
      <c r="AX131" s="13" t="s">
        <v>76</v>
      </c>
      <c r="AY131" s="253" t="s">
        <v>151</v>
      </c>
    </row>
    <row r="132" s="13" customFormat="1">
      <c r="A132" s="13"/>
      <c r="B132" s="242"/>
      <c r="C132" s="243"/>
      <c r="D132" s="244" t="s">
        <v>160</v>
      </c>
      <c r="E132" s="245" t="s">
        <v>19</v>
      </c>
      <c r="F132" s="246" t="s">
        <v>205</v>
      </c>
      <c r="G132" s="243"/>
      <c r="H132" s="247">
        <v>0.46500000000000002</v>
      </c>
      <c r="I132" s="248"/>
      <c r="J132" s="243"/>
      <c r="K132" s="243"/>
      <c r="L132" s="249"/>
      <c r="M132" s="250"/>
      <c r="N132" s="251"/>
      <c r="O132" s="251"/>
      <c r="P132" s="251"/>
      <c r="Q132" s="251"/>
      <c r="R132" s="251"/>
      <c r="S132" s="251"/>
      <c r="T132" s="252"/>
      <c r="U132" s="13"/>
      <c r="V132" s="13"/>
      <c r="W132" s="13"/>
      <c r="X132" s="13"/>
      <c r="Y132" s="13"/>
      <c r="Z132" s="13"/>
      <c r="AA132" s="13"/>
      <c r="AB132" s="13"/>
      <c r="AC132" s="13"/>
      <c r="AD132" s="13"/>
      <c r="AE132" s="13"/>
      <c r="AT132" s="253" t="s">
        <v>160</v>
      </c>
      <c r="AU132" s="253" t="s">
        <v>86</v>
      </c>
      <c r="AV132" s="13" t="s">
        <v>86</v>
      </c>
      <c r="AW132" s="13" t="s">
        <v>37</v>
      </c>
      <c r="AX132" s="13" t="s">
        <v>76</v>
      </c>
      <c r="AY132" s="253" t="s">
        <v>151</v>
      </c>
    </row>
    <row r="133" s="15" customFormat="1">
      <c r="A133" s="15"/>
      <c r="B133" s="267"/>
      <c r="C133" s="268"/>
      <c r="D133" s="244" t="s">
        <v>160</v>
      </c>
      <c r="E133" s="269" t="s">
        <v>19</v>
      </c>
      <c r="F133" s="270" t="s">
        <v>172</v>
      </c>
      <c r="G133" s="268"/>
      <c r="H133" s="271">
        <v>6</v>
      </c>
      <c r="I133" s="272"/>
      <c r="J133" s="268"/>
      <c r="K133" s="268"/>
      <c r="L133" s="273"/>
      <c r="M133" s="274"/>
      <c r="N133" s="275"/>
      <c r="O133" s="275"/>
      <c r="P133" s="275"/>
      <c r="Q133" s="275"/>
      <c r="R133" s="275"/>
      <c r="S133" s="275"/>
      <c r="T133" s="276"/>
      <c r="U133" s="15"/>
      <c r="V133" s="15"/>
      <c r="W133" s="15"/>
      <c r="X133" s="15"/>
      <c r="Y133" s="15"/>
      <c r="Z133" s="15"/>
      <c r="AA133" s="15"/>
      <c r="AB133" s="15"/>
      <c r="AC133" s="15"/>
      <c r="AD133" s="15"/>
      <c r="AE133" s="15"/>
      <c r="AT133" s="277" t="s">
        <v>160</v>
      </c>
      <c r="AU133" s="277" t="s">
        <v>86</v>
      </c>
      <c r="AV133" s="15" t="s">
        <v>158</v>
      </c>
      <c r="AW133" s="15" t="s">
        <v>37</v>
      </c>
      <c r="AX133" s="15" t="s">
        <v>83</v>
      </c>
      <c r="AY133" s="277" t="s">
        <v>151</v>
      </c>
    </row>
    <row r="134" s="2" customFormat="1" ht="24" customHeight="1">
      <c r="A134" s="41"/>
      <c r="B134" s="42"/>
      <c r="C134" s="229" t="s">
        <v>189</v>
      </c>
      <c r="D134" s="229" t="s">
        <v>154</v>
      </c>
      <c r="E134" s="230" t="s">
        <v>206</v>
      </c>
      <c r="F134" s="231" t="s">
        <v>207</v>
      </c>
      <c r="G134" s="232" t="s">
        <v>157</v>
      </c>
      <c r="H134" s="233">
        <v>42</v>
      </c>
      <c r="I134" s="234"/>
      <c r="J134" s="235">
        <f>ROUND(I134*H134,2)</f>
        <v>0</v>
      </c>
      <c r="K134" s="231" t="s">
        <v>165</v>
      </c>
      <c r="L134" s="47"/>
      <c r="M134" s="236" t="s">
        <v>19</v>
      </c>
      <c r="N134" s="237" t="s">
        <v>47</v>
      </c>
      <c r="O134" s="87"/>
      <c r="P134" s="238">
        <f>O134*H134</f>
        <v>0</v>
      </c>
      <c r="Q134" s="238">
        <v>0.039789999999999999</v>
      </c>
      <c r="R134" s="238">
        <f>Q134*H134</f>
        <v>1.6711799999999999</v>
      </c>
      <c r="S134" s="238">
        <v>0</v>
      </c>
      <c r="T134" s="239">
        <f>S134*H134</f>
        <v>0</v>
      </c>
      <c r="U134" s="41"/>
      <c r="V134" s="41"/>
      <c r="W134" s="41"/>
      <c r="X134" s="41"/>
      <c r="Y134" s="41"/>
      <c r="Z134" s="41"/>
      <c r="AA134" s="41"/>
      <c r="AB134" s="41"/>
      <c r="AC134" s="41"/>
      <c r="AD134" s="41"/>
      <c r="AE134" s="41"/>
      <c r="AR134" s="240" t="s">
        <v>158</v>
      </c>
      <c r="AT134" s="240" t="s">
        <v>154</v>
      </c>
      <c r="AU134" s="240" t="s">
        <v>86</v>
      </c>
      <c r="AY134" s="20" t="s">
        <v>151</v>
      </c>
      <c r="BE134" s="241">
        <f>IF(N134="základní",J134,0)</f>
        <v>0</v>
      </c>
      <c r="BF134" s="241">
        <f>IF(N134="snížená",J134,0)</f>
        <v>0</v>
      </c>
      <c r="BG134" s="241">
        <f>IF(N134="zákl. přenesená",J134,0)</f>
        <v>0</v>
      </c>
      <c r="BH134" s="241">
        <f>IF(N134="sníž. přenesená",J134,0)</f>
        <v>0</v>
      </c>
      <c r="BI134" s="241">
        <f>IF(N134="nulová",J134,0)</f>
        <v>0</v>
      </c>
      <c r="BJ134" s="20" t="s">
        <v>83</v>
      </c>
      <c r="BK134" s="241">
        <f>ROUND(I134*H134,2)</f>
        <v>0</v>
      </c>
      <c r="BL134" s="20" t="s">
        <v>158</v>
      </c>
      <c r="BM134" s="240" t="s">
        <v>208</v>
      </c>
    </row>
    <row r="135" s="14" customFormat="1">
      <c r="A135" s="14"/>
      <c r="B135" s="257"/>
      <c r="C135" s="258"/>
      <c r="D135" s="244" t="s">
        <v>160</v>
      </c>
      <c r="E135" s="259" t="s">
        <v>19</v>
      </c>
      <c r="F135" s="260" t="s">
        <v>209</v>
      </c>
      <c r="G135" s="258"/>
      <c r="H135" s="259" t="s">
        <v>19</v>
      </c>
      <c r="I135" s="261"/>
      <c r="J135" s="258"/>
      <c r="K135" s="258"/>
      <c r="L135" s="262"/>
      <c r="M135" s="263"/>
      <c r="N135" s="264"/>
      <c r="O135" s="264"/>
      <c r="P135" s="264"/>
      <c r="Q135" s="264"/>
      <c r="R135" s="264"/>
      <c r="S135" s="264"/>
      <c r="T135" s="265"/>
      <c r="U135" s="14"/>
      <c r="V135" s="14"/>
      <c r="W135" s="14"/>
      <c r="X135" s="14"/>
      <c r="Y135" s="14"/>
      <c r="Z135" s="14"/>
      <c r="AA135" s="14"/>
      <c r="AB135" s="14"/>
      <c r="AC135" s="14"/>
      <c r="AD135" s="14"/>
      <c r="AE135" s="14"/>
      <c r="AT135" s="266" t="s">
        <v>160</v>
      </c>
      <c r="AU135" s="266" t="s">
        <v>86</v>
      </c>
      <c r="AV135" s="14" t="s">
        <v>83</v>
      </c>
      <c r="AW135" s="14" t="s">
        <v>37</v>
      </c>
      <c r="AX135" s="14" t="s">
        <v>76</v>
      </c>
      <c r="AY135" s="266" t="s">
        <v>151</v>
      </c>
    </row>
    <row r="136" s="14" customFormat="1">
      <c r="A136" s="14"/>
      <c r="B136" s="257"/>
      <c r="C136" s="258"/>
      <c r="D136" s="244" t="s">
        <v>160</v>
      </c>
      <c r="E136" s="259" t="s">
        <v>19</v>
      </c>
      <c r="F136" s="260" t="s">
        <v>210</v>
      </c>
      <c r="G136" s="258"/>
      <c r="H136" s="259" t="s">
        <v>19</v>
      </c>
      <c r="I136" s="261"/>
      <c r="J136" s="258"/>
      <c r="K136" s="258"/>
      <c r="L136" s="262"/>
      <c r="M136" s="263"/>
      <c r="N136" s="264"/>
      <c r="O136" s="264"/>
      <c r="P136" s="264"/>
      <c r="Q136" s="264"/>
      <c r="R136" s="264"/>
      <c r="S136" s="264"/>
      <c r="T136" s="265"/>
      <c r="U136" s="14"/>
      <c r="V136" s="14"/>
      <c r="W136" s="14"/>
      <c r="X136" s="14"/>
      <c r="Y136" s="14"/>
      <c r="Z136" s="14"/>
      <c r="AA136" s="14"/>
      <c r="AB136" s="14"/>
      <c r="AC136" s="14"/>
      <c r="AD136" s="14"/>
      <c r="AE136" s="14"/>
      <c r="AT136" s="266" t="s">
        <v>160</v>
      </c>
      <c r="AU136" s="266" t="s">
        <v>86</v>
      </c>
      <c r="AV136" s="14" t="s">
        <v>83</v>
      </c>
      <c r="AW136" s="14" t="s">
        <v>37</v>
      </c>
      <c r="AX136" s="14" t="s">
        <v>76</v>
      </c>
      <c r="AY136" s="266" t="s">
        <v>151</v>
      </c>
    </row>
    <row r="137" s="13" customFormat="1">
      <c r="A137" s="13"/>
      <c r="B137" s="242"/>
      <c r="C137" s="243"/>
      <c r="D137" s="244" t="s">
        <v>160</v>
      </c>
      <c r="E137" s="245" t="s">
        <v>19</v>
      </c>
      <c r="F137" s="246" t="s">
        <v>211</v>
      </c>
      <c r="G137" s="243"/>
      <c r="H137" s="247">
        <v>8.375</v>
      </c>
      <c r="I137" s="248"/>
      <c r="J137" s="243"/>
      <c r="K137" s="243"/>
      <c r="L137" s="249"/>
      <c r="M137" s="250"/>
      <c r="N137" s="251"/>
      <c r="O137" s="251"/>
      <c r="P137" s="251"/>
      <c r="Q137" s="251"/>
      <c r="R137" s="251"/>
      <c r="S137" s="251"/>
      <c r="T137" s="252"/>
      <c r="U137" s="13"/>
      <c r="V137" s="13"/>
      <c r="W137" s="13"/>
      <c r="X137" s="13"/>
      <c r="Y137" s="13"/>
      <c r="Z137" s="13"/>
      <c r="AA137" s="13"/>
      <c r="AB137" s="13"/>
      <c r="AC137" s="13"/>
      <c r="AD137" s="13"/>
      <c r="AE137" s="13"/>
      <c r="AT137" s="253" t="s">
        <v>160</v>
      </c>
      <c r="AU137" s="253" t="s">
        <v>86</v>
      </c>
      <c r="AV137" s="13" t="s">
        <v>86</v>
      </c>
      <c r="AW137" s="13" t="s">
        <v>37</v>
      </c>
      <c r="AX137" s="13" t="s">
        <v>76</v>
      </c>
      <c r="AY137" s="253" t="s">
        <v>151</v>
      </c>
    </row>
    <row r="138" s="13" customFormat="1">
      <c r="A138" s="13"/>
      <c r="B138" s="242"/>
      <c r="C138" s="243"/>
      <c r="D138" s="244" t="s">
        <v>160</v>
      </c>
      <c r="E138" s="245" t="s">
        <v>19</v>
      </c>
      <c r="F138" s="246" t="s">
        <v>212</v>
      </c>
      <c r="G138" s="243"/>
      <c r="H138" s="247">
        <v>6.0659999999999998</v>
      </c>
      <c r="I138" s="248"/>
      <c r="J138" s="243"/>
      <c r="K138" s="243"/>
      <c r="L138" s="249"/>
      <c r="M138" s="250"/>
      <c r="N138" s="251"/>
      <c r="O138" s="251"/>
      <c r="P138" s="251"/>
      <c r="Q138" s="251"/>
      <c r="R138" s="251"/>
      <c r="S138" s="251"/>
      <c r="T138" s="252"/>
      <c r="U138" s="13"/>
      <c r="V138" s="13"/>
      <c r="W138" s="13"/>
      <c r="X138" s="13"/>
      <c r="Y138" s="13"/>
      <c r="Z138" s="13"/>
      <c r="AA138" s="13"/>
      <c r="AB138" s="13"/>
      <c r="AC138" s="13"/>
      <c r="AD138" s="13"/>
      <c r="AE138" s="13"/>
      <c r="AT138" s="253" t="s">
        <v>160</v>
      </c>
      <c r="AU138" s="253" t="s">
        <v>86</v>
      </c>
      <c r="AV138" s="13" t="s">
        <v>86</v>
      </c>
      <c r="AW138" s="13" t="s">
        <v>37</v>
      </c>
      <c r="AX138" s="13" t="s">
        <v>76</v>
      </c>
      <c r="AY138" s="253" t="s">
        <v>151</v>
      </c>
    </row>
    <row r="139" s="14" customFormat="1">
      <c r="A139" s="14"/>
      <c r="B139" s="257"/>
      <c r="C139" s="258"/>
      <c r="D139" s="244" t="s">
        <v>160</v>
      </c>
      <c r="E139" s="259" t="s">
        <v>19</v>
      </c>
      <c r="F139" s="260" t="s">
        <v>213</v>
      </c>
      <c r="G139" s="258"/>
      <c r="H139" s="259" t="s">
        <v>19</v>
      </c>
      <c r="I139" s="261"/>
      <c r="J139" s="258"/>
      <c r="K139" s="258"/>
      <c r="L139" s="262"/>
      <c r="M139" s="263"/>
      <c r="N139" s="264"/>
      <c r="O139" s="264"/>
      <c r="P139" s="264"/>
      <c r="Q139" s="264"/>
      <c r="R139" s="264"/>
      <c r="S139" s="264"/>
      <c r="T139" s="265"/>
      <c r="U139" s="14"/>
      <c r="V139" s="14"/>
      <c r="W139" s="14"/>
      <c r="X139" s="14"/>
      <c r="Y139" s="14"/>
      <c r="Z139" s="14"/>
      <c r="AA139" s="14"/>
      <c r="AB139" s="14"/>
      <c r="AC139" s="14"/>
      <c r="AD139" s="14"/>
      <c r="AE139" s="14"/>
      <c r="AT139" s="266" t="s">
        <v>160</v>
      </c>
      <c r="AU139" s="266" t="s">
        <v>86</v>
      </c>
      <c r="AV139" s="14" t="s">
        <v>83</v>
      </c>
      <c r="AW139" s="14" t="s">
        <v>37</v>
      </c>
      <c r="AX139" s="14" t="s">
        <v>76</v>
      </c>
      <c r="AY139" s="266" t="s">
        <v>151</v>
      </c>
    </row>
    <row r="140" s="13" customFormat="1">
      <c r="A140" s="13"/>
      <c r="B140" s="242"/>
      <c r="C140" s="243"/>
      <c r="D140" s="244" t="s">
        <v>160</v>
      </c>
      <c r="E140" s="245" t="s">
        <v>19</v>
      </c>
      <c r="F140" s="246" t="s">
        <v>214</v>
      </c>
      <c r="G140" s="243"/>
      <c r="H140" s="247">
        <v>8.5429999999999993</v>
      </c>
      <c r="I140" s="248"/>
      <c r="J140" s="243"/>
      <c r="K140" s="243"/>
      <c r="L140" s="249"/>
      <c r="M140" s="250"/>
      <c r="N140" s="251"/>
      <c r="O140" s="251"/>
      <c r="P140" s="251"/>
      <c r="Q140" s="251"/>
      <c r="R140" s="251"/>
      <c r="S140" s="251"/>
      <c r="T140" s="252"/>
      <c r="U140" s="13"/>
      <c r="V140" s="13"/>
      <c r="W140" s="13"/>
      <c r="X140" s="13"/>
      <c r="Y140" s="13"/>
      <c r="Z140" s="13"/>
      <c r="AA140" s="13"/>
      <c r="AB140" s="13"/>
      <c r="AC140" s="13"/>
      <c r="AD140" s="13"/>
      <c r="AE140" s="13"/>
      <c r="AT140" s="253" t="s">
        <v>160</v>
      </c>
      <c r="AU140" s="253" t="s">
        <v>86</v>
      </c>
      <c r="AV140" s="13" t="s">
        <v>86</v>
      </c>
      <c r="AW140" s="13" t="s">
        <v>37</v>
      </c>
      <c r="AX140" s="13" t="s">
        <v>76</v>
      </c>
      <c r="AY140" s="253" t="s">
        <v>151</v>
      </c>
    </row>
    <row r="141" s="13" customFormat="1">
      <c r="A141" s="13"/>
      <c r="B141" s="242"/>
      <c r="C141" s="243"/>
      <c r="D141" s="244" t="s">
        <v>160</v>
      </c>
      <c r="E141" s="245" t="s">
        <v>19</v>
      </c>
      <c r="F141" s="246" t="s">
        <v>215</v>
      </c>
      <c r="G141" s="243"/>
      <c r="H141" s="247">
        <v>4.8600000000000003</v>
      </c>
      <c r="I141" s="248"/>
      <c r="J141" s="243"/>
      <c r="K141" s="243"/>
      <c r="L141" s="249"/>
      <c r="M141" s="250"/>
      <c r="N141" s="251"/>
      <c r="O141" s="251"/>
      <c r="P141" s="251"/>
      <c r="Q141" s="251"/>
      <c r="R141" s="251"/>
      <c r="S141" s="251"/>
      <c r="T141" s="252"/>
      <c r="U141" s="13"/>
      <c r="V141" s="13"/>
      <c r="W141" s="13"/>
      <c r="X141" s="13"/>
      <c r="Y141" s="13"/>
      <c r="Z141" s="13"/>
      <c r="AA141" s="13"/>
      <c r="AB141" s="13"/>
      <c r="AC141" s="13"/>
      <c r="AD141" s="13"/>
      <c r="AE141" s="13"/>
      <c r="AT141" s="253" t="s">
        <v>160</v>
      </c>
      <c r="AU141" s="253" t="s">
        <v>86</v>
      </c>
      <c r="AV141" s="13" t="s">
        <v>86</v>
      </c>
      <c r="AW141" s="13" t="s">
        <v>37</v>
      </c>
      <c r="AX141" s="13" t="s">
        <v>76</v>
      </c>
      <c r="AY141" s="253" t="s">
        <v>151</v>
      </c>
    </row>
    <row r="142" s="14" customFormat="1">
      <c r="A142" s="14"/>
      <c r="B142" s="257"/>
      <c r="C142" s="258"/>
      <c r="D142" s="244" t="s">
        <v>160</v>
      </c>
      <c r="E142" s="259" t="s">
        <v>19</v>
      </c>
      <c r="F142" s="260" t="s">
        <v>216</v>
      </c>
      <c r="G142" s="258"/>
      <c r="H142" s="259" t="s">
        <v>19</v>
      </c>
      <c r="I142" s="261"/>
      <c r="J142" s="258"/>
      <c r="K142" s="258"/>
      <c r="L142" s="262"/>
      <c r="M142" s="263"/>
      <c r="N142" s="264"/>
      <c r="O142" s="264"/>
      <c r="P142" s="264"/>
      <c r="Q142" s="264"/>
      <c r="R142" s="264"/>
      <c r="S142" s="264"/>
      <c r="T142" s="265"/>
      <c r="U142" s="14"/>
      <c r="V142" s="14"/>
      <c r="W142" s="14"/>
      <c r="X142" s="14"/>
      <c r="Y142" s="14"/>
      <c r="Z142" s="14"/>
      <c r="AA142" s="14"/>
      <c r="AB142" s="14"/>
      <c r="AC142" s="14"/>
      <c r="AD142" s="14"/>
      <c r="AE142" s="14"/>
      <c r="AT142" s="266" t="s">
        <v>160</v>
      </c>
      <c r="AU142" s="266" t="s">
        <v>86</v>
      </c>
      <c r="AV142" s="14" t="s">
        <v>83</v>
      </c>
      <c r="AW142" s="14" t="s">
        <v>37</v>
      </c>
      <c r="AX142" s="14" t="s">
        <v>76</v>
      </c>
      <c r="AY142" s="266" t="s">
        <v>151</v>
      </c>
    </row>
    <row r="143" s="13" customFormat="1">
      <c r="A143" s="13"/>
      <c r="B143" s="242"/>
      <c r="C143" s="243"/>
      <c r="D143" s="244" t="s">
        <v>160</v>
      </c>
      <c r="E143" s="245" t="s">
        <v>19</v>
      </c>
      <c r="F143" s="246" t="s">
        <v>214</v>
      </c>
      <c r="G143" s="243"/>
      <c r="H143" s="247">
        <v>8.5429999999999993</v>
      </c>
      <c r="I143" s="248"/>
      <c r="J143" s="243"/>
      <c r="K143" s="243"/>
      <c r="L143" s="249"/>
      <c r="M143" s="250"/>
      <c r="N143" s="251"/>
      <c r="O143" s="251"/>
      <c r="P143" s="251"/>
      <c r="Q143" s="251"/>
      <c r="R143" s="251"/>
      <c r="S143" s="251"/>
      <c r="T143" s="252"/>
      <c r="U143" s="13"/>
      <c r="V143" s="13"/>
      <c r="W143" s="13"/>
      <c r="X143" s="13"/>
      <c r="Y143" s="13"/>
      <c r="Z143" s="13"/>
      <c r="AA143" s="13"/>
      <c r="AB143" s="13"/>
      <c r="AC143" s="13"/>
      <c r="AD143" s="13"/>
      <c r="AE143" s="13"/>
      <c r="AT143" s="253" t="s">
        <v>160</v>
      </c>
      <c r="AU143" s="253" t="s">
        <v>86</v>
      </c>
      <c r="AV143" s="13" t="s">
        <v>86</v>
      </c>
      <c r="AW143" s="13" t="s">
        <v>37</v>
      </c>
      <c r="AX143" s="13" t="s">
        <v>76</v>
      </c>
      <c r="AY143" s="253" t="s">
        <v>151</v>
      </c>
    </row>
    <row r="144" s="13" customFormat="1">
      <c r="A144" s="13"/>
      <c r="B144" s="242"/>
      <c r="C144" s="243"/>
      <c r="D144" s="244" t="s">
        <v>160</v>
      </c>
      <c r="E144" s="245" t="s">
        <v>19</v>
      </c>
      <c r="F144" s="246" t="s">
        <v>217</v>
      </c>
      <c r="G144" s="243"/>
      <c r="H144" s="247">
        <v>5.6130000000000004</v>
      </c>
      <c r="I144" s="248"/>
      <c r="J144" s="243"/>
      <c r="K144" s="243"/>
      <c r="L144" s="249"/>
      <c r="M144" s="250"/>
      <c r="N144" s="251"/>
      <c r="O144" s="251"/>
      <c r="P144" s="251"/>
      <c r="Q144" s="251"/>
      <c r="R144" s="251"/>
      <c r="S144" s="251"/>
      <c r="T144" s="252"/>
      <c r="U144" s="13"/>
      <c r="V144" s="13"/>
      <c r="W144" s="13"/>
      <c r="X144" s="13"/>
      <c r="Y144" s="13"/>
      <c r="Z144" s="13"/>
      <c r="AA144" s="13"/>
      <c r="AB144" s="13"/>
      <c r="AC144" s="13"/>
      <c r="AD144" s="13"/>
      <c r="AE144" s="13"/>
      <c r="AT144" s="253" t="s">
        <v>160</v>
      </c>
      <c r="AU144" s="253" t="s">
        <v>86</v>
      </c>
      <c r="AV144" s="13" t="s">
        <v>86</v>
      </c>
      <c r="AW144" s="13" t="s">
        <v>37</v>
      </c>
      <c r="AX144" s="13" t="s">
        <v>76</v>
      </c>
      <c r="AY144" s="253" t="s">
        <v>151</v>
      </c>
    </row>
    <row r="145" s="15" customFormat="1">
      <c r="A145" s="15"/>
      <c r="B145" s="267"/>
      <c r="C145" s="268"/>
      <c r="D145" s="244" t="s">
        <v>160</v>
      </c>
      <c r="E145" s="269" t="s">
        <v>19</v>
      </c>
      <c r="F145" s="270" t="s">
        <v>172</v>
      </c>
      <c r="G145" s="268"/>
      <c r="H145" s="271">
        <v>42</v>
      </c>
      <c r="I145" s="272"/>
      <c r="J145" s="268"/>
      <c r="K145" s="268"/>
      <c r="L145" s="273"/>
      <c r="M145" s="274"/>
      <c r="N145" s="275"/>
      <c r="O145" s="275"/>
      <c r="P145" s="275"/>
      <c r="Q145" s="275"/>
      <c r="R145" s="275"/>
      <c r="S145" s="275"/>
      <c r="T145" s="276"/>
      <c r="U145" s="15"/>
      <c r="V145" s="15"/>
      <c r="W145" s="15"/>
      <c r="X145" s="15"/>
      <c r="Y145" s="15"/>
      <c r="Z145" s="15"/>
      <c r="AA145" s="15"/>
      <c r="AB145" s="15"/>
      <c r="AC145" s="15"/>
      <c r="AD145" s="15"/>
      <c r="AE145" s="15"/>
      <c r="AT145" s="277" t="s">
        <v>160</v>
      </c>
      <c r="AU145" s="277" t="s">
        <v>86</v>
      </c>
      <c r="AV145" s="15" t="s">
        <v>158</v>
      </c>
      <c r="AW145" s="15" t="s">
        <v>37</v>
      </c>
      <c r="AX145" s="15" t="s">
        <v>83</v>
      </c>
      <c r="AY145" s="277" t="s">
        <v>151</v>
      </c>
    </row>
    <row r="146" s="2" customFormat="1" ht="24" customHeight="1">
      <c r="A146" s="41"/>
      <c r="B146" s="42"/>
      <c r="C146" s="229" t="s">
        <v>218</v>
      </c>
      <c r="D146" s="229" t="s">
        <v>154</v>
      </c>
      <c r="E146" s="230" t="s">
        <v>219</v>
      </c>
      <c r="F146" s="231" t="s">
        <v>220</v>
      </c>
      <c r="G146" s="232" t="s">
        <v>157</v>
      </c>
      <c r="H146" s="233">
        <v>24</v>
      </c>
      <c r="I146" s="234"/>
      <c r="J146" s="235">
        <f>ROUND(I146*H146,2)</f>
        <v>0</v>
      </c>
      <c r="K146" s="231" t="s">
        <v>165</v>
      </c>
      <c r="L146" s="47"/>
      <c r="M146" s="236" t="s">
        <v>19</v>
      </c>
      <c r="N146" s="237" t="s">
        <v>47</v>
      </c>
      <c r="O146" s="87"/>
      <c r="P146" s="238">
        <f>O146*H146</f>
        <v>0</v>
      </c>
      <c r="Q146" s="238">
        <v>0.069169999999999995</v>
      </c>
      <c r="R146" s="238">
        <f>Q146*H146</f>
        <v>1.6600799999999998</v>
      </c>
      <c r="S146" s="238">
        <v>0</v>
      </c>
      <c r="T146" s="239">
        <f>S146*H146</f>
        <v>0</v>
      </c>
      <c r="U146" s="41"/>
      <c r="V146" s="41"/>
      <c r="W146" s="41"/>
      <c r="X146" s="41"/>
      <c r="Y146" s="41"/>
      <c r="Z146" s="41"/>
      <c r="AA146" s="41"/>
      <c r="AB146" s="41"/>
      <c r="AC146" s="41"/>
      <c r="AD146" s="41"/>
      <c r="AE146" s="41"/>
      <c r="AR146" s="240" t="s">
        <v>158</v>
      </c>
      <c r="AT146" s="240" t="s">
        <v>154</v>
      </c>
      <c r="AU146" s="240" t="s">
        <v>86</v>
      </c>
      <c r="AY146" s="20" t="s">
        <v>151</v>
      </c>
      <c r="BE146" s="241">
        <f>IF(N146="základní",J146,0)</f>
        <v>0</v>
      </c>
      <c r="BF146" s="241">
        <f>IF(N146="snížená",J146,0)</f>
        <v>0</v>
      </c>
      <c r="BG146" s="241">
        <f>IF(N146="zákl. přenesená",J146,0)</f>
        <v>0</v>
      </c>
      <c r="BH146" s="241">
        <f>IF(N146="sníž. přenesená",J146,0)</f>
        <v>0</v>
      </c>
      <c r="BI146" s="241">
        <f>IF(N146="nulová",J146,0)</f>
        <v>0</v>
      </c>
      <c r="BJ146" s="20" t="s">
        <v>83</v>
      </c>
      <c r="BK146" s="241">
        <f>ROUND(I146*H146,2)</f>
        <v>0</v>
      </c>
      <c r="BL146" s="20" t="s">
        <v>158</v>
      </c>
      <c r="BM146" s="240" t="s">
        <v>221</v>
      </c>
    </row>
    <row r="147" s="14" customFormat="1">
      <c r="A147" s="14"/>
      <c r="B147" s="257"/>
      <c r="C147" s="258"/>
      <c r="D147" s="244" t="s">
        <v>160</v>
      </c>
      <c r="E147" s="259" t="s">
        <v>19</v>
      </c>
      <c r="F147" s="260" t="s">
        <v>209</v>
      </c>
      <c r="G147" s="258"/>
      <c r="H147" s="259" t="s">
        <v>19</v>
      </c>
      <c r="I147" s="261"/>
      <c r="J147" s="258"/>
      <c r="K147" s="258"/>
      <c r="L147" s="262"/>
      <c r="M147" s="263"/>
      <c r="N147" s="264"/>
      <c r="O147" s="264"/>
      <c r="P147" s="264"/>
      <c r="Q147" s="264"/>
      <c r="R147" s="264"/>
      <c r="S147" s="264"/>
      <c r="T147" s="265"/>
      <c r="U147" s="14"/>
      <c r="V147" s="14"/>
      <c r="W147" s="14"/>
      <c r="X147" s="14"/>
      <c r="Y147" s="14"/>
      <c r="Z147" s="14"/>
      <c r="AA147" s="14"/>
      <c r="AB147" s="14"/>
      <c r="AC147" s="14"/>
      <c r="AD147" s="14"/>
      <c r="AE147" s="14"/>
      <c r="AT147" s="266" t="s">
        <v>160</v>
      </c>
      <c r="AU147" s="266" t="s">
        <v>86</v>
      </c>
      <c r="AV147" s="14" t="s">
        <v>83</v>
      </c>
      <c r="AW147" s="14" t="s">
        <v>37</v>
      </c>
      <c r="AX147" s="14" t="s">
        <v>76</v>
      </c>
      <c r="AY147" s="266" t="s">
        <v>151</v>
      </c>
    </row>
    <row r="148" s="14" customFormat="1">
      <c r="A148" s="14"/>
      <c r="B148" s="257"/>
      <c r="C148" s="258"/>
      <c r="D148" s="244" t="s">
        <v>160</v>
      </c>
      <c r="E148" s="259" t="s">
        <v>19</v>
      </c>
      <c r="F148" s="260" t="s">
        <v>210</v>
      </c>
      <c r="G148" s="258"/>
      <c r="H148" s="259" t="s">
        <v>19</v>
      </c>
      <c r="I148" s="261"/>
      <c r="J148" s="258"/>
      <c r="K148" s="258"/>
      <c r="L148" s="262"/>
      <c r="M148" s="263"/>
      <c r="N148" s="264"/>
      <c r="O148" s="264"/>
      <c r="P148" s="264"/>
      <c r="Q148" s="264"/>
      <c r="R148" s="264"/>
      <c r="S148" s="264"/>
      <c r="T148" s="265"/>
      <c r="U148" s="14"/>
      <c r="V148" s="14"/>
      <c r="W148" s="14"/>
      <c r="X148" s="14"/>
      <c r="Y148" s="14"/>
      <c r="Z148" s="14"/>
      <c r="AA148" s="14"/>
      <c r="AB148" s="14"/>
      <c r="AC148" s="14"/>
      <c r="AD148" s="14"/>
      <c r="AE148" s="14"/>
      <c r="AT148" s="266" t="s">
        <v>160</v>
      </c>
      <c r="AU148" s="266" t="s">
        <v>86</v>
      </c>
      <c r="AV148" s="14" t="s">
        <v>83</v>
      </c>
      <c r="AW148" s="14" t="s">
        <v>37</v>
      </c>
      <c r="AX148" s="14" t="s">
        <v>76</v>
      </c>
      <c r="AY148" s="266" t="s">
        <v>151</v>
      </c>
    </row>
    <row r="149" s="13" customFormat="1">
      <c r="A149" s="13"/>
      <c r="B149" s="242"/>
      <c r="C149" s="243"/>
      <c r="D149" s="244" t="s">
        <v>160</v>
      </c>
      <c r="E149" s="245" t="s">
        <v>19</v>
      </c>
      <c r="F149" s="246" t="s">
        <v>222</v>
      </c>
      <c r="G149" s="243"/>
      <c r="H149" s="247">
        <v>7.5579999999999998</v>
      </c>
      <c r="I149" s="248"/>
      <c r="J149" s="243"/>
      <c r="K149" s="243"/>
      <c r="L149" s="249"/>
      <c r="M149" s="250"/>
      <c r="N149" s="251"/>
      <c r="O149" s="251"/>
      <c r="P149" s="251"/>
      <c r="Q149" s="251"/>
      <c r="R149" s="251"/>
      <c r="S149" s="251"/>
      <c r="T149" s="252"/>
      <c r="U149" s="13"/>
      <c r="V149" s="13"/>
      <c r="W149" s="13"/>
      <c r="X149" s="13"/>
      <c r="Y149" s="13"/>
      <c r="Z149" s="13"/>
      <c r="AA149" s="13"/>
      <c r="AB149" s="13"/>
      <c r="AC149" s="13"/>
      <c r="AD149" s="13"/>
      <c r="AE149" s="13"/>
      <c r="AT149" s="253" t="s">
        <v>160</v>
      </c>
      <c r="AU149" s="253" t="s">
        <v>86</v>
      </c>
      <c r="AV149" s="13" t="s">
        <v>86</v>
      </c>
      <c r="AW149" s="13" t="s">
        <v>37</v>
      </c>
      <c r="AX149" s="13" t="s">
        <v>76</v>
      </c>
      <c r="AY149" s="253" t="s">
        <v>151</v>
      </c>
    </row>
    <row r="150" s="14" customFormat="1">
      <c r="A150" s="14"/>
      <c r="B150" s="257"/>
      <c r="C150" s="258"/>
      <c r="D150" s="244" t="s">
        <v>160</v>
      </c>
      <c r="E150" s="259" t="s">
        <v>19</v>
      </c>
      <c r="F150" s="260" t="s">
        <v>213</v>
      </c>
      <c r="G150" s="258"/>
      <c r="H150" s="259" t="s">
        <v>19</v>
      </c>
      <c r="I150" s="261"/>
      <c r="J150" s="258"/>
      <c r="K150" s="258"/>
      <c r="L150" s="262"/>
      <c r="M150" s="263"/>
      <c r="N150" s="264"/>
      <c r="O150" s="264"/>
      <c r="P150" s="264"/>
      <c r="Q150" s="264"/>
      <c r="R150" s="264"/>
      <c r="S150" s="264"/>
      <c r="T150" s="265"/>
      <c r="U150" s="14"/>
      <c r="V150" s="14"/>
      <c r="W150" s="14"/>
      <c r="X150" s="14"/>
      <c r="Y150" s="14"/>
      <c r="Z150" s="14"/>
      <c r="AA150" s="14"/>
      <c r="AB150" s="14"/>
      <c r="AC150" s="14"/>
      <c r="AD150" s="14"/>
      <c r="AE150" s="14"/>
      <c r="AT150" s="266" t="s">
        <v>160</v>
      </c>
      <c r="AU150" s="266" t="s">
        <v>86</v>
      </c>
      <c r="AV150" s="14" t="s">
        <v>83</v>
      </c>
      <c r="AW150" s="14" t="s">
        <v>37</v>
      </c>
      <c r="AX150" s="14" t="s">
        <v>76</v>
      </c>
      <c r="AY150" s="266" t="s">
        <v>151</v>
      </c>
    </row>
    <row r="151" s="13" customFormat="1">
      <c r="A151" s="13"/>
      <c r="B151" s="242"/>
      <c r="C151" s="243"/>
      <c r="D151" s="244" t="s">
        <v>160</v>
      </c>
      <c r="E151" s="245" t="s">
        <v>19</v>
      </c>
      <c r="F151" s="246" t="s">
        <v>223</v>
      </c>
      <c r="G151" s="243"/>
      <c r="H151" s="247">
        <v>5.907</v>
      </c>
      <c r="I151" s="248"/>
      <c r="J151" s="243"/>
      <c r="K151" s="243"/>
      <c r="L151" s="249"/>
      <c r="M151" s="250"/>
      <c r="N151" s="251"/>
      <c r="O151" s="251"/>
      <c r="P151" s="251"/>
      <c r="Q151" s="251"/>
      <c r="R151" s="251"/>
      <c r="S151" s="251"/>
      <c r="T151" s="252"/>
      <c r="U151" s="13"/>
      <c r="V151" s="13"/>
      <c r="W151" s="13"/>
      <c r="X151" s="13"/>
      <c r="Y151" s="13"/>
      <c r="Z151" s="13"/>
      <c r="AA151" s="13"/>
      <c r="AB151" s="13"/>
      <c r="AC151" s="13"/>
      <c r="AD151" s="13"/>
      <c r="AE151" s="13"/>
      <c r="AT151" s="253" t="s">
        <v>160</v>
      </c>
      <c r="AU151" s="253" t="s">
        <v>86</v>
      </c>
      <c r="AV151" s="13" t="s">
        <v>86</v>
      </c>
      <c r="AW151" s="13" t="s">
        <v>37</v>
      </c>
      <c r="AX151" s="13" t="s">
        <v>76</v>
      </c>
      <c r="AY151" s="253" t="s">
        <v>151</v>
      </c>
    </row>
    <row r="152" s="14" customFormat="1">
      <c r="A152" s="14"/>
      <c r="B152" s="257"/>
      <c r="C152" s="258"/>
      <c r="D152" s="244" t="s">
        <v>160</v>
      </c>
      <c r="E152" s="259" t="s">
        <v>19</v>
      </c>
      <c r="F152" s="260" t="s">
        <v>216</v>
      </c>
      <c r="G152" s="258"/>
      <c r="H152" s="259" t="s">
        <v>19</v>
      </c>
      <c r="I152" s="261"/>
      <c r="J152" s="258"/>
      <c r="K152" s="258"/>
      <c r="L152" s="262"/>
      <c r="M152" s="263"/>
      <c r="N152" s="264"/>
      <c r="O152" s="264"/>
      <c r="P152" s="264"/>
      <c r="Q152" s="264"/>
      <c r="R152" s="264"/>
      <c r="S152" s="264"/>
      <c r="T152" s="265"/>
      <c r="U152" s="14"/>
      <c r="V152" s="14"/>
      <c r="W152" s="14"/>
      <c r="X152" s="14"/>
      <c r="Y152" s="14"/>
      <c r="Z152" s="14"/>
      <c r="AA152" s="14"/>
      <c r="AB152" s="14"/>
      <c r="AC152" s="14"/>
      <c r="AD152" s="14"/>
      <c r="AE152" s="14"/>
      <c r="AT152" s="266" t="s">
        <v>160</v>
      </c>
      <c r="AU152" s="266" t="s">
        <v>86</v>
      </c>
      <c r="AV152" s="14" t="s">
        <v>83</v>
      </c>
      <c r="AW152" s="14" t="s">
        <v>37</v>
      </c>
      <c r="AX152" s="14" t="s">
        <v>76</v>
      </c>
      <c r="AY152" s="266" t="s">
        <v>151</v>
      </c>
    </row>
    <row r="153" s="13" customFormat="1">
      <c r="A153" s="13"/>
      <c r="B153" s="242"/>
      <c r="C153" s="243"/>
      <c r="D153" s="244" t="s">
        <v>160</v>
      </c>
      <c r="E153" s="245" t="s">
        <v>19</v>
      </c>
      <c r="F153" s="246" t="s">
        <v>224</v>
      </c>
      <c r="G153" s="243"/>
      <c r="H153" s="247">
        <v>10.535</v>
      </c>
      <c r="I153" s="248"/>
      <c r="J153" s="243"/>
      <c r="K153" s="243"/>
      <c r="L153" s="249"/>
      <c r="M153" s="250"/>
      <c r="N153" s="251"/>
      <c r="O153" s="251"/>
      <c r="P153" s="251"/>
      <c r="Q153" s="251"/>
      <c r="R153" s="251"/>
      <c r="S153" s="251"/>
      <c r="T153" s="252"/>
      <c r="U153" s="13"/>
      <c r="V153" s="13"/>
      <c r="W153" s="13"/>
      <c r="X153" s="13"/>
      <c r="Y153" s="13"/>
      <c r="Z153" s="13"/>
      <c r="AA153" s="13"/>
      <c r="AB153" s="13"/>
      <c r="AC153" s="13"/>
      <c r="AD153" s="13"/>
      <c r="AE153" s="13"/>
      <c r="AT153" s="253" t="s">
        <v>160</v>
      </c>
      <c r="AU153" s="253" t="s">
        <v>86</v>
      </c>
      <c r="AV153" s="13" t="s">
        <v>86</v>
      </c>
      <c r="AW153" s="13" t="s">
        <v>37</v>
      </c>
      <c r="AX153" s="13" t="s">
        <v>76</v>
      </c>
      <c r="AY153" s="253" t="s">
        <v>151</v>
      </c>
    </row>
    <row r="154" s="15" customFormat="1">
      <c r="A154" s="15"/>
      <c r="B154" s="267"/>
      <c r="C154" s="268"/>
      <c r="D154" s="244" t="s">
        <v>160</v>
      </c>
      <c r="E154" s="269" t="s">
        <v>19</v>
      </c>
      <c r="F154" s="270" t="s">
        <v>172</v>
      </c>
      <c r="G154" s="268"/>
      <c r="H154" s="271">
        <v>24</v>
      </c>
      <c r="I154" s="272"/>
      <c r="J154" s="268"/>
      <c r="K154" s="268"/>
      <c r="L154" s="273"/>
      <c r="M154" s="274"/>
      <c r="N154" s="275"/>
      <c r="O154" s="275"/>
      <c r="P154" s="275"/>
      <c r="Q154" s="275"/>
      <c r="R154" s="275"/>
      <c r="S154" s="275"/>
      <c r="T154" s="276"/>
      <c r="U154" s="15"/>
      <c r="V154" s="15"/>
      <c r="W154" s="15"/>
      <c r="X154" s="15"/>
      <c r="Y154" s="15"/>
      <c r="Z154" s="15"/>
      <c r="AA154" s="15"/>
      <c r="AB154" s="15"/>
      <c r="AC154" s="15"/>
      <c r="AD154" s="15"/>
      <c r="AE154" s="15"/>
      <c r="AT154" s="277" t="s">
        <v>160</v>
      </c>
      <c r="AU154" s="277" t="s">
        <v>86</v>
      </c>
      <c r="AV154" s="15" t="s">
        <v>158</v>
      </c>
      <c r="AW154" s="15" t="s">
        <v>37</v>
      </c>
      <c r="AX154" s="15" t="s">
        <v>83</v>
      </c>
      <c r="AY154" s="277" t="s">
        <v>151</v>
      </c>
    </row>
    <row r="155" s="2" customFormat="1" ht="24" customHeight="1">
      <c r="A155" s="41"/>
      <c r="B155" s="42"/>
      <c r="C155" s="229" t="s">
        <v>225</v>
      </c>
      <c r="D155" s="229" t="s">
        <v>154</v>
      </c>
      <c r="E155" s="230" t="s">
        <v>226</v>
      </c>
      <c r="F155" s="231" t="s">
        <v>227</v>
      </c>
      <c r="G155" s="232" t="s">
        <v>157</v>
      </c>
      <c r="H155" s="233">
        <v>34</v>
      </c>
      <c r="I155" s="234"/>
      <c r="J155" s="235">
        <f>ROUND(I155*H155,2)</f>
        <v>0</v>
      </c>
      <c r="K155" s="231" t="s">
        <v>165</v>
      </c>
      <c r="L155" s="47"/>
      <c r="M155" s="236" t="s">
        <v>19</v>
      </c>
      <c r="N155" s="237" t="s">
        <v>47</v>
      </c>
      <c r="O155" s="87"/>
      <c r="P155" s="238">
        <f>O155*H155</f>
        <v>0</v>
      </c>
      <c r="Q155" s="238">
        <v>0.086260000000000003</v>
      </c>
      <c r="R155" s="238">
        <f>Q155*H155</f>
        <v>2.9328400000000001</v>
      </c>
      <c r="S155" s="238">
        <v>0</v>
      </c>
      <c r="T155" s="239">
        <f>S155*H155</f>
        <v>0</v>
      </c>
      <c r="U155" s="41"/>
      <c r="V155" s="41"/>
      <c r="W155" s="41"/>
      <c r="X155" s="41"/>
      <c r="Y155" s="41"/>
      <c r="Z155" s="41"/>
      <c r="AA155" s="41"/>
      <c r="AB155" s="41"/>
      <c r="AC155" s="41"/>
      <c r="AD155" s="41"/>
      <c r="AE155" s="41"/>
      <c r="AR155" s="240" t="s">
        <v>158</v>
      </c>
      <c r="AT155" s="240" t="s">
        <v>154</v>
      </c>
      <c r="AU155" s="240" t="s">
        <v>86</v>
      </c>
      <c r="AY155" s="20" t="s">
        <v>151</v>
      </c>
      <c r="BE155" s="241">
        <f>IF(N155="základní",J155,0)</f>
        <v>0</v>
      </c>
      <c r="BF155" s="241">
        <f>IF(N155="snížená",J155,0)</f>
        <v>0</v>
      </c>
      <c r="BG155" s="241">
        <f>IF(N155="zákl. přenesená",J155,0)</f>
        <v>0</v>
      </c>
      <c r="BH155" s="241">
        <f>IF(N155="sníž. přenesená",J155,0)</f>
        <v>0</v>
      </c>
      <c r="BI155" s="241">
        <f>IF(N155="nulová",J155,0)</f>
        <v>0</v>
      </c>
      <c r="BJ155" s="20" t="s">
        <v>83</v>
      </c>
      <c r="BK155" s="241">
        <f>ROUND(I155*H155,2)</f>
        <v>0</v>
      </c>
      <c r="BL155" s="20" t="s">
        <v>158</v>
      </c>
      <c r="BM155" s="240" t="s">
        <v>228</v>
      </c>
    </row>
    <row r="156" s="14" customFormat="1">
      <c r="A156" s="14"/>
      <c r="B156" s="257"/>
      <c r="C156" s="258"/>
      <c r="D156" s="244" t="s">
        <v>160</v>
      </c>
      <c r="E156" s="259" t="s">
        <v>19</v>
      </c>
      <c r="F156" s="260" t="s">
        <v>209</v>
      </c>
      <c r="G156" s="258"/>
      <c r="H156" s="259" t="s">
        <v>19</v>
      </c>
      <c r="I156" s="261"/>
      <c r="J156" s="258"/>
      <c r="K156" s="258"/>
      <c r="L156" s="262"/>
      <c r="M156" s="263"/>
      <c r="N156" s="264"/>
      <c r="O156" s="264"/>
      <c r="P156" s="264"/>
      <c r="Q156" s="264"/>
      <c r="R156" s="264"/>
      <c r="S156" s="264"/>
      <c r="T156" s="265"/>
      <c r="U156" s="14"/>
      <c r="V156" s="14"/>
      <c r="W156" s="14"/>
      <c r="X156" s="14"/>
      <c r="Y156" s="14"/>
      <c r="Z156" s="14"/>
      <c r="AA156" s="14"/>
      <c r="AB156" s="14"/>
      <c r="AC156" s="14"/>
      <c r="AD156" s="14"/>
      <c r="AE156" s="14"/>
      <c r="AT156" s="266" t="s">
        <v>160</v>
      </c>
      <c r="AU156" s="266" t="s">
        <v>86</v>
      </c>
      <c r="AV156" s="14" t="s">
        <v>83</v>
      </c>
      <c r="AW156" s="14" t="s">
        <v>37</v>
      </c>
      <c r="AX156" s="14" t="s">
        <v>76</v>
      </c>
      <c r="AY156" s="266" t="s">
        <v>151</v>
      </c>
    </row>
    <row r="157" s="14" customFormat="1">
      <c r="A157" s="14"/>
      <c r="B157" s="257"/>
      <c r="C157" s="258"/>
      <c r="D157" s="244" t="s">
        <v>160</v>
      </c>
      <c r="E157" s="259" t="s">
        <v>19</v>
      </c>
      <c r="F157" s="260" t="s">
        <v>210</v>
      </c>
      <c r="G157" s="258"/>
      <c r="H157" s="259" t="s">
        <v>19</v>
      </c>
      <c r="I157" s="261"/>
      <c r="J157" s="258"/>
      <c r="K157" s="258"/>
      <c r="L157" s="262"/>
      <c r="M157" s="263"/>
      <c r="N157" s="264"/>
      <c r="O157" s="264"/>
      <c r="P157" s="264"/>
      <c r="Q157" s="264"/>
      <c r="R157" s="264"/>
      <c r="S157" s="264"/>
      <c r="T157" s="265"/>
      <c r="U157" s="14"/>
      <c r="V157" s="14"/>
      <c r="W157" s="14"/>
      <c r="X157" s="14"/>
      <c r="Y157" s="14"/>
      <c r="Z157" s="14"/>
      <c r="AA157" s="14"/>
      <c r="AB157" s="14"/>
      <c r="AC157" s="14"/>
      <c r="AD157" s="14"/>
      <c r="AE157" s="14"/>
      <c r="AT157" s="266" t="s">
        <v>160</v>
      </c>
      <c r="AU157" s="266" t="s">
        <v>86</v>
      </c>
      <c r="AV157" s="14" t="s">
        <v>83</v>
      </c>
      <c r="AW157" s="14" t="s">
        <v>37</v>
      </c>
      <c r="AX157" s="14" t="s">
        <v>76</v>
      </c>
      <c r="AY157" s="266" t="s">
        <v>151</v>
      </c>
    </row>
    <row r="158" s="13" customFormat="1">
      <c r="A158" s="13"/>
      <c r="B158" s="242"/>
      <c r="C158" s="243"/>
      <c r="D158" s="244" t="s">
        <v>160</v>
      </c>
      <c r="E158" s="245" t="s">
        <v>19</v>
      </c>
      <c r="F158" s="246" t="s">
        <v>229</v>
      </c>
      <c r="G158" s="243"/>
      <c r="H158" s="247">
        <v>12.765000000000001</v>
      </c>
      <c r="I158" s="248"/>
      <c r="J158" s="243"/>
      <c r="K158" s="243"/>
      <c r="L158" s="249"/>
      <c r="M158" s="250"/>
      <c r="N158" s="251"/>
      <c r="O158" s="251"/>
      <c r="P158" s="251"/>
      <c r="Q158" s="251"/>
      <c r="R158" s="251"/>
      <c r="S158" s="251"/>
      <c r="T158" s="252"/>
      <c r="U158" s="13"/>
      <c r="V158" s="13"/>
      <c r="W158" s="13"/>
      <c r="X158" s="13"/>
      <c r="Y158" s="13"/>
      <c r="Z158" s="13"/>
      <c r="AA158" s="13"/>
      <c r="AB158" s="13"/>
      <c r="AC158" s="13"/>
      <c r="AD158" s="13"/>
      <c r="AE158" s="13"/>
      <c r="AT158" s="253" t="s">
        <v>160</v>
      </c>
      <c r="AU158" s="253" t="s">
        <v>86</v>
      </c>
      <c r="AV158" s="13" t="s">
        <v>86</v>
      </c>
      <c r="AW158" s="13" t="s">
        <v>37</v>
      </c>
      <c r="AX158" s="13" t="s">
        <v>76</v>
      </c>
      <c r="AY158" s="253" t="s">
        <v>151</v>
      </c>
    </row>
    <row r="159" s="14" customFormat="1">
      <c r="A159" s="14"/>
      <c r="B159" s="257"/>
      <c r="C159" s="258"/>
      <c r="D159" s="244" t="s">
        <v>160</v>
      </c>
      <c r="E159" s="259" t="s">
        <v>19</v>
      </c>
      <c r="F159" s="260" t="s">
        <v>213</v>
      </c>
      <c r="G159" s="258"/>
      <c r="H159" s="259" t="s">
        <v>19</v>
      </c>
      <c r="I159" s="261"/>
      <c r="J159" s="258"/>
      <c r="K159" s="258"/>
      <c r="L159" s="262"/>
      <c r="M159" s="263"/>
      <c r="N159" s="264"/>
      <c r="O159" s="264"/>
      <c r="P159" s="264"/>
      <c r="Q159" s="264"/>
      <c r="R159" s="264"/>
      <c r="S159" s="264"/>
      <c r="T159" s="265"/>
      <c r="U159" s="14"/>
      <c r="V159" s="14"/>
      <c r="W159" s="14"/>
      <c r="X159" s="14"/>
      <c r="Y159" s="14"/>
      <c r="Z159" s="14"/>
      <c r="AA159" s="14"/>
      <c r="AB159" s="14"/>
      <c r="AC159" s="14"/>
      <c r="AD159" s="14"/>
      <c r="AE159" s="14"/>
      <c r="AT159" s="266" t="s">
        <v>160</v>
      </c>
      <c r="AU159" s="266" t="s">
        <v>86</v>
      </c>
      <c r="AV159" s="14" t="s">
        <v>83</v>
      </c>
      <c r="AW159" s="14" t="s">
        <v>37</v>
      </c>
      <c r="AX159" s="14" t="s">
        <v>76</v>
      </c>
      <c r="AY159" s="266" t="s">
        <v>151</v>
      </c>
    </row>
    <row r="160" s="13" customFormat="1">
      <c r="A160" s="13"/>
      <c r="B160" s="242"/>
      <c r="C160" s="243"/>
      <c r="D160" s="244" t="s">
        <v>160</v>
      </c>
      <c r="E160" s="245" t="s">
        <v>19</v>
      </c>
      <c r="F160" s="246" t="s">
        <v>230</v>
      </c>
      <c r="G160" s="243"/>
      <c r="H160" s="247">
        <v>9.5429999999999993</v>
      </c>
      <c r="I160" s="248"/>
      <c r="J160" s="243"/>
      <c r="K160" s="243"/>
      <c r="L160" s="249"/>
      <c r="M160" s="250"/>
      <c r="N160" s="251"/>
      <c r="O160" s="251"/>
      <c r="P160" s="251"/>
      <c r="Q160" s="251"/>
      <c r="R160" s="251"/>
      <c r="S160" s="251"/>
      <c r="T160" s="252"/>
      <c r="U160" s="13"/>
      <c r="V160" s="13"/>
      <c r="W160" s="13"/>
      <c r="X160" s="13"/>
      <c r="Y160" s="13"/>
      <c r="Z160" s="13"/>
      <c r="AA160" s="13"/>
      <c r="AB160" s="13"/>
      <c r="AC160" s="13"/>
      <c r="AD160" s="13"/>
      <c r="AE160" s="13"/>
      <c r="AT160" s="253" t="s">
        <v>160</v>
      </c>
      <c r="AU160" s="253" t="s">
        <v>86</v>
      </c>
      <c r="AV160" s="13" t="s">
        <v>86</v>
      </c>
      <c r="AW160" s="13" t="s">
        <v>37</v>
      </c>
      <c r="AX160" s="13" t="s">
        <v>76</v>
      </c>
      <c r="AY160" s="253" t="s">
        <v>151</v>
      </c>
    </row>
    <row r="161" s="14" customFormat="1">
      <c r="A161" s="14"/>
      <c r="B161" s="257"/>
      <c r="C161" s="258"/>
      <c r="D161" s="244" t="s">
        <v>160</v>
      </c>
      <c r="E161" s="259" t="s">
        <v>19</v>
      </c>
      <c r="F161" s="260" t="s">
        <v>216</v>
      </c>
      <c r="G161" s="258"/>
      <c r="H161" s="259" t="s">
        <v>19</v>
      </c>
      <c r="I161" s="261"/>
      <c r="J161" s="258"/>
      <c r="K161" s="258"/>
      <c r="L161" s="262"/>
      <c r="M161" s="263"/>
      <c r="N161" s="264"/>
      <c r="O161" s="264"/>
      <c r="P161" s="264"/>
      <c r="Q161" s="264"/>
      <c r="R161" s="264"/>
      <c r="S161" s="264"/>
      <c r="T161" s="265"/>
      <c r="U161" s="14"/>
      <c r="V161" s="14"/>
      <c r="W161" s="14"/>
      <c r="X161" s="14"/>
      <c r="Y161" s="14"/>
      <c r="Z161" s="14"/>
      <c r="AA161" s="14"/>
      <c r="AB161" s="14"/>
      <c r="AC161" s="14"/>
      <c r="AD161" s="14"/>
      <c r="AE161" s="14"/>
      <c r="AT161" s="266" t="s">
        <v>160</v>
      </c>
      <c r="AU161" s="266" t="s">
        <v>86</v>
      </c>
      <c r="AV161" s="14" t="s">
        <v>83</v>
      </c>
      <c r="AW161" s="14" t="s">
        <v>37</v>
      </c>
      <c r="AX161" s="14" t="s">
        <v>76</v>
      </c>
      <c r="AY161" s="266" t="s">
        <v>151</v>
      </c>
    </row>
    <row r="162" s="13" customFormat="1">
      <c r="A162" s="13"/>
      <c r="B162" s="242"/>
      <c r="C162" s="243"/>
      <c r="D162" s="244" t="s">
        <v>160</v>
      </c>
      <c r="E162" s="245" t="s">
        <v>19</v>
      </c>
      <c r="F162" s="246" t="s">
        <v>231</v>
      </c>
      <c r="G162" s="243"/>
      <c r="H162" s="247">
        <v>11.692</v>
      </c>
      <c r="I162" s="248"/>
      <c r="J162" s="243"/>
      <c r="K162" s="243"/>
      <c r="L162" s="249"/>
      <c r="M162" s="250"/>
      <c r="N162" s="251"/>
      <c r="O162" s="251"/>
      <c r="P162" s="251"/>
      <c r="Q162" s="251"/>
      <c r="R162" s="251"/>
      <c r="S162" s="251"/>
      <c r="T162" s="252"/>
      <c r="U162" s="13"/>
      <c r="V162" s="13"/>
      <c r="W162" s="13"/>
      <c r="X162" s="13"/>
      <c r="Y162" s="13"/>
      <c r="Z162" s="13"/>
      <c r="AA162" s="13"/>
      <c r="AB162" s="13"/>
      <c r="AC162" s="13"/>
      <c r="AD162" s="13"/>
      <c r="AE162" s="13"/>
      <c r="AT162" s="253" t="s">
        <v>160</v>
      </c>
      <c r="AU162" s="253" t="s">
        <v>86</v>
      </c>
      <c r="AV162" s="13" t="s">
        <v>86</v>
      </c>
      <c r="AW162" s="13" t="s">
        <v>37</v>
      </c>
      <c r="AX162" s="13" t="s">
        <v>76</v>
      </c>
      <c r="AY162" s="253" t="s">
        <v>151</v>
      </c>
    </row>
    <row r="163" s="15" customFormat="1">
      <c r="A163" s="15"/>
      <c r="B163" s="267"/>
      <c r="C163" s="268"/>
      <c r="D163" s="244" t="s">
        <v>160</v>
      </c>
      <c r="E163" s="269" t="s">
        <v>19</v>
      </c>
      <c r="F163" s="270" t="s">
        <v>172</v>
      </c>
      <c r="G163" s="268"/>
      <c r="H163" s="271">
        <v>34</v>
      </c>
      <c r="I163" s="272"/>
      <c r="J163" s="268"/>
      <c r="K163" s="268"/>
      <c r="L163" s="273"/>
      <c r="M163" s="274"/>
      <c r="N163" s="275"/>
      <c r="O163" s="275"/>
      <c r="P163" s="275"/>
      <c r="Q163" s="275"/>
      <c r="R163" s="275"/>
      <c r="S163" s="275"/>
      <c r="T163" s="276"/>
      <c r="U163" s="15"/>
      <c r="V163" s="15"/>
      <c r="W163" s="15"/>
      <c r="X163" s="15"/>
      <c r="Y163" s="15"/>
      <c r="Z163" s="15"/>
      <c r="AA163" s="15"/>
      <c r="AB163" s="15"/>
      <c r="AC163" s="15"/>
      <c r="AD163" s="15"/>
      <c r="AE163" s="15"/>
      <c r="AT163" s="277" t="s">
        <v>160</v>
      </c>
      <c r="AU163" s="277" t="s">
        <v>86</v>
      </c>
      <c r="AV163" s="15" t="s">
        <v>158</v>
      </c>
      <c r="AW163" s="15" t="s">
        <v>37</v>
      </c>
      <c r="AX163" s="15" t="s">
        <v>83</v>
      </c>
      <c r="AY163" s="277" t="s">
        <v>151</v>
      </c>
    </row>
    <row r="164" s="2" customFormat="1" ht="24" customHeight="1">
      <c r="A164" s="41"/>
      <c r="B164" s="42"/>
      <c r="C164" s="229" t="s">
        <v>232</v>
      </c>
      <c r="D164" s="229" t="s">
        <v>154</v>
      </c>
      <c r="E164" s="230" t="s">
        <v>233</v>
      </c>
      <c r="F164" s="231" t="s">
        <v>234</v>
      </c>
      <c r="G164" s="232" t="s">
        <v>157</v>
      </c>
      <c r="H164" s="233">
        <v>96</v>
      </c>
      <c r="I164" s="234"/>
      <c r="J164" s="235">
        <f>ROUND(I164*H164,2)</f>
        <v>0</v>
      </c>
      <c r="K164" s="231" t="s">
        <v>165</v>
      </c>
      <c r="L164" s="47"/>
      <c r="M164" s="236" t="s">
        <v>19</v>
      </c>
      <c r="N164" s="237" t="s">
        <v>47</v>
      </c>
      <c r="O164" s="87"/>
      <c r="P164" s="238">
        <f>O164*H164</f>
        <v>0</v>
      </c>
      <c r="Q164" s="238">
        <v>0.10325</v>
      </c>
      <c r="R164" s="238">
        <f>Q164*H164</f>
        <v>9.911999999999999</v>
      </c>
      <c r="S164" s="238">
        <v>0</v>
      </c>
      <c r="T164" s="239">
        <f>S164*H164</f>
        <v>0</v>
      </c>
      <c r="U164" s="41"/>
      <c r="V164" s="41"/>
      <c r="W164" s="41"/>
      <c r="X164" s="41"/>
      <c r="Y164" s="41"/>
      <c r="Z164" s="41"/>
      <c r="AA164" s="41"/>
      <c r="AB164" s="41"/>
      <c r="AC164" s="41"/>
      <c r="AD164" s="41"/>
      <c r="AE164" s="41"/>
      <c r="AR164" s="240" t="s">
        <v>158</v>
      </c>
      <c r="AT164" s="240" t="s">
        <v>154</v>
      </c>
      <c r="AU164" s="240" t="s">
        <v>86</v>
      </c>
      <c r="AY164" s="20" t="s">
        <v>151</v>
      </c>
      <c r="BE164" s="241">
        <f>IF(N164="základní",J164,0)</f>
        <v>0</v>
      </c>
      <c r="BF164" s="241">
        <f>IF(N164="snížená",J164,0)</f>
        <v>0</v>
      </c>
      <c r="BG164" s="241">
        <f>IF(N164="zákl. přenesená",J164,0)</f>
        <v>0</v>
      </c>
      <c r="BH164" s="241">
        <f>IF(N164="sníž. přenesená",J164,0)</f>
        <v>0</v>
      </c>
      <c r="BI164" s="241">
        <f>IF(N164="nulová",J164,0)</f>
        <v>0</v>
      </c>
      <c r="BJ164" s="20" t="s">
        <v>83</v>
      </c>
      <c r="BK164" s="241">
        <f>ROUND(I164*H164,2)</f>
        <v>0</v>
      </c>
      <c r="BL164" s="20" t="s">
        <v>158</v>
      </c>
      <c r="BM164" s="240" t="s">
        <v>235</v>
      </c>
    </row>
    <row r="165" s="14" customFormat="1">
      <c r="A165" s="14"/>
      <c r="B165" s="257"/>
      <c r="C165" s="258"/>
      <c r="D165" s="244" t="s">
        <v>160</v>
      </c>
      <c r="E165" s="259" t="s">
        <v>19</v>
      </c>
      <c r="F165" s="260" t="s">
        <v>209</v>
      </c>
      <c r="G165" s="258"/>
      <c r="H165" s="259" t="s">
        <v>19</v>
      </c>
      <c r="I165" s="261"/>
      <c r="J165" s="258"/>
      <c r="K165" s="258"/>
      <c r="L165" s="262"/>
      <c r="M165" s="263"/>
      <c r="N165" s="264"/>
      <c r="O165" s="264"/>
      <c r="P165" s="264"/>
      <c r="Q165" s="264"/>
      <c r="R165" s="264"/>
      <c r="S165" s="264"/>
      <c r="T165" s="265"/>
      <c r="U165" s="14"/>
      <c r="V165" s="14"/>
      <c r="W165" s="14"/>
      <c r="X165" s="14"/>
      <c r="Y165" s="14"/>
      <c r="Z165" s="14"/>
      <c r="AA165" s="14"/>
      <c r="AB165" s="14"/>
      <c r="AC165" s="14"/>
      <c r="AD165" s="14"/>
      <c r="AE165" s="14"/>
      <c r="AT165" s="266" t="s">
        <v>160</v>
      </c>
      <c r="AU165" s="266" t="s">
        <v>86</v>
      </c>
      <c r="AV165" s="14" t="s">
        <v>83</v>
      </c>
      <c r="AW165" s="14" t="s">
        <v>37</v>
      </c>
      <c r="AX165" s="14" t="s">
        <v>76</v>
      </c>
      <c r="AY165" s="266" t="s">
        <v>151</v>
      </c>
    </row>
    <row r="166" s="14" customFormat="1">
      <c r="A166" s="14"/>
      <c r="B166" s="257"/>
      <c r="C166" s="258"/>
      <c r="D166" s="244" t="s">
        <v>160</v>
      </c>
      <c r="E166" s="259" t="s">
        <v>19</v>
      </c>
      <c r="F166" s="260" t="s">
        <v>210</v>
      </c>
      <c r="G166" s="258"/>
      <c r="H166" s="259" t="s">
        <v>19</v>
      </c>
      <c r="I166" s="261"/>
      <c r="J166" s="258"/>
      <c r="K166" s="258"/>
      <c r="L166" s="262"/>
      <c r="M166" s="263"/>
      <c r="N166" s="264"/>
      <c r="O166" s="264"/>
      <c r="P166" s="264"/>
      <c r="Q166" s="264"/>
      <c r="R166" s="264"/>
      <c r="S166" s="264"/>
      <c r="T166" s="265"/>
      <c r="U166" s="14"/>
      <c r="V166" s="14"/>
      <c r="W166" s="14"/>
      <c r="X166" s="14"/>
      <c r="Y166" s="14"/>
      <c r="Z166" s="14"/>
      <c r="AA166" s="14"/>
      <c r="AB166" s="14"/>
      <c r="AC166" s="14"/>
      <c r="AD166" s="14"/>
      <c r="AE166" s="14"/>
      <c r="AT166" s="266" t="s">
        <v>160</v>
      </c>
      <c r="AU166" s="266" t="s">
        <v>86</v>
      </c>
      <c r="AV166" s="14" t="s">
        <v>83</v>
      </c>
      <c r="AW166" s="14" t="s">
        <v>37</v>
      </c>
      <c r="AX166" s="14" t="s">
        <v>76</v>
      </c>
      <c r="AY166" s="266" t="s">
        <v>151</v>
      </c>
    </row>
    <row r="167" s="13" customFormat="1">
      <c r="A167" s="13"/>
      <c r="B167" s="242"/>
      <c r="C167" s="243"/>
      <c r="D167" s="244" t="s">
        <v>160</v>
      </c>
      <c r="E167" s="245" t="s">
        <v>19</v>
      </c>
      <c r="F167" s="246" t="s">
        <v>236</v>
      </c>
      <c r="G167" s="243"/>
      <c r="H167" s="247">
        <v>18.425000000000001</v>
      </c>
      <c r="I167" s="248"/>
      <c r="J167" s="243"/>
      <c r="K167" s="243"/>
      <c r="L167" s="249"/>
      <c r="M167" s="250"/>
      <c r="N167" s="251"/>
      <c r="O167" s="251"/>
      <c r="P167" s="251"/>
      <c r="Q167" s="251"/>
      <c r="R167" s="251"/>
      <c r="S167" s="251"/>
      <c r="T167" s="252"/>
      <c r="U167" s="13"/>
      <c r="V167" s="13"/>
      <c r="W167" s="13"/>
      <c r="X167" s="13"/>
      <c r="Y167" s="13"/>
      <c r="Z167" s="13"/>
      <c r="AA167" s="13"/>
      <c r="AB167" s="13"/>
      <c r="AC167" s="13"/>
      <c r="AD167" s="13"/>
      <c r="AE167" s="13"/>
      <c r="AT167" s="253" t="s">
        <v>160</v>
      </c>
      <c r="AU167" s="253" t="s">
        <v>86</v>
      </c>
      <c r="AV167" s="13" t="s">
        <v>86</v>
      </c>
      <c r="AW167" s="13" t="s">
        <v>37</v>
      </c>
      <c r="AX167" s="13" t="s">
        <v>76</v>
      </c>
      <c r="AY167" s="253" t="s">
        <v>151</v>
      </c>
    </row>
    <row r="168" s="14" customFormat="1">
      <c r="A168" s="14"/>
      <c r="B168" s="257"/>
      <c r="C168" s="258"/>
      <c r="D168" s="244" t="s">
        <v>160</v>
      </c>
      <c r="E168" s="259" t="s">
        <v>19</v>
      </c>
      <c r="F168" s="260" t="s">
        <v>213</v>
      </c>
      <c r="G168" s="258"/>
      <c r="H168" s="259" t="s">
        <v>19</v>
      </c>
      <c r="I168" s="261"/>
      <c r="J168" s="258"/>
      <c r="K168" s="258"/>
      <c r="L168" s="262"/>
      <c r="M168" s="263"/>
      <c r="N168" s="264"/>
      <c r="O168" s="264"/>
      <c r="P168" s="264"/>
      <c r="Q168" s="264"/>
      <c r="R168" s="264"/>
      <c r="S168" s="264"/>
      <c r="T168" s="265"/>
      <c r="U168" s="14"/>
      <c r="V168" s="14"/>
      <c r="W168" s="14"/>
      <c r="X168" s="14"/>
      <c r="Y168" s="14"/>
      <c r="Z168" s="14"/>
      <c r="AA168" s="14"/>
      <c r="AB168" s="14"/>
      <c r="AC168" s="14"/>
      <c r="AD168" s="14"/>
      <c r="AE168" s="14"/>
      <c r="AT168" s="266" t="s">
        <v>160</v>
      </c>
      <c r="AU168" s="266" t="s">
        <v>86</v>
      </c>
      <c r="AV168" s="14" t="s">
        <v>83</v>
      </c>
      <c r="AW168" s="14" t="s">
        <v>37</v>
      </c>
      <c r="AX168" s="14" t="s">
        <v>76</v>
      </c>
      <c r="AY168" s="266" t="s">
        <v>151</v>
      </c>
    </row>
    <row r="169" s="13" customFormat="1">
      <c r="A169" s="13"/>
      <c r="B169" s="242"/>
      <c r="C169" s="243"/>
      <c r="D169" s="244" t="s">
        <v>160</v>
      </c>
      <c r="E169" s="245" t="s">
        <v>19</v>
      </c>
      <c r="F169" s="246" t="s">
        <v>237</v>
      </c>
      <c r="G169" s="243"/>
      <c r="H169" s="247">
        <v>39.307000000000002</v>
      </c>
      <c r="I169" s="248"/>
      <c r="J169" s="243"/>
      <c r="K169" s="243"/>
      <c r="L169" s="249"/>
      <c r="M169" s="250"/>
      <c r="N169" s="251"/>
      <c r="O169" s="251"/>
      <c r="P169" s="251"/>
      <c r="Q169" s="251"/>
      <c r="R169" s="251"/>
      <c r="S169" s="251"/>
      <c r="T169" s="252"/>
      <c r="U169" s="13"/>
      <c r="V169" s="13"/>
      <c r="W169" s="13"/>
      <c r="X169" s="13"/>
      <c r="Y169" s="13"/>
      <c r="Z169" s="13"/>
      <c r="AA169" s="13"/>
      <c r="AB169" s="13"/>
      <c r="AC169" s="13"/>
      <c r="AD169" s="13"/>
      <c r="AE169" s="13"/>
      <c r="AT169" s="253" t="s">
        <v>160</v>
      </c>
      <c r="AU169" s="253" t="s">
        <v>86</v>
      </c>
      <c r="AV169" s="13" t="s">
        <v>86</v>
      </c>
      <c r="AW169" s="13" t="s">
        <v>37</v>
      </c>
      <c r="AX169" s="13" t="s">
        <v>76</v>
      </c>
      <c r="AY169" s="253" t="s">
        <v>151</v>
      </c>
    </row>
    <row r="170" s="14" customFormat="1">
      <c r="A170" s="14"/>
      <c r="B170" s="257"/>
      <c r="C170" s="258"/>
      <c r="D170" s="244" t="s">
        <v>160</v>
      </c>
      <c r="E170" s="259" t="s">
        <v>19</v>
      </c>
      <c r="F170" s="260" t="s">
        <v>216</v>
      </c>
      <c r="G170" s="258"/>
      <c r="H170" s="259" t="s">
        <v>19</v>
      </c>
      <c r="I170" s="261"/>
      <c r="J170" s="258"/>
      <c r="K170" s="258"/>
      <c r="L170" s="262"/>
      <c r="M170" s="263"/>
      <c r="N170" s="264"/>
      <c r="O170" s="264"/>
      <c r="P170" s="264"/>
      <c r="Q170" s="264"/>
      <c r="R170" s="264"/>
      <c r="S170" s="264"/>
      <c r="T170" s="265"/>
      <c r="U170" s="14"/>
      <c r="V170" s="14"/>
      <c r="W170" s="14"/>
      <c r="X170" s="14"/>
      <c r="Y170" s="14"/>
      <c r="Z170" s="14"/>
      <c r="AA170" s="14"/>
      <c r="AB170" s="14"/>
      <c r="AC170" s="14"/>
      <c r="AD170" s="14"/>
      <c r="AE170" s="14"/>
      <c r="AT170" s="266" t="s">
        <v>160</v>
      </c>
      <c r="AU170" s="266" t="s">
        <v>86</v>
      </c>
      <c r="AV170" s="14" t="s">
        <v>83</v>
      </c>
      <c r="AW170" s="14" t="s">
        <v>37</v>
      </c>
      <c r="AX170" s="14" t="s">
        <v>76</v>
      </c>
      <c r="AY170" s="266" t="s">
        <v>151</v>
      </c>
    </row>
    <row r="171" s="13" customFormat="1">
      <c r="A171" s="13"/>
      <c r="B171" s="242"/>
      <c r="C171" s="243"/>
      <c r="D171" s="244" t="s">
        <v>160</v>
      </c>
      <c r="E171" s="245" t="s">
        <v>19</v>
      </c>
      <c r="F171" s="246" t="s">
        <v>238</v>
      </c>
      <c r="G171" s="243"/>
      <c r="H171" s="247">
        <v>38.268000000000001</v>
      </c>
      <c r="I171" s="248"/>
      <c r="J171" s="243"/>
      <c r="K171" s="243"/>
      <c r="L171" s="249"/>
      <c r="M171" s="250"/>
      <c r="N171" s="251"/>
      <c r="O171" s="251"/>
      <c r="P171" s="251"/>
      <c r="Q171" s="251"/>
      <c r="R171" s="251"/>
      <c r="S171" s="251"/>
      <c r="T171" s="252"/>
      <c r="U171" s="13"/>
      <c r="V171" s="13"/>
      <c r="W171" s="13"/>
      <c r="X171" s="13"/>
      <c r="Y171" s="13"/>
      <c r="Z171" s="13"/>
      <c r="AA171" s="13"/>
      <c r="AB171" s="13"/>
      <c r="AC171" s="13"/>
      <c r="AD171" s="13"/>
      <c r="AE171" s="13"/>
      <c r="AT171" s="253" t="s">
        <v>160</v>
      </c>
      <c r="AU171" s="253" t="s">
        <v>86</v>
      </c>
      <c r="AV171" s="13" t="s">
        <v>86</v>
      </c>
      <c r="AW171" s="13" t="s">
        <v>37</v>
      </c>
      <c r="AX171" s="13" t="s">
        <v>76</v>
      </c>
      <c r="AY171" s="253" t="s">
        <v>151</v>
      </c>
    </row>
    <row r="172" s="15" customFormat="1">
      <c r="A172" s="15"/>
      <c r="B172" s="267"/>
      <c r="C172" s="268"/>
      <c r="D172" s="244" t="s">
        <v>160</v>
      </c>
      <c r="E172" s="269" t="s">
        <v>19</v>
      </c>
      <c r="F172" s="270" t="s">
        <v>172</v>
      </c>
      <c r="G172" s="268"/>
      <c r="H172" s="271">
        <v>96</v>
      </c>
      <c r="I172" s="272"/>
      <c r="J172" s="268"/>
      <c r="K172" s="268"/>
      <c r="L172" s="273"/>
      <c r="M172" s="274"/>
      <c r="N172" s="275"/>
      <c r="O172" s="275"/>
      <c r="P172" s="275"/>
      <c r="Q172" s="275"/>
      <c r="R172" s="275"/>
      <c r="S172" s="275"/>
      <c r="T172" s="276"/>
      <c r="U172" s="15"/>
      <c r="V172" s="15"/>
      <c r="W172" s="15"/>
      <c r="X172" s="15"/>
      <c r="Y172" s="15"/>
      <c r="Z172" s="15"/>
      <c r="AA172" s="15"/>
      <c r="AB172" s="15"/>
      <c r="AC172" s="15"/>
      <c r="AD172" s="15"/>
      <c r="AE172" s="15"/>
      <c r="AT172" s="277" t="s">
        <v>160</v>
      </c>
      <c r="AU172" s="277" t="s">
        <v>86</v>
      </c>
      <c r="AV172" s="15" t="s">
        <v>158</v>
      </c>
      <c r="AW172" s="15" t="s">
        <v>37</v>
      </c>
      <c r="AX172" s="15" t="s">
        <v>83</v>
      </c>
      <c r="AY172" s="277" t="s">
        <v>151</v>
      </c>
    </row>
    <row r="173" s="2" customFormat="1" ht="16.5" customHeight="1">
      <c r="A173" s="41"/>
      <c r="B173" s="42"/>
      <c r="C173" s="229" t="s">
        <v>239</v>
      </c>
      <c r="D173" s="229" t="s">
        <v>154</v>
      </c>
      <c r="E173" s="230" t="s">
        <v>240</v>
      </c>
      <c r="F173" s="231" t="s">
        <v>241</v>
      </c>
      <c r="G173" s="232" t="s">
        <v>242</v>
      </c>
      <c r="H173" s="233">
        <v>153</v>
      </c>
      <c r="I173" s="234"/>
      <c r="J173" s="235">
        <f>ROUND(I173*H173,2)</f>
        <v>0</v>
      </c>
      <c r="K173" s="231" t="s">
        <v>165</v>
      </c>
      <c r="L173" s="47"/>
      <c r="M173" s="236" t="s">
        <v>19</v>
      </c>
      <c r="N173" s="237" t="s">
        <v>47</v>
      </c>
      <c r="O173" s="87"/>
      <c r="P173" s="238">
        <f>O173*H173</f>
        <v>0</v>
      </c>
      <c r="Q173" s="238">
        <v>0.00012</v>
      </c>
      <c r="R173" s="238">
        <f>Q173*H173</f>
        <v>0.018360000000000001</v>
      </c>
      <c r="S173" s="238">
        <v>0</v>
      </c>
      <c r="T173" s="239">
        <f>S173*H173</f>
        <v>0</v>
      </c>
      <c r="U173" s="41"/>
      <c r="V173" s="41"/>
      <c r="W173" s="41"/>
      <c r="X173" s="41"/>
      <c r="Y173" s="41"/>
      <c r="Z173" s="41"/>
      <c r="AA173" s="41"/>
      <c r="AB173" s="41"/>
      <c r="AC173" s="41"/>
      <c r="AD173" s="41"/>
      <c r="AE173" s="41"/>
      <c r="AR173" s="240" t="s">
        <v>158</v>
      </c>
      <c r="AT173" s="240" t="s">
        <v>154</v>
      </c>
      <c r="AU173" s="240" t="s">
        <v>86</v>
      </c>
      <c r="AY173" s="20" t="s">
        <v>151</v>
      </c>
      <c r="BE173" s="241">
        <f>IF(N173="základní",J173,0)</f>
        <v>0</v>
      </c>
      <c r="BF173" s="241">
        <f>IF(N173="snížená",J173,0)</f>
        <v>0</v>
      </c>
      <c r="BG173" s="241">
        <f>IF(N173="zákl. přenesená",J173,0)</f>
        <v>0</v>
      </c>
      <c r="BH173" s="241">
        <f>IF(N173="sníž. přenesená",J173,0)</f>
        <v>0</v>
      </c>
      <c r="BI173" s="241">
        <f>IF(N173="nulová",J173,0)</f>
        <v>0</v>
      </c>
      <c r="BJ173" s="20" t="s">
        <v>83</v>
      </c>
      <c r="BK173" s="241">
        <f>ROUND(I173*H173,2)</f>
        <v>0</v>
      </c>
      <c r="BL173" s="20" t="s">
        <v>158</v>
      </c>
      <c r="BM173" s="240" t="s">
        <v>243</v>
      </c>
    </row>
    <row r="174" s="2" customFormat="1">
      <c r="A174" s="41"/>
      <c r="B174" s="42"/>
      <c r="C174" s="43"/>
      <c r="D174" s="244" t="s">
        <v>167</v>
      </c>
      <c r="E174" s="43"/>
      <c r="F174" s="254" t="s">
        <v>244</v>
      </c>
      <c r="G174" s="43"/>
      <c r="H174" s="43"/>
      <c r="I174" s="149"/>
      <c r="J174" s="43"/>
      <c r="K174" s="43"/>
      <c r="L174" s="47"/>
      <c r="M174" s="255"/>
      <c r="N174" s="256"/>
      <c r="O174" s="87"/>
      <c r="P174" s="87"/>
      <c r="Q174" s="87"/>
      <c r="R174" s="87"/>
      <c r="S174" s="87"/>
      <c r="T174" s="88"/>
      <c r="U174" s="41"/>
      <c r="V174" s="41"/>
      <c r="W174" s="41"/>
      <c r="X174" s="41"/>
      <c r="Y174" s="41"/>
      <c r="Z174" s="41"/>
      <c r="AA174" s="41"/>
      <c r="AB174" s="41"/>
      <c r="AC174" s="41"/>
      <c r="AD174" s="41"/>
      <c r="AE174" s="41"/>
      <c r="AT174" s="20" t="s">
        <v>167</v>
      </c>
      <c r="AU174" s="20" t="s">
        <v>86</v>
      </c>
    </row>
    <row r="175" s="14" customFormat="1">
      <c r="A175" s="14"/>
      <c r="B175" s="257"/>
      <c r="C175" s="258"/>
      <c r="D175" s="244" t="s">
        <v>160</v>
      </c>
      <c r="E175" s="259" t="s">
        <v>19</v>
      </c>
      <c r="F175" s="260" t="s">
        <v>209</v>
      </c>
      <c r="G175" s="258"/>
      <c r="H175" s="259" t="s">
        <v>19</v>
      </c>
      <c r="I175" s="261"/>
      <c r="J175" s="258"/>
      <c r="K175" s="258"/>
      <c r="L175" s="262"/>
      <c r="M175" s="263"/>
      <c r="N175" s="264"/>
      <c r="O175" s="264"/>
      <c r="P175" s="264"/>
      <c r="Q175" s="264"/>
      <c r="R175" s="264"/>
      <c r="S175" s="264"/>
      <c r="T175" s="265"/>
      <c r="U175" s="14"/>
      <c r="V175" s="14"/>
      <c r="W175" s="14"/>
      <c r="X175" s="14"/>
      <c r="Y175" s="14"/>
      <c r="Z175" s="14"/>
      <c r="AA175" s="14"/>
      <c r="AB175" s="14"/>
      <c r="AC175" s="14"/>
      <c r="AD175" s="14"/>
      <c r="AE175" s="14"/>
      <c r="AT175" s="266" t="s">
        <v>160</v>
      </c>
      <c r="AU175" s="266" t="s">
        <v>86</v>
      </c>
      <c r="AV175" s="14" t="s">
        <v>83</v>
      </c>
      <c r="AW175" s="14" t="s">
        <v>37</v>
      </c>
      <c r="AX175" s="14" t="s">
        <v>76</v>
      </c>
      <c r="AY175" s="266" t="s">
        <v>151</v>
      </c>
    </row>
    <row r="176" s="13" customFormat="1">
      <c r="A176" s="13"/>
      <c r="B176" s="242"/>
      <c r="C176" s="243"/>
      <c r="D176" s="244" t="s">
        <v>160</v>
      </c>
      <c r="E176" s="245" t="s">
        <v>19</v>
      </c>
      <c r="F176" s="246" t="s">
        <v>245</v>
      </c>
      <c r="G176" s="243"/>
      <c r="H176" s="247">
        <v>57.649999999999999</v>
      </c>
      <c r="I176" s="248"/>
      <c r="J176" s="243"/>
      <c r="K176" s="243"/>
      <c r="L176" s="249"/>
      <c r="M176" s="250"/>
      <c r="N176" s="251"/>
      <c r="O176" s="251"/>
      <c r="P176" s="251"/>
      <c r="Q176" s="251"/>
      <c r="R176" s="251"/>
      <c r="S176" s="251"/>
      <c r="T176" s="252"/>
      <c r="U176" s="13"/>
      <c r="V176" s="13"/>
      <c r="W176" s="13"/>
      <c r="X176" s="13"/>
      <c r="Y176" s="13"/>
      <c r="Z176" s="13"/>
      <c r="AA176" s="13"/>
      <c r="AB176" s="13"/>
      <c r="AC176" s="13"/>
      <c r="AD176" s="13"/>
      <c r="AE176" s="13"/>
      <c r="AT176" s="253" t="s">
        <v>160</v>
      </c>
      <c r="AU176" s="253" t="s">
        <v>86</v>
      </c>
      <c r="AV176" s="13" t="s">
        <v>86</v>
      </c>
      <c r="AW176" s="13" t="s">
        <v>37</v>
      </c>
      <c r="AX176" s="13" t="s">
        <v>76</v>
      </c>
      <c r="AY176" s="253" t="s">
        <v>151</v>
      </c>
    </row>
    <row r="177" s="13" customFormat="1">
      <c r="A177" s="13"/>
      <c r="B177" s="242"/>
      <c r="C177" s="243"/>
      <c r="D177" s="244" t="s">
        <v>160</v>
      </c>
      <c r="E177" s="245" t="s">
        <v>19</v>
      </c>
      <c r="F177" s="246" t="s">
        <v>246</v>
      </c>
      <c r="G177" s="243"/>
      <c r="H177" s="247">
        <v>45.049999999999997</v>
      </c>
      <c r="I177" s="248"/>
      <c r="J177" s="243"/>
      <c r="K177" s="243"/>
      <c r="L177" s="249"/>
      <c r="M177" s="250"/>
      <c r="N177" s="251"/>
      <c r="O177" s="251"/>
      <c r="P177" s="251"/>
      <c r="Q177" s="251"/>
      <c r="R177" s="251"/>
      <c r="S177" s="251"/>
      <c r="T177" s="252"/>
      <c r="U177" s="13"/>
      <c r="V177" s="13"/>
      <c r="W177" s="13"/>
      <c r="X177" s="13"/>
      <c r="Y177" s="13"/>
      <c r="Z177" s="13"/>
      <c r="AA177" s="13"/>
      <c r="AB177" s="13"/>
      <c r="AC177" s="13"/>
      <c r="AD177" s="13"/>
      <c r="AE177" s="13"/>
      <c r="AT177" s="253" t="s">
        <v>160</v>
      </c>
      <c r="AU177" s="253" t="s">
        <v>86</v>
      </c>
      <c r="AV177" s="13" t="s">
        <v>86</v>
      </c>
      <c r="AW177" s="13" t="s">
        <v>37</v>
      </c>
      <c r="AX177" s="13" t="s">
        <v>76</v>
      </c>
      <c r="AY177" s="253" t="s">
        <v>151</v>
      </c>
    </row>
    <row r="178" s="13" customFormat="1">
      <c r="A178" s="13"/>
      <c r="B178" s="242"/>
      <c r="C178" s="243"/>
      <c r="D178" s="244" t="s">
        <v>160</v>
      </c>
      <c r="E178" s="245" t="s">
        <v>19</v>
      </c>
      <c r="F178" s="246" t="s">
        <v>247</v>
      </c>
      <c r="G178" s="243"/>
      <c r="H178" s="247">
        <v>50.299999999999997</v>
      </c>
      <c r="I178" s="248"/>
      <c r="J178" s="243"/>
      <c r="K178" s="243"/>
      <c r="L178" s="249"/>
      <c r="M178" s="250"/>
      <c r="N178" s="251"/>
      <c r="O178" s="251"/>
      <c r="P178" s="251"/>
      <c r="Q178" s="251"/>
      <c r="R178" s="251"/>
      <c r="S178" s="251"/>
      <c r="T178" s="252"/>
      <c r="U178" s="13"/>
      <c r="V178" s="13"/>
      <c r="W178" s="13"/>
      <c r="X178" s="13"/>
      <c r="Y178" s="13"/>
      <c r="Z178" s="13"/>
      <c r="AA178" s="13"/>
      <c r="AB178" s="13"/>
      <c r="AC178" s="13"/>
      <c r="AD178" s="13"/>
      <c r="AE178" s="13"/>
      <c r="AT178" s="253" t="s">
        <v>160</v>
      </c>
      <c r="AU178" s="253" t="s">
        <v>86</v>
      </c>
      <c r="AV178" s="13" t="s">
        <v>86</v>
      </c>
      <c r="AW178" s="13" t="s">
        <v>37</v>
      </c>
      <c r="AX178" s="13" t="s">
        <v>76</v>
      </c>
      <c r="AY178" s="253" t="s">
        <v>151</v>
      </c>
    </row>
    <row r="179" s="15" customFormat="1">
      <c r="A179" s="15"/>
      <c r="B179" s="267"/>
      <c r="C179" s="268"/>
      <c r="D179" s="244" t="s">
        <v>160</v>
      </c>
      <c r="E179" s="269" t="s">
        <v>19</v>
      </c>
      <c r="F179" s="270" t="s">
        <v>172</v>
      </c>
      <c r="G179" s="268"/>
      <c r="H179" s="271">
        <v>153</v>
      </c>
      <c r="I179" s="272"/>
      <c r="J179" s="268"/>
      <c r="K179" s="268"/>
      <c r="L179" s="273"/>
      <c r="M179" s="274"/>
      <c r="N179" s="275"/>
      <c r="O179" s="275"/>
      <c r="P179" s="275"/>
      <c r="Q179" s="275"/>
      <c r="R179" s="275"/>
      <c r="S179" s="275"/>
      <c r="T179" s="276"/>
      <c r="U179" s="15"/>
      <c r="V179" s="15"/>
      <c r="W179" s="15"/>
      <c r="X179" s="15"/>
      <c r="Y179" s="15"/>
      <c r="Z179" s="15"/>
      <c r="AA179" s="15"/>
      <c r="AB179" s="15"/>
      <c r="AC179" s="15"/>
      <c r="AD179" s="15"/>
      <c r="AE179" s="15"/>
      <c r="AT179" s="277" t="s">
        <v>160</v>
      </c>
      <c r="AU179" s="277" t="s">
        <v>86</v>
      </c>
      <c r="AV179" s="15" t="s">
        <v>158</v>
      </c>
      <c r="AW179" s="15" t="s">
        <v>37</v>
      </c>
      <c r="AX179" s="15" t="s">
        <v>83</v>
      </c>
      <c r="AY179" s="277" t="s">
        <v>151</v>
      </c>
    </row>
    <row r="180" s="2" customFormat="1" ht="16.5" customHeight="1">
      <c r="A180" s="41"/>
      <c r="B180" s="42"/>
      <c r="C180" s="229" t="s">
        <v>248</v>
      </c>
      <c r="D180" s="229" t="s">
        <v>154</v>
      </c>
      <c r="E180" s="230" t="s">
        <v>249</v>
      </c>
      <c r="F180" s="231" t="s">
        <v>250</v>
      </c>
      <c r="G180" s="232" t="s">
        <v>157</v>
      </c>
      <c r="H180" s="233">
        <v>1</v>
      </c>
      <c r="I180" s="234"/>
      <c r="J180" s="235">
        <f>ROUND(I180*H180,2)</f>
        <v>0</v>
      </c>
      <c r="K180" s="231" t="s">
        <v>165</v>
      </c>
      <c r="L180" s="47"/>
      <c r="M180" s="236" t="s">
        <v>19</v>
      </c>
      <c r="N180" s="237" t="s">
        <v>47</v>
      </c>
      <c r="O180" s="87"/>
      <c r="P180" s="238">
        <f>O180*H180</f>
        <v>0</v>
      </c>
      <c r="Q180" s="238">
        <v>0.17818000000000001</v>
      </c>
      <c r="R180" s="238">
        <f>Q180*H180</f>
        <v>0.17818000000000001</v>
      </c>
      <c r="S180" s="238">
        <v>0</v>
      </c>
      <c r="T180" s="239">
        <f>S180*H180</f>
        <v>0</v>
      </c>
      <c r="U180" s="41"/>
      <c r="V180" s="41"/>
      <c r="W180" s="41"/>
      <c r="X180" s="41"/>
      <c r="Y180" s="41"/>
      <c r="Z180" s="41"/>
      <c r="AA180" s="41"/>
      <c r="AB180" s="41"/>
      <c r="AC180" s="41"/>
      <c r="AD180" s="41"/>
      <c r="AE180" s="41"/>
      <c r="AR180" s="240" t="s">
        <v>158</v>
      </c>
      <c r="AT180" s="240" t="s">
        <v>154</v>
      </c>
      <c r="AU180" s="240" t="s">
        <v>86</v>
      </c>
      <c r="AY180" s="20" t="s">
        <v>151</v>
      </c>
      <c r="BE180" s="241">
        <f>IF(N180="základní",J180,0)</f>
        <v>0</v>
      </c>
      <c r="BF180" s="241">
        <f>IF(N180="snížená",J180,0)</f>
        <v>0</v>
      </c>
      <c r="BG180" s="241">
        <f>IF(N180="zákl. přenesená",J180,0)</f>
        <v>0</v>
      </c>
      <c r="BH180" s="241">
        <f>IF(N180="sníž. přenesená",J180,0)</f>
        <v>0</v>
      </c>
      <c r="BI180" s="241">
        <f>IF(N180="nulová",J180,0)</f>
        <v>0</v>
      </c>
      <c r="BJ180" s="20" t="s">
        <v>83</v>
      </c>
      <c r="BK180" s="241">
        <f>ROUND(I180*H180,2)</f>
        <v>0</v>
      </c>
      <c r="BL180" s="20" t="s">
        <v>158</v>
      </c>
      <c r="BM180" s="240" t="s">
        <v>251</v>
      </c>
    </row>
    <row r="181" s="14" customFormat="1">
      <c r="A181" s="14"/>
      <c r="B181" s="257"/>
      <c r="C181" s="258"/>
      <c r="D181" s="244" t="s">
        <v>160</v>
      </c>
      <c r="E181" s="259" t="s">
        <v>19</v>
      </c>
      <c r="F181" s="260" t="s">
        <v>183</v>
      </c>
      <c r="G181" s="258"/>
      <c r="H181" s="259" t="s">
        <v>19</v>
      </c>
      <c r="I181" s="261"/>
      <c r="J181" s="258"/>
      <c r="K181" s="258"/>
      <c r="L181" s="262"/>
      <c r="M181" s="263"/>
      <c r="N181" s="264"/>
      <c r="O181" s="264"/>
      <c r="P181" s="264"/>
      <c r="Q181" s="264"/>
      <c r="R181" s="264"/>
      <c r="S181" s="264"/>
      <c r="T181" s="265"/>
      <c r="U181" s="14"/>
      <c r="V181" s="14"/>
      <c r="W181" s="14"/>
      <c r="X181" s="14"/>
      <c r="Y181" s="14"/>
      <c r="Z181" s="14"/>
      <c r="AA181" s="14"/>
      <c r="AB181" s="14"/>
      <c r="AC181" s="14"/>
      <c r="AD181" s="14"/>
      <c r="AE181" s="14"/>
      <c r="AT181" s="266" t="s">
        <v>160</v>
      </c>
      <c r="AU181" s="266" t="s">
        <v>86</v>
      </c>
      <c r="AV181" s="14" t="s">
        <v>83</v>
      </c>
      <c r="AW181" s="14" t="s">
        <v>37</v>
      </c>
      <c r="AX181" s="14" t="s">
        <v>76</v>
      </c>
      <c r="AY181" s="266" t="s">
        <v>151</v>
      </c>
    </row>
    <row r="182" s="13" customFormat="1">
      <c r="A182" s="13"/>
      <c r="B182" s="242"/>
      <c r="C182" s="243"/>
      <c r="D182" s="244" t="s">
        <v>160</v>
      </c>
      <c r="E182" s="245" t="s">
        <v>19</v>
      </c>
      <c r="F182" s="246" t="s">
        <v>252</v>
      </c>
      <c r="G182" s="243"/>
      <c r="H182" s="247">
        <v>1</v>
      </c>
      <c r="I182" s="248"/>
      <c r="J182" s="243"/>
      <c r="K182" s="243"/>
      <c r="L182" s="249"/>
      <c r="M182" s="250"/>
      <c r="N182" s="251"/>
      <c r="O182" s="251"/>
      <c r="P182" s="251"/>
      <c r="Q182" s="251"/>
      <c r="R182" s="251"/>
      <c r="S182" s="251"/>
      <c r="T182" s="252"/>
      <c r="U182" s="13"/>
      <c r="V182" s="13"/>
      <c r="W182" s="13"/>
      <c r="X182" s="13"/>
      <c r="Y182" s="13"/>
      <c r="Z182" s="13"/>
      <c r="AA182" s="13"/>
      <c r="AB182" s="13"/>
      <c r="AC182" s="13"/>
      <c r="AD182" s="13"/>
      <c r="AE182" s="13"/>
      <c r="AT182" s="253" t="s">
        <v>160</v>
      </c>
      <c r="AU182" s="253" t="s">
        <v>86</v>
      </c>
      <c r="AV182" s="13" t="s">
        <v>86</v>
      </c>
      <c r="AW182" s="13" t="s">
        <v>37</v>
      </c>
      <c r="AX182" s="13" t="s">
        <v>83</v>
      </c>
      <c r="AY182" s="253" t="s">
        <v>151</v>
      </c>
    </row>
    <row r="183" s="2" customFormat="1" ht="24" customHeight="1">
      <c r="A183" s="41"/>
      <c r="B183" s="42"/>
      <c r="C183" s="229" t="s">
        <v>253</v>
      </c>
      <c r="D183" s="229" t="s">
        <v>154</v>
      </c>
      <c r="E183" s="230" t="s">
        <v>254</v>
      </c>
      <c r="F183" s="231" t="s">
        <v>255</v>
      </c>
      <c r="G183" s="232" t="s">
        <v>157</v>
      </c>
      <c r="H183" s="233">
        <v>41.5</v>
      </c>
      <c r="I183" s="234"/>
      <c r="J183" s="235">
        <f>ROUND(I183*H183,2)</f>
        <v>0</v>
      </c>
      <c r="K183" s="231" t="s">
        <v>165</v>
      </c>
      <c r="L183" s="47"/>
      <c r="M183" s="236" t="s">
        <v>19</v>
      </c>
      <c r="N183" s="237" t="s">
        <v>47</v>
      </c>
      <c r="O183" s="87"/>
      <c r="P183" s="238">
        <f>O183*H183</f>
        <v>0</v>
      </c>
      <c r="Q183" s="238">
        <v>0.071970000000000006</v>
      </c>
      <c r="R183" s="238">
        <f>Q183*H183</f>
        <v>2.986755</v>
      </c>
      <c r="S183" s="238">
        <v>0</v>
      </c>
      <c r="T183" s="239">
        <f>S183*H183</f>
        <v>0</v>
      </c>
      <c r="U183" s="41"/>
      <c r="V183" s="41"/>
      <c r="W183" s="41"/>
      <c r="X183" s="41"/>
      <c r="Y183" s="41"/>
      <c r="Z183" s="41"/>
      <c r="AA183" s="41"/>
      <c r="AB183" s="41"/>
      <c r="AC183" s="41"/>
      <c r="AD183" s="41"/>
      <c r="AE183" s="41"/>
      <c r="AR183" s="240" t="s">
        <v>158</v>
      </c>
      <c r="AT183" s="240" t="s">
        <v>154</v>
      </c>
      <c r="AU183" s="240" t="s">
        <v>86</v>
      </c>
      <c r="AY183" s="20" t="s">
        <v>151</v>
      </c>
      <c r="BE183" s="241">
        <f>IF(N183="základní",J183,0)</f>
        <v>0</v>
      </c>
      <c r="BF183" s="241">
        <f>IF(N183="snížená",J183,0)</f>
        <v>0</v>
      </c>
      <c r="BG183" s="241">
        <f>IF(N183="zákl. přenesená",J183,0)</f>
        <v>0</v>
      </c>
      <c r="BH183" s="241">
        <f>IF(N183="sníž. přenesená",J183,0)</f>
        <v>0</v>
      </c>
      <c r="BI183" s="241">
        <f>IF(N183="nulová",J183,0)</f>
        <v>0</v>
      </c>
      <c r="BJ183" s="20" t="s">
        <v>83</v>
      </c>
      <c r="BK183" s="241">
        <f>ROUND(I183*H183,2)</f>
        <v>0</v>
      </c>
      <c r="BL183" s="20" t="s">
        <v>158</v>
      </c>
      <c r="BM183" s="240" t="s">
        <v>256</v>
      </c>
    </row>
    <row r="184" s="14" customFormat="1">
      <c r="A184" s="14"/>
      <c r="B184" s="257"/>
      <c r="C184" s="258"/>
      <c r="D184" s="244" t="s">
        <v>160</v>
      </c>
      <c r="E184" s="259" t="s">
        <v>19</v>
      </c>
      <c r="F184" s="260" t="s">
        <v>196</v>
      </c>
      <c r="G184" s="258"/>
      <c r="H184" s="259" t="s">
        <v>19</v>
      </c>
      <c r="I184" s="261"/>
      <c r="J184" s="258"/>
      <c r="K184" s="258"/>
      <c r="L184" s="262"/>
      <c r="M184" s="263"/>
      <c r="N184" s="264"/>
      <c r="O184" s="264"/>
      <c r="P184" s="264"/>
      <c r="Q184" s="264"/>
      <c r="R184" s="264"/>
      <c r="S184" s="264"/>
      <c r="T184" s="265"/>
      <c r="U184" s="14"/>
      <c r="V184" s="14"/>
      <c r="W184" s="14"/>
      <c r="X184" s="14"/>
      <c r="Y184" s="14"/>
      <c r="Z184" s="14"/>
      <c r="AA184" s="14"/>
      <c r="AB184" s="14"/>
      <c r="AC184" s="14"/>
      <c r="AD184" s="14"/>
      <c r="AE184" s="14"/>
      <c r="AT184" s="266" t="s">
        <v>160</v>
      </c>
      <c r="AU184" s="266" t="s">
        <v>86</v>
      </c>
      <c r="AV184" s="14" t="s">
        <v>83</v>
      </c>
      <c r="AW184" s="14" t="s">
        <v>37</v>
      </c>
      <c r="AX184" s="14" t="s">
        <v>76</v>
      </c>
      <c r="AY184" s="266" t="s">
        <v>151</v>
      </c>
    </row>
    <row r="185" s="14" customFormat="1">
      <c r="A185" s="14"/>
      <c r="B185" s="257"/>
      <c r="C185" s="258"/>
      <c r="D185" s="244" t="s">
        <v>160</v>
      </c>
      <c r="E185" s="259" t="s">
        <v>19</v>
      </c>
      <c r="F185" s="260" t="s">
        <v>210</v>
      </c>
      <c r="G185" s="258"/>
      <c r="H185" s="259" t="s">
        <v>19</v>
      </c>
      <c r="I185" s="261"/>
      <c r="J185" s="258"/>
      <c r="K185" s="258"/>
      <c r="L185" s="262"/>
      <c r="M185" s="263"/>
      <c r="N185" s="264"/>
      <c r="O185" s="264"/>
      <c r="P185" s="264"/>
      <c r="Q185" s="264"/>
      <c r="R185" s="264"/>
      <c r="S185" s="264"/>
      <c r="T185" s="265"/>
      <c r="U185" s="14"/>
      <c r="V185" s="14"/>
      <c r="W185" s="14"/>
      <c r="X185" s="14"/>
      <c r="Y185" s="14"/>
      <c r="Z185" s="14"/>
      <c r="AA185" s="14"/>
      <c r="AB185" s="14"/>
      <c r="AC185" s="14"/>
      <c r="AD185" s="14"/>
      <c r="AE185" s="14"/>
      <c r="AT185" s="266" t="s">
        <v>160</v>
      </c>
      <c r="AU185" s="266" t="s">
        <v>86</v>
      </c>
      <c r="AV185" s="14" t="s">
        <v>83</v>
      </c>
      <c r="AW185" s="14" t="s">
        <v>37</v>
      </c>
      <c r="AX185" s="14" t="s">
        <v>76</v>
      </c>
      <c r="AY185" s="266" t="s">
        <v>151</v>
      </c>
    </row>
    <row r="186" s="13" customFormat="1">
      <c r="A186" s="13"/>
      <c r="B186" s="242"/>
      <c r="C186" s="243"/>
      <c r="D186" s="244" t="s">
        <v>160</v>
      </c>
      <c r="E186" s="245" t="s">
        <v>19</v>
      </c>
      <c r="F186" s="246" t="s">
        <v>257</v>
      </c>
      <c r="G186" s="243"/>
      <c r="H186" s="247">
        <v>15.462999999999999</v>
      </c>
      <c r="I186" s="248"/>
      <c r="J186" s="243"/>
      <c r="K186" s="243"/>
      <c r="L186" s="249"/>
      <c r="M186" s="250"/>
      <c r="N186" s="251"/>
      <c r="O186" s="251"/>
      <c r="P186" s="251"/>
      <c r="Q186" s="251"/>
      <c r="R186" s="251"/>
      <c r="S186" s="251"/>
      <c r="T186" s="252"/>
      <c r="U186" s="13"/>
      <c r="V186" s="13"/>
      <c r="W186" s="13"/>
      <c r="X186" s="13"/>
      <c r="Y186" s="13"/>
      <c r="Z186" s="13"/>
      <c r="AA186" s="13"/>
      <c r="AB186" s="13"/>
      <c r="AC186" s="13"/>
      <c r="AD186" s="13"/>
      <c r="AE186" s="13"/>
      <c r="AT186" s="253" t="s">
        <v>160</v>
      </c>
      <c r="AU186" s="253" t="s">
        <v>86</v>
      </c>
      <c r="AV186" s="13" t="s">
        <v>86</v>
      </c>
      <c r="AW186" s="13" t="s">
        <v>37</v>
      </c>
      <c r="AX186" s="13" t="s">
        <v>76</v>
      </c>
      <c r="AY186" s="253" t="s">
        <v>151</v>
      </c>
    </row>
    <row r="187" s="14" customFormat="1">
      <c r="A187" s="14"/>
      <c r="B187" s="257"/>
      <c r="C187" s="258"/>
      <c r="D187" s="244" t="s">
        <v>160</v>
      </c>
      <c r="E187" s="259" t="s">
        <v>19</v>
      </c>
      <c r="F187" s="260" t="s">
        <v>213</v>
      </c>
      <c r="G187" s="258"/>
      <c r="H187" s="259" t="s">
        <v>19</v>
      </c>
      <c r="I187" s="261"/>
      <c r="J187" s="258"/>
      <c r="K187" s="258"/>
      <c r="L187" s="262"/>
      <c r="M187" s="263"/>
      <c r="N187" s="264"/>
      <c r="O187" s="264"/>
      <c r="P187" s="264"/>
      <c r="Q187" s="264"/>
      <c r="R187" s="264"/>
      <c r="S187" s="264"/>
      <c r="T187" s="265"/>
      <c r="U187" s="14"/>
      <c r="V187" s="14"/>
      <c r="W187" s="14"/>
      <c r="X187" s="14"/>
      <c r="Y187" s="14"/>
      <c r="Z187" s="14"/>
      <c r="AA187" s="14"/>
      <c r="AB187" s="14"/>
      <c r="AC187" s="14"/>
      <c r="AD187" s="14"/>
      <c r="AE187" s="14"/>
      <c r="AT187" s="266" t="s">
        <v>160</v>
      </c>
      <c r="AU187" s="266" t="s">
        <v>86</v>
      </c>
      <c r="AV187" s="14" t="s">
        <v>83</v>
      </c>
      <c r="AW187" s="14" t="s">
        <v>37</v>
      </c>
      <c r="AX187" s="14" t="s">
        <v>76</v>
      </c>
      <c r="AY187" s="266" t="s">
        <v>151</v>
      </c>
    </row>
    <row r="188" s="13" customFormat="1">
      <c r="A188" s="13"/>
      <c r="B188" s="242"/>
      <c r="C188" s="243"/>
      <c r="D188" s="244" t="s">
        <v>160</v>
      </c>
      <c r="E188" s="245" t="s">
        <v>19</v>
      </c>
      <c r="F188" s="246" t="s">
        <v>258</v>
      </c>
      <c r="G188" s="243"/>
      <c r="H188" s="247">
        <v>13</v>
      </c>
      <c r="I188" s="248"/>
      <c r="J188" s="243"/>
      <c r="K188" s="243"/>
      <c r="L188" s="249"/>
      <c r="M188" s="250"/>
      <c r="N188" s="251"/>
      <c r="O188" s="251"/>
      <c r="P188" s="251"/>
      <c r="Q188" s="251"/>
      <c r="R188" s="251"/>
      <c r="S188" s="251"/>
      <c r="T188" s="252"/>
      <c r="U188" s="13"/>
      <c r="V188" s="13"/>
      <c r="W188" s="13"/>
      <c r="X188" s="13"/>
      <c r="Y188" s="13"/>
      <c r="Z188" s="13"/>
      <c r="AA188" s="13"/>
      <c r="AB188" s="13"/>
      <c r="AC188" s="13"/>
      <c r="AD188" s="13"/>
      <c r="AE188" s="13"/>
      <c r="AT188" s="253" t="s">
        <v>160</v>
      </c>
      <c r="AU188" s="253" t="s">
        <v>86</v>
      </c>
      <c r="AV188" s="13" t="s">
        <v>86</v>
      </c>
      <c r="AW188" s="13" t="s">
        <v>37</v>
      </c>
      <c r="AX188" s="13" t="s">
        <v>76</v>
      </c>
      <c r="AY188" s="253" t="s">
        <v>151</v>
      </c>
    </row>
    <row r="189" s="14" customFormat="1">
      <c r="A189" s="14"/>
      <c r="B189" s="257"/>
      <c r="C189" s="258"/>
      <c r="D189" s="244" t="s">
        <v>160</v>
      </c>
      <c r="E189" s="259" t="s">
        <v>19</v>
      </c>
      <c r="F189" s="260" t="s">
        <v>216</v>
      </c>
      <c r="G189" s="258"/>
      <c r="H189" s="259" t="s">
        <v>19</v>
      </c>
      <c r="I189" s="261"/>
      <c r="J189" s="258"/>
      <c r="K189" s="258"/>
      <c r="L189" s="262"/>
      <c r="M189" s="263"/>
      <c r="N189" s="264"/>
      <c r="O189" s="264"/>
      <c r="P189" s="264"/>
      <c r="Q189" s="264"/>
      <c r="R189" s="264"/>
      <c r="S189" s="264"/>
      <c r="T189" s="265"/>
      <c r="U189" s="14"/>
      <c r="V189" s="14"/>
      <c r="W189" s="14"/>
      <c r="X189" s="14"/>
      <c r="Y189" s="14"/>
      <c r="Z189" s="14"/>
      <c r="AA189" s="14"/>
      <c r="AB189" s="14"/>
      <c r="AC189" s="14"/>
      <c r="AD189" s="14"/>
      <c r="AE189" s="14"/>
      <c r="AT189" s="266" t="s">
        <v>160</v>
      </c>
      <c r="AU189" s="266" t="s">
        <v>86</v>
      </c>
      <c r="AV189" s="14" t="s">
        <v>83</v>
      </c>
      <c r="AW189" s="14" t="s">
        <v>37</v>
      </c>
      <c r="AX189" s="14" t="s">
        <v>76</v>
      </c>
      <c r="AY189" s="266" t="s">
        <v>151</v>
      </c>
    </row>
    <row r="190" s="13" customFormat="1">
      <c r="A190" s="13"/>
      <c r="B190" s="242"/>
      <c r="C190" s="243"/>
      <c r="D190" s="244" t="s">
        <v>160</v>
      </c>
      <c r="E190" s="245" t="s">
        <v>19</v>
      </c>
      <c r="F190" s="246" t="s">
        <v>259</v>
      </c>
      <c r="G190" s="243"/>
      <c r="H190" s="247">
        <v>13.037000000000001</v>
      </c>
      <c r="I190" s="248"/>
      <c r="J190" s="243"/>
      <c r="K190" s="243"/>
      <c r="L190" s="249"/>
      <c r="M190" s="250"/>
      <c r="N190" s="251"/>
      <c r="O190" s="251"/>
      <c r="P190" s="251"/>
      <c r="Q190" s="251"/>
      <c r="R190" s="251"/>
      <c r="S190" s="251"/>
      <c r="T190" s="252"/>
      <c r="U190" s="13"/>
      <c r="V190" s="13"/>
      <c r="W190" s="13"/>
      <c r="X190" s="13"/>
      <c r="Y190" s="13"/>
      <c r="Z190" s="13"/>
      <c r="AA190" s="13"/>
      <c r="AB190" s="13"/>
      <c r="AC190" s="13"/>
      <c r="AD190" s="13"/>
      <c r="AE190" s="13"/>
      <c r="AT190" s="253" t="s">
        <v>160</v>
      </c>
      <c r="AU190" s="253" t="s">
        <v>86</v>
      </c>
      <c r="AV190" s="13" t="s">
        <v>86</v>
      </c>
      <c r="AW190" s="13" t="s">
        <v>37</v>
      </c>
      <c r="AX190" s="13" t="s">
        <v>76</v>
      </c>
      <c r="AY190" s="253" t="s">
        <v>151</v>
      </c>
    </row>
    <row r="191" s="15" customFormat="1">
      <c r="A191" s="15"/>
      <c r="B191" s="267"/>
      <c r="C191" s="268"/>
      <c r="D191" s="244" t="s">
        <v>160</v>
      </c>
      <c r="E191" s="269" t="s">
        <v>19</v>
      </c>
      <c r="F191" s="270" t="s">
        <v>172</v>
      </c>
      <c r="G191" s="268"/>
      <c r="H191" s="271">
        <v>41.5</v>
      </c>
      <c r="I191" s="272"/>
      <c r="J191" s="268"/>
      <c r="K191" s="268"/>
      <c r="L191" s="273"/>
      <c r="M191" s="274"/>
      <c r="N191" s="275"/>
      <c r="O191" s="275"/>
      <c r="P191" s="275"/>
      <c r="Q191" s="275"/>
      <c r="R191" s="275"/>
      <c r="S191" s="275"/>
      <c r="T191" s="276"/>
      <c r="U191" s="15"/>
      <c r="V191" s="15"/>
      <c r="W191" s="15"/>
      <c r="X191" s="15"/>
      <c r="Y191" s="15"/>
      <c r="Z191" s="15"/>
      <c r="AA191" s="15"/>
      <c r="AB191" s="15"/>
      <c r="AC191" s="15"/>
      <c r="AD191" s="15"/>
      <c r="AE191" s="15"/>
      <c r="AT191" s="277" t="s">
        <v>160</v>
      </c>
      <c r="AU191" s="277" t="s">
        <v>86</v>
      </c>
      <c r="AV191" s="15" t="s">
        <v>158</v>
      </c>
      <c r="AW191" s="15" t="s">
        <v>37</v>
      </c>
      <c r="AX191" s="15" t="s">
        <v>83</v>
      </c>
      <c r="AY191" s="277" t="s">
        <v>151</v>
      </c>
    </row>
    <row r="192" s="2" customFormat="1" ht="24" customHeight="1">
      <c r="A192" s="41"/>
      <c r="B192" s="42"/>
      <c r="C192" s="229" t="s">
        <v>8</v>
      </c>
      <c r="D192" s="229" t="s">
        <v>154</v>
      </c>
      <c r="E192" s="230" t="s">
        <v>260</v>
      </c>
      <c r="F192" s="231" t="s">
        <v>261</v>
      </c>
      <c r="G192" s="232" t="s">
        <v>157</v>
      </c>
      <c r="H192" s="233">
        <v>8.5</v>
      </c>
      <c r="I192" s="234"/>
      <c r="J192" s="235">
        <f>ROUND(I192*H192,2)</f>
        <v>0</v>
      </c>
      <c r="K192" s="231" t="s">
        <v>165</v>
      </c>
      <c r="L192" s="47"/>
      <c r="M192" s="236" t="s">
        <v>19</v>
      </c>
      <c r="N192" s="237" t="s">
        <v>47</v>
      </c>
      <c r="O192" s="87"/>
      <c r="P192" s="238">
        <f>O192*H192</f>
        <v>0</v>
      </c>
      <c r="Q192" s="238">
        <v>0.10745</v>
      </c>
      <c r="R192" s="238">
        <f>Q192*H192</f>
        <v>0.91332500000000005</v>
      </c>
      <c r="S192" s="238">
        <v>0</v>
      </c>
      <c r="T192" s="239">
        <f>S192*H192</f>
        <v>0</v>
      </c>
      <c r="U192" s="41"/>
      <c r="V192" s="41"/>
      <c r="W192" s="41"/>
      <c r="X192" s="41"/>
      <c r="Y192" s="41"/>
      <c r="Z192" s="41"/>
      <c r="AA192" s="41"/>
      <c r="AB192" s="41"/>
      <c r="AC192" s="41"/>
      <c r="AD192" s="41"/>
      <c r="AE192" s="41"/>
      <c r="AR192" s="240" t="s">
        <v>158</v>
      </c>
      <c r="AT192" s="240" t="s">
        <v>154</v>
      </c>
      <c r="AU192" s="240" t="s">
        <v>86</v>
      </c>
      <c r="AY192" s="20" t="s">
        <v>151</v>
      </c>
      <c r="BE192" s="241">
        <f>IF(N192="základní",J192,0)</f>
        <v>0</v>
      </c>
      <c r="BF192" s="241">
        <f>IF(N192="snížená",J192,0)</f>
        <v>0</v>
      </c>
      <c r="BG192" s="241">
        <f>IF(N192="zákl. přenesená",J192,0)</f>
        <v>0</v>
      </c>
      <c r="BH192" s="241">
        <f>IF(N192="sníž. přenesená",J192,0)</f>
        <v>0</v>
      </c>
      <c r="BI192" s="241">
        <f>IF(N192="nulová",J192,0)</f>
        <v>0</v>
      </c>
      <c r="BJ192" s="20" t="s">
        <v>83</v>
      </c>
      <c r="BK192" s="241">
        <f>ROUND(I192*H192,2)</f>
        <v>0</v>
      </c>
      <c r="BL192" s="20" t="s">
        <v>158</v>
      </c>
      <c r="BM192" s="240" t="s">
        <v>262</v>
      </c>
    </row>
    <row r="193" s="14" customFormat="1">
      <c r="A193" s="14"/>
      <c r="B193" s="257"/>
      <c r="C193" s="258"/>
      <c r="D193" s="244" t="s">
        <v>160</v>
      </c>
      <c r="E193" s="259" t="s">
        <v>19</v>
      </c>
      <c r="F193" s="260" t="s">
        <v>196</v>
      </c>
      <c r="G193" s="258"/>
      <c r="H193" s="259" t="s">
        <v>19</v>
      </c>
      <c r="I193" s="261"/>
      <c r="J193" s="258"/>
      <c r="K193" s="258"/>
      <c r="L193" s="262"/>
      <c r="M193" s="263"/>
      <c r="N193" s="264"/>
      <c r="O193" s="264"/>
      <c r="P193" s="264"/>
      <c r="Q193" s="264"/>
      <c r="R193" s="264"/>
      <c r="S193" s="264"/>
      <c r="T193" s="265"/>
      <c r="U193" s="14"/>
      <c r="V193" s="14"/>
      <c r="W193" s="14"/>
      <c r="X193" s="14"/>
      <c r="Y193" s="14"/>
      <c r="Z193" s="14"/>
      <c r="AA193" s="14"/>
      <c r="AB193" s="14"/>
      <c r="AC193" s="14"/>
      <c r="AD193" s="14"/>
      <c r="AE193" s="14"/>
      <c r="AT193" s="266" t="s">
        <v>160</v>
      </c>
      <c r="AU193" s="266" t="s">
        <v>86</v>
      </c>
      <c r="AV193" s="14" t="s">
        <v>83</v>
      </c>
      <c r="AW193" s="14" t="s">
        <v>37</v>
      </c>
      <c r="AX193" s="14" t="s">
        <v>76</v>
      </c>
      <c r="AY193" s="266" t="s">
        <v>151</v>
      </c>
    </row>
    <row r="194" s="14" customFormat="1">
      <c r="A194" s="14"/>
      <c r="B194" s="257"/>
      <c r="C194" s="258"/>
      <c r="D194" s="244" t="s">
        <v>160</v>
      </c>
      <c r="E194" s="259" t="s">
        <v>19</v>
      </c>
      <c r="F194" s="260" t="s">
        <v>210</v>
      </c>
      <c r="G194" s="258"/>
      <c r="H194" s="259" t="s">
        <v>19</v>
      </c>
      <c r="I194" s="261"/>
      <c r="J194" s="258"/>
      <c r="K194" s="258"/>
      <c r="L194" s="262"/>
      <c r="M194" s="263"/>
      <c r="N194" s="264"/>
      <c r="O194" s="264"/>
      <c r="P194" s="264"/>
      <c r="Q194" s="264"/>
      <c r="R194" s="264"/>
      <c r="S194" s="264"/>
      <c r="T194" s="265"/>
      <c r="U194" s="14"/>
      <c r="V194" s="14"/>
      <c r="W194" s="14"/>
      <c r="X194" s="14"/>
      <c r="Y194" s="14"/>
      <c r="Z194" s="14"/>
      <c r="AA194" s="14"/>
      <c r="AB194" s="14"/>
      <c r="AC194" s="14"/>
      <c r="AD194" s="14"/>
      <c r="AE194" s="14"/>
      <c r="AT194" s="266" t="s">
        <v>160</v>
      </c>
      <c r="AU194" s="266" t="s">
        <v>86</v>
      </c>
      <c r="AV194" s="14" t="s">
        <v>83</v>
      </c>
      <c r="AW194" s="14" t="s">
        <v>37</v>
      </c>
      <c r="AX194" s="14" t="s">
        <v>76</v>
      </c>
      <c r="AY194" s="266" t="s">
        <v>151</v>
      </c>
    </row>
    <row r="195" s="13" customFormat="1">
      <c r="A195" s="13"/>
      <c r="B195" s="242"/>
      <c r="C195" s="243"/>
      <c r="D195" s="244" t="s">
        <v>160</v>
      </c>
      <c r="E195" s="245" t="s">
        <v>19</v>
      </c>
      <c r="F195" s="246" t="s">
        <v>263</v>
      </c>
      <c r="G195" s="243"/>
      <c r="H195" s="247">
        <v>3.1499999999999999</v>
      </c>
      <c r="I195" s="248"/>
      <c r="J195" s="243"/>
      <c r="K195" s="243"/>
      <c r="L195" s="249"/>
      <c r="M195" s="250"/>
      <c r="N195" s="251"/>
      <c r="O195" s="251"/>
      <c r="P195" s="251"/>
      <c r="Q195" s="251"/>
      <c r="R195" s="251"/>
      <c r="S195" s="251"/>
      <c r="T195" s="252"/>
      <c r="U195" s="13"/>
      <c r="V195" s="13"/>
      <c r="W195" s="13"/>
      <c r="X195" s="13"/>
      <c r="Y195" s="13"/>
      <c r="Z195" s="13"/>
      <c r="AA195" s="13"/>
      <c r="AB195" s="13"/>
      <c r="AC195" s="13"/>
      <c r="AD195" s="13"/>
      <c r="AE195" s="13"/>
      <c r="AT195" s="253" t="s">
        <v>160</v>
      </c>
      <c r="AU195" s="253" t="s">
        <v>86</v>
      </c>
      <c r="AV195" s="13" t="s">
        <v>86</v>
      </c>
      <c r="AW195" s="13" t="s">
        <v>37</v>
      </c>
      <c r="AX195" s="13" t="s">
        <v>76</v>
      </c>
      <c r="AY195" s="253" t="s">
        <v>151</v>
      </c>
    </row>
    <row r="196" s="14" customFormat="1">
      <c r="A196" s="14"/>
      <c r="B196" s="257"/>
      <c r="C196" s="258"/>
      <c r="D196" s="244" t="s">
        <v>160</v>
      </c>
      <c r="E196" s="259" t="s">
        <v>19</v>
      </c>
      <c r="F196" s="260" t="s">
        <v>213</v>
      </c>
      <c r="G196" s="258"/>
      <c r="H196" s="259" t="s">
        <v>19</v>
      </c>
      <c r="I196" s="261"/>
      <c r="J196" s="258"/>
      <c r="K196" s="258"/>
      <c r="L196" s="262"/>
      <c r="M196" s="263"/>
      <c r="N196" s="264"/>
      <c r="O196" s="264"/>
      <c r="P196" s="264"/>
      <c r="Q196" s="264"/>
      <c r="R196" s="264"/>
      <c r="S196" s="264"/>
      <c r="T196" s="265"/>
      <c r="U196" s="14"/>
      <c r="V196" s="14"/>
      <c r="W196" s="14"/>
      <c r="X196" s="14"/>
      <c r="Y196" s="14"/>
      <c r="Z196" s="14"/>
      <c r="AA196" s="14"/>
      <c r="AB196" s="14"/>
      <c r="AC196" s="14"/>
      <c r="AD196" s="14"/>
      <c r="AE196" s="14"/>
      <c r="AT196" s="266" t="s">
        <v>160</v>
      </c>
      <c r="AU196" s="266" t="s">
        <v>86</v>
      </c>
      <c r="AV196" s="14" t="s">
        <v>83</v>
      </c>
      <c r="AW196" s="14" t="s">
        <v>37</v>
      </c>
      <c r="AX196" s="14" t="s">
        <v>76</v>
      </c>
      <c r="AY196" s="266" t="s">
        <v>151</v>
      </c>
    </row>
    <row r="197" s="13" customFormat="1">
      <c r="A197" s="13"/>
      <c r="B197" s="242"/>
      <c r="C197" s="243"/>
      <c r="D197" s="244" t="s">
        <v>160</v>
      </c>
      <c r="E197" s="245" t="s">
        <v>19</v>
      </c>
      <c r="F197" s="246" t="s">
        <v>264</v>
      </c>
      <c r="G197" s="243"/>
      <c r="H197" s="247">
        <v>2.0630000000000002</v>
      </c>
      <c r="I197" s="248"/>
      <c r="J197" s="243"/>
      <c r="K197" s="243"/>
      <c r="L197" s="249"/>
      <c r="M197" s="250"/>
      <c r="N197" s="251"/>
      <c r="O197" s="251"/>
      <c r="P197" s="251"/>
      <c r="Q197" s="251"/>
      <c r="R197" s="251"/>
      <c r="S197" s="251"/>
      <c r="T197" s="252"/>
      <c r="U197" s="13"/>
      <c r="V197" s="13"/>
      <c r="W197" s="13"/>
      <c r="X197" s="13"/>
      <c r="Y197" s="13"/>
      <c r="Z197" s="13"/>
      <c r="AA197" s="13"/>
      <c r="AB197" s="13"/>
      <c r="AC197" s="13"/>
      <c r="AD197" s="13"/>
      <c r="AE197" s="13"/>
      <c r="AT197" s="253" t="s">
        <v>160</v>
      </c>
      <c r="AU197" s="253" t="s">
        <v>86</v>
      </c>
      <c r="AV197" s="13" t="s">
        <v>86</v>
      </c>
      <c r="AW197" s="13" t="s">
        <v>37</v>
      </c>
      <c r="AX197" s="13" t="s">
        <v>76</v>
      </c>
      <c r="AY197" s="253" t="s">
        <v>151</v>
      </c>
    </row>
    <row r="198" s="14" customFormat="1">
      <c r="A198" s="14"/>
      <c r="B198" s="257"/>
      <c r="C198" s="258"/>
      <c r="D198" s="244" t="s">
        <v>160</v>
      </c>
      <c r="E198" s="259" t="s">
        <v>19</v>
      </c>
      <c r="F198" s="260" t="s">
        <v>216</v>
      </c>
      <c r="G198" s="258"/>
      <c r="H198" s="259" t="s">
        <v>19</v>
      </c>
      <c r="I198" s="261"/>
      <c r="J198" s="258"/>
      <c r="K198" s="258"/>
      <c r="L198" s="262"/>
      <c r="M198" s="263"/>
      <c r="N198" s="264"/>
      <c r="O198" s="264"/>
      <c r="P198" s="264"/>
      <c r="Q198" s="264"/>
      <c r="R198" s="264"/>
      <c r="S198" s="264"/>
      <c r="T198" s="265"/>
      <c r="U198" s="14"/>
      <c r="V198" s="14"/>
      <c r="W198" s="14"/>
      <c r="X198" s="14"/>
      <c r="Y198" s="14"/>
      <c r="Z198" s="14"/>
      <c r="AA198" s="14"/>
      <c r="AB198" s="14"/>
      <c r="AC198" s="14"/>
      <c r="AD198" s="14"/>
      <c r="AE198" s="14"/>
      <c r="AT198" s="266" t="s">
        <v>160</v>
      </c>
      <c r="AU198" s="266" t="s">
        <v>86</v>
      </c>
      <c r="AV198" s="14" t="s">
        <v>83</v>
      </c>
      <c r="AW198" s="14" t="s">
        <v>37</v>
      </c>
      <c r="AX198" s="14" t="s">
        <v>76</v>
      </c>
      <c r="AY198" s="266" t="s">
        <v>151</v>
      </c>
    </row>
    <row r="199" s="13" customFormat="1">
      <c r="A199" s="13"/>
      <c r="B199" s="242"/>
      <c r="C199" s="243"/>
      <c r="D199" s="244" t="s">
        <v>160</v>
      </c>
      <c r="E199" s="245" t="s">
        <v>19</v>
      </c>
      <c r="F199" s="246" t="s">
        <v>265</v>
      </c>
      <c r="G199" s="243"/>
      <c r="H199" s="247">
        <v>3.2869999999999999</v>
      </c>
      <c r="I199" s="248"/>
      <c r="J199" s="243"/>
      <c r="K199" s="243"/>
      <c r="L199" s="249"/>
      <c r="M199" s="250"/>
      <c r="N199" s="251"/>
      <c r="O199" s="251"/>
      <c r="P199" s="251"/>
      <c r="Q199" s="251"/>
      <c r="R199" s="251"/>
      <c r="S199" s="251"/>
      <c r="T199" s="252"/>
      <c r="U199" s="13"/>
      <c r="V199" s="13"/>
      <c r="W199" s="13"/>
      <c r="X199" s="13"/>
      <c r="Y199" s="13"/>
      <c r="Z199" s="13"/>
      <c r="AA199" s="13"/>
      <c r="AB199" s="13"/>
      <c r="AC199" s="13"/>
      <c r="AD199" s="13"/>
      <c r="AE199" s="13"/>
      <c r="AT199" s="253" t="s">
        <v>160</v>
      </c>
      <c r="AU199" s="253" t="s">
        <v>86</v>
      </c>
      <c r="AV199" s="13" t="s">
        <v>86</v>
      </c>
      <c r="AW199" s="13" t="s">
        <v>37</v>
      </c>
      <c r="AX199" s="13" t="s">
        <v>76</v>
      </c>
      <c r="AY199" s="253" t="s">
        <v>151</v>
      </c>
    </row>
    <row r="200" s="15" customFormat="1">
      <c r="A200" s="15"/>
      <c r="B200" s="267"/>
      <c r="C200" s="268"/>
      <c r="D200" s="244" t="s">
        <v>160</v>
      </c>
      <c r="E200" s="269" t="s">
        <v>19</v>
      </c>
      <c r="F200" s="270" t="s">
        <v>172</v>
      </c>
      <c r="G200" s="268"/>
      <c r="H200" s="271">
        <v>8.5</v>
      </c>
      <c r="I200" s="272"/>
      <c r="J200" s="268"/>
      <c r="K200" s="268"/>
      <c r="L200" s="273"/>
      <c r="M200" s="274"/>
      <c r="N200" s="275"/>
      <c r="O200" s="275"/>
      <c r="P200" s="275"/>
      <c r="Q200" s="275"/>
      <c r="R200" s="275"/>
      <c r="S200" s="275"/>
      <c r="T200" s="276"/>
      <c r="U200" s="15"/>
      <c r="V200" s="15"/>
      <c r="W200" s="15"/>
      <c r="X200" s="15"/>
      <c r="Y200" s="15"/>
      <c r="Z200" s="15"/>
      <c r="AA200" s="15"/>
      <c r="AB200" s="15"/>
      <c r="AC200" s="15"/>
      <c r="AD200" s="15"/>
      <c r="AE200" s="15"/>
      <c r="AT200" s="277" t="s">
        <v>160</v>
      </c>
      <c r="AU200" s="277" t="s">
        <v>86</v>
      </c>
      <c r="AV200" s="15" t="s">
        <v>158</v>
      </c>
      <c r="AW200" s="15" t="s">
        <v>37</v>
      </c>
      <c r="AX200" s="15" t="s">
        <v>83</v>
      </c>
      <c r="AY200" s="277" t="s">
        <v>151</v>
      </c>
    </row>
    <row r="201" s="2" customFormat="1" ht="36" customHeight="1">
      <c r="A201" s="41"/>
      <c r="B201" s="42"/>
      <c r="C201" s="229" t="s">
        <v>266</v>
      </c>
      <c r="D201" s="229" t="s">
        <v>154</v>
      </c>
      <c r="E201" s="230" t="s">
        <v>267</v>
      </c>
      <c r="F201" s="231" t="s">
        <v>268</v>
      </c>
      <c r="G201" s="232" t="s">
        <v>242</v>
      </c>
      <c r="H201" s="233">
        <v>20.100000000000001</v>
      </c>
      <c r="I201" s="234"/>
      <c r="J201" s="235">
        <f>ROUND(I201*H201,2)</f>
        <v>0</v>
      </c>
      <c r="K201" s="231" t="s">
        <v>165</v>
      </c>
      <c r="L201" s="47"/>
      <c r="M201" s="236" t="s">
        <v>19</v>
      </c>
      <c r="N201" s="237" t="s">
        <v>47</v>
      </c>
      <c r="O201" s="87"/>
      <c r="P201" s="238">
        <f>O201*H201</f>
        <v>0</v>
      </c>
      <c r="Q201" s="238">
        <v>0.0045599999999999998</v>
      </c>
      <c r="R201" s="238">
        <f>Q201*H201</f>
        <v>0.091656000000000001</v>
      </c>
      <c r="S201" s="238">
        <v>0</v>
      </c>
      <c r="T201" s="239">
        <f>S201*H201</f>
        <v>0</v>
      </c>
      <c r="U201" s="41"/>
      <c r="V201" s="41"/>
      <c r="W201" s="41"/>
      <c r="X201" s="41"/>
      <c r="Y201" s="41"/>
      <c r="Z201" s="41"/>
      <c r="AA201" s="41"/>
      <c r="AB201" s="41"/>
      <c r="AC201" s="41"/>
      <c r="AD201" s="41"/>
      <c r="AE201" s="41"/>
      <c r="AR201" s="240" t="s">
        <v>158</v>
      </c>
      <c r="AT201" s="240" t="s">
        <v>154</v>
      </c>
      <c r="AU201" s="240" t="s">
        <v>86</v>
      </c>
      <c r="AY201" s="20" t="s">
        <v>151</v>
      </c>
      <c r="BE201" s="241">
        <f>IF(N201="základní",J201,0)</f>
        <v>0</v>
      </c>
      <c r="BF201" s="241">
        <f>IF(N201="snížená",J201,0)</f>
        <v>0</v>
      </c>
      <c r="BG201" s="241">
        <f>IF(N201="zákl. přenesená",J201,0)</f>
        <v>0</v>
      </c>
      <c r="BH201" s="241">
        <f>IF(N201="sníž. přenesená",J201,0)</f>
        <v>0</v>
      </c>
      <c r="BI201" s="241">
        <f>IF(N201="nulová",J201,0)</f>
        <v>0</v>
      </c>
      <c r="BJ201" s="20" t="s">
        <v>83</v>
      </c>
      <c r="BK201" s="241">
        <f>ROUND(I201*H201,2)</f>
        <v>0</v>
      </c>
      <c r="BL201" s="20" t="s">
        <v>158</v>
      </c>
      <c r="BM201" s="240" t="s">
        <v>269</v>
      </c>
    </row>
    <row r="202" s="2" customFormat="1">
      <c r="A202" s="41"/>
      <c r="B202" s="42"/>
      <c r="C202" s="43"/>
      <c r="D202" s="244" t="s">
        <v>167</v>
      </c>
      <c r="E202" s="43"/>
      <c r="F202" s="254" t="s">
        <v>270</v>
      </c>
      <c r="G202" s="43"/>
      <c r="H202" s="43"/>
      <c r="I202" s="149"/>
      <c r="J202" s="43"/>
      <c r="K202" s="43"/>
      <c r="L202" s="47"/>
      <c r="M202" s="255"/>
      <c r="N202" s="256"/>
      <c r="O202" s="87"/>
      <c r="P202" s="87"/>
      <c r="Q202" s="87"/>
      <c r="R202" s="87"/>
      <c r="S202" s="87"/>
      <c r="T202" s="88"/>
      <c r="U202" s="41"/>
      <c r="V202" s="41"/>
      <c r="W202" s="41"/>
      <c r="X202" s="41"/>
      <c r="Y202" s="41"/>
      <c r="Z202" s="41"/>
      <c r="AA202" s="41"/>
      <c r="AB202" s="41"/>
      <c r="AC202" s="41"/>
      <c r="AD202" s="41"/>
      <c r="AE202" s="41"/>
      <c r="AT202" s="20" t="s">
        <v>167</v>
      </c>
      <c r="AU202" s="20" t="s">
        <v>86</v>
      </c>
    </row>
    <row r="203" s="14" customFormat="1">
      <c r="A203" s="14"/>
      <c r="B203" s="257"/>
      <c r="C203" s="258"/>
      <c r="D203" s="244" t="s">
        <v>160</v>
      </c>
      <c r="E203" s="259" t="s">
        <v>19</v>
      </c>
      <c r="F203" s="260" t="s">
        <v>209</v>
      </c>
      <c r="G203" s="258"/>
      <c r="H203" s="259" t="s">
        <v>19</v>
      </c>
      <c r="I203" s="261"/>
      <c r="J203" s="258"/>
      <c r="K203" s="258"/>
      <c r="L203" s="262"/>
      <c r="M203" s="263"/>
      <c r="N203" s="264"/>
      <c r="O203" s="264"/>
      <c r="P203" s="264"/>
      <c r="Q203" s="264"/>
      <c r="R203" s="264"/>
      <c r="S203" s="264"/>
      <c r="T203" s="265"/>
      <c r="U203" s="14"/>
      <c r="V203" s="14"/>
      <c r="W203" s="14"/>
      <c r="X203" s="14"/>
      <c r="Y203" s="14"/>
      <c r="Z203" s="14"/>
      <c r="AA203" s="14"/>
      <c r="AB203" s="14"/>
      <c r="AC203" s="14"/>
      <c r="AD203" s="14"/>
      <c r="AE203" s="14"/>
      <c r="AT203" s="266" t="s">
        <v>160</v>
      </c>
      <c r="AU203" s="266" t="s">
        <v>86</v>
      </c>
      <c r="AV203" s="14" t="s">
        <v>83</v>
      </c>
      <c r="AW203" s="14" t="s">
        <v>37</v>
      </c>
      <c r="AX203" s="14" t="s">
        <v>76</v>
      </c>
      <c r="AY203" s="266" t="s">
        <v>151</v>
      </c>
    </row>
    <row r="204" s="13" customFormat="1">
      <c r="A204" s="13"/>
      <c r="B204" s="242"/>
      <c r="C204" s="243"/>
      <c r="D204" s="244" t="s">
        <v>160</v>
      </c>
      <c r="E204" s="245" t="s">
        <v>19</v>
      </c>
      <c r="F204" s="246" t="s">
        <v>271</v>
      </c>
      <c r="G204" s="243"/>
      <c r="H204" s="247">
        <v>6.5499999999999998</v>
      </c>
      <c r="I204" s="248"/>
      <c r="J204" s="243"/>
      <c r="K204" s="243"/>
      <c r="L204" s="249"/>
      <c r="M204" s="250"/>
      <c r="N204" s="251"/>
      <c r="O204" s="251"/>
      <c r="P204" s="251"/>
      <c r="Q204" s="251"/>
      <c r="R204" s="251"/>
      <c r="S204" s="251"/>
      <c r="T204" s="252"/>
      <c r="U204" s="13"/>
      <c r="V204" s="13"/>
      <c r="W204" s="13"/>
      <c r="X204" s="13"/>
      <c r="Y204" s="13"/>
      <c r="Z204" s="13"/>
      <c r="AA204" s="13"/>
      <c r="AB204" s="13"/>
      <c r="AC204" s="13"/>
      <c r="AD204" s="13"/>
      <c r="AE204" s="13"/>
      <c r="AT204" s="253" t="s">
        <v>160</v>
      </c>
      <c r="AU204" s="253" t="s">
        <v>86</v>
      </c>
      <c r="AV204" s="13" t="s">
        <v>86</v>
      </c>
      <c r="AW204" s="13" t="s">
        <v>37</v>
      </c>
      <c r="AX204" s="13" t="s">
        <v>76</v>
      </c>
      <c r="AY204" s="253" t="s">
        <v>151</v>
      </c>
    </row>
    <row r="205" s="13" customFormat="1">
      <c r="A205" s="13"/>
      <c r="B205" s="242"/>
      <c r="C205" s="243"/>
      <c r="D205" s="244" t="s">
        <v>160</v>
      </c>
      <c r="E205" s="245" t="s">
        <v>19</v>
      </c>
      <c r="F205" s="246" t="s">
        <v>272</v>
      </c>
      <c r="G205" s="243"/>
      <c r="H205" s="247">
        <v>5.875</v>
      </c>
      <c r="I205" s="248"/>
      <c r="J205" s="243"/>
      <c r="K205" s="243"/>
      <c r="L205" s="249"/>
      <c r="M205" s="250"/>
      <c r="N205" s="251"/>
      <c r="O205" s="251"/>
      <c r="P205" s="251"/>
      <c r="Q205" s="251"/>
      <c r="R205" s="251"/>
      <c r="S205" s="251"/>
      <c r="T205" s="252"/>
      <c r="U205" s="13"/>
      <c r="V205" s="13"/>
      <c r="W205" s="13"/>
      <c r="X205" s="13"/>
      <c r="Y205" s="13"/>
      <c r="Z205" s="13"/>
      <c r="AA205" s="13"/>
      <c r="AB205" s="13"/>
      <c r="AC205" s="13"/>
      <c r="AD205" s="13"/>
      <c r="AE205" s="13"/>
      <c r="AT205" s="253" t="s">
        <v>160</v>
      </c>
      <c r="AU205" s="253" t="s">
        <v>86</v>
      </c>
      <c r="AV205" s="13" t="s">
        <v>86</v>
      </c>
      <c r="AW205" s="13" t="s">
        <v>37</v>
      </c>
      <c r="AX205" s="13" t="s">
        <v>76</v>
      </c>
      <c r="AY205" s="253" t="s">
        <v>151</v>
      </c>
    </row>
    <row r="206" s="13" customFormat="1">
      <c r="A206" s="13"/>
      <c r="B206" s="242"/>
      <c r="C206" s="243"/>
      <c r="D206" s="244" t="s">
        <v>160</v>
      </c>
      <c r="E206" s="245" t="s">
        <v>19</v>
      </c>
      <c r="F206" s="246" t="s">
        <v>273</v>
      </c>
      <c r="G206" s="243"/>
      <c r="H206" s="247">
        <v>7.6749999999999998</v>
      </c>
      <c r="I206" s="248"/>
      <c r="J206" s="243"/>
      <c r="K206" s="243"/>
      <c r="L206" s="249"/>
      <c r="M206" s="250"/>
      <c r="N206" s="251"/>
      <c r="O206" s="251"/>
      <c r="P206" s="251"/>
      <c r="Q206" s="251"/>
      <c r="R206" s="251"/>
      <c r="S206" s="251"/>
      <c r="T206" s="252"/>
      <c r="U206" s="13"/>
      <c r="V206" s="13"/>
      <c r="W206" s="13"/>
      <c r="X206" s="13"/>
      <c r="Y206" s="13"/>
      <c r="Z206" s="13"/>
      <c r="AA206" s="13"/>
      <c r="AB206" s="13"/>
      <c r="AC206" s="13"/>
      <c r="AD206" s="13"/>
      <c r="AE206" s="13"/>
      <c r="AT206" s="253" t="s">
        <v>160</v>
      </c>
      <c r="AU206" s="253" t="s">
        <v>86</v>
      </c>
      <c r="AV206" s="13" t="s">
        <v>86</v>
      </c>
      <c r="AW206" s="13" t="s">
        <v>37</v>
      </c>
      <c r="AX206" s="13" t="s">
        <v>76</v>
      </c>
      <c r="AY206" s="253" t="s">
        <v>151</v>
      </c>
    </row>
    <row r="207" s="15" customFormat="1">
      <c r="A207" s="15"/>
      <c r="B207" s="267"/>
      <c r="C207" s="268"/>
      <c r="D207" s="244" t="s">
        <v>160</v>
      </c>
      <c r="E207" s="269" t="s">
        <v>19</v>
      </c>
      <c r="F207" s="270" t="s">
        <v>172</v>
      </c>
      <c r="G207" s="268"/>
      <c r="H207" s="271">
        <v>20.100000000000001</v>
      </c>
      <c r="I207" s="272"/>
      <c r="J207" s="268"/>
      <c r="K207" s="268"/>
      <c r="L207" s="273"/>
      <c r="M207" s="274"/>
      <c r="N207" s="275"/>
      <c r="O207" s="275"/>
      <c r="P207" s="275"/>
      <c r="Q207" s="275"/>
      <c r="R207" s="275"/>
      <c r="S207" s="275"/>
      <c r="T207" s="276"/>
      <c r="U207" s="15"/>
      <c r="V207" s="15"/>
      <c r="W207" s="15"/>
      <c r="X207" s="15"/>
      <c r="Y207" s="15"/>
      <c r="Z207" s="15"/>
      <c r="AA207" s="15"/>
      <c r="AB207" s="15"/>
      <c r="AC207" s="15"/>
      <c r="AD207" s="15"/>
      <c r="AE207" s="15"/>
      <c r="AT207" s="277" t="s">
        <v>160</v>
      </c>
      <c r="AU207" s="277" t="s">
        <v>86</v>
      </c>
      <c r="AV207" s="15" t="s">
        <v>158</v>
      </c>
      <c r="AW207" s="15" t="s">
        <v>37</v>
      </c>
      <c r="AX207" s="15" t="s">
        <v>83</v>
      </c>
      <c r="AY207" s="277" t="s">
        <v>151</v>
      </c>
    </row>
    <row r="208" s="2" customFormat="1" ht="36" customHeight="1">
      <c r="A208" s="41"/>
      <c r="B208" s="42"/>
      <c r="C208" s="229" t="s">
        <v>274</v>
      </c>
      <c r="D208" s="229" t="s">
        <v>154</v>
      </c>
      <c r="E208" s="230" t="s">
        <v>275</v>
      </c>
      <c r="F208" s="231" t="s">
        <v>276</v>
      </c>
      <c r="G208" s="232" t="s">
        <v>242</v>
      </c>
      <c r="H208" s="233">
        <v>39</v>
      </c>
      <c r="I208" s="234"/>
      <c r="J208" s="235">
        <f>ROUND(I208*H208,2)</f>
        <v>0</v>
      </c>
      <c r="K208" s="231" t="s">
        <v>165</v>
      </c>
      <c r="L208" s="47"/>
      <c r="M208" s="236" t="s">
        <v>19</v>
      </c>
      <c r="N208" s="237" t="s">
        <v>47</v>
      </c>
      <c r="O208" s="87"/>
      <c r="P208" s="238">
        <f>O208*H208</f>
        <v>0</v>
      </c>
      <c r="Q208" s="238">
        <v>0.00911</v>
      </c>
      <c r="R208" s="238">
        <f>Q208*H208</f>
        <v>0.35528999999999999</v>
      </c>
      <c r="S208" s="238">
        <v>0</v>
      </c>
      <c r="T208" s="239">
        <f>S208*H208</f>
        <v>0</v>
      </c>
      <c r="U208" s="41"/>
      <c r="V208" s="41"/>
      <c r="W208" s="41"/>
      <c r="X208" s="41"/>
      <c r="Y208" s="41"/>
      <c r="Z208" s="41"/>
      <c r="AA208" s="41"/>
      <c r="AB208" s="41"/>
      <c r="AC208" s="41"/>
      <c r="AD208" s="41"/>
      <c r="AE208" s="41"/>
      <c r="AR208" s="240" t="s">
        <v>158</v>
      </c>
      <c r="AT208" s="240" t="s">
        <v>154</v>
      </c>
      <c r="AU208" s="240" t="s">
        <v>86</v>
      </c>
      <c r="AY208" s="20" t="s">
        <v>151</v>
      </c>
      <c r="BE208" s="241">
        <f>IF(N208="základní",J208,0)</f>
        <v>0</v>
      </c>
      <c r="BF208" s="241">
        <f>IF(N208="snížená",J208,0)</f>
        <v>0</v>
      </c>
      <c r="BG208" s="241">
        <f>IF(N208="zákl. přenesená",J208,0)</f>
        <v>0</v>
      </c>
      <c r="BH208" s="241">
        <f>IF(N208="sníž. přenesená",J208,0)</f>
        <v>0</v>
      </c>
      <c r="BI208" s="241">
        <f>IF(N208="nulová",J208,0)</f>
        <v>0</v>
      </c>
      <c r="BJ208" s="20" t="s">
        <v>83</v>
      </c>
      <c r="BK208" s="241">
        <f>ROUND(I208*H208,2)</f>
        <v>0</v>
      </c>
      <c r="BL208" s="20" t="s">
        <v>158</v>
      </c>
      <c r="BM208" s="240" t="s">
        <v>277</v>
      </c>
    </row>
    <row r="209" s="2" customFormat="1">
      <c r="A209" s="41"/>
      <c r="B209" s="42"/>
      <c r="C209" s="43"/>
      <c r="D209" s="244" t="s">
        <v>167</v>
      </c>
      <c r="E209" s="43"/>
      <c r="F209" s="254" t="s">
        <v>270</v>
      </c>
      <c r="G209" s="43"/>
      <c r="H209" s="43"/>
      <c r="I209" s="149"/>
      <c r="J209" s="43"/>
      <c r="K209" s="43"/>
      <c r="L209" s="47"/>
      <c r="M209" s="255"/>
      <c r="N209" s="256"/>
      <c r="O209" s="87"/>
      <c r="P209" s="87"/>
      <c r="Q209" s="87"/>
      <c r="R209" s="87"/>
      <c r="S209" s="87"/>
      <c r="T209" s="88"/>
      <c r="U209" s="41"/>
      <c r="V209" s="41"/>
      <c r="W209" s="41"/>
      <c r="X209" s="41"/>
      <c r="Y209" s="41"/>
      <c r="Z209" s="41"/>
      <c r="AA209" s="41"/>
      <c r="AB209" s="41"/>
      <c r="AC209" s="41"/>
      <c r="AD209" s="41"/>
      <c r="AE209" s="41"/>
      <c r="AT209" s="20" t="s">
        <v>167</v>
      </c>
      <c r="AU209" s="20" t="s">
        <v>86</v>
      </c>
    </row>
    <row r="210" s="14" customFormat="1">
      <c r="A210" s="14"/>
      <c r="B210" s="257"/>
      <c r="C210" s="258"/>
      <c r="D210" s="244" t="s">
        <v>160</v>
      </c>
      <c r="E210" s="259" t="s">
        <v>19</v>
      </c>
      <c r="F210" s="260" t="s">
        <v>209</v>
      </c>
      <c r="G210" s="258"/>
      <c r="H210" s="259" t="s">
        <v>19</v>
      </c>
      <c r="I210" s="261"/>
      <c r="J210" s="258"/>
      <c r="K210" s="258"/>
      <c r="L210" s="262"/>
      <c r="M210" s="263"/>
      <c r="N210" s="264"/>
      <c r="O210" s="264"/>
      <c r="P210" s="264"/>
      <c r="Q210" s="264"/>
      <c r="R210" s="264"/>
      <c r="S210" s="264"/>
      <c r="T210" s="265"/>
      <c r="U210" s="14"/>
      <c r="V210" s="14"/>
      <c r="W210" s="14"/>
      <c r="X210" s="14"/>
      <c r="Y210" s="14"/>
      <c r="Z210" s="14"/>
      <c r="AA210" s="14"/>
      <c r="AB210" s="14"/>
      <c r="AC210" s="14"/>
      <c r="AD210" s="14"/>
      <c r="AE210" s="14"/>
      <c r="AT210" s="266" t="s">
        <v>160</v>
      </c>
      <c r="AU210" s="266" t="s">
        <v>86</v>
      </c>
      <c r="AV210" s="14" t="s">
        <v>83</v>
      </c>
      <c r="AW210" s="14" t="s">
        <v>37</v>
      </c>
      <c r="AX210" s="14" t="s">
        <v>76</v>
      </c>
      <c r="AY210" s="266" t="s">
        <v>151</v>
      </c>
    </row>
    <row r="211" s="13" customFormat="1">
      <c r="A211" s="13"/>
      <c r="B211" s="242"/>
      <c r="C211" s="243"/>
      <c r="D211" s="244" t="s">
        <v>160</v>
      </c>
      <c r="E211" s="245" t="s">
        <v>19</v>
      </c>
      <c r="F211" s="246" t="s">
        <v>278</v>
      </c>
      <c r="G211" s="243"/>
      <c r="H211" s="247">
        <v>7.5999999999999996</v>
      </c>
      <c r="I211" s="248"/>
      <c r="J211" s="243"/>
      <c r="K211" s="243"/>
      <c r="L211" s="249"/>
      <c r="M211" s="250"/>
      <c r="N211" s="251"/>
      <c r="O211" s="251"/>
      <c r="P211" s="251"/>
      <c r="Q211" s="251"/>
      <c r="R211" s="251"/>
      <c r="S211" s="251"/>
      <c r="T211" s="252"/>
      <c r="U211" s="13"/>
      <c r="V211" s="13"/>
      <c r="W211" s="13"/>
      <c r="X211" s="13"/>
      <c r="Y211" s="13"/>
      <c r="Z211" s="13"/>
      <c r="AA211" s="13"/>
      <c r="AB211" s="13"/>
      <c r="AC211" s="13"/>
      <c r="AD211" s="13"/>
      <c r="AE211" s="13"/>
      <c r="AT211" s="253" t="s">
        <v>160</v>
      </c>
      <c r="AU211" s="253" t="s">
        <v>86</v>
      </c>
      <c r="AV211" s="13" t="s">
        <v>86</v>
      </c>
      <c r="AW211" s="13" t="s">
        <v>37</v>
      </c>
      <c r="AX211" s="13" t="s">
        <v>76</v>
      </c>
      <c r="AY211" s="253" t="s">
        <v>151</v>
      </c>
    </row>
    <row r="212" s="13" customFormat="1">
      <c r="A212" s="13"/>
      <c r="B212" s="242"/>
      <c r="C212" s="243"/>
      <c r="D212" s="244" t="s">
        <v>160</v>
      </c>
      <c r="E212" s="245" t="s">
        <v>19</v>
      </c>
      <c r="F212" s="246" t="s">
        <v>279</v>
      </c>
      <c r="G212" s="243"/>
      <c r="H212" s="247">
        <v>15.525</v>
      </c>
      <c r="I212" s="248"/>
      <c r="J212" s="243"/>
      <c r="K212" s="243"/>
      <c r="L212" s="249"/>
      <c r="M212" s="250"/>
      <c r="N212" s="251"/>
      <c r="O212" s="251"/>
      <c r="P212" s="251"/>
      <c r="Q212" s="251"/>
      <c r="R212" s="251"/>
      <c r="S212" s="251"/>
      <c r="T212" s="252"/>
      <c r="U212" s="13"/>
      <c r="V212" s="13"/>
      <c r="W212" s="13"/>
      <c r="X212" s="13"/>
      <c r="Y212" s="13"/>
      <c r="Z212" s="13"/>
      <c r="AA212" s="13"/>
      <c r="AB212" s="13"/>
      <c r="AC212" s="13"/>
      <c r="AD212" s="13"/>
      <c r="AE212" s="13"/>
      <c r="AT212" s="253" t="s">
        <v>160</v>
      </c>
      <c r="AU212" s="253" t="s">
        <v>86</v>
      </c>
      <c r="AV212" s="13" t="s">
        <v>86</v>
      </c>
      <c r="AW212" s="13" t="s">
        <v>37</v>
      </c>
      <c r="AX212" s="13" t="s">
        <v>76</v>
      </c>
      <c r="AY212" s="253" t="s">
        <v>151</v>
      </c>
    </row>
    <row r="213" s="13" customFormat="1">
      <c r="A213" s="13"/>
      <c r="B213" s="242"/>
      <c r="C213" s="243"/>
      <c r="D213" s="244" t="s">
        <v>160</v>
      </c>
      <c r="E213" s="245" t="s">
        <v>19</v>
      </c>
      <c r="F213" s="246" t="s">
        <v>280</v>
      </c>
      <c r="G213" s="243"/>
      <c r="H213" s="247">
        <v>15.875</v>
      </c>
      <c r="I213" s="248"/>
      <c r="J213" s="243"/>
      <c r="K213" s="243"/>
      <c r="L213" s="249"/>
      <c r="M213" s="250"/>
      <c r="N213" s="251"/>
      <c r="O213" s="251"/>
      <c r="P213" s="251"/>
      <c r="Q213" s="251"/>
      <c r="R213" s="251"/>
      <c r="S213" s="251"/>
      <c r="T213" s="252"/>
      <c r="U213" s="13"/>
      <c r="V213" s="13"/>
      <c r="W213" s="13"/>
      <c r="X213" s="13"/>
      <c r="Y213" s="13"/>
      <c r="Z213" s="13"/>
      <c r="AA213" s="13"/>
      <c r="AB213" s="13"/>
      <c r="AC213" s="13"/>
      <c r="AD213" s="13"/>
      <c r="AE213" s="13"/>
      <c r="AT213" s="253" t="s">
        <v>160</v>
      </c>
      <c r="AU213" s="253" t="s">
        <v>86</v>
      </c>
      <c r="AV213" s="13" t="s">
        <v>86</v>
      </c>
      <c r="AW213" s="13" t="s">
        <v>37</v>
      </c>
      <c r="AX213" s="13" t="s">
        <v>76</v>
      </c>
      <c r="AY213" s="253" t="s">
        <v>151</v>
      </c>
    </row>
    <row r="214" s="15" customFormat="1">
      <c r="A214" s="15"/>
      <c r="B214" s="267"/>
      <c r="C214" s="268"/>
      <c r="D214" s="244" t="s">
        <v>160</v>
      </c>
      <c r="E214" s="269" t="s">
        <v>19</v>
      </c>
      <c r="F214" s="270" t="s">
        <v>172</v>
      </c>
      <c r="G214" s="268"/>
      <c r="H214" s="271">
        <v>39</v>
      </c>
      <c r="I214" s="272"/>
      <c r="J214" s="268"/>
      <c r="K214" s="268"/>
      <c r="L214" s="273"/>
      <c r="M214" s="274"/>
      <c r="N214" s="275"/>
      <c r="O214" s="275"/>
      <c r="P214" s="275"/>
      <c r="Q214" s="275"/>
      <c r="R214" s="275"/>
      <c r="S214" s="275"/>
      <c r="T214" s="276"/>
      <c r="U214" s="15"/>
      <c r="V214" s="15"/>
      <c r="W214" s="15"/>
      <c r="X214" s="15"/>
      <c r="Y214" s="15"/>
      <c r="Z214" s="15"/>
      <c r="AA214" s="15"/>
      <c r="AB214" s="15"/>
      <c r="AC214" s="15"/>
      <c r="AD214" s="15"/>
      <c r="AE214" s="15"/>
      <c r="AT214" s="277" t="s">
        <v>160</v>
      </c>
      <c r="AU214" s="277" t="s">
        <v>86</v>
      </c>
      <c r="AV214" s="15" t="s">
        <v>158</v>
      </c>
      <c r="AW214" s="15" t="s">
        <v>37</v>
      </c>
      <c r="AX214" s="15" t="s">
        <v>83</v>
      </c>
      <c r="AY214" s="277" t="s">
        <v>151</v>
      </c>
    </row>
    <row r="215" s="12" customFormat="1" ht="22.8" customHeight="1">
      <c r="A215" s="12"/>
      <c r="B215" s="213"/>
      <c r="C215" s="214"/>
      <c r="D215" s="215" t="s">
        <v>75</v>
      </c>
      <c r="E215" s="227" t="s">
        <v>158</v>
      </c>
      <c r="F215" s="227" t="s">
        <v>281</v>
      </c>
      <c r="G215" s="214"/>
      <c r="H215" s="214"/>
      <c r="I215" s="217"/>
      <c r="J215" s="228">
        <f>BK215</f>
        <v>0</v>
      </c>
      <c r="K215" s="214"/>
      <c r="L215" s="219"/>
      <c r="M215" s="220"/>
      <c r="N215" s="221"/>
      <c r="O215" s="221"/>
      <c r="P215" s="222">
        <f>SUM(P216:P218)</f>
        <v>0</v>
      </c>
      <c r="Q215" s="221"/>
      <c r="R215" s="222">
        <f>SUM(R216:R218)</f>
        <v>0.13668000000000002</v>
      </c>
      <c r="S215" s="221"/>
      <c r="T215" s="223">
        <f>SUM(T216:T218)</f>
        <v>0</v>
      </c>
      <c r="U215" s="12"/>
      <c r="V215" s="12"/>
      <c r="W215" s="12"/>
      <c r="X215" s="12"/>
      <c r="Y215" s="12"/>
      <c r="Z215" s="12"/>
      <c r="AA215" s="12"/>
      <c r="AB215" s="12"/>
      <c r="AC215" s="12"/>
      <c r="AD215" s="12"/>
      <c r="AE215" s="12"/>
      <c r="AR215" s="224" t="s">
        <v>83</v>
      </c>
      <c r="AT215" s="225" t="s">
        <v>75</v>
      </c>
      <c r="AU215" s="225" t="s">
        <v>83</v>
      </c>
      <c r="AY215" s="224" t="s">
        <v>151</v>
      </c>
      <c r="BK215" s="226">
        <f>SUM(BK216:BK218)</f>
        <v>0</v>
      </c>
    </row>
    <row r="216" s="2" customFormat="1" ht="24" customHeight="1">
      <c r="A216" s="41"/>
      <c r="B216" s="42"/>
      <c r="C216" s="229" t="s">
        <v>282</v>
      </c>
      <c r="D216" s="229" t="s">
        <v>154</v>
      </c>
      <c r="E216" s="230" t="s">
        <v>283</v>
      </c>
      <c r="F216" s="231" t="s">
        <v>284</v>
      </c>
      <c r="G216" s="232" t="s">
        <v>164</v>
      </c>
      <c r="H216" s="233">
        <v>6</v>
      </c>
      <c r="I216" s="234"/>
      <c r="J216" s="235">
        <f>ROUND(I216*H216,2)</f>
        <v>0</v>
      </c>
      <c r="K216" s="231" t="s">
        <v>165</v>
      </c>
      <c r="L216" s="47"/>
      <c r="M216" s="236" t="s">
        <v>19</v>
      </c>
      <c r="N216" s="237" t="s">
        <v>47</v>
      </c>
      <c r="O216" s="87"/>
      <c r="P216" s="238">
        <f>O216*H216</f>
        <v>0</v>
      </c>
      <c r="Q216" s="238">
        <v>0.022780000000000002</v>
      </c>
      <c r="R216" s="238">
        <f>Q216*H216</f>
        <v>0.13668000000000002</v>
      </c>
      <c r="S216" s="238">
        <v>0</v>
      </c>
      <c r="T216" s="239">
        <f>S216*H216</f>
        <v>0</v>
      </c>
      <c r="U216" s="41"/>
      <c r="V216" s="41"/>
      <c r="W216" s="41"/>
      <c r="X216" s="41"/>
      <c r="Y216" s="41"/>
      <c r="Z216" s="41"/>
      <c r="AA216" s="41"/>
      <c r="AB216" s="41"/>
      <c r="AC216" s="41"/>
      <c r="AD216" s="41"/>
      <c r="AE216" s="41"/>
      <c r="AR216" s="240" t="s">
        <v>158</v>
      </c>
      <c r="AT216" s="240" t="s">
        <v>154</v>
      </c>
      <c r="AU216" s="240" t="s">
        <v>86</v>
      </c>
      <c r="AY216" s="20" t="s">
        <v>151</v>
      </c>
      <c r="BE216" s="241">
        <f>IF(N216="základní",J216,0)</f>
        <v>0</v>
      </c>
      <c r="BF216" s="241">
        <f>IF(N216="snížená",J216,0)</f>
        <v>0</v>
      </c>
      <c r="BG216" s="241">
        <f>IF(N216="zákl. přenesená",J216,0)</f>
        <v>0</v>
      </c>
      <c r="BH216" s="241">
        <f>IF(N216="sníž. přenesená",J216,0)</f>
        <v>0</v>
      </c>
      <c r="BI216" s="241">
        <f>IF(N216="nulová",J216,0)</f>
        <v>0</v>
      </c>
      <c r="BJ216" s="20" t="s">
        <v>83</v>
      </c>
      <c r="BK216" s="241">
        <f>ROUND(I216*H216,2)</f>
        <v>0</v>
      </c>
      <c r="BL216" s="20" t="s">
        <v>158</v>
      </c>
      <c r="BM216" s="240" t="s">
        <v>285</v>
      </c>
    </row>
    <row r="217" s="14" customFormat="1">
      <c r="A217" s="14"/>
      <c r="B217" s="257"/>
      <c r="C217" s="258"/>
      <c r="D217" s="244" t="s">
        <v>160</v>
      </c>
      <c r="E217" s="259" t="s">
        <v>19</v>
      </c>
      <c r="F217" s="260" t="s">
        <v>183</v>
      </c>
      <c r="G217" s="258"/>
      <c r="H217" s="259" t="s">
        <v>19</v>
      </c>
      <c r="I217" s="261"/>
      <c r="J217" s="258"/>
      <c r="K217" s="258"/>
      <c r="L217" s="262"/>
      <c r="M217" s="263"/>
      <c r="N217" s="264"/>
      <c r="O217" s="264"/>
      <c r="P217" s="264"/>
      <c r="Q217" s="264"/>
      <c r="R217" s="264"/>
      <c r="S217" s="264"/>
      <c r="T217" s="265"/>
      <c r="U217" s="14"/>
      <c r="V217" s="14"/>
      <c r="W217" s="14"/>
      <c r="X217" s="14"/>
      <c r="Y217" s="14"/>
      <c r="Z217" s="14"/>
      <c r="AA217" s="14"/>
      <c r="AB217" s="14"/>
      <c r="AC217" s="14"/>
      <c r="AD217" s="14"/>
      <c r="AE217" s="14"/>
      <c r="AT217" s="266" t="s">
        <v>160</v>
      </c>
      <c r="AU217" s="266" t="s">
        <v>86</v>
      </c>
      <c r="AV217" s="14" t="s">
        <v>83</v>
      </c>
      <c r="AW217" s="14" t="s">
        <v>37</v>
      </c>
      <c r="AX217" s="14" t="s">
        <v>76</v>
      </c>
      <c r="AY217" s="266" t="s">
        <v>151</v>
      </c>
    </row>
    <row r="218" s="13" customFormat="1">
      <c r="A218" s="13"/>
      <c r="B218" s="242"/>
      <c r="C218" s="243"/>
      <c r="D218" s="244" t="s">
        <v>160</v>
      </c>
      <c r="E218" s="245" t="s">
        <v>19</v>
      </c>
      <c r="F218" s="246" t="s">
        <v>192</v>
      </c>
      <c r="G218" s="243"/>
      <c r="H218" s="247">
        <v>6</v>
      </c>
      <c r="I218" s="248"/>
      <c r="J218" s="243"/>
      <c r="K218" s="243"/>
      <c r="L218" s="249"/>
      <c r="M218" s="250"/>
      <c r="N218" s="251"/>
      <c r="O218" s="251"/>
      <c r="P218" s="251"/>
      <c r="Q218" s="251"/>
      <c r="R218" s="251"/>
      <c r="S218" s="251"/>
      <c r="T218" s="252"/>
      <c r="U218" s="13"/>
      <c r="V218" s="13"/>
      <c r="W218" s="13"/>
      <c r="X218" s="13"/>
      <c r="Y218" s="13"/>
      <c r="Z218" s="13"/>
      <c r="AA218" s="13"/>
      <c r="AB218" s="13"/>
      <c r="AC218" s="13"/>
      <c r="AD218" s="13"/>
      <c r="AE218" s="13"/>
      <c r="AT218" s="253" t="s">
        <v>160</v>
      </c>
      <c r="AU218" s="253" t="s">
        <v>86</v>
      </c>
      <c r="AV218" s="13" t="s">
        <v>86</v>
      </c>
      <c r="AW218" s="13" t="s">
        <v>37</v>
      </c>
      <c r="AX218" s="13" t="s">
        <v>83</v>
      </c>
      <c r="AY218" s="253" t="s">
        <v>151</v>
      </c>
    </row>
    <row r="219" s="12" customFormat="1" ht="22.8" customHeight="1">
      <c r="A219" s="12"/>
      <c r="B219" s="213"/>
      <c r="C219" s="214"/>
      <c r="D219" s="215" t="s">
        <v>75</v>
      </c>
      <c r="E219" s="227" t="s">
        <v>192</v>
      </c>
      <c r="F219" s="227" t="s">
        <v>286</v>
      </c>
      <c r="G219" s="214"/>
      <c r="H219" s="214"/>
      <c r="I219" s="217"/>
      <c r="J219" s="228">
        <f>BK219</f>
        <v>0</v>
      </c>
      <c r="K219" s="214"/>
      <c r="L219" s="219"/>
      <c r="M219" s="220"/>
      <c r="N219" s="221"/>
      <c r="O219" s="221"/>
      <c r="P219" s="222">
        <f>SUM(P220:P315)</f>
        <v>0</v>
      </c>
      <c r="Q219" s="221"/>
      <c r="R219" s="222">
        <f>SUM(R220:R315)</f>
        <v>38.026380000000003</v>
      </c>
      <c r="S219" s="221"/>
      <c r="T219" s="223">
        <f>SUM(T220:T315)</f>
        <v>0</v>
      </c>
      <c r="U219" s="12"/>
      <c r="V219" s="12"/>
      <c r="W219" s="12"/>
      <c r="X219" s="12"/>
      <c r="Y219" s="12"/>
      <c r="Z219" s="12"/>
      <c r="AA219" s="12"/>
      <c r="AB219" s="12"/>
      <c r="AC219" s="12"/>
      <c r="AD219" s="12"/>
      <c r="AE219" s="12"/>
      <c r="AR219" s="224" t="s">
        <v>83</v>
      </c>
      <c r="AT219" s="225" t="s">
        <v>75</v>
      </c>
      <c r="AU219" s="225" t="s">
        <v>83</v>
      </c>
      <c r="AY219" s="224" t="s">
        <v>151</v>
      </c>
      <c r="BK219" s="226">
        <f>SUM(BK220:BK315)</f>
        <v>0</v>
      </c>
    </row>
    <row r="220" s="2" customFormat="1" ht="24" customHeight="1">
      <c r="A220" s="41"/>
      <c r="B220" s="42"/>
      <c r="C220" s="229" t="s">
        <v>287</v>
      </c>
      <c r="D220" s="229" t="s">
        <v>154</v>
      </c>
      <c r="E220" s="230" t="s">
        <v>288</v>
      </c>
      <c r="F220" s="231" t="s">
        <v>289</v>
      </c>
      <c r="G220" s="232" t="s">
        <v>157</v>
      </c>
      <c r="H220" s="233">
        <v>118</v>
      </c>
      <c r="I220" s="234"/>
      <c r="J220" s="235">
        <f>ROUND(I220*H220,2)</f>
        <v>0</v>
      </c>
      <c r="K220" s="231" t="s">
        <v>165</v>
      </c>
      <c r="L220" s="47"/>
      <c r="M220" s="236" t="s">
        <v>19</v>
      </c>
      <c r="N220" s="237" t="s">
        <v>47</v>
      </c>
      <c r="O220" s="87"/>
      <c r="P220" s="238">
        <f>O220*H220</f>
        <v>0</v>
      </c>
      <c r="Q220" s="238">
        <v>0.017000000000000001</v>
      </c>
      <c r="R220" s="238">
        <f>Q220*H220</f>
        <v>2.0060000000000002</v>
      </c>
      <c r="S220" s="238">
        <v>0</v>
      </c>
      <c r="T220" s="239">
        <f>S220*H220</f>
        <v>0</v>
      </c>
      <c r="U220" s="41"/>
      <c r="V220" s="41"/>
      <c r="W220" s="41"/>
      <c r="X220" s="41"/>
      <c r="Y220" s="41"/>
      <c r="Z220" s="41"/>
      <c r="AA220" s="41"/>
      <c r="AB220" s="41"/>
      <c r="AC220" s="41"/>
      <c r="AD220" s="41"/>
      <c r="AE220" s="41"/>
      <c r="AR220" s="240" t="s">
        <v>158</v>
      </c>
      <c r="AT220" s="240" t="s">
        <v>154</v>
      </c>
      <c r="AU220" s="240" t="s">
        <v>86</v>
      </c>
      <c r="AY220" s="20" t="s">
        <v>151</v>
      </c>
      <c r="BE220" s="241">
        <f>IF(N220="základní",J220,0)</f>
        <v>0</v>
      </c>
      <c r="BF220" s="241">
        <f>IF(N220="snížená",J220,0)</f>
        <v>0</v>
      </c>
      <c r="BG220" s="241">
        <f>IF(N220="zákl. přenesená",J220,0)</f>
        <v>0</v>
      </c>
      <c r="BH220" s="241">
        <f>IF(N220="sníž. přenesená",J220,0)</f>
        <v>0</v>
      </c>
      <c r="BI220" s="241">
        <f>IF(N220="nulová",J220,0)</f>
        <v>0</v>
      </c>
      <c r="BJ220" s="20" t="s">
        <v>83</v>
      </c>
      <c r="BK220" s="241">
        <f>ROUND(I220*H220,2)</f>
        <v>0</v>
      </c>
      <c r="BL220" s="20" t="s">
        <v>158</v>
      </c>
      <c r="BM220" s="240" t="s">
        <v>290</v>
      </c>
    </row>
    <row r="221" s="2" customFormat="1">
      <c r="A221" s="41"/>
      <c r="B221" s="42"/>
      <c r="C221" s="43"/>
      <c r="D221" s="244" t="s">
        <v>167</v>
      </c>
      <c r="E221" s="43"/>
      <c r="F221" s="254" t="s">
        <v>291</v>
      </c>
      <c r="G221" s="43"/>
      <c r="H221" s="43"/>
      <c r="I221" s="149"/>
      <c r="J221" s="43"/>
      <c r="K221" s="43"/>
      <c r="L221" s="47"/>
      <c r="M221" s="255"/>
      <c r="N221" s="256"/>
      <c r="O221" s="87"/>
      <c r="P221" s="87"/>
      <c r="Q221" s="87"/>
      <c r="R221" s="87"/>
      <c r="S221" s="87"/>
      <c r="T221" s="88"/>
      <c r="U221" s="41"/>
      <c r="V221" s="41"/>
      <c r="W221" s="41"/>
      <c r="X221" s="41"/>
      <c r="Y221" s="41"/>
      <c r="Z221" s="41"/>
      <c r="AA221" s="41"/>
      <c r="AB221" s="41"/>
      <c r="AC221" s="41"/>
      <c r="AD221" s="41"/>
      <c r="AE221" s="41"/>
      <c r="AT221" s="20" t="s">
        <v>167</v>
      </c>
      <c r="AU221" s="20" t="s">
        <v>86</v>
      </c>
    </row>
    <row r="222" s="14" customFormat="1">
      <c r="A222" s="14"/>
      <c r="B222" s="257"/>
      <c r="C222" s="258"/>
      <c r="D222" s="244" t="s">
        <v>160</v>
      </c>
      <c r="E222" s="259" t="s">
        <v>19</v>
      </c>
      <c r="F222" s="260" t="s">
        <v>292</v>
      </c>
      <c r="G222" s="258"/>
      <c r="H222" s="259" t="s">
        <v>19</v>
      </c>
      <c r="I222" s="261"/>
      <c r="J222" s="258"/>
      <c r="K222" s="258"/>
      <c r="L222" s="262"/>
      <c r="M222" s="263"/>
      <c r="N222" s="264"/>
      <c r="O222" s="264"/>
      <c r="P222" s="264"/>
      <c r="Q222" s="264"/>
      <c r="R222" s="264"/>
      <c r="S222" s="264"/>
      <c r="T222" s="265"/>
      <c r="U222" s="14"/>
      <c r="V222" s="14"/>
      <c r="W222" s="14"/>
      <c r="X222" s="14"/>
      <c r="Y222" s="14"/>
      <c r="Z222" s="14"/>
      <c r="AA222" s="14"/>
      <c r="AB222" s="14"/>
      <c r="AC222" s="14"/>
      <c r="AD222" s="14"/>
      <c r="AE222" s="14"/>
      <c r="AT222" s="266" t="s">
        <v>160</v>
      </c>
      <c r="AU222" s="266" t="s">
        <v>86</v>
      </c>
      <c r="AV222" s="14" t="s">
        <v>83</v>
      </c>
      <c r="AW222" s="14" t="s">
        <v>37</v>
      </c>
      <c r="AX222" s="14" t="s">
        <v>76</v>
      </c>
      <c r="AY222" s="266" t="s">
        <v>151</v>
      </c>
    </row>
    <row r="223" s="14" customFormat="1">
      <c r="A223" s="14"/>
      <c r="B223" s="257"/>
      <c r="C223" s="258"/>
      <c r="D223" s="244" t="s">
        <v>160</v>
      </c>
      <c r="E223" s="259" t="s">
        <v>19</v>
      </c>
      <c r="F223" s="260" t="s">
        <v>210</v>
      </c>
      <c r="G223" s="258"/>
      <c r="H223" s="259" t="s">
        <v>19</v>
      </c>
      <c r="I223" s="261"/>
      <c r="J223" s="258"/>
      <c r="K223" s="258"/>
      <c r="L223" s="262"/>
      <c r="M223" s="263"/>
      <c r="N223" s="264"/>
      <c r="O223" s="264"/>
      <c r="P223" s="264"/>
      <c r="Q223" s="264"/>
      <c r="R223" s="264"/>
      <c r="S223" s="264"/>
      <c r="T223" s="265"/>
      <c r="U223" s="14"/>
      <c r="V223" s="14"/>
      <c r="W223" s="14"/>
      <c r="X223" s="14"/>
      <c r="Y223" s="14"/>
      <c r="Z223" s="14"/>
      <c r="AA223" s="14"/>
      <c r="AB223" s="14"/>
      <c r="AC223" s="14"/>
      <c r="AD223" s="14"/>
      <c r="AE223" s="14"/>
      <c r="AT223" s="266" t="s">
        <v>160</v>
      </c>
      <c r="AU223" s="266" t="s">
        <v>86</v>
      </c>
      <c r="AV223" s="14" t="s">
        <v>83</v>
      </c>
      <c r="AW223" s="14" t="s">
        <v>37</v>
      </c>
      <c r="AX223" s="14" t="s">
        <v>76</v>
      </c>
      <c r="AY223" s="266" t="s">
        <v>151</v>
      </c>
    </row>
    <row r="224" s="13" customFormat="1">
      <c r="A224" s="13"/>
      <c r="B224" s="242"/>
      <c r="C224" s="243"/>
      <c r="D224" s="244" t="s">
        <v>160</v>
      </c>
      <c r="E224" s="245" t="s">
        <v>19</v>
      </c>
      <c r="F224" s="246" t="s">
        <v>293</v>
      </c>
      <c r="G224" s="243"/>
      <c r="H224" s="247">
        <v>54.479999999999997</v>
      </c>
      <c r="I224" s="248"/>
      <c r="J224" s="243"/>
      <c r="K224" s="243"/>
      <c r="L224" s="249"/>
      <c r="M224" s="250"/>
      <c r="N224" s="251"/>
      <c r="O224" s="251"/>
      <c r="P224" s="251"/>
      <c r="Q224" s="251"/>
      <c r="R224" s="251"/>
      <c r="S224" s="251"/>
      <c r="T224" s="252"/>
      <c r="U224" s="13"/>
      <c r="V224" s="13"/>
      <c r="W224" s="13"/>
      <c r="X224" s="13"/>
      <c r="Y224" s="13"/>
      <c r="Z224" s="13"/>
      <c r="AA224" s="13"/>
      <c r="AB224" s="13"/>
      <c r="AC224" s="13"/>
      <c r="AD224" s="13"/>
      <c r="AE224" s="13"/>
      <c r="AT224" s="253" t="s">
        <v>160</v>
      </c>
      <c r="AU224" s="253" t="s">
        <v>86</v>
      </c>
      <c r="AV224" s="13" t="s">
        <v>86</v>
      </c>
      <c r="AW224" s="13" t="s">
        <v>37</v>
      </c>
      <c r="AX224" s="13" t="s">
        <v>76</v>
      </c>
      <c r="AY224" s="253" t="s">
        <v>151</v>
      </c>
    </row>
    <row r="225" s="14" customFormat="1">
      <c r="A225" s="14"/>
      <c r="B225" s="257"/>
      <c r="C225" s="258"/>
      <c r="D225" s="244" t="s">
        <v>160</v>
      </c>
      <c r="E225" s="259" t="s">
        <v>19</v>
      </c>
      <c r="F225" s="260" t="s">
        <v>213</v>
      </c>
      <c r="G225" s="258"/>
      <c r="H225" s="259" t="s">
        <v>19</v>
      </c>
      <c r="I225" s="261"/>
      <c r="J225" s="258"/>
      <c r="K225" s="258"/>
      <c r="L225" s="262"/>
      <c r="M225" s="263"/>
      <c r="N225" s="264"/>
      <c r="O225" s="264"/>
      <c r="P225" s="264"/>
      <c r="Q225" s="264"/>
      <c r="R225" s="264"/>
      <c r="S225" s="264"/>
      <c r="T225" s="265"/>
      <c r="U225" s="14"/>
      <c r="V225" s="14"/>
      <c r="W225" s="14"/>
      <c r="X225" s="14"/>
      <c r="Y225" s="14"/>
      <c r="Z225" s="14"/>
      <c r="AA225" s="14"/>
      <c r="AB225" s="14"/>
      <c r="AC225" s="14"/>
      <c r="AD225" s="14"/>
      <c r="AE225" s="14"/>
      <c r="AT225" s="266" t="s">
        <v>160</v>
      </c>
      <c r="AU225" s="266" t="s">
        <v>86</v>
      </c>
      <c r="AV225" s="14" t="s">
        <v>83</v>
      </c>
      <c r="AW225" s="14" t="s">
        <v>37</v>
      </c>
      <c r="AX225" s="14" t="s">
        <v>76</v>
      </c>
      <c r="AY225" s="266" t="s">
        <v>151</v>
      </c>
    </row>
    <row r="226" s="13" customFormat="1">
      <c r="A226" s="13"/>
      <c r="B226" s="242"/>
      <c r="C226" s="243"/>
      <c r="D226" s="244" t="s">
        <v>160</v>
      </c>
      <c r="E226" s="245" t="s">
        <v>19</v>
      </c>
      <c r="F226" s="246" t="s">
        <v>294</v>
      </c>
      <c r="G226" s="243"/>
      <c r="H226" s="247">
        <v>52.5</v>
      </c>
      <c r="I226" s="248"/>
      <c r="J226" s="243"/>
      <c r="K226" s="243"/>
      <c r="L226" s="249"/>
      <c r="M226" s="250"/>
      <c r="N226" s="251"/>
      <c r="O226" s="251"/>
      <c r="P226" s="251"/>
      <c r="Q226" s="251"/>
      <c r="R226" s="251"/>
      <c r="S226" s="251"/>
      <c r="T226" s="252"/>
      <c r="U226" s="13"/>
      <c r="V226" s="13"/>
      <c r="W226" s="13"/>
      <c r="X226" s="13"/>
      <c r="Y226" s="13"/>
      <c r="Z226" s="13"/>
      <c r="AA226" s="13"/>
      <c r="AB226" s="13"/>
      <c r="AC226" s="13"/>
      <c r="AD226" s="13"/>
      <c r="AE226" s="13"/>
      <c r="AT226" s="253" t="s">
        <v>160</v>
      </c>
      <c r="AU226" s="253" t="s">
        <v>86</v>
      </c>
      <c r="AV226" s="13" t="s">
        <v>86</v>
      </c>
      <c r="AW226" s="13" t="s">
        <v>37</v>
      </c>
      <c r="AX226" s="13" t="s">
        <v>76</v>
      </c>
      <c r="AY226" s="253" t="s">
        <v>151</v>
      </c>
    </row>
    <row r="227" s="14" customFormat="1">
      <c r="A227" s="14"/>
      <c r="B227" s="257"/>
      <c r="C227" s="258"/>
      <c r="D227" s="244" t="s">
        <v>160</v>
      </c>
      <c r="E227" s="259" t="s">
        <v>19</v>
      </c>
      <c r="F227" s="260" t="s">
        <v>216</v>
      </c>
      <c r="G227" s="258"/>
      <c r="H227" s="259" t="s">
        <v>19</v>
      </c>
      <c r="I227" s="261"/>
      <c r="J227" s="258"/>
      <c r="K227" s="258"/>
      <c r="L227" s="262"/>
      <c r="M227" s="263"/>
      <c r="N227" s="264"/>
      <c r="O227" s="264"/>
      <c r="P227" s="264"/>
      <c r="Q227" s="264"/>
      <c r="R227" s="264"/>
      <c r="S227" s="264"/>
      <c r="T227" s="265"/>
      <c r="U227" s="14"/>
      <c r="V227" s="14"/>
      <c r="W227" s="14"/>
      <c r="X227" s="14"/>
      <c r="Y227" s="14"/>
      <c r="Z227" s="14"/>
      <c r="AA227" s="14"/>
      <c r="AB227" s="14"/>
      <c r="AC227" s="14"/>
      <c r="AD227" s="14"/>
      <c r="AE227" s="14"/>
      <c r="AT227" s="266" t="s">
        <v>160</v>
      </c>
      <c r="AU227" s="266" t="s">
        <v>86</v>
      </c>
      <c r="AV227" s="14" t="s">
        <v>83</v>
      </c>
      <c r="AW227" s="14" t="s">
        <v>37</v>
      </c>
      <c r="AX227" s="14" t="s">
        <v>76</v>
      </c>
      <c r="AY227" s="266" t="s">
        <v>151</v>
      </c>
    </row>
    <row r="228" s="13" customFormat="1">
      <c r="A228" s="13"/>
      <c r="B228" s="242"/>
      <c r="C228" s="243"/>
      <c r="D228" s="244" t="s">
        <v>160</v>
      </c>
      <c r="E228" s="245" t="s">
        <v>19</v>
      </c>
      <c r="F228" s="246" t="s">
        <v>295</v>
      </c>
      <c r="G228" s="243"/>
      <c r="H228" s="247">
        <v>11.02</v>
      </c>
      <c r="I228" s="248"/>
      <c r="J228" s="243"/>
      <c r="K228" s="243"/>
      <c r="L228" s="249"/>
      <c r="M228" s="250"/>
      <c r="N228" s="251"/>
      <c r="O228" s="251"/>
      <c r="P228" s="251"/>
      <c r="Q228" s="251"/>
      <c r="R228" s="251"/>
      <c r="S228" s="251"/>
      <c r="T228" s="252"/>
      <c r="U228" s="13"/>
      <c r="V228" s="13"/>
      <c r="W228" s="13"/>
      <c r="X228" s="13"/>
      <c r="Y228" s="13"/>
      <c r="Z228" s="13"/>
      <c r="AA228" s="13"/>
      <c r="AB228" s="13"/>
      <c r="AC228" s="13"/>
      <c r="AD228" s="13"/>
      <c r="AE228" s="13"/>
      <c r="AT228" s="253" t="s">
        <v>160</v>
      </c>
      <c r="AU228" s="253" t="s">
        <v>86</v>
      </c>
      <c r="AV228" s="13" t="s">
        <v>86</v>
      </c>
      <c r="AW228" s="13" t="s">
        <v>37</v>
      </c>
      <c r="AX228" s="13" t="s">
        <v>76</v>
      </c>
      <c r="AY228" s="253" t="s">
        <v>151</v>
      </c>
    </row>
    <row r="229" s="15" customFormat="1">
      <c r="A229" s="15"/>
      <c r="B229" s="267"/>
      <c r="C229" s="268"/>
      <c r="D229" s="244" t="s">
        <v>160</v>
      </c>
      <c r="E229" s="269" t="s">
        <v>19</v>
      </c>
      <c r="F229" s="270" t="s">
        <v>172</v>
      </c>
      <c r="G229" s="268"/>
      <c r="H229" s="271">
        <v>118</v>
      </c>
      <c r="I229" s="272"/>
      <c r="J229" s="268"/>
      <c r="K229" s="268"/>
      <c r="L229" s="273"/>
      <c r="M229" s="274"/>
      <c r="N229" s="275"/>
      <c r="O229" s="275"/>
      <c r="P229" s="275"/>
      <c r="Q229" s="275"/>
      <c r="R229" s="275"/>
      <c r="S229" s="275"/>
      <c r="T229" s="276"/>
      <c r="U229" s="15"/>
      <c r="V229" s="15"/>
      <c r="W229" s="15"/>
      <c r="X229" s="15"/>
      <c r="Y229" s="15"/>
      <c r="Z229" s="15"/>
      <c r="AA229" s="15"/>
      <c r="AB229" s="15"/>
      <c r="AC229" s="15"/>
      <c r="AD229" s="15"/>
      <c r="AE229" s="15"/>
      <c r="AT229" s="277" t="s">
        <v>160</v>
      </c>
      <c r="AU229" s="277" t="s">
        <v>86</v>
      </c>
      <c r="AV229" s="15" t="s">
        <v>158</v>
      </c>
      <c r="AW229" s="15" t="s">
        <v>37</v>
      </c>
      <c r="AX229" s="15" t="s">
        <v>83</v>
      </c>
      <c r="AY229" s="277" t="s">
        <v>151</v>
      </c>
    </row>
    <row r="230" s="2" customFormat="1" ht="16.5" customHeight="1">
      <c r="A230" s="41"/>
      <c r="B230" s="42"/>
      <c r="C230" s="229" t="s">
        <v>296</v>
      </c>
      <c r="D230" s="229" t="s">
        <v>154</v>
      </c>
      <c r="E230" s="230" t="s">
        <v>297</v>
      </c>
      <c r="F230" s="231" t="s">
        <v>298</v>
      </c>
      <c r="G230" s="232" t="s">
        <v>157</v>
      </c>
      <c r="H230" s="233">
        <v>894</v>
      </c>
      <c r="I230" s="234"/>
      <c r="J230" s="235">
        <f>ROUND(I230*H230,2)</f>
        <v>0</v>
      </c>
      <c r="K230" s="231" t="s">
        <v>165</v>
      </c>
      <c r="L230" s="47"/>
      <c r="M230" s="236" t="s">
        <v>19</v>
      </c>
      <c r="N230" s="237" t="s">
        <v>47</v>
      </c>
      <c r="O230" s="87"/>
      <c r="P230" s="238">
        <f>O230*H230</f>
        <v>0</v>
      </c>
      <c r="Q230" s="238">
        <v>0.0073499999999999998</v>
      </c>
      <c r="R230" s="238">
        <f>Q230*H230</f>
        <v>6.5709</v>
      </c>
      <c r="S230" s="238">
        <v>0</v>
      </c>
      <c r="T230" s="239">
        <f>S230*H230</f>
        <v>0</v>
      </c>
      <c r="U230" s="41"/>
      <c r="V230" s="41"/>
      <c r="W230" s="41"/>
      <c r="X230" s="41"/>
      <c r="Y230" s="41"/>
      <c r="Z230" s="41"/>
      <c r="AA230" s="41"/>
      <c r="AB230" s="41"/>
      <c r="AC230" s="41"/>
      <c r="AD230" s="41"/>
      <c r="AE230" s="41"/>
      <c r="AR230" s="240" t="s">
        <v>158</v>
      </c>
      <c r="AT230" s="240" t="s">
        <v>154</v>
      </c>
      <c r="AU230" s="240" t="s">
        <v>86</v>
      </c>
      <c r="AY230" s="20" t="s">
        <v>151</v>
      </c>
      <c r="BE230" s="241">
        <f>IF(N230="základní",J230,0)</f>
        <v>0</v>
      </c>
      <c r="BF230" s="241">
        <f>IF(N230="snížená",J230,0)</f>
        <v>0</v>
      </c>
      <c r="BG230" s="241">
        <f>IF(N230="zákl. přenesená",J230,0)</f>
        <v>0</v>
      </c>
      <c r="BH230" s="241">
        <f>IF(N230="sníž. přenesená",J230,0)</f>
        <v>0</v>
      </c>
      <c r="BI230" s="241">
        <f>IF(N230="nulová",J230,0)</f>
        <v>0</v>
      </c>
      <c r="BJ230" s="20" t="s">
        <v>83</v>
      </c>
      <c r="BK230" s="241">
        <f>ROUND(I230*H230,2)</f>
        <v>0</v>
      </c>
      <c r="BL230" s="20" t="s">
        <v>158</v>
      </c>
      <c r="BM230" s="240" t="s">
        <v>299</v>
      </c>
    </row>
    <row r="231" s="14" customFormat="1">
      <c r="A231" s="14"/>
      <c r="B231" s="257"/>
      <c r="C231" s="258"/>
      <c r="D231" s="244" t="s">
        <v>160</v>
      </c>
      <c r="E231" s="259" t="s">
        <v>19</v>
      </c>
      <c r="F231" s="260" t="s">
        <v>209</v>
      </c>
      <c r="G231" s="258"/>
      <c r="H231" s="259" t="s">
        <v>19</v>
      </c>
      <c r="I231" s="261"/>
      <c r="J231" s="258"/>
      <c r="K231" s="258"/>
      <c r="L231" s="262"/>
      <c r="M231" s="263"/>
      <c r="N231" s="264"/>
      <c r="O231" s="264"/>
      <c r="P231" s="264"/>
      <c r="Q231" s="264"/>
      <c r="R231" s="264"/>
      <c r="S231" s="264"/>
      <c r="T231" s="265"/>
      <c r="U231" s="14"/>
      <c r="V231" s="14"/>
      <c r="W231" s="14"/>
      <c r="X231" s="14"/>
      <c r="Y231" s="14"/>
      <c r="Z231" s="14"/>
      <c r="AA231" s="14"/>
      <c r="AB231" s="14"/>
      <c r="AC231" s="14"/>
      <c r="AD231" s="14"/>
      <c r="AE231" s="14"/>
      <c r="AT231" s="266" t="s">
        <v>160</v>
      </c>
      <c r="AU231" s="266" t="s">
        <v>86</v>
      </c>
      <c r="AV231" s="14" t="s">
        <v>83</v>
      </c>
      <c r="AW231" s="14" t="s">
        <v>37</v>
      </c>
      <c r="AX231" s="14" t="s">
        <v>76</v>
      </c>
      <c r="AY231" s="266" t="s">
        <v>151</v>
      </c>
    </row>
    <row r="232" s="14" customFormat="1">
      <c r="A232" s="14"/>
      <c r="B232" s="257"/>
      <c r="C232" s="258"/>
      <c r="D232" s="244" t="s">
        <v>160</v>
      </c>
      <c r="E232" s="259" t="s">
        <v>19</v>
      </c>
      <c r="F232" s="260" t="s">
        <v>210</v>
      </c>
      <c r="G232" s="258"/>
      <c r="H232" s="259" t="s">
        <v>19</v>
      </c>
      <c r="I232" s="261"/>
      <c r="J232" s="258"/>
      <c r="K232" s="258"/>
      <c r="L232" s="262"/>
      <c r="M232" s="263"/>
      <c r="N232" s="264"/>
      <c r="O232" s="264"/>
      <c r="P232" s="264"/>
      <c r="Q232" s="264"/>
      <c r="R232" s="264"/>
      <c r="S232" s="264"/>
      <c r="T232" s="265"/>
      <c r="U232" s="14"/>
      <c r="V232" s="14"/>
      <c r="W232" s="14"/>
      <c r="X232" s="14"/>
      <c r="Y232" s="14"/>
      <c r="Z232" s="14"/>
      <c r="AA232" s="14"/>
      <c r="AB232" s="14"/>
      <c r="AC232" s="14"/>
      <c r="AD232" s="14"/>
      <c r="AE232" s="14"/>
      <c r="AT232" s="266" t="s">
        <v>160</v>
      </c>
      <c r="AU232" s="266" t="s">
        <v>86</v>
      </c>
      <c r="AV232" s="14" t="s">
        <v>83</v>
      </c>
      <c r="AW232" s="14" t="s">
        <v>37</v>
      </c>
      <c r="AX232" s="14" t="s">
        <v>76</v>
      </c>
      <c r="AY232" s="266" t="s">
        <v>151</v>
      </c>
    </row>
    <row r="233" s="13" customFormat="1">
      <c r="A233" s="13"/>
      <c r="B233" s="242"/>
      <c r="C233" s="243"/>
      <c r="D233" s="244" t="s">
        <v>160</v>
      </c>
      <c r="E233" s="245" t="s">
        <v>19</v>
      </c>
      <c r="F233" s="246" t="s">
        <v>300</v>
      </c>
      <c r="G233" s="243"/>
      <c r="H233" s="247">
        <v>12.012000000000001</v>
      </c>
      <c r="I233" s="248"/>
      <c r="J233" s="243"/>
      <c r="K233" s="243"/>
      <c r="L233" s="249"/>
      <c r="M233" s="250"/>
      <c r="N233" s="251"/>
      <c r="O233" s="251"/>
      <c r="P233" s="251"/>
      <c r="Q233" s="251"/>
      <c r="R233" s="251"/>
      <c r="S233" s="251"/>
      <c r="T233" s="252"/>
      <c r="U233" s="13"/>
      <c r="V233" s="13"/>
      <c r="W233" s="13"/>
      <c r="X233" s="13"/>
      <c r="Y233" s="13"/>
      <c r="Z233" s="13"/>
      <c r="AA233" s="13"/>
      <c r="AB233" s="13"/>
      <c r="AC233" s="13"/>
      <c r="AD233" s="13"/>
      <c r="AE233" s="13"/>
      <c r="AT233" s="253" t="s">
        <v>160</v>
      </c>
      <c r="AU233" s="253" t="s">
        <v>86</v>
      </c>
      <c r="AV233" s="13" t="s">
        <v>86</v>
      </c>
      <c r="AW233" s="13" t="s">
        <v>37</v>
      </c>
      <c r="AX233" s="13" t="s">
        <v>76</v>
      </c>
      <c r="AY233" s="253" t="s">
        <v>151</v>
      </c>
    </row>
    <row r="234" s="13" customFormat="1">
      <c r="A234" s="13"/>
      <c r="B234" s="242"/>
      <c r="C234" s="243"/>
      <c r="D234" s="244" t="s">
        <v>160</v>
      </c>
      <c r="E234" s="245" t="s">
        <v>19</v>
      </c>
      <c r="F234" s="246" t="s">
        <v>301</v>
      </c>
      <c r="G234" s="243"/>
      <c r="H234" s="247">
        <v>22.724</v>
      </c>
      <c r="I234" s="248"/>
      <c r="J234" s="243"/>
      <c r="K234" s="243"/>
      <c r="L234" s="249"/>
      <c r="M234" s="250"/>
      <c r="N234" s="251"/>
      <c r="O234" s="251"/>
      <c r="P234" s="251"/>
      <c r="Q234" s="251"/>
      <c r="R234" s="251"/>
      <c r="S234" s="251"/>
      <c r="T234" s="252"/>
      <c r="U234" s="13"/>
      <c r="V234" s="13"/>
      <c r="W234" s="13"/>
      <c r="X234" s="13"/>
      <c r="Y234" s="13"/>
      <c r="Z234" s="13"/>
      <c r="AA234" s="13"/>
      <c r="AB234" s="13"/>
      <c r="AC234" s="13"/>
      <c r="AD234" s="13"/>
      <c r="AE234" s="13"/>
      <c r="AT234" s="253" t="s">
        <v>160</v>
      </c>
      <c r="AU234" s="253" t="s">
        <v>86</v>
      </c>
      <c r="AV234" s="13" t="s">
        <v>86</v>
      </c>
      <c r="AW234" s="13" t="s">
        <v>37</v>
      </c>
      <c r="AX234" s="13" t="s">
        <v>76</v>
      </c>
      <c r="AY234" s="253" t="s">
        <v>151</v>
      </c>
    </row>
    <row r="235" s="13" customFormat="1">
      <c r="A235" s="13"/>
      <c r="B235" s="242"/>
      <c r="C235" s="243"/>
      <c r="D235" s="244" t="s">
        <v>160</v>
      </c>
      <c r="E235" s="245" t="s">
        <v>19</v>
      </c>
      <c r="F235" s="246" t="s">
        <v>302</v>
      </c>
      <c r="G235" s="243"/>
      <c r="H235" s="247">
        <v>36.854999999999997</v>
      </c>
      <c r="I235" s="248"/>
      <c r="J235" s="243"/>
      <c r="K235" s="243"/>
      <c r="L235" s="249"/>
      <c r="M235" s="250"/>
      <c r="N235" s="251"/>
      <c r="O235" s="251"/>
      <c r="P235" s="251"/>
      <c r="Q235" s="251"/>
      <c r="R235" s="251"/>
      <c r="S235" s="251"/>
      <c r="T235" s="252"/>
      <c r="U235" s="13"/>
      <c r="V235" s="13"/>
      <c r="W235" s="13"/>
      <c r="X235" s="13"/>
      <c r="Y235" s="13"/>
      <c r="Z235" s="13"/>
      <c r="AA235" s="13"/>
      <c r="AB235" s="13"/>
      <c r="AC235" s="13"/>
      <c r="AD235" s="13"/>
      <c r="AE235" s="13"/>
      <c r="AT235" s="253" t="s">
        <v>160</v>
      </c>
      <c r="AU235" s="253" t="s">
        <v>86</v>
      </c>
      <c r="AV235" s="13" t="s">
        <v>86</v>
      </c>
      <c r="AW235" s="13" t="s">
        <v>37</v>
      </c>
      <c r="AX235" s="13" t="s">
        <v>76</v>
      </c>
      <c r="AY235" s="253" t="s">
        <v>151</v>
      </c>
    </row>
    <row r="236" s="13" customFormat="1">
      <c r="A236" s="13"/>
      <c r="B236" s="242"/>
      <c r="C236" s="243"/>
      <c r="D236" s="244" t="s">
        <v>160</v>
      </c>
      <c r="E236" s="245" t="s">
        <v>19</v>
      </c>
      <c r="F236" s="246" t="s">
        <v>303</v>
      </c>
      <c r="G236" s="243"/>
      <c r="H236" s="247">
        <v>42.063000000000002</v>
      </c>
      <c r="I236" s="248"/>
      <c r="J236" s="243"/>
      <c r="K236" s="243"/>
      <c r="L236" s="249"/>
      <c r="M236" s="250"/>
      <c r="N236" s="251"/>
      <c r="O236" s="251"/>
      <c r="P236" s="251"/>
      <c r="Q236" s="251"/>
      <c r="R236" s="251"/>
      <c r="S236" s="251"/>
      <c r="T236" s="252"/>
      <c r="U236" s="13"/>
      <c r="V236" s="13"/>
      <c r="W236" s="13"/>
      <c r="X236" s="13"/>
      <c r="Y236" s="13"/>
      <c r="Z236" s="13"/>
      <c r="AA236" s="13"/>
      <c r="AB236" s="13"/>
      <c r="AC236" s="13"/>
      <c r="AD236" s="13"/>
      <c r="AE236" s="13"/>
      <c r="AT236" s="253" t="s">
        <v>160</v>
      </c>
      <c r="AU236" s="253" t="s">
        <v>86</v>
      </c>
      <c r="AV236" s="13" t="s">
        <v>86</v>
      </c>
      <c r="AW236" s="13" t="s">
        <v>37</v>
      </c>
      <c r="AX236" s="13" t="s">
        <v>76</v>
      </c>
      <c r="AY236" s="253" t="s">
        <v>151</v>
      </c>
    </row>
    <row r="237" s="13" customFormat="1">
      <c r="A237" s="13"/>
      <c r="B237" s="242"/>
      <c r="C237" s="243"/>
      <c r="D237" s="244" t="s">
        <v>160</v>
      </c>
      <c r="E237" s="245" t="s">
        <v>19</v>
      </c>
      <c r="F237" s="246" t="s">
        <v>304</v>
      </c>
      <c r="G237" s="243"/>
      <c r="H237" s="247">
        <v>46.628999999999998</v>
      </c>
      <c r="I237" s="248"/>
      <c r="J237" s="243"/>
      <c r="K237" s="243"/>
      <c r="L237" s="249"/>
      <c r="M237" s="250"/>
      <c r="N237" s="251"/>
      <c r="O237" s="251"/>
      <c r="P237" s="251"/>
      <c r="Q237" s="251"/>
      <c r="R237" s="251"/>
      <c r="S237" s="251"/>
      <c r="T237" s="252"/>
      <c r="U237" s="13"/>
      <c r="V237" s="13"/>
      <c r="W237" s="13"/>
      <c r="X237" s="13"/>
      <c r="Y237" s="13"/>
      <c r="Z237" s="13"/>
      <c r="AA237" s="13"/>
      <c r="AB237" s="13"/>
      <c r="AC237" s="13"/>
      <c r="AD237" s="13"/>
      <c r="AE237" s="13"/>
      <c r="AT237" s="253" t="s">
        <v>160</v>
      </c>
      <c r="AU237" s="253" t="s">
        <v>86</v>
      </c>
      <c r="AV237" s="13" t="s">
        <v>86</v>
      </c>
      <c r="AW237" s="13" t="s">
        <v>37</v>
      </c>
      <c r="AX237" s="13" t="s">
        <v>76</v>
      </c>
      <c r="AY237" s="253" t="s">
        <v>151</v>
      </c>
    </row>
    <row r="238" s="13" customFormat="1">
      <c r="A238" s="13"/>
      <c r="B238" s="242"/>
      <c r="C238" s="243"/>
      <c r="D238" s="244" t="s">
        <v>160</v>
      </c>
      <c r="E238" s="245" t="s">
        <v>19</v>
      </c>
      <c r="F238" s="246" t="s">
        <v>305</v>
      </c>
      <c r="G238" s="243"/>
      <c r="H238" s="247">
        <v>51.283000000000001</v>
      </c>
      <c r="I238" s="248"/>
      <c r="J238" s="243"/>
      <c r="K238" s="243"/>
      <c r="L238" s="249"/>
      <c r="M238" s="250"/>
      <c r="N238" s="251"/>
      <c r="O238" s="251"/>
      <c r="P238" s="251"/>
      <c r="Q238" s="251"/>
      <c r="R238" s="251"/>
      <c r="S238" s="251"/>
      <c r="T238" s="252"/>
      <c r="U238" s="13"/>
      <c r="V238" s="13"/>
      <c r="W238" s="13"/>
      <c r="X238" s="13"/>
      <c r="Y238" s="13"/>
      <c r="Z238" s="13"/>
      <c r="AA238" s="13"/>
      <c r="AB238" s="13"/>
      <c r="AC238" s="13"/>
      <c r="AD238" s="13"/>
      <c r="AE238" s="13"/>
      <c r="AT238" s="253" t="s">
        <v>160</v>
      </c>
      <c r="AU238" s="253" t="s">
        <v>86</v>
      </c>
      <c r="AV238" s="13" t="s">
        <v>86</v>
      </c>
      <c r="AW238" s="13" t="s">
        <v>37</v>
      </c>
      <c r="AX238" s="13" t="s">
        <v>76</v>
      </c>
      <c r="AY238" s="253" t="s">
        <v>151</v>
      </c>
    </row>
    <row r="239" s="13" customFormat="1">
      <c r="A239" s="13"/>
      <c r="B239" s="242"/>
      <c r="C239" s="243"/>
      <c r="D239" s="244" t="s">
        <v>160</v>
      </c>
      <c r="E239" s="245" t="s">
        <v>19</v>
      </c>
      <c r="F239" s="246" t="s">
        <v>306</v>
      </c>
      <c r="G239" s="243"/>
      <c r="H239" s="247">
        <v>49.506999999999998</v>
      </c>
      <c r="I239" s="248"/>
      <c r="J239" s="243"/>
      <c r="K239" s="243"/>
      <c r="L239" s="249"/>
      <c r="M239" s="250"/>
      <c r="N239" s="251"/>
      <c r="O239" s="251"/>
      <c r="P239" s="251"/>
      <c r="Q239" s="251"/>
      <c r="R239" s="251"/>
      <c r="S239" s="251"/>
      <c r="T239" s="252"/>
      <c r="U239" s="13"/>
      <c r="V239" s="13"/>
      <c r="W239" s="13"/>
      <c r="X239" s="13"/>
      <c r="Y239" s="13"/>
      <c r="Z239" s="13"/>
      <c r="AA239" s="13"/>
      <c r="AB239" s="13"/>
      <c r="AC239" s="13"/>
      <c r="AD239" s="13"/>
      <c r="AE239" s="13"/>
      <c r="AT239" s="253" t="s">
        <v>160</v>
      </c>
      <c r="AU239" s="253" t="s">
        <v>86</v>
      </c>
      <c r="AV239" s="13" t="s">
        <v>86</v>
      </c>
      <c r="AW239" s="13" t="s">
        <v>37</v>
      </c>
      <c r="AX239" s="13" t="s">
        <v>76</v>
      </c>
      <c r="AY239" s="253" t="s">
        <v>151</v>
      </c>
    </row>
    <row r="240" s="13" customFormat="1">
      <c r="A240" s="13"/>
      <c r="B240" s="242"/>
      <c r="C240" s="243"/>
      <c r="D240" s="244" t="s">
        <v>160</v>
      </c>
      <c r="E240" s="245" t="s">
        <v>19</v>
      </c>
      <c r="F240" s="246" t="s">
        <v>307</v>
      </c>
      <c r="G240" s="243"/>
      <c r="H240" s="247">
        <v>25.172000000000001</v>
      </c>
      <c r="I240" s="248"/>
      <c r="J240" s="243"/>
      <c r="K240" s="243"/>
      <c r="L240" s="249"/>
      <c r="M240" s="250"/>
      <c r="N240" s="251"/>
      <c r="O240" s="251"/>
      <c r="P240" s="251"/>
      <c r="Q240" s="251"/>
      <c r="R240" s="251"/>
      <c r="S240" s="251"/>
      <c r="T240" s="252"/>
      <c r="U240" s="13"/>
      <c r="V240" s="13"/>
      <c r="W240" s="13"/>
      <c r="X240" s="13"/>
      <c r="Y240" s="13"/>
      <c r="Z240" s="13"/>
      <c r="AA240" s="13"/>
      <c r="AB240" s="13"/>
      <c r="AC240" s="13"/>
      <c r="AD240" s="13"/>
      <c r="AE240" s="13"/>
      <c r="AT240" s="253" t="s">
        <v>160</v>
      </c>
      <c r="AU240" s="253" t="s">
        <v>86</v>
      </c>
      <c r="AV240" s="13" t="s">
        <v>86</v>
      </c>
      <c r="AW240" s="13" t="s">
        <v>37</v>
      </c>
      <c r="AX240" s="13" t="s">
        <v>76</v>
      </c>
      <c r="AY240" s="253" t="s">
        <v>151</v>
      </c>
    </row>
    <row r="241" s="13" customFormat="1">
      <c r="A241" s="13"/>
      <c r="B241" s="242"/>
      <c r="C241" s="243"/>
      <c r="D241" s="244" t="s">
        <v>160</v>
      </c>
      <c r="E241" s="245" t="s">
        <v>19</v>
      </c>
      <c r="F241" s="246" t="s">
        <v>308</v>
      </c>
      <c r="G241" s="243"/>
      <c r="H241" s="247">
        <v>32.853000000000002</v>
      </c>
      <c r="I241" s="248"/>
      <c r="J241" s="243"/>
      <c r="K241" s="243"/>
      <c r="L241" s="249"/>
      <c r="M241" s="250"/>
      <c r="N241" s="251"/>
      <c r="O241" s="251"/>
      <c r="P241" s="251"/>
      <c r="Q241" s="251"/>
      <c r="R241" s="251"/>
      <c r="S241" s="251"/>
      <c r="T241" s="252"/>
      <c r="U241" s="13"/>
      <c r="V241" s="13"/>
      <c r="W241" s="13"/>
      <c r="X241" s="13"/>
      <c r="Y241" s="13"/>
      <c r="Z241" s="13"/>
      <c r="AA241" s="13"/>
      <c r="AB241" s="13"/>
      <c r="AC241" s="13"/>
      <c r="AD241" s="13"/>
      <c r="AE241" s="13"/>
      <c r="AT241" s="253" t="s">
        <v>160</v>
      </c>
      <c r="AU241" s="253" t="s">
        <v>86</v>
      </c>
      <c r="AV241" s="13" t="s">
        <v>86</v>
      </c>
      <c r="AW241" s="13" t="s">
        <v>37</v>
      </c>
      <c r="AX241" s="13" t="s">
        <v>76</v>
      </c>
      <c r="AY241" s="253" t="s">
        <v>151</v>
      </c>
    </row>
    <row r="242" s="13" customFormat="1">
      <c r="A242" s="13"/>
      <c r="B242" s="242"/>
      <c r="C242" s="243"/>
      <c r="D242" s="244" t="s">
        <v>160</v>
      </c>
      <c r="E242" s="245" t="s">
        <v>19</v>
      </c>
      <c r="F242" s="246" t="s">
        <v>309</v>
      </c>
      <c r="G242" s="243"/>
      <c r="H242" s="247">
        <v>32.853000000000002</v>
      </c>
      <c r="I242" s="248"/>
      <c r="J242" s="243"/>
      <c r="K242" s="243"/>
      <c r="L242" s="249"/>
      <c r="M242" s="250"/>
      <c r="N242" s="251"/>
      <c r="O242" s="251"/>
      <c r="P242" s="251"/>
      <c r="Q242" s="251"/>
      <c r="R242" s="251"/>
      <c r="S242" s="251"/>
      <c r="T242" s="252"/>
      <c r="U242" s="13"/>
      <c r="V242" s="13"/>
      <c r="W242" s="13"/>
      <c r="X242" s="13"/>
      <c r="Y242" s="13"/>
      <c r="Z242" s="13"/>
      <c r="AA242" s="13"/>
      <c r="AB242" s="13"/>
      <c r="AC242" s="13"/>
      <c r="AD242" s="13"/>
      <c r="AE242" s="13"/>
      <c r="AT242" s="253" t="s">
        <v>160</v>
      </c>
      <c r="AU242" s="253" t="s">
        <v>86</v>
      </c>
      <c r="AV242" s="13" t="s">
        <v>86</v>
      </c>
      <c r="AW242" s="13" t="s">
        <v>37</v>
      </c>
      <c r="AX242" s="13" t="s">
        <v>76</v>
      </c>
      <c r="AY242" s="253" t="s">
        <v>151</v>
      </c>
    </row>
    <row r="243" s="14" customFormat="1">
      <c r="A243" s="14"/>
      <c r="B243" s="257"/>
      <c r="C243" s="258"/>
      <c r="D243" s="244" t="s">
        <v>160</v>
      </c>
      <c r="E243" s="259" t="s">
        <v>19</v>
      </c>
      <c r="F243" s="260" t="s">
        <v>213</v>
      </c>
      <c r="G243" s="258"/>
      <c r="H243" s="259" t="s">
        <v>19</v>
      </c>
      <c r="I243" s="261"/>
      <c r="J243" s="258"/>
      <c r="K243" s="258"/>
      <c r="L243" s="262"/>
      <c r="M243" s="263"/>
      <c r="N243" s="264"/>
      <c r="O243" s="264"/>
      <c r="P243" s="264"/>
      <c r="Q243" s="264"/>
      <c r="R243" s="264"/>
      <c r="S243" s="264"/>
      <c r="T243" s="265"/>
      <c r="U243" s="14"/>
      <c r="V243" s="14"/>
      <c r="W243" s="14"/>
      <c r="X243" s="14"/>
      <c r="Y243" s="14"/>
      <c r="Z243" s="14"/>
      <c r="AA243" s="14"/>
      <c r="AB243" s="14"/>
      <c r="AC243" s="14"/>
      <c r="AD243" s="14"/>
      <c r="AE243" s="14"/>
      <c r="AT243" s="266" t="s">
        <v>160</v>
      </c>
      <c r="AU243" s="266" t="s">
        <v>86</v>
      </c>
      <c r="AV243" s="14" t="s">
        <v>83</v>
      </c>
      <c r="AW243" s="14" t="s">
        <v>37</v>
      </c>
      <c r="AX243" s="14" t="s">
        <v>76</v>
      </c>
      <c r="AY243" s="266" t="s">
        <v>151</v>
      </c>
    </row>
    <row r="244" s="13" customFormat="1">
      <c r="A244" s="13"/>
      <c r="B244" s="242"/>
      <c r="C244" s="243"/>
      <c r="D244" s="244" t="s">
        <v>160</v>
      </c>
      <c r="E244" s="245" t="s">
        <v>19</v>
      </c>
      <c r="F244" s="246" t="s">
        <v>310</v>
      </c>
      <c r="G244" s="243"/>
      <c r="H244" s="247">
        <v>10.167999999999999</v>
      </c>
      <c r="I244" s="248"/>
      <c r="J244" s="243"/>
      <c r="K244" s="243"/>
      <c r="L244" s="249"/>
      <c r="M244" s="250"/>
      <c r="N244" s="251"/>
      <c r="O244" s="251"/>
      <c r="P244" s="251"/>
      <c r="Q244" s="251"/>
      <c r="R244" s="251"/>
      <c r="S244" s="251"/>
      <c r="T244" s="252"/>
      <c r="U244" s="13"/>
      <c r="V244" s="13"/>
      <c r="W244" s="13"/>
      <c r="X244" s="13"/>
      <c r="Y244" s="13"/>
      <c r="Z244" s="13"/>
      <c r="AA244" s="13"/>
      <c r="AB244" s="13"/>
      <c r="AC244" s="13"/>
      <c r="AD244" s="13"/>
      <c r="AE244" s="13"/>
      <c r="AT244" s="253" t="s">
        <v>160</v>
      </c>
      <c r="AU244" s="253" t="s">
        <v>86</v>
      </c>
      <c r="AV244" s="13" t="s">
        <v>86</v>
      </c>
      <c r="AW244" s="13" t="s">
        <v>37</v>
      </c>
      <c r="AX244" s="13" t="s">
        <v>76</v>
      </c>
      <c r="AY244" s="253" t="s">
        <v>151</v>
      </c>
    </row>
    <row r="245" s="13" customFormat="1">
      <c r="A245" s="13"/>
      <c r="B245" s="242"/>
      <c r="C245" s="243"/>
      <c r="D245" s="244" t="s">
        <v>160</v>
      </c>
      <c r="E245" s="245" t="s">
        <v>19</v>
      </c>
      <c r="F245" s="246" t="s">
        <v>311</v>
      </c>
      <c r="G245" s="243"/>
      <c r="H245" s="247">
        <v>28.484000000000002</v>
      </c>
      <c r="I245" s="248"/>
      <c r="J245" s="243"/>
      <c r="K245" s="243"/>
      <c r="L245" s="249"/>
      <c r="M245" s="250"/>
      <c r="N245" s="251"/>
      <c r="O245" s="251"/>
      <c r="P245" s="251"/>
      <c r="Q245" s="251"/>
      <c r="R245" s="251"/>
      <c r="S245" s="251"/>
      <c r="T245" s="252"/>
      <c r="U245" s="13"/>
      <c r="V245" s="13"/>
      <c r="W245" s="13"/>
      <c r="X245" s="13"/>
      <c r="Y245" s="13"/>
      <c r="Z245" s="13"/>
      <c r="AA245" s="13"/>
      <c r="AB245" s="13"/>
      <c r="AC245" s="13"/>
      <c r="AD245" s="13"/>
      <c r="AE245" s="13"/>
      <c r="AT245" s="253" t="s">
        <v>160</v>
      </c>
      <c r="AU245" s="253" t="s">
        <v>86</v>
      </c>
      <c r="AV245" s="13" t="s">
        <v>86</v>
      </c>
      <c r="AW245" s="13" t="s">
        <v>37</v>
      </c>
      <c r="AX245" s="13" t="s">
        <v>76</v>
      </c>
      <c r="AY245" s="253" t="s">
        <v>151</v>
      </c>
    </row>
    <row r="246" s="13" customFormat="1">
      <c r="A246" s="13"/>
      <c r="B246" s="242"/>
      <c r="C246" s="243"/>
      <c r="D246" s="244" t="s">
        <v>160</v>
      </c>
      <c r="E246" s="245" t="s">
        <v>19</v>
      </c>
      <c r="F246" s="246" t="s">
        <v>312</v>
      </c>
      <c r="G246" s="243"/>
      <c r="H246" s="247">
        <v>24.704000000000001</v>
      </c>
      <c r="I246" s="248"/>
      <c r="J246" s="243"/>
      <c r="K246" s="243"/>
      <c r="L246" s="249"/>
      <c r="M246" s="250"/>
      <c r="N246" s="251"/>
      <c r="O246" s="251"/>
      <c r="P246" s="251"/>
      <c r="Q246" s="251"/>
      <c r="R246" s="251"/>
      <c r="S246" s="251"/>
      <c r="T246" s="252"/>
      <c r="U246" s="13"/>
      <c r="V246" s="13"/>
      <c r="W246" s="13"/>
      <c r="X246" s="13"/>
      <c r="Y246" s="13"/>
      <c r="Z246" s="13"/>
      <c r="AA246" s="13"/>
      <c r="AB246" s="13"/>
      <c r="AC246" s="13"/>
      <c r="AD246" s="13"/>
      <c r="AE246" s="13"/>
      <c r="AT246" s="253" t="s">
        <v>160</v>
      </c>
      <c r="AU246" s="253" t="s">
        <v>86</v>
      </c>
      <c r="AV246" s="13" t="s">
        <v>86</v>
      </c>
      <c r="AW246" s="13" t="s">
        <v>37</v>
      </c>
      <c r="AX246" s="13" t="s">
        <v>76</v>
      </c>
      <c r="AY246" s="253" t="s">
        <v>151</v>
      </c>
    </row>
    <row r="247" s="13" customFormat="1">
      <c r="A247" s="13"/>
      <c r="B247" s="242"/>
      <c r="C247" s="243"/>
      <c r="D247" s="244" t="s">
        <v>160</v>
      </c>
      <c r="E247" s="245" t="s">
        <v>19</v>
      </c>
      <c r="F247" s="246" t="s">
        <v>313</v>
      </c>
      <c r="G247" s="243"/>
      <c r="H247" s="247">
        <v>43.212000000000003</v>
      </c>
      <c r="I247" s="248"/>
      <c r="J247" s="243"/>
      <c r="K247" s="243"/>
      <c r="L247" s="249"/>
      <c r="M247" s="250"/>
      <c r="N247" s="251"/>
      <c r="O247" s="251"/>
      <c r="P247" s="251"/>
      <c r="Q247" s="251"/>
      <c r="R247" s="251"/>
      <c r="S247" s="251"/>
      <c r="T247" s="252"/>
      <c r="U247" s="13"/>
      <c r="V247" s="13"/>
      <c r="W247" s="13"/>
      <c r="X247" s="13"/>
      <c r="Y247" s="13"/>
      <c r="Z247" s="13"/>
      <c r="AA247" s="13"/>
      <c r="AB247" s="13"/>
      <c r="AC247" s="13"/>
      <c r="AD247" s="13"/>
      <c r="AE247" s="13"/>
      <c r="AT247" s="253" t="s">
        <v>160</v>
      </c>
      <c r="AU247" s="253" t="s">
        <v>86</v>
      </c>
      <c r="AV247" s="13" t="s">
        <v>86</v>
      </c>
      <c r="AW247" s="13" t="s">
        <v>37</v>
      </c>
      <c r="AX247" s="13" t="s">
        <v>76</v>
      </c>
      <c r="AY247" s="253" t="s">
        <v>151</v>
      </c>
    </row>
    <row r="248" s="13" customFormat="1">
      <c r="A248" s="13"/>
      <c r="B248" s="242"/>
      <c r="C248" s="243"/>
      <c r="D248" s="244" t="s">
        <v>160</v>
      </c>
      <c r="E248" s="245" t="s">
        <v>19</v>
      </c>
      <c r="F248" s="246" t="s">
        <v>314</v>
      </c>
      <c r="G248" s="243"/>
      <c r="H248" s="247">
        <v>42.829000000000001</v>
      </c>
      <c r="I248" s="248"/>
      <c r="J248" s="243"/>
      <c r="K248" s="243"/>
      <c r="L248" s="249"/>
      <c r="M248" s="250"/>
      <c r="N248" s="251"/>
      <c r="O248" s="251"/>
      <c r="P248" s="251"/>
      <c r="Q248" s="251"/>
      <c r="R248" s="251"/>
      <c r="S248" s="251"/>
      <c r="T248" s="252"/>
      <c r="U248" s="13"/>
      <c r="V248" s="13"/>
      <c r="W248" s="13"/>
      <c r="X248" s="13"/>
      <c r="Y248" s="13"/>
      <c r="Z248" s="13"/>
      <c r="AA248" s="13"/>
      <c r="AB248" s="13"/>
      <c r="AC248" s="13"/>
      <c r="AD248" s="13"/>
      <c r="AE248" s="13"/>
      <c r="AT248" s="253" t="s">
        <v>160</v>
      </c>
      <c r="AU248" s="253" t="s">
        <v>86</v>
      </c>
      <c r="AV248" s="13" t="s">
        <v>86</v>
      </c>
      <c r="AW248" s="13" t="s">
        <v>37</v>
      </c>
      <c r="AX248" s="13" t="s">
        <v>76</v>
      </c>
      <c r="AY248" s="253" t="s">
        <v>151</v>
      </c>
    </row>
    <row r="249" s="13" customFormat="1">
      <c r="A249" s="13"/>
      <c r="B249" s="242"/>
      <c r="C249" s="243"/>
      <c r="D249" s="244" t="s">
        <v>160</v>
      </c>
      <c r="E249" s="245" t="s">
        <v>19</v>
      </c>
      <c r="F249" s="246" t="s">
        <v>315</v>
      </c>
      <c r="G249" s="243"/>
      <c r="H249" s="247">
        <v>50.773000000000003</v>
      </c>
      <c r="I249" s="248"/>
      <c r="J249" s="243"/>
      <c r="K249" s="243"/>
      <c r="L249" s="249"/>
      <c r="M249" s="250"/>
      <c r="N249" s="251"/>
      <c r="O249" s="251"/>
      <c r="P249" s="251"/>
      <c r="Q249" s="251"/>
      <c r="R249" s="251"/>
      <c r="S249" s="251"/>
      <c r="T249" s="252"/>
      <c r="U249" s="13"/>
      <c r="V249" s="13"/>
      <c r="W249" s="13"/>
      <c r="X249" s="13"/>
      <c r="Y249" s="13"/>
      <c r="Z249" s="13"/>
      <c r="AA249" s="13"/>
      <c r="AB249" s="13"/>
      <c r="AC249" s="13"/>
      <c r="AD249" s="13"/>
      <c r="AE249" s="13"/>
      <c r="AT249" s="253" t="s">
        <v>160</v>
      </c>
      <c r="AU249" s="253" t="s">
        <v>86</v>
      </c>
      <c r="AV249" s="13" t="s">
        <v>86</v>
      </c>
      <c r="AW249" s="13" t="s">
        <v>37</v>
      </c>
      <c r="AX249" s="13" t="s">
        <v>76</v>
      </c>
      <c r="AY249" s="253" t="s">
        <v>151</v>
      </c>
    </row>
    <row r="250" s="13" customFormat="1">
      <c r="A250" s="13"/>
      <c r="B250" s="242"/>
      <c r="C250" s="243"/>
      <c r="D250" s="244" t="s">
        <v>160</v>
      </c>
      <c r="E250" s="245" t="s">
        <v>19</v>
      </c>
      <c r="F250" s="246" t="s">
        <v>316</v>
      </c>
      <c r="G250" s="243"/>
      <c r="H250" s="247">
        <v>41.795000000000002</v>
      </c>
      <c r="I250" s="248"/>
      <c r="J250" s="243"/>
      <c r="K250" s="243"/>
      <c r="L250" s="249"/>
      <c r="M250" s="250"/>
      <c r="N250" s="251"/>
      <c r="O250" s="251"/>
      <c r="P250" s="251"/>
      <c r="Q250" s="251"/>
      <c r="R250" s="251"/>
      <c r="S250" s="251"/>
      <c r="T250" s="252"/>
      <c r="U250" s="13"/>
      <c r="V250" s="13"/>
      <c r="W250" s="13"/>
      <c r="X250" s="13"/>
      <c r="Y250" s="13"/>
      <c r="Z250" s="13"/>
      <c r="AA250" s="13"/>
      <c r="AB250" s="13"/>
      <c r="AC250" s="13"/>
      <c r="AD250" s="13"/>
      <c r="AE250" s="13"/>
      <c r="AT250" s="253" t="s">
        <v>160</v>
      </c>
      <c r="AU250" s="253" t="s">
        <v>86</v>
      </c>
      <c r="AV250" s="13" t="s">
        <v>86</v>
      </c>
      <c r="AW250" s="13" t="s">
        <v>37</v>
      </c>
      <c r="AX250" s="13" t="s">
        <v>76</v>
      </c>
      <c r="AY250" s="253" t="s">
        <v>151</v>
      </c>
    </row>
    <row r="251" s="13" customFormat="1">
      <c r="A251" s="13"/>
      <c r="B251" s="242"/>
      <c r="C251" s="243"/>
      <c r="D251" s="244" t="s">
        <v>160</v>
      </c>
      <c r="E251" s="245" t="s">
        <v>19</v>
      </c>
      <c r="F251" s="246" t="s">
        <v>317</v>
      </c>
      <c r="G251" s="243"/>
      <c r="H251" s="247">
        <v>21.568999999999999</v>
      </c>
      <c r="I251" s="248"/>
      <c r="J251" s="243"/>
      <c r="K251" s="243"/>
      <c r="L251" s="249"/>
      <c r="M251" s="250"/>
      <c r="N251" s="251"/>
      <c r="O251" s="251"/>
      <c r="P251" s="251"/>
      <c r="Q251" s="251"/>
      <c r="R251" s="251"/>
      <c r="S251" s="251"/>
      <c r="T251" s="252"/>
      <c r="U251" s="13"/>
      <c r="V251" s="13"/>
      <c r="W251" s="13"/>
      <c r="X251" s="13"/>
      <c r="Y251" s="13"/>
      <c r="Z251" s="13"/>
      <c r="AA251" s="13"/>
      <c r="AB251" s="13"/>
      <c r="AC251" s="13"/>
      <c r="AD251" s="13"/>
      <c r="AE251" s="13"/>
      <c r="AT251" s="253" t="s">
        <v>160</v>
      </c>
      <c r="AU251" s="253" t="s">
        <v>86</v>
      </c>
      <c r="AV251" s="13" t="s">
        <v>86</v>
      </c>
      <c r="AW251" s="13" t="s">
        <v>37</v>
      </c>
      <c r="AX251" s="13" t="s">
        <v>76</v>
      </c>
      <c r="AY251" s="253" t="s">
        <v>151</v>
      </c>
    </row>
    <row r="252" s="14" customFormat="1">
      <c r="A252" s="14"/>
      <c r="B252" s="257"/>
      <c r="C252" s="258"/>
      <c r="D252" s="244" t="s">
        <v>160</v>
      </c>
      <c r="E252" s="259" t="s">
        <v>19</v>
      </c>
      <c r="F252" s="260" t="s">
        <v>216</v>
      </c>
      <c r="G252" s="258"/>
      <c r="H252" s="259" t="s">
        <v>19</v>
      </c>
      <c r="I252" s="261"/>
      <c r="J252" s="258"/>
      <c r="K252" s="258"/>
      <c r="L252" s="262"/>
      <c r="M252" s="263"/>
      <c r="N252" s="264"/>
      <c r="O252" s="264"/>
      <c r="P252" s="264"/>
      <c r="Q252" s="264"/>
      <c r="R252" s="264"/>
      <c r="S252" s="264"/>
      <c r="T252" s="265"/>
      <c r="U252" s="14"/>
      <c r="V252" s="14"/>
      <c r="W252" s="14"/>
      <c r="X252" s="14"/>
      <c r="Y252" s="14"/>
      <c r="Z252" s="14"/>
      <c r="AA252" s="14"/>
      <c r="AB252" s="14"/>
      <c r="AC252" s="14"/>
      <c r="AD252" s="14"/>
      <c r="AE252" s="14"/>
      <c r="AT252" s="266" t="s">
        <v>160</v>
      </c>
      <c r="AU252" s="266" t="s">
        <v>86</v>
      </c>
      <c r="AV252" s="14" t="s">
        <v>83</v>
      </c>
      <c r="AW252" s="14" t="s">
        <v>37</v>
      </c>
      <c r="AX252" s="14" t="s">
        <v>76</v>
      </c>
      <c r="AY252" s="266" t="s">
        <v>151</v>
      </c>
    </row>
    <row r="253" s="13" customFormat="1">
      <c r="A253" s="13"/>
      <c r="B253" s="242"/>
      <c r="C253" s="243"/>
      <c r="D253" s="244" t="s">
        <v>160</v>
      </c>
      <c r="E253" s="245" t="s">
        <v>19</v>
      </c>
      <c r="F253" s="246" t="s">
        <v>318</v>
      </c>
      <c r="G253" s="243"/>
      <c r="H253" s="247">
        <v>16.010999999999999</v>
      </c>
      <c r="I253" s="248"/>
      <c r="J253" s="243"/>
      <c r="K253" s="243"/>
      <c r="L253" s="249"/>
      <c r="M253" s="250"/>
      <c r="N253" s="251"/>
      <c r="O253" s="251"/>
      <c r="P253" s="251"/>
      <c r="Q253" s="251"/>
      <c r="R253" s="251"/>
      <c r="S253" s="251"/>
      <c r="T253" s="252"/>
      <c r="U253" s="13"/>
      <c r="V253" s="13"/>
      <c r="W253" s="13"/>
      <c r="X253" s="13"/>
      <c r="Y253" s="13"/>
      <c r="Z253" s="13"/>
      <c r="AA253" s="13"/>
      <c r="AB253" s="13"/>
      <c r="AC253" s="13"/>
      <c r="AD253" s="13"/>
      <c r="AE253" s="13"/>
      <c r="AT253" s="253" t="s">
        <v>160</v>
      </c>
      <c r="AU253" s="253" t="s">
        <v>86</v>
      </c>
      <c r="AV253" s="13" t="s">
        <v>86</v>
      </c>
      <c r="AW253" s="13" t="s">
        <v>37</v>
      </c>
      <c r="AX253" s="13" t="s">
        <v>76</v>
      </c>
      <c r="AY253" s="253" t="s">
        <v>151</v>
      </c>
    </row>
    <row r="254" s="13" customFormat="1">
      <c r="A254" s="13"/>
      <c r="B254" s="242"/>
      <c r="C254" s="243"/>
      <c r="D254" s="244" t="s">
        <v>160</v>
      </c>
      <c r="E254" s="245" t="s">
        <v>19</v>
      </c>
      <c r="F254" s="246" t="s">
        <v>319</v>
      </c>
      <c r="G254" s="243"/>
      <c r="H254" s="247">
        <v>41.210000000000001</v>
      </c>
      <c r="I254" s="248"/>
      <c r="J254" s="243"/>
      <c r="K254" s="243"/>
      <c r="L254" s="249"/>
      <c r="M254" s="250"/>
      <c r="N254" s="251"/>
      <c r="O254" s="251"/>
      <c r="P254" s="251"/>
      <c r="Q254" s="251"/>
      <c r="R254" s="251"/>
      <c r="S254" s="251"/>
      <c r="T254" s="252"/>
      <c r="U254" s="13"/>
      <c r="V254" s="13"/>
      <c r="W254" s="13"/>
      <c r="X254" s="13"/>
      <c r="Y254" s="13"/>
      <c r="Z254" s="13"/>
      <c r="AA254" s="13"/>
      <c r="AB254" s="13"/>
      <c r="AC254" s="13"/>
      <c r="AD254" s="13"/>
      <c r="AE254" s="13"/>
      <c r="AT254" s="253" t="s">
        <v>160</v>
      </c>
      <c r="AU254" s="253" t="s">
        <v>86</v>
      </c>
      <c r="AV254" s="13" t="s">
        <v>86</v>
      </c>
      <c r="AW254" s="13" t="s">
        <v>37</v>
      </c>
      <c r="AX254" s="13" t="s">
        <v>76</v>
      </c>
      <c r="AY254" s="253" t="s">
        <v>151</v>
      </c>
    </row>
    <row r="255" s="13" customFormat="1">
      <c r="A255" s="13"/>
      <c r="B255" s="242"/>
      <c r="C255" s="243"/>
      <c r="D255" s="244" t="s">
        <v>160</v>
      </c>
      <c r="E255" s="245" t="s">
        <v>19</v>
      </c>
      <c r="F255" s="246" t="s">
        <v>320</v>
      </c>
      <c r="G255" s="243"/>
      <c r="H255" s="247">
        <v>25.068999999999999</v>
      </c>
      <c r="I255" s="248"/>
      <c r="J255" s="243"/>
      <c r="K255" s="243"/>
      <c r="L255" s="249"/>
      <c r="M255" s="250"/>
      <c r="N255" s="251"/>
      <c r="O255" s="251"/>
      <c r="P255" s="251"/>
      <c r="Q255" s="251"/>
      <c r="R255" s="251"/>
      <c r="S255" s="251"/>
      <c r="T255" s="252"/>
      <c r="U255" s="13"/>
      <c r="V255" s="13"/>
      <c r="W255" s="13"/>
      <c r="X255" s="13"/>
      <c r="Y255" s="13"/>
      <c r="Z255" s="13"/>
      <c r="AA255" s="13"/>
      <c r="AB255" s="13"/>
      <c r="AC255" s="13"/>
      <c r="AD255" s="13"/>
      <c r="AE255" s="13"/>
      <c r="AT255" s="253" t="s">
        <v>160</v>
      </c>
      <c r="AU255" s="253" t="s">
        <v>86</v>
      </c>
      <c r="AV255" s="13" t="s">
        <v>86</v>
      </c>
      <c r="AW255" s="13" t="s">
        <v>37</v>
      </c>
      <c r="AX255" s="13" t="s">
        <v>76</v>
      </c>
      <c r="AY255" s="253" t="s">
        <v>151</v>
      </c>
    </row>
    <row r="256" s="13" customFormat="1">
      <c r="A256" s="13"/>
      <c r="B256" s="242"/>
      <c r="C256" s="243"/>
      <c r="D256" s="244" t="s">
        <v>160</v>
      </c>
      <c r="E256" s="245" t="s">
        <v>19</v>
      </c>
      <c r="F256" s="246" t="s">
        <v>321</v>
      </c>
      <c r="G256" s="243"/>
      <c r="H256" s="247">
        <v>44.106999999999999</v>
      </c>
      <c r="I256" s="248"/>
      <c r="J256" s="243"/>
      <c r="K256" s="243"/>
      <c r="L256" s="249"/>
      <c r="M256" s="250"/>
      <c r="N256" s="251"/>
      <c r="O256" s="251"/>
      <c r="P256" s="251"/>
      <c r="Q256" s="251"/>
      <c r="R256" s="251"/>
      <c r="S256" s="251"/>
      <c r="T256" s="252"/>
      <c r="U256" s="13"/>
      <c r="V256" s="13"/>
      <c r="W256" s="13"/>
      <c r="X256" s="13"/>
      <c r="Y256" s="13"/>
      <c r="Z256" s="13"/>
      <c r="AA256" s="13"/>
      <c r="AB256" s="13"/>
      <c r="AC256" s="13"/>
      <c r="AD256" s="13"/>
      <c r="AE256" s="13"/>
      <c r="AT256" s="253" t="s">
        <v>160</v>
      </c>
      <c r="AU256" s="253" t="s">
        <v>86</v>
      </c>
      <c r="AV256" s="13" t="s">
        <v>86</v>
      </c>
      <c r="AW256" s="13" t="s">
        <v>37</v>
      </c>
      <c r="AX256" s="13" t="s">
        <v>76</v>
      </c>
      <c r="AY256" s="253" t="s">
        <v>151</v>
      </c>
    </row>
    <row r="257" s="13" customFormat="1">
      <c r="A257" s="13"/>
      <c r="B257" s="242"/>
      <c r="C257" s="243"/>
      <c r="D257" s="244" t="s">
        <v>160</v>
      </c>
      <c r="E257" s="245" t="s">
        <v>19</v>
      </c>
      <c r="F257" s="246" t="s">
        <v>322</v>
      </c>
      <c r="G257" s="243"/>
      <c r="H257" s="247">
        <v>42.829000000000001</v>
      </c>
      <c r="I257" s="248"/>
      <c r="J257" s="243"/>
      <c r="K257" s="243"/>
      <c r="L257" s="249"/>
      <c r="M257" s="250"/>
      <c r="N257" s="251"/>
      <c r="O257" s="251"/>
      <c r="P257" s="251"/>
      <c r="Q257" s="251"/>
      <c r="R257" s="251"/>
      <c r="S257" s="251"/>
      <c r="T257" s="252"/>
      <c r="U257" s="13"/>
      <c r="V257" s="13"/>
      <c r="W257" s="13"/>
      <c r="X257" s="13"/>
      <c r="Y257" s="13"/>
      <c r="Z257" s="13"/>
      <c r="AA257" s="13"/>
      <c r="AB257" s="13"/>
      <c r="AC257" s="13"/>
      <c r="AD257" s="13"/>
      <c r="AE257" s="13"/>
      <c r="AT257" s="253" t="s">
        <v>160</v>
      </c>
      <c r="AU257" s="253" t="s">
        <v>86</v>
      </c>
      <c r="AV257" s="13" t="s">
        <v>86</v>
      </c>
      <c r="AW257" s="13" t="s">
        <v>37</v>
      </c>
      <c r="AX257" s="13" t="s">
        <v>76</v>
      </c>
      <c r="AY257" s="253" t="s">
        <v>151</v>
      </c>
    </row>
    <row r="258" s="13" customFormat="1">
      <c r="A258" s="13"/>
      <c r="B258" s="242"/>
      <c r="C258" s="243"/>
      <c r="D258" s="244" t="s">
        <v>160</v>
      </c>
      <c r="E258" s="245" t="s">
        <v>19</v>
      </c>
      <c r="F258" s="246" t="s">
        <v>323</v>
      </c>
      <c r="G258" s="243"/>
      <c r="H258" s="247">
        <v>50.372999999999998</v>
      </c>
      <c r="I258" s="248"/>
      <c r="J258" s="243"/>
      <c r="K258" s="243"/>
      <c r="L258" s="249"/>
      <c r="M258" s="250"/>
      <c r="N258" s="251"/>
      <c r="O258" s="251"/>
      <c r="P258" s="251"/>
      <c r="Q258" s="251"/>
      <c r="R258" s="251"/>
      <c r="S258" s="251"/>
      <c r="T258" s="252"/>
      <c r="U258" s="13"/>
      <c r="V258" s="13"/>
      <c r="W258" s="13"/>
      <c r="X258" s="13"/>
      <c r="Y258" s="13"/>
      <c r="Z258" s="13"/>
      <c r="AA258" s="13"/>
      <c r="AB258" s="13"/>
      <c r="AC258" s="13"/>
      <c r="AD258" s="13"/>
      <c r="AE258" s="13"/>
      <c r="AT258" s="253" t="s">
        <v>160</v>
      </c>
      <c r="AU258" s="253" t="s">
        <v>86</v>
      </c>
      <c r="AV258" s="13" t="s">
        <v>86</v>
      </c>
      <c r="AW258" s="13" t="s">
        <v>37</v>
      </c>
      <c r="AX258" s="13" t="s">
        <v>76</v>
      </c>
      <c r="AY258" s="253" t="s">
        <v>151</v>
      </c>
    </row>
    <row r="259" s="13" customFormat="1">
      <c r="A259" s="13"/>
      <c r="B259" s="242"/>
      <c r="C259" s="243"/>
      <c r="D259" s="244" t="s">
        <v>160</v>
      </c>
      <c r="E259" s="245" t="s">
        <v>19</v>
      </c>
      <c r="F259" s="246" t="s">
        <v>324</v>
      </c>
      <c r="G259" s="243"/>
      <c r="H259" s="247">
        <v>37.07</v>
      </c>
      <c r="I259" s="248"/>
      <c r="J259" s="243"/>
      <c r="K259" s="243"/>
      <c r="L259" s="249"/>
      <c r="M259" s="250"/>
      <c r="N259" s="251"/>
      <c r="O259" s="251"/>
      <c r="P259" s="251"/>
      <c r="Q259" s="251"/>
      <c r="R259" s="251"/>
      <c r="S259" s="251"/>
      <c r="T259" s="252"/>
      <c r="U259" s="13"/>
      <c r="V259" s="13"/>
      <c r="W259" s="13"/>
      <c r="X259" s="13"/>
      <c r="Y259" s="13"/>
      <c r="Z259" s="13"/>
      <c r="AA259" s="13"/>
      <c r="AB259" s="13"/>
      <c r="AC259" s="13"/>
      <c r="AD259" s="13"/>
      <c r="AE259" s="13"/>
      <c r="AT259" s="253" t="s">
        <v>160</v>
      </c>
      <c r="AU259" s="253" t="s">
        <v>86</v>
      </c>
      <c r="AV259" s="13" t="s">
        <v>86</v>
      </c>
      <c r="AW259" s="13" t="s">
        <v>37</v>
      </c>
      <c r="AX259" s="13" t="s">
        <v>76</v>
      </c>
      <c r="AY259" s="253" t="s">
        <v>151</v>
      </c>
    </row>
    <row r="260" s="13" customFormat="1">
      <c r="A260" s="13"/>
      <c r="B260" s="242"/>
      <c r="C260" s="243"/>
      <c r="D260" s="244" t="s">
        <v>160</v>
      </c>
      <c r="E260" s="245" t="s">
        <v>19</v>
      </c>
      <c r="F260" s="246" t="s">
        <v>325</v>
      </c>
      <c r="G260" s="243"/>
      <c r="H260" s="247">
        <v>21.846</v>
      </c>
      <c r="I260" s="248"/>
      <c r="J260" s="243"/>
      <c r="K260" s="243"/>
      <c r="L260" s="249"/>
      <c r="M260" s="250"/>
      <c r="N260" s="251"/>
      <c r="O260" s="251"/>
      <c r="P260" s="251"/>
      <c r="Q260" s="251"/>
      <c r="R260" s="251"/>
      <c r="S260" s="251"/>
      <c r="T260" s="252"/>
      <c r="U260" s="13"/>
      <c r="V260" s="13"/>
      <c r="W260" s="13"/>
      <c r="X260" s="13"/>
      <c r="Y260" s="13"/>
      <c r="Z260" s="13"/>
      <c r="AA260" s="13"/>
      <c r="AB260" s="13"/>
      <c r="AC260" s="13"/>
      <c r="AD260" s="13"/>
      <c r="AE260" s="13"/>
      <c r="AT260" s="253" t="s">
        <v>160</v>
      </c>
      <c r="AU260" s="253" t="s">
        <v>86</v>
      </c>
      <c r="AV260" s="13" t="s">
        <v>86</v>
      </c>
      <c r="AW260" s="13" t="s">
        <v>37</v>
      </c>
      <c r="AX260" s="13" t="s">
        <v>76</v>
      </c>
      <c r="AY260" s="253" t="s">
        <v>151</v>
      </c>
    </row>
    <row r="261" s="15" customFormat="1">
      <c r="A261" s="15"/>
      <c r="B261" s="267"/>
      <c r="C261" s="268"/>
      <c r="D261" s="244" t="s">
        <v>160</v>
      </c>
      <c r="E261" s="269" t="s">
        <v>19</v>
      </c>
      <c r="F261" s="270" t="s">
        <v>172</v>
      </c>
      <c r="G261" s="268"/>
      <c r="H261" s="271">
        <v>894</v>
      </c>
      <c r="I261" s="272"/>
      <c r="J261" s="268"/>
      <c r="K261" s="268"/>
      <c r="L261" s="273"/>
      <c r="M261" s="274"/>
      <c r="N261" s="275"/>
      <c r="O261" s="275"/>
      <c r="P261" s="275"/>
      <c r="Q261" s="275"/>
      <c r="R261" s="275"/>
      <c r="S261" s="275"/>
      <c r="T261" s="276"/>
      <c r="U261" s="15"/>
      <c r="V261" s="15"/>
      <c r="W261" s="15"/>
      <c r="X261" s="15"/>
      <c r="Y261" s="15"/>
      <c r="Z261" s="15"/>
      <c r="AA261" s="15"/>
      <c r="AB261" s="15"/>
      <c r="AC261" s="15"/>
      <c r="AD261" s="15"/>
      <c r="AE261" s="15"/>
      <c r="AT261" s="277" t="s">
        <v>160</v>
      </c>
      <c r="AU261" s="277" t="s">
        <v>86</v>
      </c>
      <c r="AV261" s="15" t="s">
        <v>158</v>
      </c>
      <c r="AW261" s="15" t="s">
        <v>37</v>
      </c>
      <c r="AX261" s="15" t="s">
        <v>83</v>
      </c>
      <c r="AY261" s="277" t="s">
        <v>151</v>
      </c>
    </row>
    <row r="262" s="2" customFormat="1" ht="24" customHeight="1">
      <c r="A262" s="41"/>
      <c r="B262" s="42"/>
      <c r="C262" s="229" t="s">
        <v>7</v>
      </c>
      <c r="D262" s="229" t="s">
        <v>154</v>
      </c>
      <c r="E262" s="230" t="s">
        <v>326</v>
      </c>
      <c r="F262" s="231" t="s">
        <v>327</v>
      </c>
      <c r="G262" s="232" t="s">
        <v>157</v>
      </c>
      <c r="H262" s="233">
        <v>894</v>
      </c>
      <c r="I262" s="234"/>
      <c r="J262" s="235">
        <f>ROUND(I262*H262,2)</f>
        <v>0</v>
      </c>
      <c r="K262" s="231" t="s">
        <v>165</v>
      </c>
      <c r="L262" s="47"/>
      <c r="M262" s="236" t="s">
        <v>19</v>
      </c>
      <c r="N262" s="237" t="s">
        <v>47</v>
      </c>
      <c r="O262" s="87"/>
      <c r="P262" s="238">
        <f>O262*H262</f>
        <v>0</v>
      </c>
      <c r="Q262" s="238">
        <v>0.018380000000000001</v>
      </c>
      <c r="R262" s="238">
        <f>Q262*H262</f>
        <v>16.431720000000002</v>
      </c>
      <c r="S262" s="238">
        <v>0</v>
      </c>
      <c r="T262" s="239">
        <f>S262*H262</f>
        <v>0</v>
      </c>
      <c r="U262" s="41"/>
      <c r="V262" s="41"/>
      <c r="W262" s="41"/>
      <c r="X262" s="41"/>
      <c r="Y262" s="41"/>
      <c r="Z262" s="41"/>
      <c r="AA262" s="41"/>
      <c r="AB262" s="41"/>
      <c r="AC262" s="41"/>
      <c r="AD262" s="41"/>
      <c r="AE262" s="41"/>
      <c r="AR262" s="240" t="s">
        <v>158</v>
      </c>
      <c r="AT262" s="240" t="s">
        <v>154</v>
      </c>
      <c r="AU262" s="240" t="s">
        <v>86</v>
      </c>
      <c r="AY262" s="20" t="s">
        <v>151</v>
      </c>
      <c r="BE262" s="241">
        <f>IF(N262="základní",J262,0)</f>
        <v>0</v>
      </c>
      <c r="BF262" s="241">
        <f>IF(N262="snížená",J262,0)</f>
        <v>0</v>
      </c>
      <c r="BG262" s="241">
        <f>IF(N262="zákl. přenesená",J262,0)</f>
        <v>0</v>
      </c>
      <c r="BH262" s="241">
        <f>IF(N262="sníž. přenesená",J262,0)</f>
        <v>0</v>
      </c>
      <c r="BI262" s="241">
        <f>IF(N262="nulová",J262,0)</f>
        <v>0</v>
      </c>
      <c r="BJ262" s="20" t="s">
        <v>83</v>
      </c>
      <c r="BK262" s="241">
        <f>ROUND(I262*H262,2)</f>
        <v>0</v>
      </c>
      <c r="BL262" s="20" t="s">
        <v>158</v>
      </c>
      <c r="BM262" s="240" t="s">
        <v>328</v>
      </c>
    </row>
    <row r="263" s="2" customFormat="1">
      <c r="A263" s="41"/>
      <c r="B263" s="42"/>
      <c r="C263" s="43"/>
      <c r="D263" s="244" t="s">
        <v>167</v>
      </c>
      <c r="E263" s="43"/>
      <c r="F263" s="254" t="s">
        <v>329</v>
      </c>
      <c r="G263" s="43"/>
      <c r="H263" s="43"/>
      <c r="I263" s="149"/>
      <c r="J263" s="43"/>
      <c r="K263" s="43"/>
      <c r="L263" s="47"/>
      <c r="M263" s="255"/>
      <c r="N263" s="256"/>
      <c r="O263" s="87"/>
      <c r="P263" s="87"/>
      <c r="Q263" s="87"/>
      <c r="R263" s="87"/>
      <c r="S263" s="87"/>
      <c r="T263" s="88"/>
      <c r="U263" s="41"/>
      <c r="V263" s="41"/>
      <c r="W263" s="41"/>
      <c r="X263" s="41"/>
      <c r="Y263" s="41"/>
      <c r="Z263" s="41"/>
      <c r="AA263" s="41"/>
      <c r="AB263" s="41"/>
      <c r="AC263" s="41"/>
      <c r="AD263" s="41"/>
      <c r="AE263" s="41"/>
      <c r="AT263" s="20" t="s">
        <v>167</v>
      </c>
      <c r="AU263" s="20" t="s">
        <v>86</v>
      </c>
    </row>
    <row r="264" s="13" customFormat="1">
      <c r="A264" s="13"/>
      <c r="B264" s="242"/>
      <c r="C264" s="243"/>
      <c r="D264" s="244" t="s">
        <v>160</v>
      </c>
      <c r="E264" s="245" t="s">
        <v>19</v>
      </c>
      <c r="F264" s="246" t="s">
        <v>330</v>
      </c>
      <c r="G264" s="243"/>
      <c r="H264" s="247">
        <v>894</v>
      </c>
      <c r="I264" s="248"/>
      <c r="J264" s="243"/>
      <c r="K264" s="243"/>
      <c r="L264" s="249"/>
      <c r="M264" s="250"/>
      <c r="N264" s="251"/>
      <c r="O264" s="251"/>
      <c r="P264" s="251"/>
      <c r="Q264" s="251"/>
      <c r="R264" s="251"/>
      <c r="S264" s="251"/>
      <c r="T264" s="252"/>
      <c r="U264" s="13"/>
      <c r="V264" s="13"/>
      <c r="W264" s="13"/>
      <c r="X264" s="13"/>
      <c r="Y264" s="13"/>
      <c r="Z264" s="13"/>
      <c r="AA264" s="13"/>
      <c r="AB264" s="13"/>
      <c r="AC264" s="13"/>
      <c r="AD264" s="13"/>
      <c r="AE264" s="13"/>
      <c r="AT264" s="253" t="s">
        <v>160</v>
      </c>
      <c r="AU264" s="253" t="s">
        <v>86</v>
      </c>
      <c r="AV264" s="13" t="s">
        <v>86</v>
      </c>
      <c r="AW264" s="13" t="s">
        <v>37</v>
      </c>
      <c r="AX264" s="13" t="s">
        <v>83</v>
      </c>
      <c r="AY264" s="253" t="s">
        <v>151</v>
      </c>
    </row>
    <row r="265" s="2" customFormat="1" ht="24" customHeight="1">
      <c r="A265" s="41"/>
      <c r="B265" s="42"/>
      <c r="C265" s="229" t="s">
        <v>331</v>
      </c>
      <c r="D265" s="229" t="s">
        <v>154</v>
      </c>
      <c r="E265" s="230" t="s">
        <v>332</v>
      </c>
      <c r="F265" s="231" t="s">
        <v>333</v>
      </c>
      <c r="G265" s="232" t="s">
        <v>157</v>
      </c>
      <c r="H265" s="233">
        <v>124</v>
      </c>
      <c r="I265" s="234"/>
      <c r="J265" s="235">
        <f>ROUND(I265*H265,2)</f>
        <v>0</v>
      </c>
      <c r="K265" s="231" t="s">
        <v>165</v>
      </c>
      <c r="L265" s="47"/>
      <c r="M265" s="236" t="s">
        <v>19</v>
      </c>
      <c r="N265" s="237" t="s">
        <v>47</v>
      </c>
      <c r="O265" s="87"/>
      <c r="P265" s="238">
        <f>O265*H265</f>
        <v>0</v>
      </c>
      <c r="Q265" s="238">
        <v>0.017000000000000001</v>
      </c>
      <c r="R265" s="238">
        <f>Q265*H265</f>
        <v>2.1080000000000001</v>
      </c>
      <c r="S265" s="238">
        <v>0</v>
      </c>
      <c r="T265" s="239">
        <f>S265*H265</f>
        <v>0</v>
      </c>
      <c r="U265" s="41"/>
      <c r="V265" s="41"/>
      <c r="W265" s="41"/>
      <c r="X265" s="41"/>
      <c r="Y265" s="41"/>
      <c r="Z265" s="41"/>
      <c r="AA265" s="41"/>
      <c r="AB265" s="41"/>
      <c r="AC265" s="41"/>
      <c r="AD265" s="41"/>
      <c r="AE265" s="41"/>
      <c r="AR265" s="240" t="s">
        <v>158</v>
      </c>
      <c r="AT265" s="240" t="s">
        <v>154</v>
      </c>
      <c r="AU265" s="240" t="s">
        <v>86</v>
      </c>
      <c r="AY265" s="20" t="s">
        <v>151</v>
      </c>
      <c r="BE265" s="241">
        <f>IF(N265="základní",J265,0)</f>
        <v>0</v>
      </c>
      <c r="BF265" s="241">
        <f>IF(N265="snížená",J265,0)</f>
        <v>0</v>
      </c>
      <c r="BG265" s="241">
        <f>IF(N265="zákl. přenesená",J265,0)</f>
        <v>0</v>
      </c>
      <c r="BH265" s="241">
        <f>IF(N265="sníž. přenesená",J265,0)</f>
        <v>0</v>
      </c>
      <c r="BI265" s="241">
        <f>IF(N265="nulová",J265,0)</f>
        <v>0</v>
      </c>
      <c r="BJ265" s="20" t="s">
        <v>83</v>
      </c>
      <c r="BK265" s="241">
        <f>ROUND(I265*H265,2)</f>
        <v>0</v>
      </c>
      <c r="BL265" s="20" t="s">
        <v>158</v>
      </c>
      <c r="BM265" s="240" t="s">
        <v>334</v>
      </c>
    </row>
    <row r="266" s="2" customFormat="1">
      <c r="A266" s="41"/>
      <c r="B266" s="42"/>
      <c r="C266" s="43"/>
      <c r="D266" s="244" t="s">
        <v>167</v>
      </c>
      <c r="E266" s="43"/>
      <c r="F266" s="254" t="s">
        <v>291</v>
      </c>
      <c r="G266" s="43"/>
      <c r="H266" s="43"/>
      <c r="I266" s="149"/>
      <c r="J266" s="43"/>
      <c r="K266" s="43"/>
      <c r="L266" s="47"/>
      <c r="M266" s="255"/>
      <c r="N266" s="256"/>
      <c r="O266" s="87"/>
      <c r="P266" s="87"/>
      <c r="Q266" s="87"/>
      <c r="R266" s="87"/>
      <c r="S266" s="87"/>
      <c r="T266" s="88"/>
      <c r="U266" s="41"/>
      <c r="V266" s="41"/>
      <c r="W266" s="41"/>
      <c r="X266" s="41"/>
      <c r="Y266" s="41"/>
      <c r="Z266" s="41"/>
      <c r="AA266" s="41"/>
      <c r="AB266" s="41"/>
      <c r="AC266" s="41"/>
      <c r="AD266" s="41"/>
      <c r="AE266" s="41"/>
      <c r="AT266" s="20" t="s">
        <v>167</v>
      </c>
      <c r="AU266" s="20" t="s">
        <v>86</v>
      </c>
    </row>
    <row r="267" s="14" customFormat="1">
      <c r="A267" s="14"/>
      <c r="B267" s="257"/>
      <c r="C267" s="258"/>
      <c r="D267" s="244" t="s">
        <v>160</v>
      </c>
      <c r="E267" s="259" t="s">
        <v>19</v>
      </c>
      <c r="F267" s="260" t="s">
        <v>209</v>
      </c>
      <c r="G267" s="258"/>
      <c r="H267" s="259" t="s">
        <v>19</v>
      </c>
      <c r="I267" s="261"/>
      <c r="J267" s="258"/>
      <c r="K267" s="258"/>
      <c r="L267" s="262"/>
      <c r="M267" s="263"/>
      <c r="N267" s="264"/>
      <c r="O267" s="264"/>
      <c r="P267" s="264"/>
      <c r="Q267" s="264"/>
      <c r="R267" s="264"/>
      <c r="S267" s="264"/>
      <c r="T267" s="265"/>
      <c r="U267" s="14"/>
      <c r="V267" s="14"/>
      <c r="W267" s="14"/>
      <c r="X267" s="14"/>
      <c r="Y267" s="14"/>
      <c r="Z267" s="14"/>
      <c r="AA267" s="14"/>
      <c r="AB267" s="14"/>
      <c r="AC267" s="14"/>
      <c r="AD267" s="14"/>
      <c r="AE267" s="14"/>
      <c r="AT267" s="266" t="s">
        <v>160</v>
      </c>
      <c r="AU267" s="266" t="s">
        <v>86</v>
      </c>
      <c r="AV267" s="14" t="s">
        <v>83</v>
      </c>
      <c r="AW267" s="14" t="s">
        <v>37</v>
      </c>
      <c r="AX267" s="14" t="s">
        <v>76</v>
      </c>
      <c r="AY267" s="266" t="s">
        <v>151</v>
      </c>
    </row>
    <row r="268" s="13" customFormat="1">
      <c r="A268" s="13"/>
      <c r="B268" s="242"/>
      <c r="C268" s="243"/>
      <c r="D268" s="244" t="s">
        <v>160</v>
      </c>
      <c r="E268" s="245" t="s">
        <v>19</v>
      </c>
      <c r="F268" s="246" t="s">
        <v>335</v>
      </c>
      <c r="G268" s="243"/>
      <c r="H268" s="247">
        <v>29.489000000000001</v>
      </c>
      <c r="I268" s="248"/>
      <c r="J268" s="243"/>
      <c r="K268" s="243"/>
      <c r="L268" s="249"/>
      <c r="M268" s="250"/>
      <c r="N268" s="251"/>
      <c r="O268" s="251"/>
      <c r="P268" s="251"/>
      <c r="Q268" s="251"/>
      <c r="R268" s="251"/>
      <c r="S268" s="251"/>
      <c r="T268" s="252"/>
      <c r="U268" s="13"/>
      <c r="V268" s="13"/>
      <c r="W268" s="13"/>
      <c r="X268" s="13"/>
      <c r="Y268" s="13"/>
      <c r="Z268" s="13"/>
      <c r="AA268" s="13"/>
      <c r="AB268" s="13"/>
      <c r="AC268" s="13"/>
      <c r="AD268" s="13"/>
      <c r="AE268" s="13"/>
      <c r="AT268" s="253" t="s">
        <v>160</v>
      </c>
      <c r="AU268" s="253" t="s">
        <v>86</v>
      </c>
      <c r="AV268" s="13" t="s">
        <v>86</v>
      </c>
      <c r="AW268" s="13" t="s">
        <v>37</v>
      </c>
      <c r="AX268" s="13" t="s">
        <v>76</v>
      </c>
      <c r="AY268" s="253" t="s">
        <v>151</v>
      </c>
    </row>
    <row r="269" s="13" customFormat="1">
      <c r="A269" s="13"/>
      <c r="B269" s="242"/>
      <c r="C269" s="243"/>
      <c r="D269" s="244" t="s">
        <v>160</v>
      </c>
      <c r="E269" s="245" t="s">
        <v>19</v>
      </c>
      <c r="F269" s="246" t="s">
        <v>336</v>
      </c>
      <c r="G269" s="243"/>
      <c r="H269" s="247">
        <v>25.172000000000001</v>
      </c>
      <c r="I269" s="248"/>
      <c r="J269" s="243"/>
      <c r="K269" s="243"/>
      <c r="L269" s="249"/>
      <c r="M269" s="250"/>
      <c r="N269" s="251"/>
      <c r="O269" s="251"/>
      <c r="P269" s="251"/>
      <c r="Q269" s="251"/>
      <c r="R269" s="251"/>
      <c r="S269" s="251"/>
      <c r="T269" s="252"/>
      <c r="U269" s="13"/>
      <c r="V269" s="13"/>
      <c r="W269" s="13"/>
      <c r="X269" s="13"/>
      <c r="Y269" s="13"/>
      <c r="Z269" s="13"/>
      <c r="AA269" s="13"/>
      <c r="AB269" s="13"/>
      <c r="AC269" s="13"/>
      <c r="AD269" s="13"/>
      <c r="AE269" s="13"/>
      <c r="AT269" s="253" t="s">
        <v>160</v>
      </c>
      <c r="AU269" s="253" t="s">
        <v>86</v>
      </c>
      <c r="AV269" s="13" t="s">
        <v>86</v>
      </c>
      <c r="AW269" s="13" t="s">
        <v>37</v>
      </c>
      <c r="AX269" s="13" t="s">
        <v>76</v>
      </c>
      <c r="AY269" s="253" t="s">
        <v>151</v>
      </c>
    </row>
    <row r="270" s="13" customFormat="1">
      <c r="A270" s="13"/>
      <c r="B270" s="242"/>
      <c r="C270" s="243"/>
      <c r="D270" s="244" t="s">
        <v>160</v>
      </c>
      <c r="E270" s="245" t="s">
        <v>19</v>
      </c>
      <c r="F270" s="246" t="s">
        <v>337</v>
      </c>
      <c r="G270" s="243"/>
      <c r="H270" s="247">
        <v>36.036999999999999</v>
      </c>
      <c r="I270" s="248"/>
      <c r="J270" s="243"/>
      <c r="K270" s="243"/>
      <c r="L270" s="249"/>
      <c r="M270" s="250"/>
      <c r="N270" s="251"/>
      <c r="O270" s="251"/>
      <c r="P270" s="251"/>
      <c r="Q270" s="251"/>
      <c r="R270" s="251"/>
      <c r="S270" s="251"/>
      <c r="T270" s="252"/>
      <c r="U270" s="13"/>
      <c r="V270" s="13"/>
      <c r="W270" s="13"/>
      <c r="X270" s="13"/>
      <c r="Y270" s="13"/>
      <c r="Z270" s="13"/>
      <c r="AA270" s="13"/>
      <c r="AB270" s="13"/>
      <c r="AC270" s="13"/>
      <c r="AD270" s="13"/>
      <c r="AE270" s="13"/>
      <c r="AT270" s="253" t="s">
        <v>160</v>
      </c>
      <c r="AU270" s="253" t="s">
        <v>86</v>
      </c>
      <c r="AV270" s="13" t="s">
        <v>86</v>
      </c>
      <c r="AW270" s="13" t="s">
        <v>37</v>
      </c>
      <c r="AX270" s="13" t="s">
        <v>76</v>
      </c>
      <c r="AY270" s="253" t="s">
        <v>151</v>
      </c>
    </row>
    <row r="271" s="13" customFormat="1">
      <c r="A271" s="13"/>
      <c r="B271" s="242"/>
      <c r="C271" s="243"/>
      <c r="D271" s="244" t="s">
        <v>160</v>
      </c>
      <c r="E271" s="245" t="s">
        <v>19</v>
      </c>
      <c r="F271" s="246" t="s">
        <v>338</v>
      </c>
      <c r="G271" s="243"/>
      <c r="H271" s="247">
        <v>33.302</v>
      </c>
      <c r="I271" s="248"/>
      <c r="J271" s="243"/>
      <c r="K271" s="243"/>
      <c r="L271" s="249"/>
      <c r="M271" s="250"/>
      <c r="N271" s="251"/>
      <c r="O271" s="251"/>
      <c r="P271" s="251"/>
      <c r="Q271" s="251"/>
      <c r="R271" s="251"/>
      <c r="S271" s="251"/>
      <c r="T271" s="252"/>
      <c r="U271" s="13"/>
      <c r="V271" s="13"/>
      <c r="W271" s="13"/>
      <c r="X271" s="13"/>
      <c r="Y271" s="13"/>
      <c r="Z271" s="13"/>
      <c r="AA271" s="13"/>
      <c r="AB271" s="13"/>
      <c r="AC271" s="13"/>
      <c r="AD271" s="13"/>
      <c r="AE271" s="13"/>
      <c r="AT271" s="253" t="s">
        <v>160</v>
      </c>
      <c r="AU271" s="253" t="s">
        <v>86</v>
      </c>
      <c r="AV271" s="13" t="s">
        <v>86</v>
      </c>
      <c r="AW271" s="13" t="s">
        <v>37</v>
      </c>
      <c r="AX271" s="13" t="s">
        <v>76</v>
      </c>
      <c r="AY271" s="253" t="s">
        <v>151</v>
      </c>
    </row>
    <row r="272" s="15" customFormat="1">
      <c r="A272" s="15"/>
      <c r="B272" s="267"/>
      <c r="C272" s="268"/>
      <c r="D272" s="244" t="s">
        <v>160</v>
      </c>
      <c r="E272" s="269" t="s">
        <v>19</v>
      </c>
      <c r="F272" s="270" t="s">
        <v>172</v>
      </c>
      <c r="G272" s="268"/>
      <c r="H272" s="271">
        <v>124</v>
      </c>
      <c r="I272" s="272"/>
      <c r="J272" s="268"/>
      <c r="K272" s="268"/>
      <c r="L272" s="273"/>
      <c r="M272" s="274"/>
      <c r="N272" s="275"/>
      <c r="O272" s="275"/>
      <c r="P272" s="275"/>
      <c r="Q272" s="275"/>
      <c r="R272" s="275"/>
      <c r="S272" s="275"/>
      <c r="T272" s="276"/>
      <c r="U272" s="15"/>
      <c r="V272" s="15"/>
      <c r="W272" s="15"/>
      <c r="X272" s="15"/>
      <c r="Y272" s="15"/>
      <c r="Z272" s="15"/>
      <c r="AA272" s="15"/>
      <c r="AB272" s="15"/>
      <c r="AC272" s="15"/>
      <c r="AD272" s="15"/>
      <c r="AE272" s="15"/>
      <c r="AT272" s="277" t="s">
        <v>160</v>
      </c>
      <c r="AU272" s="277" t="s">
        <v>86</v>
      </c>
      <c r="AV272" s="15" t="s">
        <v>158</v>
      </c>
      <c r="AW272" s="15" t="s">
        <v>37</v>
      </c>
      <c r="AX272" s="15" t="s">
        <v>83</v>
      </c>
      <c r="AY272" s="277" t="s">
        <v>151</v>
      </c>
    </row>
    <row r="273" s="2" customFormat="1" ht="24" customHeight="1">
      <c r="A273" s="41"/>
      <c r="B273" s="42"/>
      <c r="C273" s="229" t="s">
        <v>339</v>
      </c>
      <c r="D273" s="229" t="s">
        <v>154</v>
      </c>
      <c r="E273" s="230" t="s">
        <v>340</v>
      </c>
      <c r="F273" s="231" t="s">
        <v>341</v>
      </c>
      <c r="G273" s="232" t="s">
        <v>157</v>
      </c>
      <c r="H273" s="233">
        <v>25</v>
      </c>
      <c r="I273" s="234"/>
      <c r="J273" s="235">
        <f>ROUND(I273*H273,2)</f>
        <v>0</v>
      </c>
      <c r="K273" s="231" t="s">
        <v>165</v>
      </c>
      <c r="L273" s="47"/>
      <c r="M273" s="236" t="s">
        <v>19</v>
      </c>
      <c r="N273" s="237" t="s">
        <v>47</v>
      </c>
      <c r="O273" s="87"/>
      <c r="P273" s="238">
        <f>O273*H273</f>
        <v>0</v>
      </c>
      <c r="Q273" s="238">
        <v>0</v>
      </c>
      <c r="R273" s="238">
        <f>Q273*H273</f>
        <v>0</v>
      </c>
      <c r="S273" s="238">
        <v>0</v>
      </c>
      <c r="T273" s="239">
        <f>S273*H273</f>
        <v>0</v>
      </c>
      <c r="U273" s="41"/>
      <c r="V273" s="41"/>
      <c r="W273" s="41"/>
      <c r="X273" s="41"/>
      <c r="Y273" s="41"/>
      <c r="Z273" s="41"/>
      <c r="AA273" s="41"/>
      <c r="AB273" s="41"/>
      <c r="AC273" s="41"/>
      <c r="AD273" s="41"/>
      <c r="AE273" s="41"/>
      <c r="AR273" s="240" t="s">
        <v>158</v>
      </c>
      <c r="AT273" s="240" t="s">
        <v>154</v>
      </c>
      <c r="AU273" s="240" t="s">
        <v>86</v>
      </c>
      <c r="AY273" s="20" t="s">
        <v>151</v>
      </c>
      <c r="BE273" s="241">
        <f>IF(N273="základní",J273,0)</f>
        <v>0</v>
      </c>
      <c r="BF273" s="241">
        <f>IF(N273="snížená",J273,0)</f>
        <v>0</v>
      </c>
      <c r="BG273" s="241">
        <f>IF(N273="zákl. přenesená",J273,0)</f>
        <v>0</v>
      </c>
      <c r="BH273" s="241">
        <f>IF(N273="sníž. přenesená",J273,0)</f>
        <v>0</v>
      </c>
      <c r="BI273" s="241">
        <f>IF(N273="nulová",J273,0)</f>
        <v>0</v>
      </c>
      <c r="BJ273" s="20" t="s">
        <v>83</v>
      </c>
      <c r="BK273" s="241">
        <f>ROUND(I273*H273,2)</f>
        <v>0</v>
      </c>
      <c r="BL273" s="20" t="s">
        <v>158</v>
      </c>
      <c r="BM273" s="240" t="s">
        <v>342</v>
      </c>
    </row>
    <row r="274" s="2" customFormat="1">
      <c r="A274" s="41"/>
      <c r="B274" s="42"/>
      <c r="C274" s="43"/>
      <c r="D274" s="244" t="s">
        <v>167</v>
      </c>
      <c r="E274" s="43"/>
      <c r="F274" s="254" t="s">
        <v>343</v>
      </c>
      <c r="G274" s="43"/>
      <c r="H274" s="43"/>
      <c r="I274" s="149"/>
      <c r="J274" s="43"/>
      <c r="K274" s="43"/>
      <c r="L274" s="47"/>
      <c r="M274" s="255"/>
      <c r="N274" s="256"/>
      <c r="O274" s="87"/>
      <c r="P274" s="87"/>
      <c r="Q274" s="87"/>
      <c r="R274" s="87"/>
      <c r="S274" s="87"/>
      <c r="T274" s="88"/>
      <c r="U274" s="41"/>
      <c r="V274" s="41"/>
      <c r="W274" s="41"/>
      <c r="X274" s="41"/>
      <c r="Y274" s="41"/>
      <c r="Z274" s="41"/>
      <c r="AA274" s="41"/>
      <c r="AB274" s="41"/>
      <c r="AC274" s="41"/>
      <c r="AD274" s="41"/>
      <c r="AE274" s="41"/>
      <c r="AT274" s="20" t="s">
        <v>167</v>
      </c>
      <c r="AU274" s="20" t="s">
        <v>86</v>
      </c>
    </row>
    <row r="275" s="14" customFormat="1">
      <c r="A275" s="14"/>
      <c r="B275" s="257"/>
      <c r="C275" s="258"/>
      <c r="D275" s="244" t="s">
        <v>160</v>
      </c>
      <c r="E275" s="259" t="s">
        <v>19</v>
      </c>
      <c r="F275" s="260" t="s">
        <v>344</v>
      </c>
      <c r="G275" s="258"/>
      <c r="H275" s="259" t="s">
        <v>19</v>
      </c>
      <c r="I275" s="261"/>
      <c r="J275" s="258"/>
      <c r="K275" s="258"/>
      <c r="L275" s="262"/>
      <c r="M275" s="263"/>
      <c r="N275" s="264"/>
      <c r="O275" s="264"/>
      <c r="P275" s="264"/>
      <c r="Q275" s="264"/>
      <c r="R275" s="264"/>
      <c r="S275" s="264"/>
      <c r="T275" s="265"/>
      <c r="U275" s="14"/>
      <c r="V275" s="14"/>
      <c r="W275" s="14"/>
      <c r="X275" s="14"/>
      <c r="Y275" s="14"/>
      <c r="Z275" s="14"/>
      <c r="AA275" s="14"/>
      <c r="AB275" s="14"/>
      <c r="AC275" s="14"/>
      <c r="AD275" s="14"/>
      <c r="AE275" s="14"/>
      <c r="AT275" s="266" t="s">
        <v>160</v>
      </c>
      <c r="AU275" s="266" t="s">
        <v>86</v>
      </c>
      <c r="AV275" s="14" t="s">
        <v>83</v>
      </c>
      <c r="AW275" s="14" t="s">
        <v>37</v>
      </c>
      <c r="AX275" s="14" t="s">
        <v>76</v>
      </c>
      <c r="AY275" s="266" t="s">
        <v>151</v>
      </c>
    </row>
    <row r="276" s="13" customFormat="1">
      <c r="A276" s="13"/>
      <c r="B276" s="242"/>
      <c r="C276" s="243"/>
      <c r="D276" s="244" t="s">
        <v>160</v>
      </c>
      <c r="E276" s="245" t="s">
        <v>19</v>
      </c>
      <c r="F276" s="246" t="s">
        <v>345</v>
      </c>
      <c r="G276" s="243"/>
      <c r="H276" s="247">
        <v>7.29</v>
      </c>
      <c r="I276" s="248"/>
      <c r="J276" s="243"/>
      <c r="K276" s="243"/>
      <c r="L276" s="249"/>
      <c r="M276" s="250"/>
      <c r="N276" s="251"/>
      <c r="O276" s="251"/>
      <c r="P276" s="251"/>
      <c r="Q276" s="251"/>
      <c r="R276" s="251"/>
      <c r="S276" s="251"/>
      <c r="T276" s="252"/>
      <c r="U276" s="13"/>
      <c r="V276" s="13"/>
      <c r="W276" s="13"/>
      <c r="X276" s="13"/>
      <c r="Y276" s="13"/>
      <c r="Z276" s="13"/>
      <c r="AA276" s="13"/>
      <c r="AB276" s="13"/>
      <c r="AC276" s="13"/>
      <c r="AD276" s="13"/>
      <c r="AE276" s="13"/>
      <c r="AT276" s="253" t="s">
        <v>160</v>
      </c>
      <c r="AU276" s="253" t="s">
        <v>86</v>
      </c>
      <c r="AV276" s="13" t="s">
        <v>86</v>
      </c>
      <c r="AW276" s="13" t="s">
        <v>37</v>
      </c>
      <c r="AX276" s="13" t="s">
        <v>76</v>
      </c>
      <c r="AY276" s="253" t="s">
        <v>151</v>
      </c>
    </row>
    <row r="277" s="13" customFormat="1">
      <c r="A277" s="13"/>
      <c r="B277" s="242"/>
      <c r="C277" s="243"/>
      <c r="D277" s="244" t="s">
        <v>160</v>
      </c>
      <c r="E277" s="245" t="s">
        <v>19</v>
      </c>
      <c r="F277" s="246" t="s">
        <v>346</v>
      </c>
      <c r="G277" s="243"/>
      <c r="H277" s="247">
        <v>8.5099999999999998</v>
      </c>
      <c r="I277" s="248"/>
      <c r="J277" s="243"/>
      <c r="K277" s="243"/>
      <c r="L277" s="249"/>
      <c r="M277" s="250"/>
      <c r="N277" s="251"/>
      <c r="O277" s="251"/>
      <c r="P277" s="251"/>
      <c r="Q277" s="251"/>
      <c r="R277" s="251"/>
      <c r="S277" s="251"/>
      <c r="T277" s="252"/>
      <c r="U277" s="13"/>
      <c r="V277" s="13"/>
      <c r="W277" s="13"/>
      <c r="X277" s="13"/>
      <c r="Y277" s="13"/>
      <c r="Z277" s="13"/>
      <c r="AA277" s="13"/>
      <c r="AB277" s="13"/>
      <c r="AC277" s="13"/>
      <c r="AD277" s="13"/>
      <c r="AE277" s="13"/>
      <c r="AT277" s="253" t="s">
        <v>160</v>
      </c>
      <c r="AU277" s="253" t="s">
        <v>86</v>
      </c>
      <c r="AV277" s="13" t="s">
        <v>86</v>
      </c>
      <c r="AW277" s="13" t="s">
        <v>37</v>
      </c>
      <c r="AX277" s="13" t="s">
        <v>76</v>
      </c>
      <c r="AY277" s="253" t="s">
        <v>151</v>
      </c>
    </row>
    <row r="278" s="13" customFormat="1">
      <c r="A278" s="13"/>
      <c r="B278" s="242"/>
      <c r="C278" s="243"/>
      <c r="D278" s="244" t="s">
        <v>160</v>
      </c>
      <c r="E278" s="245" t="s">
        <v>19</v>
      </c>
      <c r="F278" s="246" t="s">
        <v>347</v>
      </c>
      <c r="G278" s="243"/>
      <c r="H278" s="247">
        <v>8.5099999999999998</v>
      </c>
      <c r="I278" s="248"/>
      <c r="J278" s="243"/>
      <c r="K278" s="243"/>
      <c r="L278" s="249"/>
      <c r="M278" s="250"/>
      <c r="N278" s="251"/>
      <c r="O278" s="251"/>
      <c r="P278" s="251"/>
      <c r="Q278" s="251"/>
      <c r="R278" s="251"/>
      <c r="S278" s="251"/>
      <c r="T278" s="252"/>
      <c r="U278" s="13"/>
      <c r="V278" s="13"/>
      <c r="W278" s="13"/>
      <c r="X278" s="13"/>
      <c r="Y278" s="13"/>
      <c r="Z278" s="13"/>
      <c r="AA278" s="13"/>
      <c r="AB278" s="13"/>
      <c r="AC278" s="13"/>
      <c r="AD278" s="13"/>
      <c r="AE278" s="13"/>
      <c r="AT278" s="253" t="s">
        <v>160</v>
      </c>
      <c r="AU278" s="253" t="s">
        <v>86</v>
      </c>
      <c r="AV278" s="13" t="s">
        <v>86</v>
      </c>
      <c r="AW278" s="13" t="s">
        <v>37</v>
      </c>
      <c r="AX278" s="13" t="s">
        <v>76</v>
      </c>
      <c r="AY278" s="253" t="s">
        <v>151</v>
      </c>
    </row>
    <row r="279" s="13" customFormat="1">
      <c r="A279" s="13"/>
      <c r="B279" s="242"/>
      <c r="C279" s="243"/>
      <c r="D279" s="244" t="s">
        <v>160</v>
      </c>
      <c r="E279" s="245" t="s">
        <v>19</v>
      </c>
      <c r="F279" s="246" t="s">
        <v>348</v>
      </c>
      <c r="G279" s="243"/>
      <c r="H279" s="247">
        <v>0.68999999999999995</v>
      </c>
      <c r="I279" s="248"/>
      <c r="J279" s="243"/>
      <c r="K279" s="243"/>
      <c r="L279" s="249"/>
      <c r="M279" s="250"/>
      <c r="N279" s="251"/>
      <c r="O279" s="251"/>
      <c r="P279" s="251"/>
      <c r="Q279" s="251"/>
      <c r="R279" s="251"/>
      <c r="S279" s="251"/>
      <c r="T279" s="252"/>
      <c r="U279" s="13"/>
      <c r="V279" s="13"/>
      <c r="W279" s="13"/>
      <c r="X279" s="13"/>
      <c r="Y279" s="13"/>
      <c r="Z279" s="13"/>
      <c r="AA279" s="13"/>
      <c r="AB279" s="13"/>
      <c r="AC279" s="13"/>
      <c r="AD279" s="13"/>
      <c r="AE279" s="13"/>
      <c r="AT279" s="253" t="s">
        <v>160</v>
      </c>
      <c r="AU279" s="253" t="s">
        <v>86</v>
      </c>
      <c r="AV279" s="13" t="s">
        <v>86</v>
      </c>
      <c r="AW279" s="13" t="s">
        <v>37</v>
      </c>
      <c r="AX279" s="13" t="s">
        <v>76</v>
      </c>
      <c r="AY279" s="253" t="s">
        <v>151</v>
      </c>
    </row>
    <row r="280" s="15" customFormat="1">
      <c r="A280" s="15"/>
      <c r="B280" s="267"/>
      <c r="C280" s="268"/>
      <c r="D280" s="244" t="s">
        <v>160</v>
      </c>
      <c r="E280" s="269" t="s">
        <v>19</v>
      </c>
      <c r="F280" s="270" t="s">
        <v>172</v>
      </c>
      <c r="G280" s="268"/>
      <c r="H280" s="271">
        <v>25</v>
      </c>
      <c r="I280" s="272"/>
      <c r="J280" s="268"/>
      <c r="K280" s="268"/>
      <c r="L280" s="273"/>
      <c r="M280" s="274"/>
      <c r="N280" s="275"/>
      <c r="O280" s="275"/>
      <c r="P280" s="275"/>
      <c r="Q280" s="275"/>
      <c r="R280" s="275"/>
      <c r="S280" s="275"/>
      <c r="T280" s="276"/>
      <c r="U280" s="15"/>
      <c r="V280" s="15"/>
      <c r="W280" s="15"/>
      <c r="X280" s="15"/>
      <c r="Y280" s="15"/>
      <c r="Z280" s="15"/>
      <c r="AA280" s="15"/>
      <c r="AB280" s="15"/>
      <c r="AC280" s="15"/>
      <c r="AD280" s="15"/>
      <c r="AE280" s="15"/>
      <c r="AT280" s="277" t="s">
        <v>160</v>
      </c>
      <c r="AU280" s="277" t="s">
        <v>86</v>
      </c>
      <c r="AV280" s="15" t="s">
        <v>158</v>
      </c>
      <c r="AW280" s="15" t="s">
        <v>37</v>
      </c>
      <c r="AX280" s="15" t="s">
        <v>83</v>
      </c>
      <c r="AY280" s="277" t="s">
        <v>151</v>
      </c>
    </row>
    <row r="281" s="2" customFormat="1" ht="16.5" customHeight="1">
      <c r="A281" s="41"/>
      <c r="B281" s="42"/>
      <c r="C281" s="229" t="s">
        <v>349</v>
      </c>
      <c r="D281" s="229" t="s">
        <v>154</v>
      </c>
      <c r="E281" s="230" t="s">
        <v>350</v>
      </c>
      <c r="F281" s="231" t="s">
        <v>351</v>
      </c>
      <c r="G281" s="232" t="s">
        <v>242</v>
      </c>
      <c r="H281" s="233">
        <v>8</v>
      </c>
      <c r="I281" s="234"/>
      <c r="J281" s="235">
        <f>ROUND(I281*H281,2)</f>
        <v>0</v>
      </c>
      <c r="K281" s="231" t="s">
        <v>165</v>
      </c>
      <c r="L281" s="47"/>
      <c r="M281" s="236" t="s">
        <v>19</v>
      </c>
      <c r="N281" s="237" t="s">
        <v>47</v>
      </c>
      <c r="O281" s="87"/>
      <c r="P281" s="238">
        <f>O281*H281</f>
        <v>0</v>
      </c>
      <c r="Q281" s="238">
        <v>0.0015</v>
      </c>
      <c r="R281" s="238">
        <f>Q281*H281</f>
        <v>0.012</v>
      </c>
      <c r="S281" s="238">
        <v>0</v>
      </c>
      <c r="T281" s="239">
        <f>S281*H281</f>
        <v>0</v>
      </c>
      <c r="U281" s="41"/>
      <c r="V281" s="41"/>
      <c r="W281" s="41"/>
      <c r="X281" s="41"/>
      <c r="Y281" s="41"/>
      <c r="Z281" s="41"/>
      <c r="AA281" s="41"/>
      <c r="AB281" s="41"/>
      <c r="AC281" s="41"/>
      <c r="AD281" s="41"/>
      <c r="AE281" s="41"/>
      <c r="AR281" s="240" t="s">
        <v>158</v>
      </c>
      <c r="AT281" s="240" t="s">
        <v>154</v>
      </c>
      <c r="AU281" s="240" t="s">
        <v>86</v>
      </c>
      <c r="AY281" s="20" t="s">
        <v>151</v>
      </c>
      <c r="BE281" s="241">
        <f>IF(N281="základní",J281,0)</f>
        <v>0</v>
      </c>
      <c r="BF281" s="241">
        <f>IF(N281="snížená",J281,0)</f>
        <v>0</v>
      </c>
      <c r="BG281" s="241">
        <f>IF(N281="zákl. přenesená",J281,0)</f>
        <v>0</v>
      </c>
      <c r="BH281" s="241">
        <f>IF(N281="sníž. přenesená",J281,0)</f>
        <v>0</v>
      </c>
      <c r="BI281" s="241">
        <f>IF(N281="nulová",J281,0)</f>
        <v>0</v>
      </c>
      <c r="BJ281" s="20" t="s">
        <v>83</v>
      </c>
      <c r="BK281" s="241">
        <f>ROUND(I281*H281,2)</f>
        <v>0</v>
      </c>
      <c r="BL281" s="20" t="s">
        <v>158</v>
      </c>
      <c r="BM281" s="240" t="s">
        <v>352</v>
      </c>
    </row>
    <row r="282" s="2" customFormat="1">
      <c r="A282" s="41"/>
      <c r="B282" s="42"/>
      <c r="C282" s="43"/>
      <c r="D282" s="244" t="s">
        <v>167</v>
      </c>
      <c r="E282" s="43"/>
      <c r="F282" s="254" t="s">
        <v>353</v>
      </c>
      <c r="G282" s="43"/>
      <c r="H282" s="43"/>
      <c r="I282" s="149"/>
      <c r="J282" s="43"/>
      <c r="K282" s="43"/>
      <c r="L282" s="47"/>
      <c r="M282" s="255"/>
      <c r="N282" s="256"/>
      <c r="O282" s="87"/>
      <c r="P282" s="87"/>
      <c r="Q282" s="87"/>
      <c r="R282" s="87"/>
      <c r="S282" s="87"/>
      <c r="T282" s="88"/>
      <c r="U282" s="41"/>
      <c r="V282" s="41"/>
      <c r="W282" s="41"/>
      <c r="X282" s="41"/>
      <c r="Y282" s="41"/>
      <c r="Z282" s="41"/>
      <c r="AA282" s="41"/>
      <c r="AB282" s="41"/>
      <c r="AC282" s="41"/>
      <c r="AD282" s="41"/>
      <c r="AE282" s="41"/>
      <c r="AT282" s="20" t="s">
        <v>167</v>
      </c>
      <c r="AU282" s="20" t="s">
        <v>86</v>
      </c>
    </row>
    <row r="283" s="14" customFormat="1">
      <c r="A283" s="14"/>
      <c r="B283" s="257"/>
      <c r="C283" s="258"/>
      <c r="D283" s="244" t="s">
        <v>160</v>
      </c>
      <c r="E283" s="259" t="s">
        <v>19</v>
      </c>
      <c r="F283" s="260" t="s">
        <v>354</v>
      </c>
      <c r="G283" s="258"/>
      <c r="H283" s="259" t="s">
        <v>19</v>
      </c>
      <c r="I283" s="261"/>
      <c r="J283" s="258"/>
      <c r="K283" s="258"/>
      <c r="L283" s="262"/>
      <c r="M283" s="263"/>
      <c r="N283" s="264"/>
      <c r="O283" s="264"/>
      <c r="P283" s="264"/>
      <c r="Q283" s="264"/>
      <c r="R283" s="264"/>
      <c r="S283" s="264"/>
      <c r="T283" s="265"/>
      <c r="U283" s="14"/>
      <c r="V283" s="14"/>
      <c r="W283" s="14"/>
      <c r="X283" s="14"/>
      <c r="Y283" s="14"/>
      <c r="Z283" s="14"/>
      <c r="AA283" s="14"/>
      <c r="AB283" s="14"/>
      <c r="AC283" s="14"/>
      <c r="AD283" s="14"/>
      <c r="AE283" s="14"/>
      <c r="AT283" s="266" t="s">
        <v>160</v>
      </c>
      <c r="AU283" s="266" t="s">
        <v>86</v>
      </c>
      <c r="AV283" s="14" t="s">
        <v>83</v>
      </c>
      <c r="AW283" s="14" t="s">
        <v>37</v>
      </c>
      <c r="AX283" s="14" t="s">
        <v>76</v>
      </c>
      <c r="AY283" s="266" t="s">
        <v>151</v>
      </c>
    </row>
    <row r="284" s="13" customFormat="1">
      <c r="A284" s="13"/>
      <c r="B284" s="242"/>
      <c r="C284" s="243"/>
      <c r="D284" s="244" t="s">
        <v>160</v>
      </c>
      <c r="E284" s="245" t="s">
        <v>19</v>
      </c>
      <c r="F284" s="246" t="s">
        <v>355</v>
      </c>
      <c r="G284" s="243"/>
      <c r="H284" s="247">
        <v>8</v>
      </c>
      <c r="I284" s="248"/>
      <c r="J284" s="243"/>
      <c r="K284" s="243"/>
      <c r="L284" s="249"/>
      <c r="M284" s="250"/>
      <c r="N284" s="251"/>
      <c r="O284" s="251"/>
      <c r="P284" s="251"/>
      <c r="Q284" s="251"/>
      <c r="R284" s="251"/>
      <c r="S284" s="251"/>
      <c r="T284" s="252"/>
      <c r="U284" s="13"/>
      <c r="V284" s="13"/>
      <c r="W284" s="13"/>
      <c r="X284" s="13"/>
      <c r="Y284" s="13"/>
      <c r="Z284" s="13"/>
      <c r="AA284" s="13"/>
      <c r="AB284" s="13"/>
      <c r="AC284" s="13"/>
      <c r="AD284" s="13"/>
      <c r="AE284" s="13"/>
      <c r="AT284" s="253" t="s">
        <v>160</v>
      </c>
      <c r="AU284" s="253" t="s">
        <v>86</v>
      </c>
      <c r="AV284" s="13" t="s">
        <v>86</v>
      </c>
      <c r="AW284" s="13" t="s">
        <v>37</v>
      </c>
      <c r="AX284" s="13" t="s">
        <v>83</v>
      </c>
      <c r="AY284" s="253" t="s">
        <v>151</v>
      </c>
    </row>
    <row r="285" s="2" customFormat="1" ht="16.5" customHeight="1">
      <c r="A285" s="41"/>
      <c r="B285" s="42"/>
      <c r="C285" s="229" t="s">
        <v>356</v>
      </c>
      <c r="D285" s="229" t="s">
        <v>154</v>
      </c>
      <c r="E285" s="230" t="s">
        <v>357</v>
      </c>
      <c r="F285" s="231" t="s">
        <v>358</v>
      </c>
      <c r="G285" s="232" t="s">
        <v>157</v>
      </c>
      <c r="H285" s="233">
        <v>173</v>
      </c>
      <c r="I285" s="234"/>
      <c r="J285" s="235">
        <f>ROUND(I285*H285,2)</f>
        <v>0</v>
      </c>
      <c r="K285" s="231" t="s">
        <v>165</v>
      </c>
      <c r="L285" s="47"/>
      <c r="M285" s="236" t="s">
        <v>19</v>
      </c>
      <c r="N285" s="237" t="s">
        <v>47</v>
      </c>
      <c r="O285" s="87"/>
      <c r="P285" s="238">
        <f>O285*H285</f>
        <v>0</v>
      </c>
      <c r="Q285" s="238">
        <v>0.042000000000000003</v>
      </c>
      <c r="R285" s="238">
        <f>Q285*H285</f>
        <v>7.266</v>
      </c>
      <c r="S285" s="238">
        <v>0</v>
      </c>
      <c r="T285" s="239">
        <f>S285*H285</f>
        <v>0</v>
      </c>
      <c r="U285" s="41"/>
      <c r="V285" s="41"/>
      <c r="W285" s="41"/>
      <c r="X285" s="41"/>
      <c r="Y285" s="41"/>
      <c r="Z285" s="41"/>
      <c r="AA285" s="41"/>
      <c r="AB285" s="41"/>
      <c r="AC285" s="41"/>
      <c r="AD285" s="41"/>
      <c r="AE285" s="41"/>
      <c r="AR285" s="240" t="s">
        <v>158</v>
      </c>
      <c r="AT285" s="240" t="s">
        <v>154</v>
      </c>
      <c r="AU285" s="240" t="s">
        <v>86</v>
      </c>
      <c r="AY285" s="20" t="s">
        <v>151</v>
      </c>
      <c r="BE285" s="241">
        <f>IF(N285="základní",J285,0)</f>
        <v>0</v>
      </c>
      <c r="BF285" s="241">
        <f>IF(N285="snížená",J285,0)</f>
        <v>0</v>
      </c>
      <c r="BG285" s="241">
        <f>IF(N285="zákl. přenesená",J285,0)</f>
        <v>0</v>
      </c>
      <c r="BH285" s="241">
        <f>IF(N285="sníž. přenesená",J285,0)</f>
        <v>0</v>
      </c>
      <c r="BI285" s="241">
        <f>IF(N285="nulová",J285,0)</f>
        <v>0</v>
      </c>
      <c r="BJ285" s="20" t="s">
        <v>83</v>
      </c>
      <c r="BK285" s="241">
        <f>ROUND(I285*H285,2)</f>
        <v>0</v>
      </c>
      <c r="BL285" s="20" t="s">
        <v>158</v>
      </c>
      <c r="BM285" s="240" t="s">
        <v>359</v>
      </c>
    </row>
    <row r="286" s="2" customFormat="1">
      <c r="A286" s="41"/>
      <c r="B286" s="42"/>
      <c r="C286" s="43"/>
      <c r="D286" s="244" t="s">
        <v>167</v>
      </c>
      <c r="E286" s="43"/>
      <c r="F286" s="254" t="s">
        <v>360</v>
      </c>
      <c r="G286" s="43"/>
      <c r="H286" s="43"/>
      <c r="I286" s="149"/>
      <c r="J286" s="43"/>
      <c r="K286" s="43"/>
      <c r="L286" s="47"/>
      <c r="M286" s="255"/>
      <c r="N286" s="256"/>
      <c r="O286" s="87"/>
      <c r="P286" s="87"/>
      <c r="Q286" s="87"/>
      <c r="R286" s="87"/>
      <c r="S286" s="87"/>
      <c r="T286" s="88"/>
      <c r="U286" s="41"/>
      <c r="V286" s="41"/>
      <c r="W286" s="41"/>
      <c r="X286" s="41"/>
      <c r="Y286" s="41"/>
      <c r="Z286" s="41"/>
      <c r="AA286" s="41"/>
      <c r="AB286" s="41"/>
      <c r="AC286" s="41"/>
      <c r="AD286" s="41"/>
      <c r="AE286" s="41"/>
      <c r="AT286" s="20" t="s">
        <v>167</v>
      </c>
      <c r="AU286" s="20" t="s">
        <v>86</v>
      </c>
    </row>
    <row r="287" s="13" customFormat="1">
      <c r="A287" s="13"/>
      <c r="B287" s="242"/>
      <c r="C287" s="243"/>
      <c r="D287" s="244" t="s">
        <v>160</v>
      </c>
      <c r="E287" s="245" t="s">
        <v>19</v>
      </c>
      <c r="F287" s="246" t="s">
        <v>361</v>
      </c>
      <c r="G287" s="243"/>
      <c r="H287" s="247">
        <v>173</v>
      </c>
      <c r="I287" s="248"/>
      <c r="J287" s="243"/>
      <c r="K287" s="243"/>
      <c r="L287" s="249"/>
      <c r="M287" s="250"/>
      <c r="N287" s="251"/>
      <c r="O287" s="251"/>
      <c r="P287" s="251"/>
      <c r="Q287" s="251"/>
      <c r="R287" s="251"/>
      <c r="S287" s="251"/>
      <c r="T287" s="252"/>
      <c r="U287" s="13"/>
      <c r="V287" s="13"/>
      <c r="W287" s="13"/>
      <c r="X287" s="13"/>
      <c r="Y287" s="13"/>
      <c r="Z287" s="13"/>
      <c r="AA287" s="13"/>
      <c r="AB287" s="13"/>
      <c r="AC287" s="13"/>
      <c r="AD287" s="13"/>
      <c r="AE287" s="13"/>
      <c r="AT287" s="253" t="s">
        <v>160</v>
      </c>
      <c r="AU287" s="253" t="s">
        <v>86</v>
      </c>
      <c r="AV287" s="13" t="s">
        <v>86</v>
      </c>
      <c r="AW287" s="13" t="s">
        <v>37</v>
      </c>
      <c r="AX287" s="13" t="s">
        <v>83</v>
      </c>
      <c r="AY287" s="253" t="s">
        <v>151</v>
      </c>
    </row>
    <row r="288" s="2" customFormat="1" ht="24" customHeight="1">
      <c r="A288" s="41"/>
      <c r="B288" s="42"/>
      <c r="C288" s="229" t="s">
        <v>362</v>
      </c>
      <c r="D288" s="229" t="s">
        <v>154</v>
      </c>
      <c r="E288" s="230" t="s">
        <v>363</v>
      </c>
      <c r="F288" s="231" t="s">
        <v>364</v>
      </c>
      <c r="G288" s="232" t="s">
        <v>164</v>
      </c>
      <c r="H288" s="233">
        <v>16</v>
      </c>
      <c r="I288" s="234"/>
      <c r="J288" s="235">
        <f>ROUND(I288*H288,2)</f>
        <v>0</v>
      </c>
      <c r="K288" s="231" t="s">
        <v>165</v>
      </c>
      <c r="L288" s="47"/>
      <c r="M288" s="236" t="s">
        <v>19</v>
      </c>
      <c r="N288" s="237" t="s">
        <v>47</v>
      </c>
      <c r="O288" s="87"/>
      <c r="P288" s="238">
        <f>O288*H288</f>
        <v>0</v>
      </c>
      <c r="Q288" s="238">
        <v>0.016979999999999999</v>
      </c>
      <c r="R288" s="238">
        <f>Q288*H288</f>
        <v>0.27167999999999998</v>
      </c>
      <c r="S288" s="238">
        <v>0</v>
      </c>
      <c r="T288" s="239">
        <f>S288*H288</f>
        <v>0</v>
      </c>
      <c r="U288" s="41"/>
      <c r="V288" s="41"/>
      <c r="W288" s="41"/>
      <c r="X288" s="41"/>
      <c r="Y288" s="41"/>
      <c r="Z288" s="41"/>
      <c r="AA288" s="41"/>
      <c r="AB288" s="41"/>
      <c r="AC288" s="41"/>
      <c r="AD288" s="41"/>
      <c r="AE288" s="41"/>
      <c r="AR288" s="240" t="s">
        <v>158</v>
      </c>
      <c r="AT288" s="240" t="s">
        <v>154</v>
      </c>
      <c r="AU288" s="240" t="s">
        <v>86</v>
      </c>
      <c r="AY288" s="20" t="s">
        <v>151</v>
      </c>
      <c r="BE288" s="241">
        <f>IF(N288="základní",J288,0)</f>
        <v>0</v>
      </c>
      <c r="BF288" s="241">
        <f>IF(N288="snížená",J288,0)</f>
        <v>0</v>
      </c>
      <c r="BG288" s="241">
        <f>IF(N288="zákl. přenesená",J288,0)</f>
        <v>0</v>
      </c>
      <c r="BH288" s="241">
        <f>IF(N288="sníž. přenesená",J288,0)</f>
        <v>0</v>
      </c>
      <c r="BI288" s="241">
        <f>IF(N288="nulová",J288,0)</f>
        <v>0</v>
      </c>
      <c r="BJ288" s="20" t="s">
        <v>83</v>
      </c>
      <c r="BK288" s="241">
        <f>ROUND(I288*H288,2)</f>
        <v>0</v>
      </c>
      <c r="BL288" s="20" t="s">
        <v>158</v>
      </c>
      <c r="BM288" s="240" t="s">
        <v>365</v>
      </c>
    </row>
    <row r="289" s="2" customFormat="1">
      <c r="A289" s="41"/>
      <c r="B289" s="42"/>
      <c r="C289" s="43"/>
      <c r="D289" s="244" t="s">
        <v>167</v>
      </c>
      <c r="E289" s="43"/>
      <c r="F289" s="254" t="s">
        <v>366</v>
      </c>
      <c r="G289" s="43"/>
      <c r="H289" s="43"/>
      <c r="I289" s="149"/>
      <c r="J289" s="43"/>
      <c r="K289" s="43"/>
      <c r="L289" s="47"/>
      <c r="M289" s="255"/>
      <c r="N289" s="256"/>
      <c r="O289" s="87"/>
      <c r="P289" s="87"/>
      <c r="Q289" s="87"/>
      <c r="R289" s="87"/>
      <c r="S289" s="87"/>
      <c r="T289" s="88"/>
      <c r="U289" s="41"/>
      <c r="V289" s="41"/>
      <c r="W289" s="41"/>
      <c r="X289" s="41"/>
      <c r="Y289" s="41"/>
      <c r="Z289" s="41"/>
      <c r="AA289" s="41"/>
      <c r="AB289" s="41"/>
      <c r="AC289" s="41"/>
      <c r="AD289" s="41"/>
      <c r="AE289" s="41"/>
      <c r="AT289" s="20" t="s">
        <v>167</v>
      </c>
      <c r="AU289" s="20" t="s">
        <v>86</v>
      </c>
    </row>
    <row r="290" s="14" customFormat="1">
      <c r="A290" s="14"/>
      <c r="B290" s="257"/>
      <c r="C290" s="258"/>
      <c r="D290" s="244" t="s">
        <v>160</v>
      </c>
      <c r="E290" s="259" t="s">
        <v>19</v>
      </c>
      <c r="F290" s="260" t="s">
        <v>367</v>
      </c>
      <c r="G290" s="258"/>
      <c r="H290" s="259" t="s">
        <v>19</v>
      </c>
      <c r="I290" s="261"/>
      <c r="J290" s="258"/>
      <c r="K290" s="258"/>
      <c r="L290" s="262"/>
      <c r="M290" s="263"/>
      <c r="N290" s="264"/>
      <c r="O290" s="264"/>
      <c r="P290" s="264"/>
      <c r="Q290" s="264"/>
      <c r="R290" s="264"/>
      <c r="S290" s="264"/>
      <c r="T290" s="265"/>
      <c r="U290" s="14"/>
      <c r="V290" s="14"/>
      <c r="W290" s="14"/>
      <c r="X290" s="14"/>
      <c r="Y290" s="14"/>
      <c r="Z290" s="14"/>
      <c r="AA290" s="14"/>
      <c r="AB290" s="14"/>
      <c r="AC290" s="14"/>
      <c r="AD290" s="14"/>
      <c r="AE290" s="14"/>
      <c r="AT290" s="266" t="s">
        <v>160</v>
      </c>
      <c r="AU290" s="266" t="s">
        <v>86</v>
      </c>
      <c r="AV290" s="14" t="s">
        <v>83</v>
      </c>
      <c r="AW290" s="14" t="s">
        <v>37</v>
      </c>
      <c r="AX290" s="14" t="s">
        <v>76</v>
      </c>
      <c r="AY290" s="266" t="s">
        <v>151</v>
      </c>
    </row>
    <row r="291" s="13" customFormat="1">
      <c r="A291" s="13"/>
      <c r="B291" s="242"/>
      <c r="C291" s="243"/>
      <c r="D291" s="244" t="s">
        <v>160</v>
      </c>
      <c r="E291" s="245" t="s">
        <v>19</v>
      </c>
      <c r="F291" s="246" t="s">
        <v>368</v>
      </c>
      <c r="G291" s="243"/>
      <c r="H291" s="247">
        <v>7</v>
      </c>
      <c r="I291" s="248"/>
      <c r="J291" s="243"/>
      <c r="K291" s="243"/>
      <c r="L291" s="249"/>
      <c r="M291" s="250"/>
      <c r="N291" s="251"/>
      <c r="O291" s="251"/>
      <c r="P291" s="251"/>
      <c r="Q291" s="251"/>
      <c r="R291" s="251"/>
      <c r="S291" s="251"/>
      <c r="T291" s="252"/>
      <c r="U291" s="13"/>
      <c r="V291" s="13"/>
      <c r="W291" s="13"/>
      <c r="X291" s="13"/>
      <c r="Y291" s="13"/>
      <c r="Z291" s="13"/>
      <c r="AA291" s="13"/>
      <c r="AB291" s="13"/>
      <c r="AC291" s="13"/>
      <c r="AD291" s="13"/>
      <c r="AE291" s="13"/>
      <c r="AT291" s="253" t="s">
        <v>160</v>
      </c>
      <c r="AU291" s="253" t="s">
        <v>86</v>
      </c>
      <c r="AV291" s="13" t="s">
        <v>86</v>
      </c>
      <c r="AW291" s="13" t="s">
        <v>37</v>
      </c>
      <c r="AX291" s="13" t="s">
        <v>76</v>
      </c>
      <c r="AY291" s="253" t="s">
        <v>151</v>
      </c>
    </row>
    <row r="292" s="13" customFormat="1">
      <c r="A292" s="13"/>
      <c r="B292" s="242"/>
      <c r="C292" s="243"/>
      <c r="D292" s="244" t="s">
        <v>160</v>
      </c>
      <c r="E292" s="245" t="s">
        <v>19</v>
      </c>
      <c r="F292" s="246" t="s">
        <v>369</v>
      </c>
      <c r="G292" s="243"/>
      <c r="H292" s="247">
        <v>4</v>
      </c>
      <c r="I292" s="248"/>
      <c r="J292" s="243"/>
      <c r="K292" s="243"/>
      <c r="L292" s="249"/>
      <c r="M292" s="250"/>
      <c r="N292" s="251"/>
      <c r="O292" s="251"/>
      <c r="P292" s="251"/>
      <c r="Q292" s="251"/>
      <c r="R292" s="251"/>
      <c r="S292" s="251"/>
      <c r="T292" s="252"/>
      <c r="U292" s="13"/>
      <c r="V292" s="13"/>
      <c r="W292" s="13"/>
      <c r="X292" s="13"/>
      <c r="Y292" s="13"/>
      <c r="Z292" s="13"/>
      <c r="AA292" s="13"/>
      <c r="AB292" s="13"/>
      <c r="AC292" s="13"/>
      <c r="AD292" s="13"/>
      <c r="AE292" s="13"/>
      <c r="AT292" s="253" t="s">
        <v>160</v>
      </c>
      <c r="AU292" s="253" t="s">
        <v>86</v>
      </c>
      <c r="AV292" s="13" t="s">
        <v>86</v>
      </c>
      <c r="AW292" s="13" t="s">
        <v>37</v>
      </c>
      <c r="AX292" s="13" t="s">
        <v>76</v>
      </c>
      <c r="AY292" s="253" t="s">
        <v>151</v>
      </c>
    </row>
    <row r="293" s="13" customFormat="1">
      <c r="A293" s="13"/>
      <c r="B293" s="242"/>
      <c r="C293" s="243"/>
      <c r="D293" s="244" t="s">
        <v>160</v>
      </c>
      <c r="E293" s="245" t="s">
        <v>19</v>
      </c>
      <c r="F293" s="246" t="s">
        <v>370</v>
      </c>
      <c r="G293" s="243"/>
      <c r="H293" s="247">
        <v>5</v>
      </c>
      <c r="I293" s="248"/>
      <c r="J293" s="243"/>
      <c r="K293" s="243"/>
      <c r="L293" s="249"/>
      <c r="M293" s="250"/>
      <c r="N293" s="251"/>
      <c r="O293" s="251"/>
      <c r="P293" s="251"/>
      <c r="Q293" s="251"/>
      <c r="R293" s="251"/>
      <c r="S293" s="251"/>
      <c r="T293" s="252"/>
      <c r="U293" s="13"/>
      <c r="V293" s="13"/>
      <c r="W293" s="13"/>
      <c r="X293" s="13"/>
      <c r="Y293" s="13"/>
      <c r="Z293" s="13"/>
      <c r="AA293" s="13"/>
      <c r="AB293" s="13"/>
      <c r="AC293" s="13"/>
      <c r="AD293" s="13"/>
      <c r="AE293" s="13"/>
      <c r="AT293" s="253" t="s">
        <v>160</v>
      </c>
      <c r="AU293" s="253" t="s">
        <v>86</v>
      </c>
      <c r="AV293" s="13" t="s">
        <v>86</v>
      </c>
      <c r="AW293" s="13" t="s">
        <v>37</v>
      </c>
      <c r="AX293" s="13" t="s">
        <v>76</v>
      </c>
      <c r="AY293" s="253" t="s">
        <v>151</v>
      </c>
    </row>
    <row r="294" s="15" customFormat="1">
      <c r="A294" s="15"/>
      <c r="B294" s="267"/>
      <c r="C294" s="268"/>
      <c r="D294" s="244" t="s">
        <v>160</v>
      </c>
      <c r="E294" s="269" t="s">
        <v>19</v>
      </c>
      <c r="F294" s="270" t="s">
        <v>172</v>
      </c>
      <c r="G294" s="268"/>
      <c r="H294" s="271">
        <v>16</v>
      </c>
      <c r="I294" s="272"/>
      <c r="J294" s="268"/>
      <c r="K294" s="268"/>
      <c r="L294" s="273"/>
      <c r="M294" s="274"/>
      <c r="N294" s="275"/>
      <c r="O294" s="275"/>
      <c r="P294" s="275"/>
      <c r="Q294" s="275"/>
      <c r="R294" s="275"/>
      <c r="S294" s="275"/>
      <c r="T294" s="276"/>
      <c r="U294" s="15"/>
      <c r="V294" s="15"/>
      <c r="W294" s="15"/>
      <c r="X294" s="15"/>
      <c r="Y294" s="15"/>
      <c r="Z294" s="15"/>
      <c r="AA294" s="15"/>
      <c r="AB294" s="15"/>
      <c r="AC294" s="15"/>
      <c r="AD294" s="15"/>
      <c r="AE294" s="15"/>
      <c r="AT294" s="277" t="s">
        <v>160</v>
      </c>
      <c r="AU294" s="277" t="s">
        <v>86</v>
      </c>
      <c r="AV294" s="15" t="s">
        <v>158</v>
      </c>
      <c r="AW294" s="15" t="s">
        <v>37</v>
      </c>
      <c r="AX294" s="15" t="s">
        <v>83</v>
      </c>
      <c r="AY294" s="277" t="s">
        <v>151</v>
      </c>
    </row>
    <row r="295" s="2" customFormat="1" ht="16.5" customHeight="1">
      <c r="A295" s="41"/>
      <c r="B295" s="42"/>
      <c r="C295" s="278" t="s">
        <v>371</v>
      </c>
      <c r="D295" s="278" t="s">
        <v>186</v>
      </c>
      <c r="E295" s="279" t="s">
        <v>372</v>
      </c>
      <c r="F295" s="280" t="s">
        <v>373</v>
      </c>
      <c r="G295" s="281" t="s">
        <v>164</v>
      </c>
      <c r="H295" s="282">
        <v>5</v>
      </c>
      <c r="I295" s="283"/>
      <c r="J295" s="284">
        <f>ROUND(I295*H295,2)</f>
        <v>0</v>
      </c>
      <c r="K295" s="280" t="s">
        <v>165</v>
      </c>
      <c r="L295" s="285"/>
      <c r="M295" s="286" t="s">
        <v>19</v>
      </c>
      <c r="N295" s="287" t="s">
        <v>47</v>
      </c>
      <c r="O295" s="87"/>
      <c r="P295" s="238">
        <f>O295*H295</f>
        <v>0</v>
      </c>
      <c r="Q295" s="238">
        <v>0.013310000000000001</v>
      </c>
      <c r="R295" s="238">
        <f>Q295*H295</f>
        <v>0.066549999999999998</v>
      </c>
      <c r="S295" s="238">
        <v>0</v>
      </c>
      <c r="T295" s="239">
        <f>S295*H295</f>
        <v>0</v>
      </c>
      <c r="U295" s="41"/>
      <c r="V295" s="41"/>
      <c r="W295" s="41"/>
      <c r="X295" s="41"/>
      <c r="Y295" s="41"/>
      <c r="Z295" s="41"/>
      <c r="AA295" s="41"/>
      <c r="AB295" s="41"/>
      <c r="AC295" s="41"/>
      <c r="AD295" s="41"/>
      <c r="AE295" s="41"/>
      <c r="AR295" s="240" t="s">
        <v>189</v>
      </c>
      <c r="AT295" s="240" t="s">
        <v>186</v>
      </c>
      <c r="AU295" s="240" t="s">
        <v>86</v>
      </c>
      <c r="AY295" s="20" t="s">
        <v>151</v>
      </c>
      <c r="BE295" s="241">
        <f>IF(N295="základní",J295,0)</f>
        <v>0</v>
      </c>
      <c r="BF295" s="241">
        <f>IF(N295="snížená",J295,0)</f>
        <v>0</v>
      </c>
      <c r="BG295" s="241">
        <f>IF(N295="zákl. přenesená",J295,0)</f>
        <v>0</v>
      </c>
      <c r="BH295" s="241">
        <f>IF(N295="sníž. přenesená",J295,0)</f>
        <v>0</v>
      </c>
      <c r="BI295" s="241">
        <f>IF(N295="nulová",J295,0)</f>
        <v>0</v>
      </c>
      <c r="BJ295" s="20" t="s">
        <v>83</v>
      </c>
      <c r="BK295" s="241">
        <f>ROUND(I295*H295,2)</f>
        <v>0</v>
      </c>
      <c r="BL295" s="20" t="s">
        <v>158</v>
      </c>
      <c r="BM295" s="240" t="s">
        <v>374</v>
      </c>
    </row>
    <row r="296" s="13" customFormat="1">
      <c r="A296" s="13"/>
      <c r="B296" s="242"/>
      <c r="C296" s="243"/>
      <c r="D296" s="244" t="s">
        <v>160</v>
      </c>
      <c r="E296" s="245" t="s">
        <v>19</v>
      </c>
      <c r="F296" s="246" t="s">
        <v>375</v>
      </c>
      <c r="G296" s="243"/>
      <c r="H296" s="247">
        <v>5</v>
      </c>
      <c r="I296" s="248"/>
      <c r="J296" s="243"/>
      <c r="K296" s="243"/>
      <c r="L296" s="249"/>
      <c r="M296" s="250"/>
      <c r="N296" s="251"/>
      <c r="O296" s="251"/>
      <c r="P296" s="251"/>
      <c r="Q296" s="251"/>
      <c r="R296" s="251"/>
      <c r="S296" s="251"/>
      <c r="T296" s="252"/>
      <c r="U296" s="13"/>
      <c r="V296" s="13"/>
      <c r="W296" s="13"/>
      <c r="X296" s="13"/>
      <c r="Y296" s="13"/>
      <c r="Z296" s="13"/>
      <c r="AA296" s="13"/>
      <c r="AB296" s="13"/>
      <c r="AC296" s="13"/>
      <c r="AD296" s="13"/>
      <c r="AE296" s="13"/>
      <c r="AT296" s="253" t="s">
        <v>160</v>
      </c>
      <c r="AU296" s="253" t="s">
        <v>86</v>
      </c>
      <c r="AV296" s="13" t="s">
        <v>86</v>
      </c>
      <c r="AW296" s="13" t="s">
        <v>37</v>
      </c>
      <c r="AX296" s="13" t="s">
        <v>83</v>
      </c>
      <c r="AY296" s="253" t="s">
        <v>151</v>
      </c>
    </row>
    <row r="297" s="2" customFormat="1" ht="16.5" customHeight="1">
      <c r="A297" s="41"/>
      <c r="B297" s="42"/>
      <c r="C297" s="278" t="s">
        <v>376</v>
      </c>
      <c r="D297" s="278" t="s">
        <v>186</v>
      </c>
      <c r="E297" s="279" t="s">
        <v>377</v>
      </c>
      <c r="F297" s="280" t="s">
        <v>378</v>
      </c>
      <c r="G297" s="281" t="s">
        <v>164</v>
      </c>
      <c r="H297" s="282">
        <v>3</v>
      </c>
      <c r="I297" s="283"/>
      <c r="J297" s="284">
        <f>ROUND(I297*H297,2)</f>
        <v>0</v>
      </c>
      <c r="K297" s="280" t="s">
        <v>165</v>
      </c>
      <c r="L297" s="285"/>
      <c r="M297" s="286" t="s">
        <v>19</v>
      </c>
      <c r="N297" s="287" t="s">
        <v>47</v>
      </c>
      <c r="O297" s="87"/>
      <c r="P297" s="238">
        <f>O297*H297</f>
        <v>0</v>
      </c>
      <c r="Q297" s="238">
        <v>0.013599999999999999</v>
      </c>
      <c r="R297" s="238">
        <f>Q297*H297</f>
        <v>0.040799999999999996</v>
      </c>
      <c r="S297" s="238">
        <v>0</v>
      </c>
      <c r="T297" s="239">
        <f>S297*H297</f>
        <v>0</v>
      </c>
      <c r="U297" s="41"/>
      <c r="V297" s="41"/>
      <c r="W297" s="41"/>
      <c r="X297" s="41"/>
      <c r="Y297" s="41"/>
      <c r="Z297" s="41"/>
      <c r="AA297" s="41"/>
      <c r="AB297" s="41"/>
      <c r="AC297" s="41"/>
      <c r="AD297" s="41"/>
      <c r="AE297" s="41"/>
      <c r="AR297" s="240" t="s">
        <v>189</v>
      </c>
      <c r="AT297" s="240" t="s">
        <v>186</v>
      </c>
      <c r="AU297" s="240" t="s">
        <v>86</v>
      </c>
      <c r="AY297" s="20" t="s">
        <v>151</v>
      </c>
      <c r="BE297" s="241">
        <f>IF(N297="základní",J297,0)</f>
        <v>0</v>
      </c>
      <c r="BF297" s="241">
        <f>IF(N297="snížená",J297,0)</f>
        <v>0</v>
      </c>
      <c r="BG297" s="241">
        <f>IF(N297="zákl. přenesená",J297,0)</f>
        <v>0</v>
      </c>
      <c r="BH297" s="241">
        <f>IF(N297="sníž. přenesená",J297,0)</f>
        <v>0</v>
      </c>
      <c r="BI297" s="241">
        <f>IF(N297="nulová",J297,0)</f>
        <v>0</v>
      </c>
      <c r="BJ297" s="20" t="s">
        <v>83</v>
      </c>
      <c r="BK297" s="241">
        <f>ROUND(I297*H297,2)</f>
        <v>0</v>
      </c>
      <c r="BL297" s="20" t="s">
        <v>158</v>
      </c>
      <c r="BM297" s="240" t="s">
        <v>379</v>
      </c>
    </row>
    <row r="298" s="13" customFormat="1">
      <c r="A298" s="13"/>
      <c r="B298" s="242"/>
      <c r="C298" s="243"/>
      <c r="D298" s="244" t="s">
        <v>160</v>
      </c>
      <c r="E298" s="245" t="s">
        <v>19</v>
      </c>
      <c r="F298" s="246" t="s">
        <v>380</v>
      </c>
      <c r="G298" s="243"/>
      <c r="H298" s="247">
        <v>3</v>
      </c>
      <c r="I298" s="248"/>
      <c r="J298" s="243"/>
      <c r="K298" s="243"/>
      <c r="L298" s="249"/>
      <c r="M298" s="250"/>
      <c r="N298" s="251"/>
      <c r="O298" s="251"/>
      <c r="P298" s="251"/>
      <c r="Q298" s="251"/>
      <c r="R298" s="251"/>
      <c r="S298" s="251"/>
      <c r="T298" s="252"/>
      <c r="U298" s="13"/>
      <c r="V298" s="13"/>
      <c r="W298" s="13"/>
      <c r="X298" s="13"/>
      <c r="Y298" s="13"/>
      <c r="Z298" s="13"/>
      <c r="AA298" s="13"/>
      <c r="AB298" s="13"/>
      <c r="AC298" s="13"/>
      <c r="AD298" s="13"/>
      <c r="AE298" s="13"/>
      <c r="AT298" s="253" t="s">
        <v>160</v>
      </c>
      <c r="AU298" s="253" t="s">
        <v>86</v>
      </c>
      <c r="AV298" s="13" t="s">
        <v>86</v>
      </c>
      <c r="AW298" s="13" t="s">
        <v>37</v>
      </c>
      <c r="AX298" s="13" t="s">
        <v>83</v>
      </c>
      <c r="AY298" s="253" t="s">
        <v>151</v>
      </c>
    </row>
    <row r="299" s="2" customFormat="1" ht="16.5" customHeight="1">
      <c r="A299" s="41"/>
      <c r="B299" s="42"/>
      <c r="C299" s="278" t="s">
        <v>381</v>
      </c>
      <c r="D299" s="278" t="s">
        <v>186</v>
      </c>
      <c r="E299" s="279" t="s">
        <v>382</v>
      </c>
      <c r="F299" s="280" t="s">
        <v>383</v>
      </c>
      <c r="G299" s="281" t="s">
        <v>164</v>
      </c>
      <c r="H299" s="282">
        <v>3</v>
      </c>
      <c r="I299" s="283"/>
      <c r="J299" s="284">
        <f>ROUND(I299*H299,2)</f>
        <v>0</v>
      </c>
      <c r="K299" s="280" t="s">
        <v>165</v>
      </c>
      <c r="L299" s="285"/>
      <c r="M299" s="286" t="s">
        <v>19</v>
      </c>
      <c r="N299" s="287" t="s">
        <v>47</v>
      </c>
      <c r="O299" s="87"/>
      <c r="P299" s="238">
        <f>O299*H299</f>
        <v>0</v>
      </c>
      <c r="Q299" s="238">
        <v>0.012250000000000001</v>
      </c>
      <c r="R299" s="238">
        <f>Q299*H299</f>
        <v>0.036750000000000005</v>
      </c>
      <c r="S299" s="238">
        <v>0</v>
      </c>
      <c r="T299" s="239">
        <f>S299*H299</f>
        <v>0</v>
      </c>
      <c r="U299" s="41"/>
      <c r="V299" s="41"/>
      <c r="W299" s="41"/>
      <c r="X299" s="41"/>
      <c r="Y299" s="41"/>
      <c r="Z299" s="41"/>
      <c r="AA299" s="41"/>
      <c r="AB299" s="41"/>
      <c r="AC299" s="41"/>
      <c r="AD299" s="41"/>
      <c r="AE299" s="41"/>
      <c r="AR299" s="240" t="s">
        <v>189</v>
      </c>
      <c r="AT299" s="240" t="s">
        <v>186</v>
      </c>
      <c r="AU299" s="240" t="s">
        <v>86</v>
      </c>
      <c r="AY299" s="20" t="s">
        <v>151</v>
      </c>
      <c r="BE299" s="241">
        <f>IF(N299="základní",J299,0)</f>
        <v>0</v>
      </c>
      <c r="BF299" s="241">
        <f>IF(N299="snížená",J299,0)</f>
        <v>0</v>
      </c>
      <c r="BG299" s="241">
        <f>IF(N299="zákl. přenesená",J299,0)</f>
        <v>0</v>
      </c>
      <c r="BH299" s="241">
        <f>IF(N299="sníž. přenesená",J299,0)</f>
        <v>0</v>
      </c>
      <c r="BI299" s="241">
        <f>IF(N299="nulová",J299,0)</f>
        <v>0</v>
      </c>
      <c r="BJ299" s="20" t="s">
        <v>83</v>
      </c>
      <c r="BK299" s="241">
        <f>ROUND(I299*H299,2)</f>
        <v>0</v>
      </c>
      <c r="BL299" s="20" t="s">
        <v>158</v>
      </c>
      <c r="BM299" s="240" t="s">
        <v>384</v>
      </c>
    </row>
    <row r="300" s="13" customFormat="1">
      <c r="A300" s="13"/>
      <c r="B300" s="242"/>
      <c r="C300" s="243"/>
      <c r="D300" s="244" t="s">
        <v>160</v>
      </c>
      <c r="E300" s="245" t="s">
        <v>19</v>
      </c>
      <c r="F300" s="246" t="s">
        <v>380</v>
      </c>
      <c r="G300" s="243"/>
      <c r="H300" s="247">
        <v>3</v>
      </c>
      <c r="I300" s="248"/>
      <c r="J300" s="243"/>
      <c r="K300" s="243"/>
      <c r="L300" s="249"/>
      <c r="M300" s="250"/>
      <c r="N300" s="251"/>
      <c r="O300" s="251"/>
      <c r="P300" s="251"/>
      <c r="Q300" s="251"/>
      <c r="R300" s="251"/>
      <c r="S300" s="251"/>
      <c r="T300" s="252"/>
      <c r="U300" s="13"/>
      <c r="V300" s="13"/>
      <c r="W300" s="13"/>
      <c r="X300" s="13"/>
      <c r="Y300" s="13"/>
      <c r="Z300" s="13"/>
      <c r="AA300" s="13"/>
      <c r="AB300" s="13"/>
      <c r="AC300" s="13"/>
      <c r="AD300" s="13"/>
      <c r="AE300" s="13"/>
      <c r="AT300" s="253" t="s">
        <v>160</v>
      </c>
      <c r="AU300" s="253" t="s">
        <v>86</v>
      </c>
      <c r="AV300" s="13" t="s">
        <v>86</v>
      </c>
      <c r="AW300" s="13" t="s">
        <v>37</v>
      </c>
      <c r="AX300" s="13" t="s">
        <v>83</v>
      </c>
      <c r="AY300" s="253" t="s">
        <v>151</v>
      </c>
    </row>
    <row r="301" s="2" customFormat="1" ht="16.5" customHeight="1">
      <c r="A301" s="41"/>
      <c r="B301" s="42"/>
      <c r="C301" s="278" t="s">
        <v>385</v>
      </c>
      <c r="D301" s="278" t="s">
        <v>186</v>
      </c>
      <c r="E301" s="279" t="s">
        <v>386</v>
      </c>
      <c r="F301" s="280" t="s">
        <v>387</v>
      </c>
      <c r="G301" s="281" t="s">
        <v>164</v>
      </c>
      <c r="H301" s="282">
        <v>2</v>
      </c>
      <c r="I301" s="283"/>
      <c r="J301" s="284">
        <f>ROUND(I301*H301,2)</f>
        <v>0</v>
      </c>
      <c r="K301" s="280" t="s">
        <v>165</v>
      </c>
      <c r="L301" s="285"/>
      <c r="M301" s="286" t="s">
        <v>19</v>
      </c>
      <c r="N301" s="287" t="s">
        <v>47</v>
      </c>
      <c r="O301" s="87"/>
      <c r="P301" s="238">
        <f>O301*H301</f>
        <v>0</v>
      </c>
      <c r="Q301" s="238">
        <v>0.01521</v>
      </c>
      <c r="R301" s="238">
        <f>Q301*H301</f>
        <v>0.030419999999999999</v>
      </c>
      <c r="S301" s="238">
        <v>0</v>
      </c>
      <c r="T301" s="239">
        <f>S301*H301</f>
        <v>0</v>
      </c>
      <c r="U301" s="41"/>
      <c r="V301" s="41"/>
      <c r="W301" s="41"/>
      <c r="X301" s="41"/>
      <c r="Y301" s="41"/>
      <c r="Z301" s="41"/>
      <c r="AA301" s="41"/>
      <c r="AB301" s="41"/>
      <c r="AC301" s="41"/>
      <c r="AD301" s="41"/>
      <c r="AE301" s="41"/>
      <c r="AR301" s="240" t="s">
        <v>189</v>
      </c>
      <c r="AT301" s="240" t="s">
        <v>186</v>
      </c>
      <c r="AU301" s="240" t="s">
        <v>86</v>
      </c>
      <c r="AY301" s="20" t="s">
        <v>151</v>
      </c>
      <c r="BE301" s="241">
        <f>IF(N301="základní",J301,0)</f>
        <v>0</v>
      </c>
      <c r="BF301" s="241">
        <f>IF(N301="snížená",J301,0)</f>
        <v>0</v>
      </c>
      <c r="BG301" s="241">
        <f>IF(N301="zákl. přenesená",J301,0)</f>
        <v>0</v>
      </c>
      <c r="BH301" s="241">
        <f>IF(N301="sníž. přenesená",J301,0)</f>
        <v>0</v>
      </c>
      <c r="BI301" s="241">
        <f>IF(N301="nulová",J301,0)</f>
        <v>0</v>
      </c>
      <c r="BJ301" s="20" t="s">
        <v>83</v>
      </c>
      <c r="BK301" s="241">
        <f>ROUND(I301*H301,2)</f>
        <v>0</v>
      </c>
      <c r="BL301" s="20" t="s">
        <v>158</v>
      </c>
      <c r="BM301" s="240" t="s">
        <v>388</v>
      </c>
    </row>
    <row r="302" s="13" customFormat="1">
      <c r="A302" s="13"/>
      <c r="B302" s="242"/>
      <c r="C302" s="243"/>
      <c r="D302" s="244" t="s">
        <v>160</v>
      </c>
      <c r="E302" s="245" t="s">
        <v>19</v>
      </c>
      <c r="F302" s="246" t="s">
        <v>389</v>
      </c>
      <c r="G302" s="243"/>
      <c r="H302" s="247">
        <v>2</v>
      </c>
      <c r="I302" s="248"/>
      <c r="J302" s="243"/>
      <c r="K302" s="243"/>
      <c r="L302" s="249"/>
      <c r="M302" s="250"/>
      <c r="N302" s="251"/>
      <c r="O302" s="251"/>
      <c r="P302" s="251"/>
      <c r="Q302" s="251"/>
      <c r="R302" s="251"/>
      <c r="S302" s="251"/>
      <c r="T302" s="252"/>
      <c r="U302" s="13"/>
      <c r="V302" s="13"/>
      <c r="W302" s="13"/>
      <c r="X302" s="13"/>
      <c r="Y302" s="13"/>
      <c r="Z302" s="13"/>
      <c r="AA302" s="13"/>
      <c r="AB302" s="13"/>
      <c r="AC302" s="13"/>
      <c r="AD302" s="13"/>
      <c r="AE302" s="13"/>
      <c r="AT302" s="253" t="s">
        <v>160</v>
      </c>
      <c r="AU302" s="253" t="s">
        <v>86</v>
      </c>
      <c r="AV302" s="13" t="s">
        <v>86</v>
      </c>
      <c r="AW302" s="13" t="s">
        <v>37</v>
      </c>
      <c r="AX302" s="13" t="s">
        <v>83</v>
      </c>
      <c r="AY302" s="253" t="s">
        <v>151</v>
      </c>
    </row>
    <row r="303" s="2" customFormat="1" ht="16.5" customHeight="1">
      <c r="A303" s="41"/>
      <c r="B303" s="42"/>
      <c r="C303" s="278" t="s">
        <v>390</v>
      </c>
      <c r="D303" s="278" t="s">
        <v>186</v>
      </c>
      <c r="E303" s="279" t="s">
        <v>391</v>
      </c>
      <c r="F303" s="280" t="s">
        <v>392</v>
      </c>
      <c r="G303" s="281" t="s">
        <v>164</v>
      </c>
      <c r="H303" s="282">
        <v>3</v>
      </c>
      <c r="I303" s="283"/>
      <c r="J303" s="284">
        <f>ROUND(I303*H303,2)</f>
        <v>0</v>
      </c>
      <c r="K303" s="280" t="s">
        <v>19</v>
      </c>
      <c r="L303" s="285"/>
      <c r="M303" s="286" t="s">
        <v>19</v>
      </c>
      <c r="N303" s="287" t="s">
        <v>47</v>
      </c>
      <c r="O303" s="87"/>
      <c r="P303" s="238">
        <f>O303*H303</f>
        <v>0</v>
      </c>
      <c r="Q303" s="238">
        <v>0.017500000000000002</v>
      </c>
      <c r="R303" s="238">
        <f>Q303*H303</f>
        <v>0.052500000000000005</v>
      </c>
      <c r="S303" s="238">
        <v>0</v>
      </c>
      <c r="T303" s="239">
        <f>S303*H303</f>
        <v>0</v>
      </c>
      <c r="U303" s="41"/>
      <c r="V303" s="41"/>
      <c r="W303" s="41"/>
      <c r="X303" s="41"/>
      <c r="Y303" s="41"/>
      <c r="Z303" s="41"/>
      <c r="AA303" s="41"/>
      <c r="AB303" s="41"/>
      <c r="AC303" s="41"/>
      <c r="AD303" s="41"/>
      <c r="AE303" s="41"/>
      <c r="AR303" s="240" t="s">
        <v>189</v>
      </c>
      <c r="AT303" s="240" t="s">
        <v>186</v>
      </c>
      <c r="AU303" s="240" t="s">
        <v>86</v>
      </c>
      <c r="AY303" s="20" t="s">
        <v>151</v>
      </c>
      <c r="BE303" s="241">
        <f>IF(N303="základní",J303,0)</f>
        <v>0</v>
      </c>
      <c r="BF303" s="241">
        <f>IF(N303="snížená",J303,0)</f>
        <v>0</v>
      </c>
      <c r="BG303" s="241">
        <f>IF(N303="zákl. přenesená",J303,0)</f>
        <v>0</v>
      </c>
      <c r="BH303" s="241">
        <f>IF(N303="sníž. přenesená",J303,0)</f>
        <v>0</v>
      </c>
      <c r="BI303" s="241">
        <f>IF(N303="nulová",J303,0)</f>
        <v>0</v>
      </c>
      <c r="BJ303" s="20" t="s">
        <v>83</v>
      </c>
      <c r="BK303" s="241">
        <f>ROUND(I303*H303,2)</f>
        <v>0</v>
      </c>
      <c r="BL303" s="20" t="s">
        <v>158</v>
      </c>
      <c r="BM303" s="240" t="s">
        <v>393</v>
      </c>
    </row>
    <row r="304" s="13" customFormat="1">
      <c r="A304" s="13"/>
      <c r="B304" s="242"/>
      <c r="C304" s="243"/>
      <c r="D304" s="244" t="s">
        <v>160</v>
      </c>
      <c r="E304" s="245" t="s">
        <v>19</v>
      </c>
      <c r="F304" s="246" t="s">
        <v>380</v>
      </c>
      <c r="G304" s="243"/>
      <c r="H304" s="247">
        <v>3</v>
      </c>
      <c r="I304" s="248"/>
      <c r="J304" s="243"/>
      <c r="K304" s="243"/>
      <c r="L304" s="249"/>
      <c r="M304" s="250"/>
      <c r="N304" s="251"/>
      <c r="O304" s="251"/>
      <c r="P304" s="251"/>
      <c r="Q304" s="251"/>
      <c r="R304" s="251"/>
      <c r="S304" s="251"/>
      <c r="T304" s="252"/>
      <c r="U304" s="13"/>
      <c r="V304" s="13"/>
      <c r="W304" s="13"/>
      <c r="X304" s="13"/>
      <c r="Y304" s="13"/>
      <c r="Z304" s="13"/>
      <c r="AA304" s="13"/>
      <c r="AB304" s="13"/>
      <c r="AC304" s="13"/>
      <c r="AD304" s="13"/>
      <c r="AE304" s="13"/>
      <c r="AT304" s="253" t="s">
        <v>160</v>
      </c>
      <c r="AU304" s="253" t="s">
        <v>86</v>
      </c>
      <c r="AV304" s="13" t="s">
        <v>86</v>
      </c>
      <c r="AW304" s="13" t="s">
        <v>37</v>
      </c>
      <c r="AX304" s="13" t="s">
        <v>83</v>
      </c>
      <c r="AY304" s="253" t="s">
        <v>151</v>
      </c>
    </row>
    <row r="305" s="2" customFormat="1" ht="24" customHeight="1">
      <c r="A305" s="41"/>
      <c r="B305" s="42"/>
      <c r="C305" s="229" t="s">
        <v>394</v>
      </c>
      <c r="D305" s="229" t="s">
        <v>154</v>
      </c>
      <c r="E305" s="230" t="s">
        <v>395</v>
      </c>
      <c r="F305" s="231" t="s">
        <v>396</v>
      </c>
      <c r="G305" s="232" t="s">
        <v>164</v>
      </c>
      <c r="H305" s="233">
        <v>7</v>
      </c>
      <c r="I305" s="234"/>
      <c r="J305" s="235">
        <f>ROUND(I305*H305,2)</f>
        <v>0</v>
      </c>
      <c r="K305" s="231" t="s">
        <v>165</v>
      </c>
      <c r="L305" s="47"/>
      <c r="M305" s="236" t="s">
        <v>19</v>
      </c>
      <c r="N305" s="237" t="s">
        <v>47</v>
      </c>
      <c r="O305" s="87"/>
      <c r="P305" s="238">
        <f>O305*H305</f>
        <v>0</v>
      </c>
      <c r="Q305" s="238">
        <v>0.44169999999999998</v>
      </c>
      <c r="R305" s="238">
        <f>Q305*H305</f>
        <v>3.0918999999999999</v>
      </c>
      <c r="S305" s="238">
        <v>0</v>
      </c>
      <c r="T305" s="239">
        <f>S305*H305</f>
        <v>0</v>
      </c>
      <c r="U305" s="41"/>
      <c r="V305" s="41"/>
      <c r="W305" s="41"/>
      <c r="X305" s="41"/>
      <c r="Y305" s="41"/>
      <c r="Z305" s="41"/>
      <c r="AA305" s="41"/>
      <c r="AB305" s="41"/>
      <c r="AC305" s="41"/>
      <c r="AD305" s="41"/>
      <c r="AE305" s="41"/>
      <c r="AR305" s="240" t="s">
        <v>158</v>
      </c>
      <c r="AT305" s="240" t="s">
        <v>154</v>
      </c>
      <c r="AU305" s="240" t="s">
        <v>86</v>
      </c>
      <c r="AY305" s="20" t="s">
        <v>151</v>
      </c>
      <c r="BE305" s="241">
        <f>IF(N305="základní",J305,0)</f>
        <v>0</v>
      </c>
      <c r="BF305" s="241">
        <f>IF(N305="snížená",J305,0)</f>
        <v>0</v>
      </c>
      <c r="BG305" s="241">
        <f>IF(N305="zákl. přenesená",J305,0)</f>
        <v>0</v>
      </c>
      <c r="BH305" s="241">
        <f>IF(N305="sníž. přenesená",J305,0)</f>
        <v>0</v>
      </c>
      <c r="BI305" s="241">
        <f>IF(N305="nulová",J305,0)</f>
        <v>0</v>
      </c>
      <c r="BJ305" s="20" t="s">
        <v>83</v>
      </c>
      <c r="BK305" s="241">
        <f>ROUND(I305*H305,2)</f>
        <v>0</v>
      </c>
      <c r="BL305" s="20" t="s">
        <v>158</v>
      </c>
      <c r="BM305" s="240" t="s">
        <v>397</v>
      </c>
    </row>
    <row r="306" s="2" customFormat="1">
      <c r="A306" s="41"/>
      <c r="B306" s="42"/>
      <c r="C306" s="43"/>
      <c r="D306" s="244" t="s">
        <v>167</v>
      </c>
      <c r="E306" s="43"/>
      <c r="F306" s="254" t="s">
        <v>398</v>
      </c>
      <c r="G306" s="43"/>
      <c r="H306" s="43"/>
      <c r="I306" s="149"/>
      <c r="J306" s="43"/>
      <c r="K306" s="43"/>
      <c r="L306" s="47"/>
      <c r="M306" s="255"/>
      <c r="N306" s="256"/>
      <c r="O306" s="87"/>
      <c r="P306" s="87"/>
      <c r="Q306" s="87"/>
      <c r="R306" s="87"/>
      <c r="S306" s="87"/>
      <c r="T306" s="88"/>
      <c r="U306" s="41"/>
      <c r="V306" s="41"/>
      <c r="W306" s="41"/>
      <c r="X306" s="41"/>
      <c r="Y306" s="41"/>
      <c r="Z306" s="41"/>
      <c r="AA306" s="41"/>
      <c r="AB306" s="41"/>
      <c r="AC306" s="41"/>
      <c r="AD306" s="41"/>
      <c r="AE306" s="41"/>
      <c r="AT306" s="20" t="s">
        <v>167</v>
      </c>
      <c r="AU306" s="20" t="s">
        <v>86</v>
      </c>
    </row>
    <row r="307" s="14" customFormat="1">
      <c r="A307" s="14"/>
      <c r="B307" s="257"/>
      <c r="C307" s="258"/>
      <c r="D307" s="244" t="s">
        <v>160</v>
      </c>
      <c r="E307" s="259" t="s">
        <v>19</v>
      </c>
      <c r="F307" s="260" t="s">
        <v>367</v>
      </c>
      <c r="G307" s="258"/>
      <c r="H307" s="259" t="s">
        <v>19</v>
      </c>
      <c r="I307" s="261"/>
      <c r="J307" s="258"/>
      <c r="K307" s="258"/>
      <c r="L307" s="262"/>
      <c r="M307" s="263"/>
      <c r="N307" s="264"/>
      <c r="O307" s="264"/>
      <c r="P307" s="264"/>
      <c r="Q307" s="264"/>
      <c r="R307" s="264"/>
      <c r="S307" s="264"/>
      <c r="T307" s="265"/>
      <c r="U307" s="14"/>
      <c r="V307" s="14"/>
      <c r="W307" s="14"/>
      <c r="X307" s="14"/>
      <c r="Y307" s="14"/>
      <c r="Z307" s="14"/>
      <c r="AA307" s="14"/>
      <c r="AB307" s="14"/>
      <c r="AC307" s="14"/>
      <c r="AD307" s="14"/>
      <c r="AE307" s="14"/>
      <c r="AT307" s="266" t="s">
        <v>160</v>
      </c>
      <c r="AU307" s="266" t="s">
        <v>86</v>
      </c>
      <c r="AV307" s="14" t="s">
        <v>83</v>
      </c>
      <c r="AW307" s="14" t="s">
        <v>37</v>
      </c>
      <c r="AX307" s="14" t="s">
        <v>76</v>
      </c>
      <c r="AY307" s="266" t="s">
        <v>151</v>
      </c>
    </row>
    <row r="308" s="13" customFormat="1">
      <c r="A308" s="13"/>
      <c r="B308" s="242"/>
      <c r="C308" s="243"/>
      <c r="D308" s="244" t="s">
        <v>160</v>
      </c>
      <c r="E308" s="245" t="s">
        <v>19</v>
      </c>
      <c r="F308" s="246" t="s">
        <v>399</v>
      </c>
      <c r="G308" s="243"/>
      <c r="H308" s="247">
        <v>3</v>
      </c>
      <c r="I308" s="248"/>
      <c r="J308" s="243"/>
      <c r="K308" s="243"/>
      <c r="L308" s="249"/>
      <c r="M308" s="250"/>
      <c r="N308" s="251"/>
      <c r="O308" s="251"/>
      <c r="P308" s="251"/>
      <c r="Q308" s="251"/>
      <c r="R308" s="251"/>
      <c r="S308" s="251"/>
      <c r="T308" s="252"/>
      <c r="U308" s="13"/>
      <c r="V308" s="13"/>
      <c r="W308" s="13"/>
      <c r="X308" s="13"/>
      <c r="Y308" s="13"/>
      <c r="Z308" s="13"/>
      <c r="AA308" s="13"/>
      <c r="AB308" s="13"/>
      <c r="AC308" s="13"/>
      <c r="AD308" s="13"/>
      <c r="AE308" s="13"/>
      <c r="AT308" s="253" t="s">
        <v>160</v>
      </c>
      <c r="AU308" s="253" t="s">
        <v>86</v>
      </c>
      <c r="AV308" s="13" t="s">
        <v>86</v>
      </c>
      <c r="AW308" s="13" t="s">
        <v>37</v>
      </c>
      <c r="AX308" s="13" t="s">
        <v>76</v>
      </c>
      <c r="AY308" s="253" t="s">
        <v>151</v>
      </c>
    </row>
    <row r="309" s="13" customFormat="1">
      <c r="A309" s="13"/>
      <c r="B309" s="242"/>
      <c r="C309" s="243"/>
      <c r="D309" s="244" t="s">
        <v>160</v>
      </c>
      <c r="E309" s="245" t="s">
        <v>19</v>
      </c>
      <c r="F309" s="246" t="s">
        <v>400</v>
      </c>
      <c r="G309" s="243"/>
      <c r="H309" s="247">
        <v>2</v>
      </c>
      <c r="I309" s="248"/>
      <c r="J309" s="243"/>
      <c r="K309" s="243"/>
      <c r="L309" s="249"/>
      <c r="M309" s="250"/>
      <c r="N309" s="251"/>
      <c r="O309" s="251"/>
      <c r="P309" s="251"/>
      <c r="Q309" s="251"/>
      <c r="R309" s="251"/>
      <c r="S309" s="251"/>
      <c r="T309" s="252"/>
      <c r="U309" s="13"/>
      <c r="V309" s="13"/>
      <c r="W309" s="13"/>
      <c r="X309" s="13"/>
      <c r="Y309" s="13"/>
      <c r="Z309" s="13"/>
      <c r="AA309" s="13"/>
      <c r="AB309" s="13"/>
      <c r="AC309" s="13"/>
      <c r="AD309" s="13"/>
      <c r="AE309" s="13"/>
      <c r="AT309" s="253" t="s">
        <v>160</v>
      </c>
      <c r="AU309" s="253" t="s">
        <v>86</v>
      </c>
      <c r="AV309" s="13" t="s">
        <v>86</v>
      </c>
      <c r="AW309" s="13" t="s">
        <v>37</v>
      </c>
      <c r="AX309" s="13" t="s">
        <v>76</v>
      </c>
      <c r="AY309" s="253" t="s">
        <v>151</v>
      </c>
    </row>
    <row r="310" s="13" customFormat="1">
      <c r="A310" s="13"/>
      <c r="B310" s="242"/>
      <c r="C310" s="243"/>
      <c r="D310" s="244" t="s">
        <v>160</v>
      </c>
      <c r="E310" s="245" t="s">
        <v>19</v>
      </c>
      <c r="F310" s="246" t="s">
        <v>401</v>
      </c>
      <c r="G310" s="243"/>
      <c r="H310" s="247">
        <v>2</v>
      </c>
      <c r="I310" s="248"/>
      <c r="J310" s="243"/>
      <c r="K310" s="243"/>
      <c r="L310" s="249"/>
      <c r="M310" s="250"/>
      <c r="N310" s="251"/>
      <c r="O310" s="251"/>
      <c r="P310" s="251"/>
      <c r="Q310" s="251"/>
      <c r="R310" s="251"/>
      <c r="S310" s="251"/>
      <c r="T310" s="252"/>
      <c r="U310" s="13"/>
      <c r="V310" s="13"/>
      <c r="W310" s="13"/>
      <c r="X310" s="13"/>
      <c r="Y310" s="13"/>
      <c r="Z310" s="13"/>
      <c r="AA310" s="13"/>
      <c r="AB310" s="13"/>
      <c r="AC310" s="13"/>
      <c r="AD310" s="13"/>
      <c r="AE310" s="13"/>
      <c r="AT310" s="253" t="s">
        <v>160</v>
      </c>
      <c r="AU310" s="253" t="s">
        <v>86</v>
      </c>
      <c r="AV310" s="13" t="s">
        <v>86</v>
      </c>
      <c r="AW310" s="13" t="s">
        <v>37</v>
      </c>
      <c r="AX310" s="13" t="s">
        <v>76</v>
      </c>
      <c r="AY310" s="253" t="s">
        <v>151</v>
      </c>
    </row>
    <row r="311" s="15" customFormat="1">
      <c r="A311" s="15"/>
      <c r="B311" s="267"/>
      <c r="C311" s="268"/>
      <c r="D311" s="244" t="s">
        <v>160</v>
      </c>
      <c r="E311" s="269" t="s">
        <v>19</v>
      </c>
      <c r="F311" s="270" t="s">
        <v>172</v>
      </c>
      <c r="G311" s="268"/>
      <c r="H311" s="271">
        <v>7</v>
      </c>
      <c r="I311" s="272"/>
      <c r="J311" s="268"/>
      <c r="K311" s="268"/>
      <c r="L311" s="273"/>
      <c r="M311" s="274"/>
      <c r="N311" s="275"/>
      <c r="O311" s="275"/>
      <c r="P311" s="275"/>
      <c r="Q311" s="275"/>
      <c r="R311" s="275"/>
      <c r="S311" s="275"/>
      <c r="T311" s="276"/>
      <c r="U311" s="15"/>
      <c r="V311" s="15"/>
      <c r="W311" s="15"/>
      <c r="X311" s="15"/>
      <c r="Y311" s="15"/>
      <c r="Z311" s="15"/>
      <c r="AA311" s="15"/>
      <c r="AB311" s="15"/>
      <c r="AC311" s="15"/>
      <c r="AD311" s="15"/>
      <c r="AE311" s="15"/>
      <c r="AT311" s="277" t="s">
        <v>160</v>
      </c>
      <c r="AU311" s="277" t="s">
        <v>86</v>
      </c>
      <c r="AV311" s="15" t="s">
        <v>158</v>
      </c>
      <c r="AW311" s="15" t="s">
        <v>37</v>
      </c>
      <c r="AX311" s="15" t="s">
        <v>83</v>
      </c>
      <c r="AY311" s="277" t="s">
        <v>151</v>
      </c>
    </row>
    <row r="312" s="2" customFormat="1" ht="16.5" customHeight="1">
      <c r="A312" s="41"/>
      <c r="B312" s="42"/>
      <c r="C312" s="278" t="s">
        <v>402</v>
      </c>
      <c r="D312" s="278" t="s">
        <v>186</v>
      </c>
      <c r="E312" s="279" t="s">
        <v>403</v>
      </c>
      <c r="F312" s="280" t="s">
        <v>404</v>
      </c>
      <c r="G312" s="281" t="s">
        <v>164</v>
      </c>
      <c r="H312" s="282">
        <v>1</v>
      </c>
      <c r="I312" s="283"/>
      <c r="J312" s="284">
        <f>ROUND(I312*H312,2)</f>
        <v>0</v>
      </c>
      <c r="K312" s="280" t="s">
        <v>19</v>
      </c>
      <c r="L312" s="285"/>
      <c r="M312" s="286" t="s">
        <v>19</v>
      </c>
      <c r="N312" s="287" t="s">
        <v>47</v>
      </c>
      <c r="O312" s="87"/>
      <c r="P312" s="238">
        <f>O312*H312</f>
        <v>0</v>
      </c>
      <c r="Q312" s="238">
        <v>0.01992</v>
      </c>
      <c r="R312" s="238">
        <f>Q312*H312</f>
        <v>0.01992</v>
      </c>
      <c r="S312" s="238">
        <v>0</v>
      </c>
      <c r="T312" s="239">
        <f>S312*H312</f>
        <v>0</v>
      </c>
      <c r="U312" s="41"/>
      <c r="V312" s="41"/>
      <c r="W312" s="41"/>
      <c r="X312" s="41"/>
      <c r="Y312" s="41"/>
      <c r="Z312" s="41"/>
      <c r="AA312" s="41"/>
      <c r="AB312" s="41"/>
      <c r="AC312" s="41"/>
      <c r="AD312" s="41"/>
      <c r="AE312" s="41"/>
      <c r="AR312" s="240" t="s">
        <v>189</v>
      </c>
      <c r="AT312" s="240" t="s">
        <v>186</v>
      </c>
      <c r="AU312" s="240" t="s">
        <v>86</v>
      </c>
      <c r="AY312" s="20" t="s">
        <v>151</v>
      </c>
      <c r="BE312" s="241">
        <f>IF(N312="základní",J312,0)</f>
        <v>0</v>
      </c>
      <c r="BF312" s="241">
        <f>IF(N312="snížená",J312,0)</f>
        <v>0</v>
      </c>
      <c r="BG312" s="241">
        <f>IF(N312="zákl. přenesená",J312,0)</f>
        <v>0</v>
      </c>
      <c r="BH312" s="241">
        <f>IF(N312="sníž. přenesená",J312,0)</f>
        <v>0</v>
      </c>
      <c r="BI312" s="241">
        <f>IF(N312="nulová",J312,0)</f>
        <v>0</v>
      </c>
      <c r="BJ312" s="20" t="s">
        <v>83</v>
      </c>
      <c r="BK312" s="241">
        <f>ROUND(I312*H312,2)</f>
        <v>0</v>
      </c>
      <c r="BL312" s="20" t="s">
        <v>158</v>
      </c>
      <c r="BM312" s="240" t="s">
        <v>405</v>
      </c>
    </row>
    <row r="313" s="13" customFormat="1">
      <c r="A313" s="13"/>
      <c r="B313" s="242"/>
      <c r="C313" s="243"/>
      <c r="D313" s="244" t="s">
        <v>160</v>
      </c>
      <c r="E313" s="245" t="s">
        <v>19</v>
      </c>
      <c r="F313" s="246" t="s">
        <v>406</v>
      </c>
      <c r="G313" s="243"/>
      <c r="H313" s="247">
        <v>1</v>
      </c>
      <c r="I313" s="248"/>
      <c r="J313" s="243"/>
      <c r="K313" s="243"/>
      <c r="L313" s="249"/>
      <c r="M313" s="250"/>
      <c r="N313" s="251"/>
      <c r="O313" s="251"/>
      <c r="P313" s="251"/>
      <c r="Q313" s="251"/>
      <c r="R313" s="251"/>
      <c r="S313" s="251"/>
      <c r="T313" s="252"/>
      <c r="U313" s="13"/>
      <c r="V313" s="13"/>
      <c r="W313" s="13"/>
      <c r="X313" s="13"/>
      <c r="Y313" s="13"/>
      <c r="Z313" s="13"/>
      <c r="AA313" s="13"/>
      <c r="AB313" s="13"/>
      <c r="AC313" s="13"/>
      <c r="AD313" s="13"/>
      <c r="AE313" s="13"/>
      <c r="AT313" s="253" t="s">
        <v>160</v>
      </c>
      <c r="AU313" s="253" t="s">
        <v>86</v>
      </c>
      <c r="AV313" s="13" t="s">
        <v>86</v>
      </c>
      <c r="AW313" s="13" t="s">
        <v>37</v>
      </c>
      <c r="AX313" s="13" t="s">
        <v>83</v>
      </c>
      <c r="AY313" s="253" t="s">
        <v>151</v>
      </c>
    </row>
    <row r="314" s="2" customFormat="1" ht="16.5" customHeight="1">
      <c r="A314" s="41"/>
      <c r="B314" s="42"/>
      <c r="C314" s="278" t="s">
        <v>407</v>
      </c>
      <c r="D314" s="278" t="s">
        <v>186</v>
      </c>
      <c r="E314" s="279" t="s">
        <v>408</v>
      </c>
      <c r="F314" s="280" t="s">
        <v>409</v>
      </c>
      <c r="G314" s="281" t="s">
        <v>164</v>
      </c>
      <c r="H314" s="282">
        <v>1</v>
      </c>
      <c r="I314" s="283"/>
      <c r="J314" s="284">
        <f>ROUND(I314*H314,2)</f>
        <v>0</v>
      </c>
      <c r="K314" s="280" t="s">
        <v>19</v>
      </c>
      <c r="L314" s="285"/>
      <c r="M314" s="286" t="s">
        <v>19</v>
      </c>
      <c r="N314" s="287" t="s">
        <v>47</v>
      </c>
      <c r="O314" s="87"/>
      <c r="P314" s="238">
        <f>O314*H314</f>
        <v>0</v>
      </c>
      <c r="Q314" s="238">
        <v>0.021239999999999998</v>
      </c>
      <c r="R314" s="238">
        <f>Q314*H314</f>
        <v>0.021239999999999998</v>
      </c>
      <c r="S314" s="238">
        <v>0</v>
      </c>
      <c r="T314" s="239">
        <f>S314*H314</f>
        <v>0</v>
      </c>
      <c r="U314" s="41"/>
      <c r="V314" s="41"/>
      <c r="W314" s="41"/>
      <c r="X314" s="41"/>
      <c r="Y314" s="41"/>
      <c r="Z314" s="41"/>
      <c r="AA314" s="41"/>
      <c r="AB314" s="41"/>
      <c r="AC314" s="41"/>
      <c r="AD314" s="41"/>
      <c r="AE314" s="41"/>
      <c r="AR314" s="240" t="s">
        <v>189</v>
      </c>
      <c r="AT314" s="240" t="s">
        <v>186</v>
      </c>
      <c r="AU314" s="240" t="s">
        <v>86</v>
      </c>
      <c r="AY314" s="20" t="s">
        <v>151</v>
      </c>
      <c r="BE314" s="241">
        <f>IF(N314="základní",J314,0)</f>
        <v>0</v>
      </c>
      <c r="BF314" s="241">
        <f>IF(N314="snížená",J314,0)</f>
        <v>0</v>
      </c>
      <c r="BG314" s="241">
        <f>IF(N314="zákl. přenesená",J314,0)</f>
        <v>0</v>
      </c>
      <c r="BH314" s="241">
        <f>IF(N314="sníž. přenesená",J314,0)</f>
        <v>0</v>
      </c>
      <c r="BI314" s="241">
        <f>IF(N314="nulová",J314,0)</f>
        <v>0</v>
      </c>
      <c r="BJ314" s="20" t="s">
        <v>83</v>
      </c>
      <c r="BK314" s="241">
        <f>ROUND(I314*H314,2)</f>
        <v>0</v>
      </c>
      <c r="BL314" s="20" t="s">
        <v>158</v>
      </c>
      <c r="BM314" s="240" t="s">
        <v>410</v>
      </c>
    </row>
    <row r="315" s="13" customFormat="1">
      <c r="A315" s="13"/>
      <c r="B315" s="242"/>
      <c r="C315" s="243"/>
      <c r="D315" s="244" t="s">
        <v>160</v>
      </c>
      <c r="E315" s="245" t="s">
        <v>19</v>
      </c>
      <c r="F315" s="246" t="s">
        <v>406</v>
      </c>
      <c r="G315" s="243"/>
      <c r="H315" s="247">
        <v>1</v>
      </c>
      <c r="I315" s="248"/>
      <c r="J315" s="243"/>
      <c r="K315" s="243"/>
      <c r="L315" s="249"/>
      <c r="M315" s="250"/>
      <c r="N315" s="251"/>
      <c r="O315" s="251"/>
      <c r="P315" s="251"/>
      <c r="Q315" s="251"/>
      <c r="R315" s="251"/>
      <c r="S315" s="251"/>
      <c r="T315" s="252"/>
      <c r="U315" s="13"/>
      <c r="V315" s="13"/>
      <c r="W315" s="13"/>
      <c r="X315" s="13"/>
      <c r="Y315" s="13"/>
      <c r="Z315" s="13"/>
      <c r="AA315" s="13"/>
      <c r="AB315" s="13"/>
      <c r="AC315" s="13"/>
      <c r="AD315" s="13"/>
      <c r="AE315" s="13"/>
      <c r="AT315" s="253" t="s">
        <v>160</v>
      </c>
      <c r="AU315" s="253" t="s">
        <v>86</v>
      </c>
      <c r="AV315" s="13" t="s">
        <v>86</v>
      </c>
      <c r="AW315" s="13" t="s">
        <v>37</v>
      </c>
      <c r="AX315" s="13" t="s">
        <v>83</v>
      </c>
      <c r="AY315" s="253" t="s">
        <v>151</v>
      </c>
    </row>
    <row r="316" s="12" customFormat="1" ht="22.8" customHeight="1">
      <c r="A316" s="12"/>
      <c r="B316" s="213"/>
      <c r="C316" s="214"/>
      <c r="D316" s="215" t="s">
        <v>75</v>
      </c>
      <c r="E316" s="227" t="s">
        <v>218</v>
      </c>
      <c r="F316" s="227" t="s">
        <v>411</v>
      </c>
      <c r="G316" s="214"/>
      <c r="H316" s="214"/>
      <c r="I316" s="217"/>
      <c r="J316" s="228">
        <f>BK316</f>
        <v>0</v>
      </c>
      <c r="K316" s="214"/>
      <c r="L316" s="219"/>
      <c r="M316" s="220"/>
      <c r="N316" s="221"/>
      <c r="O316" s="221"/>
      <c r="P316" s="222">
        <f>SUM(P317:P432)</f>
        <v>0</v>
      </c>
      <c r="Q316" s="221"/>
      <c r="R316" s="222">
        <f>SUM(R317:R432)</f>
        <v>0.052249999999999998</v>
      </c>
      <c r="S316" s="221"/>
      <c r="T316" s="223">
        <f>SUM(T317:T432)</f>
        <v>73.832900000000009</v>
      </c>
      <c r="U316" s="12"/>
      <c r="V316" s="12"/>
      <c r="W316" s="12"/>
      <c r="X316" s="12"/>
      <c r="Y316" s="12"/>
      <c r="Z316" s="12"/>
      <c r="AA316" s="12"/>
      <c r="AB316" s="12"/>
      <c r="AC316" s="12"/>
      <c r="AD316" s="12"/>
      <c r="AE316" s="12"/>
      <c r="AR316" s="224" t="s">
        <v>83</v>
      </c>
      <c r="AT316" s="225" t="s">
        <v>75</v>
      </c>
      <c r="AU316" s="225" t="s">
        <v>83</v>
      </c>
      <c r="AY316" s="224" t="s">
        <v>151</v>
      </c>
      <c r="BK316" s="226">
        <f>SUM(BK317:BK432)</f>
        <v>0</v>
      </c>
    </row>
    <row r="317" s="2" customFormat="1" ht="24" customHeight="1">
      <c r="A317" s="41"/>
      <c r="B317" s="42"/>
      <c r="C317" s="229" t="s">
        <v>412</v>
      </c>
      <c r="D317" s="229" t="s">
        <v>154</v>
      </c>
      <c r="E317" s="230" t="s">
        <v>413</v>
      </c>
      <c r="F317" s="231" t="s">
        <v>414</v>
      </c>
      <c r="G317" s="232" t="s">
        <v>157</v>
      </c>
      <c r="H317" s="233">
        <v>229</v>
      </c>
      <c r="I317" s="234"/>
      <c r="J317" s="235">
        <f>ROUND(I317*H317,2)</f>
        <v>0</v>
      </c>
      <c r="K317" s="231" t="s">
        <v>165</v>
      </c>
      <c r="L317" s="47"/>
      <c r="M317" s="236" t="s">
        <v>19</v>
      </c>
      <c r="N317" s="237" t="s">
        <v>47</v>
      </c>
      <c r="O317" s="87"/>
      <c r="P317" s="238">
        <f>O317*H317</f>
        <v>0</v>
      </c>
      <c r="Q317" s="238">
        <v>0.00012999999999999999</v>
      </c>
      <c r="R317" s="238">
        <f>Q317*H317</f>
        <v>0.029769999999999998</v>
      </c>
      <c r="S317" s="238">
        <v>0</v>
      </c>
      <c r="T317" s="239">
        <f>S317*H317</f>
        <v>0</v>
      </c>
      <c r="U317" s="41"/>
      <c r="V317" s="41"/>
      <c r="W317" s="41"/>
      <c r="X317" s="41"/>
      <c r="Y317" s="41"/>
      <c r="Z317" s="41"/>
      <c r="AA317" s="41"/>
      <c r="AB317" s="41"/>
      <c r="AC317" s="41"/>
      <c r="AD317" s="41"/>
      <c r="AE317" s="41"/>
      <c r="AR317" s="240" t="s">
        <v>158</v>
      </c>
      <c r="AT317" s="240" t="s">
        <v>154</v>
      </c>
      <c r="AU317" s="240" t="s">
        <v>86</v>
      </c>
      <c r="AY317" s="20" t="s">
        <v>151</v>
      </c>
      <c r="BE317" s="241">
        <f>IF(N317="základní",J317,0)</f>
        <v>0</v>
      </c>
      <c r="BF317" s="241">
        <f>IF(N317="snížená",J317,0)</f>
        <v>0</v>
      </c>
      <c r="BG317" s="241">
        <f>IF(N317="zákl. přenesená",J317,0)</f>
        <v>0</v>
      </c>
      <c r="BH317" s="241">
        <f>IF(N317="sníž. přenesená",J317,0)</f>
        <v>0</v>
      </c>
      <c r="BI317" s="241">
        <f>IF(N317="nulová",J317,0)</f>
        <v>0</v>
      </c>
      <c r="BJ317" s="20" t="s">
        <v>83</v>
      </c>
      <c r="BK317" s="241">
        <f>ROUND(I317*H317,2)</f>
        <v>0</v>
      </c>
      <c r="BL317" s="20" t="s">
        <v>158</v>
      </c>
      <c r="BM317" s="240" t="s">
        <v>415</v>
      </c>
    </row>
    <row r="318" s="2" customFormat="1">
      <c r="A318" s="41"/>
      <c r="B318" s="42"/>
      <c r="C318" s="43"/>
      <c r="D318" s="244" t="s">
        <v>167</v>
      </c>
      <c r="E318" s="43"/>
      <c r="F318" s="254" t="s">
        <v>416</v>
      </c>
      <c r="G318" s="43"/>
      <c r="H318" s="43"/>
      <c r="I318" s="149"/>
      <c r="J318" s="43"/>
      <c r="K318" s="43"/>
      <c r="L318" s="47"/>
      <c r="M318" s="255"/>
      <c r="N318" s="256"/>
      <c r="O318" s="87"/>
      <c r="P318" s="87"/>
      <c r="Q318" s="87"/>
      <c r="R318" s="87"/>
      <c r="S318" s="87"/>
      <c r="T318" s="88"/>
      <c r="U318" s="41"/>
      <c r="V318" s="41"/>
      <c r="W318" s="41"/>
      <c r="X318" s="41"/>
      <c r="Y318" s="41"/>
      <c r="Z318" s="41"/>
      <c r="AA318" s="41"/>
      <c r="AB318" s="41"/>
      <c r="AC318" s="41"/>
      <c r="AD318" s="41"/>
      <c r="AE318" s="41"/>
      <c r="AT318" s="20" t="s">
        <v>167</v>
      </c>
      <c r="AU318" s="20" t="s">
        <v>86</v>
      </c>
    </row>
    <row r="319" s="14" customFormat="1">
      <c r="A319" s="14"/>
      <c r="B319" s="257"/>
      <c r="C319" s="258"/>
      <c r="D319" s="244" t="s">
        <v>160</v>
      </c>
      <c r="E319" s="259" t="s">
        <v>19</v>
      </c>
      <c r="F319" s="260" t="s">
        <v>344</v>
      </c>
      <c r="G319" s="258"/>
      <c r="H319" s="259" t="s">
        <v>19</v>
      </c>
      <c r="I319" s="261"/>
      <c r="J319" s="258"/>
      <c r="K319" s="258"/>
      <c r="L319" s="262"/>
      <c r="M319" s="263"/>
      <c r="N319" s="264"/>
      <c r="O319" s="264"/>
      <c r="P319" s="264"/>
      <c r="Q319" s="264"/>
      <c r="R319" s="264"/>
      <c r="S319" s="264"/>
      <c r="T319" s="265"/>
      <c r="U319" s="14"/>
      <c r="V319" s="14"/>
      <c r="W319" s="14"/>
      <c r="X319" s="14"/>
      <c r="Y319" s="14"/>
      <c r="Z319" s="14"/>
      <c r="AA319" s="14"/>
      <c r="AB319" s="14"/>
      <c r="AC319" s="14"/>
      <c r="AD319" s="14"/>
      <c r="AE319" s="14"/>
      <c r="AT319" s="266" t="s">
        <v>160</v>
      </c>
      <c r="AU319" s="266" t="s">
        <v>86</v>
      </c>
      <c r="AV319" s="14" t="s">
        <v>83</v>
      </c>
      <c r="AW319" s="14" t="s">
        <v>37</v>
      </c>
      <c r="AX319" s="14" t="s">
        <v>76</v>
      </c>
      <c r="AY319" s="266" t="s">
        <v>151</v>
      </c>
    </row>
    <row r="320" s="13" customFormat="1">
      <c r="A320" s="13"/>
      <c r="B320" s="242"/>
      <c r="C320" s="243"/>
      <c r="D320" s="244" t="s">
        <v>160</v>
      </c>
      <c r="E320" s="245" t="s">
        <v>19</v>
      </c>
      <c r="F320" s="246" t="s">
        <v>417</v>
      </c>
      <c r="G320" s="243"/>
      <c r="H320" s="247">
        <v>229</v>
      </c>
      <c r="I320" s="248"/>
      <c r="J320" s="243"/>
      <c r="K320" s="243"/>
      <c r="L320" s="249"/>
      <c r="M320" s="250"/>
      <c r="N320" s="251"/>
      <c r="O320" s="251"/>
      <c r="P320" s="251"/>
      <c r="Q320" s="251"/>
      <c r="R320" s="251"/>
      <c r="S320" s="251"/>
      <c r="T320" s="252"/>
      <c r="U320" s="13"/>
      <c r="V320" s="13"/>
      <c r="W320" s="13"/>
      <c r="X320" s="13"/>
      <c r="Y320" s="13"/>
      <c r="Z320" s="13"/>
      <c r="AA320" s="13"/>
      <c r="AB320" s="13"/>
      <c r="AC320" s="13"/>
      <c r="AD320" s="13"/>
      <c r="AE320" s="13"/>
      <c r="AT320" s="253" t="s">
        <v>160</v>
      </c>
      <c r="AU320" s="253" t="s">
        <v>86</v>
      </c>
      <c r="AV320" s="13" t="s">
        <v>86</v>
      </c>
      <c r="AW320" s="13" t="s">
        <v>37</v>
      </c>
      <c r="AX320" s="13" t="s">
        <v>83</v>
      </c>
      <c r="AY320" s="253" t="s">
        <v>151</v>
      </c>
    </row>
    <row r="321" s="2" customFormat="1" ht="24" customHeight="1">
      <c r="A321" s="41"/>
      <c r="B321" s="42"/>
      <c r="C321" s="229" t="s">
        <v>418</v>
      </c>
      <c r="D321" s="229" t="s">
        <v>154</v>
      </c>
      <c r="E321" s="230" t="s">
        <v>419</v>
      </c>
      <c r="F321" s="231" t="s">
        <v>420</v>
      </c>
      <c r="G321" s="232" t="s">
        <v>157</v>
      </c>
      <c r="H321" s="233">
        <v>247</v>
      </c>
      <c r="I321" s="234"/>
      <c r="J321" s="235">
        <f>ROUND(I321*H321,2)</f>
        <v>0</v>
      </c>
      <c r="K321" s="231" t="s">
        <v>165</v>
      </c>
      <c r="L321" s="47"/>
      <c r="M321" s="236" t="s">
        <v>19</v>
      </c>
      <c r="N321" s="237" t="s">
        <v>47</v>
      </c>
      <c r="O321" s="87"/>
      <c r="P321" s="238">
        <f>O321*H321</f>
        <v>0</v>
      </c>
      <c r="Q321" s="238">
        <v>4.0000000000000003E-05</v>
      </c>
      <c r="R321" s="238">
        <f>Q321*H321</f>
        <v>0.0098800000000000016</v>
      </c>
      <c r="S321" s="238">
        <v>0</v>
      </c>
      <c r="T321" s="239">
        <f>S321*H321</f>
        <v>0</v>
      </c>
      <c r="U321" s="41"/>
      <c r="V321" s="41"/>
      <c r="W321" s="41"/>
      <c r="X321" s="41"/>
      <c r="Y321" s="41"/>
      <c r="Z321" s="41"/>
      <c r="AA321" s="41"/>
      <c r="AB321" s="41"/>
      <c r="AC321" s="41"/>
      <c r="AD321" s="41"/>
      <c r="AE321" s="41"/>
      <c r="AR321" s="240" t="s">
        <v>158</v>
      </c>
      <c r="AT321" s="240" t="s">
        <v>154</v>
      </c>
      <c r="AU321" s="240" t="s">
        <v>86</v>
      </c>
      <c r="AY321" s="20" t="s">
        <v>151</v>
      </c>
      <c r="BE321" s="241">
        <f>IF(N321="základní",J321,0)</f>
        <v>0</v>
      </c>
      <c r="BF321" s="241">
        <f>IF(N321="snížená",J321,0)</f>
        <v>0</v>
      </c>
      <c r="BG321" s="241">
        <f>IF(N321="zákl. přenesená",J321,0)</f>
        <v>0</v>
      </c>
      <c r="BH321" s="241">
        <f>IF(N321="sníž. přenesená",J321,0)</f>
        <v>0</v>
      </c>
      <c r="BI321" s="241">
        <f>IF(N321="nulová",J321,0)</f>
        <v>0</v>
      </c>
      <c r="BJ321" s="20" t="s">
        <v>83</v>
      </c>
      <c r="BK321" s="241">
        <f>ROUND(I321*H321,2)</f>
        <v>0</v>
      </c>
      <c r="BL321" s="20" t="s">
        <v>158</v>
      </c>
      <c r="BM321" s="240" t="s">
        <v>421</v>
      </c>
    </row>
    <row r="322" s="2" customFormat="1">
      <c r="A322" s="41"/>
      <c r="B322" s="42"/>
      <c r="C322" s="43"/>
      <c r="D322" s="244" t="s">
        <v>167</v>
      </c>
      <c r="E322" s="43"/>
      <c r="F322" s="254" t="s">
        <v>422</v>
      </c>
      <c r="G322" s="43"/>
      <c r="H322" s="43"/>
      <c r="I322" s="149"/>
      <c r="J322" s="43"/>
      <c r="K322" s="43"/>
      <c r="L322" s="47"/>
      <c r="M322" s="255"/>
      <c r="N322" s="256"/>
      <c r="O322" s="87"/>
      <c r="P322" s="87"/>
      <c r="Q322" s="87"/>
      <c r="R322" s="87"/>
      <c r="S322" s="87"/>
      <c r="T322" s="88"/>
      <c r="U322" s="41"/>
      <c r="V322" s="41"/>
      <c r="W322" s="41"/>
      <c r="X322" s="41"/>
      <c r="Y322" s="41"/>
      <c r="Z322" s="41"/>
      <c r="AA322" s="41"/>
      <c r="AB322" s="41"/>
      <c r="AC322" s="41"/>
      <c r="AD322" s="41"/>
      <c r="AE322" s="41"/>
      <c r="AT322" s="20" t="s">
        <v>167</v>
      </c>
      <c r="AU322" s="20" t="s">
        <v>86</v>
      </c>
    </row>
    <row r="323" s="14" customFormat="1">
      <c r="A323" s="14"/>
      <c r="B323" s="257"/>
      <c r="C323" s="258"/>
      <c r="D323" s="244" t="s">
        <v>160</v>
      </c>
      <c r="E323" s="259" t="s">
        <v>19</v>
      </c>
      <c r="F323" s="260" t="s">
        <v>344</v>
      </c>
      <c r="G323" s="258"/>
      <c r="H323" s="259" t="s">
        <v>19</v>
      </c>
      <c r="I323" s="261"/>
      <c r="J323" s="258"/>
      <c r="K323" s="258"/>
      <c r="L323" s="262"/>
      <c r="M323" s="263"/>
      <c r="N323" s="264"/>
      <c r="O323" s="264"/>
      <c r="P323" s="264"/>
      <c r="Q323" s="264"/>
      <c r="R323" s="264"/>
      <c r="S323" s="264"/>
      <c r="T323" s="265"/>
      <c r="U323" s="14"/>
      <c r="V323" s="14"/>
      <c r="W323" s="14"/>
      <c r="X323" s="14"/>
      <c r="Y323" s="14"/>
      <c r="Z323" s="14"/>
      <c r="AA323" s="14"/>
      <c r="AB323" s="14"/>
      <c r="AC323" s="14"/>
      <c r="AD323" s="14"/>
      <c r="AE323" s="14"/>
      <c r="AT323" s="266" t="s">
        <v>160</v>
      </c>
      <c r="AU323" s="266" t="s">
        <v>86</v>
      </c>
      <c r="AV323" s="14" t="s">
        <v>83</v>
      </c>
      <c r="AW323" s="14" t="s">
        <v>37</v>
      </c>
      <c r="AX323" s="14" t="s">
        <v>76</v>
      </c>
      <c r="AY323" s="266" t="s">
        <v>151</v>
      </c>
    </row>
    <row r="324" s="13" customFormat="1">
      <c r="A324" s="13"/>
      <c r="B324" s="242"/>
      <c r="C324" s="243"/>
      <c r="D324" s="244" t="s">
        <v>160</v>
      </c>
      <c r="E324" s="245" t="s">
        <v>19</v>
      </c>
      <c r="F324" s="246" t="s">
        <v>423</v>
      </c>
      <c r="G324" s="243"/>
      <c r="H324" s="247">
        <v>247</v>
      </c>
      <c r="I324" s="248"/>
      <c r="J324" s="243"/>
      <c r="K324" s="243"/>
      <c r="L324" s="249"/>
      <c r="M324" s="250"/>
      <c r="N324" s="251"/>
      <c r="O324" s="251"/>
      <c r="P324" s="251"/>
      <c r="Q324" s="251"/>
      <c r="R324" s="251"/>
      <c r="S324" s="251"/>
      <c r="T324" s="252"/>
      <c r="U324" s="13"/>
      <c r="V324" s="13"/>
      <c r="W324" s="13"/>
      <c r="X324" s="13"/>
      <c r="Y324" s="13"/>
      <c r="Z324" s="13"/>
      <c r="AA324" s="13"/>
      <c r="AB324" s="13"/>
      <c r="AC324" s="13"/>
      <c r="AD324" s="13"/>
      <c r="AE324" s="13"/>
      <c r="AT324" s="253" t="s">
        <v>160</v>
      </c>
      <c r="AU324" s="253" t="s">
        <v>86</v>
      </c>
      <c r="AV324" s="13" t="s">
        <v>86</v>
      </c>
      <c r="AW324" s="13" t="s">
        <v>37</v>
      </c>
      <c r="AX324" s="13" t="s">
        <v>83</v>
      </c>
      <c r="AY324" s="253" t="s">
        <v>151</v>
      </c>
    </row>
    <row r="325" s="2" customFormat="1" ht="16.5" customHeight="1">
      <c r="A325" s="41"/>
      <c r="B325" s="42"/>
      <c r="C325" s="229" t="s">
        <v>424</v>
      </c>
      <c r="D325" s="229" t="s">
        <v>154</v>
      </c>
      <c r="E325" s="230" t="s">
        <v>425</v>
      </c>
      <c r="F325" s="231" t="s">
        <v>426</v>
      </c>
      <c r="G325" s="232" t="s">
        <v>242</v>
      </c>
      <c r="H325" s="233">
        <v>9</v>
      </c>
      <c r="I325" s="234"/>
      <c r="J325" s="235">
        <f>ROUND(I325*H325,2)</f>
        <v>0</v>
      </c>
      <c r="K325" s="231" t="s">
        <v>165</v>
      </c>
      <c r="L325" s="47"/>
      <c r="M325" s="236" t="s">
        <v>19</v>
      </c>
      <c r="N325" s="237" t="s">
        <v>47</v>
      </c>
      <c r="O325" s="87"/>
      <c r="P325" s="238">
        <f>O325*H325</f>
        <v>0</v>
      </c>
      <c r="Q325" s="238">
        <v>0</v>
      </c>
      <c r="R325" s="238">
        <f>Q325*H325</f>
        <v>0</v>
      </c>
      <c r="S325" s="238">
        <v>0</v>
      </c>
      <c r="T325" s="239">
        <f>S325*H325</f>
        <v>0</v>
      </c>
      <c r="U325" s="41"/>
      <c r="V325" s="41"/>
      <c r="W325" s="41"/>
      <c r="X325" s="41"/>
      <c r="Y325" s="41"/>
      <c r="Z325" s="41"/>
      <c r="AA325" s="41"/>
      <c r="AB325" s="41"/>
      <c r="AC325" s="41"/>
      <c r="AD325" s="41"/>
      <c r="AE325" s="41"/>
      <c r="AR325" s="240" t="s">
        <v>158</v>
      </c>
      <c r="AT325" s="240" t="s">
        <v>154</v>
      </c>
      <c r="AU325" s="240" t="s">
        <v>86</v>
      </c>
      <c r="AY325" s="20" t="s">
        <v>151</v>
      </c>
      <c r="BE325" s="241">
        <f>IF(N325="základní",J325,0)</f>
        <v>0</v>
      </c>
      <c r="BF325" s="241">
        <f>IF(N325="snížená",J325,0)</f>
        <v>0</v>
      </c>
      <c r="BG325" s="241">
        <f>IF(N325="zákl. přenesená",J325,0)</f>
        <v>0</v>
      </c>
      <c r="BH325" s="241">
        <f>IF(N325="sníž. přenesená",J325,0)</f>
        <v>0</v>
      </c>
      <c r="BI325" s="241">
        <f>IF(N325="nulová",J325,0)</f>
        <v>0</v>
      </c>
      <c r="BJ325" s="20" t="s">
        <v>83</v>
      </c>
      <c r="BK325" s="241">
        <f>ROUND(I325*H325,2)</f>
        <v>0</v>
      </c>
      <c r="BL325" s="20" t="s">
        <v>158</v>
      </c>
      <c r="BM325" s="240" t="s">
        <v>427</v>
      </c>
    </row>
    <row r="326" s="2" customFormat="1">
      <c r="A326" s="41"/>
      <c r="B326" s="42"/>
      <c r="C326" s="43"/>
      <c r="D326" s="244" t="s">
        <v>167</v>
      </c>
      <c r="E326" s="43"/>
      <c r="F326" s="254" t="s">
        <v>428</v>
      </c>
      <c r="G326" s="43"/>
      <c r="H326" s="43"/>
      <c r="I326" s="149"/>
      <c r="J326" s="43"/>
      <c r="K326" s="43"/>
      <c r="L326" s="47"/>
      <c r="M326" s="255"/>
      <c r="N326" s="256"/>
      <c r="O326" s="87"/>
      <c r="P326" s="87"/>
      <c r="Q326" s="87"/>
      <c r="R326" s="87"/>
      <c r="S326" s="87"/>
      <c r="T326" s="88"/>
      <c r="U326" s="41"/>
      <c r="V326" s="41"/>
      <c r="W326" s="41"/>
      <c r="X326" s="41"/>
      <c r="Y326" s="41"/>
      <c r="Z326" s="41"/>
      <c r="AA326" s="41"/>
      <c r="AB326" s="41"/>
      <c r="AC326" s="41"/>
      <c r="AD326" s="41"/>
      <c r="AE326" s="41"/>
      <c r="AT326" s="20" t="s">
        <v>167</v>
      </c>
      <c r="AU326" s="20" t="s">
        <v>86</v>
      </c>
    </row>
    <row r="327" s="14" customFormat="1">
      <c r="A327" s="14"/>
      <c r="B327" s="257"/>
      <c r="C327" s="258"/>
      <c r="D327" s="244" t="s">
        <v>160</v>
      </c>
      <c r="E327" s="259" t="s">
        <v>19</v>
      </c>
      <c r="F327" s="260" t="s">
        <v>429</v>
      </c>
      <c r="G327" s="258"/>
      <c r="H327" s="259" t="s">
        <v>19</v>
      </c>
      <c r="I327" s="261"/>
      <c r="J327" s="258"/>
      <c r="K327" s="258"/>
      <c r="L327" s="262"/>
      <c r="M327" s="263"/>
      <c r="N327" s="264"/>
      <c r="O327" s="264"/>
      <c r="P327" s="264"/>
      <c r="Q327" s="264"/>
      <c r="R327" s="264"/>
      <c r="S327" s="264"/>
      <c r="T327" s="265"/>
      <c r="U327" s="14"/>
      <c r="V327" s="14"/>
      <c r="W327" s="14"/>
      <c r="X327" s="14"/>
      <c r="Y327" s="14"/>
      <c r="Z327" s="14"/>
      <c r="AA327" s="14"/>
      <c r="AB327" s="14"/>
      <c r="AC327" s="14"/>
      <c r="AD327" s="14"/>
      <c r="AE327" s="14"/>
      <c r="AT327" s="266" t="s">
        <v>160</v>
      </c>
      <c r="AU327" s="266" t="s">
        <v>86</v>
      </c>
      <c r="AV327" s="14" t="s">
        <v>83</v>
      </c>
      <c r="AW327" s="14" t="s">
        <v>37</v>
      </c>
      <c r="AX327" s="14" t="s">
        <v>76</v>
      </c>
      <c r="AY327" s="266" t="s">
        <v>151</v>
      </c>
    </row>
    <row r="328" s="13" customFormat="1">
      <c r="A328" s="13"/>
      <c r="B328" s="242"/>
      <c r="C328" s="243"/>
      <c r="D328" s="244" t="s">
        <v>160</v>
      </c>
      <c r="E328" s="245" t="s">
        <v>19</v>
      </c>
      <c r="F328" s="246" t="s">
        <v>430</v>
      </c>
      <c r="G328" s="243"/>
      <c r="H328" s="247">
        <v>9</v>
      </c>
      <c r="I328" s="248"/>
      <c r="J328" s="243"/>
      <c r="K328" s="243"/>
      <c r="L328" s="249"/>
      <c r="M328" s="250"/>
      <c r="N328" s="251"/>
      <c r="O328" s="251"/>
      <c r="P328" s="251"/>
      <c r="Q328" s="251"/>
      <c r="R328" s="251"/>
      <c r="S328" s="251"/>
      <c r="T328" s="252"/>
      <c r="U328" s="13"/>
      <c r="V328" s="13"/>
      <c r="W328" s="13"/>
      <c r="X328" s="13"/>
      <c r="Y328" s="13"/>
      <c r="Z328" s="13"/>
      <c r="AA328" s="13"/>
      <c r="AB328" s="13"/>
      <c r="AC328" s="13"/>
      <c r="AD328" s="13"/>
      <c r="AE328" s="13"/>
      <c r="AT328" s="253" t="s">
        <v>160</v>
      </c>
      <c r="AU328" s="253" t="s">
        <v>86</v>
      </c>
      <c r="AV328" s="13" t="s">
        <v>86</v>
      </c>
      <c r="AW328" s="13" t="s">
        <v>37</v>
      </c>
      <c r="AX328" s="13" t="s">
        <v>83</v>
      </c>
      <c r="AY328" s="253" t="s">
        <v>151</v>
      </c>
    </row>
    <row r="329" s="2" customFormat="1" ht="24" customHeight="1">
      <c r="A329" s="41"/>
      <c r="B329" s="42"/>
      <c r="C329" s="278" t="s">
        <v>431</v>
      </c>
      <c r="D329" s="278" t="s">
        <v>186</v>
      </c>
      <c r="E329" s="279" t="s">
        <v>432</v>
      </c>
      <c r="F329" s="280" t="s">
        <v>433</v>
      </c>
      <c r="G329" s="281" t="s">
        <v>242</v>
      </c>
      <c r="H329" s="282">
        <v>9</v>
      </c>
      <c r="I329" s="283"/>
      <c r="J329" s="284">
        <f>ROUND(I329*H329,2)</f>
        <v>0</v>
      </c>
      <c r="K329" s="280" t="s">
        <v>19</v>
      </c>
      <c r="L329" s="285"/>
      <c r="M329" s="286" t="s">
        <v>19</v>
      </c>
      <c r="N329" s="287" t="s">
        <v>47</v>
      </c>
      <c r="O329" s="87"/>
      <c r="P329" s="238">
        <f>O329*H329</f>
        <v>0</v>
      </c>
      <c r="Q329" s="238">
        <v>0.0014</v>
      </c>
      <c r="R329" s="238">
        <f>Q329*H329</f>
        <v>0.0126</v>
      </c>
      <c r="S329" s="238">
        <v>0</v>
      </c>
      <c r="T329" s="239">
        <f>S329*H329</f>
        <v>0</v>
      </c>
      <c r="U329" s="41"/>
      <c r="V329" s="41"/>
      <c r="W329" s="41"/>
      <c r="X329" s="41"/>
      <c r="Y329" s="41"/>
      <c r="Z329" s="41"/>
      <c r="AA329" s="41"/>
      <c r="AB329" s="41"/>
      <c r="AC329" s="41"/>
      <c r="AD329" s="41"/>
      <c r="AE329" s="41"/>
      <c r="AR329" s="240" t="s">
        <v>189</v>
      </c>
      <c r="AT329" s="240" t="s">
        <v>186</v>
      </c>
      <c r="AU329" s="240" t="s">
        <v>86</v>
      </c>
      <c r="AY329" s="20" t="s">
        <v>151</v>
      </c>
      <c r="BE329" s="241">
        <f>IF(N329="základní",J329,0)</f>
        <v>0</v>
      </c>
      <c r="BF329" s="241">
        <f>IF(N329="snížená",J329,0)</f>
        <v>0</v>
      </c>
      <c r="BG329" s="241">
        <f>IF(N329="zákl. přenesená",J329,0)</f>
        <v>0</v>
      </c>
      <c r="BH329" s="241">
        <f>IF(N329="sníž. přenesená",J329,0)</f>
        <v>0</v>
      </c>
      <c r="BI329" s="241">
        <f>IF(N329="nulová",J329,0)</f>
        <v>0</v>
      </c>
      <c r="BJ329" s="20" t="s">
        <v>83</v>
      </c>
      <c r="BK329" s="241">
        <f>ROUND(I329*H329,2)</f>
        <v>0</v>
      </c>
      <c r="BL329" s="20" t="s">
        <v>158</v>
      </c>
      <c r="BM329" s="240" t="s">
        <v>434</v>
      </c>
    </row>
    <row r="330" s="14" customFormat="1">
      <c r="A330" s="14"/>
      <c r="B330" s="257"/>
      <c r="C330" s="258"/>
      <c r="D330" s="244" t="s">
        <v>160</v>
      </c>
      <c r="E330" s="259" t="s">
        <v>19</v>
      </c>
      <c r="F330" s="260" t="s">
        <v>429</v>
      </c>
      <c r="G330" s="258"/>
      <c r="H330" s="259" t="s">
        <v>19</v>
      </c>
      <c r="I330" s="261"/>
      <c r="J330" s="258"/>
      <c r="K330" s="258"/>
      <c r="L330" s="262"/>
      <c r="M330" s="263"/>
      <c r="N330" s="264"/>
      <c r="O330" s="264"/>
      <c r="P330" s="264"/>
      <c r="Q330" s="264"/>
      <c r="R330" s="264"/>
      <c r="S330" s="264"/>
      <c r="T330" s="265"/>
      <c r="U330" s="14"/>
      <c r="V330" s="14"/>
      <c r="W330" s="14"/>
      <c r="X330" s="14"/>
      <c r="Y330" s="14"/>
      <c r="Z330" s="14"/>
      <c r="AA330" s="14"/>
      <c r="AB330" s="14"/>
      <c r="AC330" s="14"/>
      <c r="AD330" s="14"/>
      <c r="AE330" s="14"/>
      <c r="AT330" s="266" t="s">
        <v>160</v>
      </c>
      <c r="AU330" s="266" t="s">
        <v>86</v>
      </c>
      <c r="AV330" s="14" t="s">
        <v>83</v>
      </c>
      <c r="AW330" s="14" t="s">
        <v>37</v>
      </c>
      <c r="AX330" s="14" t="s">
        <v>76</v>
      </c>
      <c r="AY330" s="266" t="s">
        <v>151</v>
      </c>
    </row>
    <row r="331" s="13" customFormat="1">
      <c r="A331" s="13"/>
      <c r="B331" s="242"/>
      <c r="C331" s="243"/>
      <c r="D331" s="244" t="s">
        <v>160</v>
      </c>
      <c r="E331" s="245" t="s">
        <v>19</v>
      </c>
      <c r="F331" s="246" t="s">
        <v>430</v>
      </c>
      <c r="G331" s="243"/>
      <c r="H331" s="247">
        <v>9</v>
      </c>
      <c r="I331" s="248"/>
      <c r="J331" s="243"/>
      <c r="K331" s="243"/>
      <c r="L331" s="249"/>
      <c r="M331" s="250"/>
      <c r="N331" s="251"/>
      <c r="O331" s="251"/>
      <c r="P331" s="251"/>
      <c r="Q331" s="251"/>
      <c r="R331" s="251"/>
      <c r="S331" s="251"/>
      <c r="T331" s="252"/>
      <c r="U331" s="13"/>
      <c r="V331" s="13"/>
      <c r="W331" s="13"/>
      <c r="X331" s="13"/>
      <c r="Y331" s="13"/>
      <c r="Z331" s="13"/>
      <c r="AA331" s="13"/>
      <c r="AB331" s="13"/>
      <c r="AC331" s="13"/>
      <c r="AD331" s="13"/>
      <c r="AE331" s="13"/>
      <c r="AT331" s="253" t="s">
        <v>160</v>
      </c>
      <c r="AU331" s="253" t="s">
        <v>86</v>
      </c>
      <c r="AV331" s="13" t="s">
        <v>86</v>
      </c>
      <c r="AW331" s="13" t="s">
        <v>37</v>
      </c>
      <c r="AX331" s="13" t="s">
        <v>83</v>
      </c>
      <c r="AY331" s="253" t="s">
        <v>151</v>
      </c>
    </row>
    <row r="332" s="2" customFormat="1" ht="24" customHeight="1">
      <c r="A332" s="41"/>
      <c r="B332" s="42"/>
      <c r="C332" s="229" t="s">
        <v>435</v>
      </c>
      <c r="D332" s="229" t="s">
        <v>154</v>
      </c>
      <c r="E332" s="230" t="s">
        <v>436</v>
      </c>
      <c r="F332" s="231" t="s">
        <v>437</v>
      </c>
      <c r="G332" s="232" t="s">
        <v>157</v>
      </c>
      <c r="H332" s="233">
        <v>180</v>
      </c>
      <c r="I332" s="234"/>
      <c r="J332" s="235">
        <f>ROUND(I332*H332,2)</f>
        <v>0</v>
      </c>
      <c r="K332" s="231" t="s">
        <v>165</v>
      </c>
      <c r="L332" s="47"/>
      <c r="M332" s="236" t="s">
        <v>19</v>
      </c>
      <c r="N332" s="237" t="s">
        <v>47</v>
      </c>
      <c r="O332" s="87"/>
      <c r="P332" s="238">
        <f>O332*H332</f>
        <v>0</v>
      </c>
      <c r="Q332" s="238">
        <v>0</v>
      </c>
      <c r="R332" s="238">
        <f>Q332*H332</f>
        <v>0</v>
      </c>
      <c r="S332" s="238">
        <v>0.13100000000000001</v>
      </c>
      <c r="T332" s="239">
        <f>S332*H332</f>
        <v>23.580000000000002</v>
      </c>
      <c r="U332" s="41"/>
      <c r="V332" s="41"/>
      <c r="W332" s="41"/>
      <c r="X332" s="41"/>
      <c r="Y332" s="41"/>
      <c r="Z332" s="41"/>
      <c r="AA332" s="41"/>
      <c r="AB332" s="41"/>
      <c r="AC332" s="41"/>
      <c r="AD332" s="41"/>
      <c r="AE332" s="41"/>
      <c r="AR332" s="240" t="s">
        <v>158</v>
      </c>
      <c r="AT332" s="240" t="s">
        <v>154</v>
      </c>
      <c r="AU332" s="240" t="s">
        <v>86</v>
      </c>
      <c r="AY332" s="20" t="s">
        <v>151</v>
      </c>
      <c r="BE332" s="241">
        <f>IF(N332="základní",J332,0)</f>
        <v>0</v>
      </c>
      <c r="BF332" s="241">
        <f>IF(N332="snížená",J332,0)</f>
        <v>0</v>
      </c>
      <c r="BG332" s="241">
        <f>IF(N332="zákl. přenesená",J332,0)</f>
        <v>0</v>
      </c>
      <c r="BH332" s="241">
        <f>IF(N332="sníž. přenesená",J332,0)</f>
        <v>0</v>
      </c>
      <c r="BI332" s="241">
        <f>IF(N332="nulová",J332,0)</f>
        <v>0</v>
      </c>
      <c r="BJ332" s="20" t="s">
        <v>83</v>
      </c>
      <c r="BK332" s="241">
        <f>ROUND(I332*H332,2)</f>
        <v>0</v>
      </c>
      <c r="BL332" s="20" t="s">
        <v>158</v>
      </c>
      <c r="BM332" s="240" t="s">
        <v>438</v>
      </c>
    </row>
    <row r="333" s="14" customFormat="1">
      <c r="A333" s="14"/>
      <c r="B333" s="257"/>
      <c r="C333" s="258"/>
      <c r="D333" s="244" t="s">
        <v>160</v>
      </c>
      <c r="E333" s="259" t="s">
        <v>19</v>
      </c>
      <c r="F333" s="260" t="s">
        <v>196</v>
      </c>
      <c r="G333" s="258"/>
      <c r="H333" s="259" t="s">
        <v>19</v>
      </c>
      <c r="I333" s="261"/>
      <c r="J333" s="258"/>
      <c r="K333" s="258"/>
      <c r="L333" s="262"/>
      <c r="M333" s="263"/>
      <c r="N333" s="264"/>
      <c r="O333" s="264"/>
      <c r="P333" s="264"/>
      <c r="Q333" s="264"/>
      <c r="R333" s="264"/>
      <c r="S333" s="264"/>
      <c r="T333" s="265"/>
      <c r="U333" s="14"/>
      <c r="V333" s="14"/>
      <c r="W333" s="14"/>
      <c r="X333" s="14"/>
      <c r="Y333" s="14"/>
      <c r="Z333" s="14"/>
      <c r="AA333" s="14"/>
      <c r="AB333" s="14"/>
      <c r="AC333" s="14"/>
      <c r="AD333" s="14"/>
      <c r="AE333" s="14"/>
      <c r="AT333" s="266" t="s">
        <v>160</v>
      </c>
      <c r="AU333" s="266" t="s">
        <v>86</v>
      </c>
      <c r="AV333" s="14" t="s">
        <v>83</v>
      </c>
      <c r="AW333" s="14" t="s">
        <v>37</v>
      </c>
      <c r="AX333" s="14" t="s">
        <v>76</v>
      </c>
      <c r="AY333" s="266" t="s">
        <v>151</v>
      </c>
    </row>
    <row r="334" s="14" customFormat="1">
      <c r="A334" s="14"/>
      <c r="B334" s="257"/>
      <c r="C334" s="258"/>
      <c r="D334" s="244" t="s">
        <v>160</v>
      </c>
      <c r="E334" s="259" t="s">
        <v>19</v>
      </c>
      <c r="F334" s="260" t="s">
        <v>210</v>
      </c>
      <c r="G334" s="258"/>
      <c r="H334" s="259" t="s">
        <v>19</v>
      </c>
      <c r="I334" s="261"/>
      <c r="J334" s="258"/>
      <c r="K334" s="258"/>
      <c r="L334" s="262"/>
      <c r="M334" s="263"/>
      <c r="N334" s="264"/>
      <c r="O334" s="264"/>
      <c r="P334" s="264"/>
      <c r="Q334" s="264"/>
      <c r="R334" s="264"/>
      <c r="S334" s="264"/>
      <c r="T334" s="265"/>
      <c r="U334" s="14"/>
      <c r="V334" s="14"/>
      <c r="W334" s="14"/>
      <c r="X334" s="14"/>
      <c r="Y334" s="14"/>
      <c r="Z334" s="14"/>
      <c r="AA334" s="14"/>
      <c r="AB334" s="14"/>
      <c r="AC334" s="14"/>
      <c r="AD334" s="14"/>
      <c r="AE334" s="14"/>
      <c r="AT334" s="266" t="s">
        <v>160</v>
      </c>
      <c r="AU334" s="266" t="s">
        <v>86</v>
      </c>
      <c r="AV334" s="14" t="s">
        <v>83</v>
      </c>
      <c r="AW334" s="14" t="s">
        <v>37</v>
      </c>
      <c r="AX334" s="14" t="s">
        <v>76</v>
      </c>
      <c r="AY334" s="266" t="s">
        <v>151</v>
      </c>
    </row>
    <row r="335" s="13" customFormat="1">
      <c r="A335" s="13"/>
      <c r="B335" s="242"/>
      <c r="C335" s="243"/>
      <c r="D335" s="244" t="s">
        <v>160</v>
      </c>
      <c r="E335" s="245" t="s">
        <v>19</v>
      </c>
      <c r="F335" s="246" t="s">
        <v>439</v>
      </c>
      <c r="G335" s="243"/>
      <c r="H335" s="247">
        <v>23.274000000000001</v>
      </c>
      <c r="I335" s="248"/>
      <c r="J335" s="243"/>
      <c r="K335" s="243"/>
      <c r="L335" s="249"/>
      <c r="M335" s="250"/>
      <c r="N335" s="251"/>
      <c r="O335" s="251"/>
      <c r="P335" s="251"/>
      <c r="Q335" s="251"/>
      <c r="R335" s="251"/>
      <c r="S335" s="251"/>
      <c r="T335" s="252"/>
      <c r="U335" s="13"/>
      <c r="V335" s="13"/>
      <c r="W335" s="13"/>
      <c r="X335" s="13"/>
      <c r="Y335" s="13"/>
      <c r="Z335" s="13"/>
      <c r="AA335" s="13"/>
      <c r="AB335" s="13"/>
      <c r="AC335" s="13"/>
      <c r="AD335" s="13"/>
      <c r="AE335" s="13"/>
      <c r="AT335" s="253" t="s">
        <v>160</v>
      </c>
      <c r="AU335" s="253" t="s">
        <v>86</v>
      </c>
      <c r="AV335" s="13" t="s">
        <v>86</v>
      </c>
      <c r="AW335" s="13" t="s">
        <v>37</v>
      </c>
      <c r="AX335" s="13" t="s">
        <v>76</v>
      </c>
      <c r="AY335" s="253" t="s">
        <v>151</v>
      </c>
    </row>
    <row r="336" s="13" customFormat="1">
      <c r="A336" s="13"/>
      <c r="B336" s="242"/>
      <c r="C336" s="243"/>
      <c r="D336" s="244" t="s">
        <v>160</v>
      </c>
      <c r="E336" s="245" t="s">
        <v>19</v>
      </c>
      <c r="F336" s="246" t="s">
        <v>440</v>
      </c>
      <c r="G336" s="243"/>
      <c r="H336" s="247">
        <v>24.143000000000001</v>
      </c>
      <c r="I336" s="248"/>
      <c r="J336" s="243"/>
      <c r="K336" s="243"/>
      <c r="L336" s="249"/>
      <c r="M336" s="250"/>
      <c r="N336" s="251"/>
      <c r="O336" s="251"/>
      <c r="P336" s="251"/>
      <c r="Q336" s="251"/>
      <c r="R336" s="251"/>
      <c r="S336" s="251"/>
      <c r="T336" s="252"/>
      <c r="U336" s="13"/>
      <c r="V336" s="13"/>
      <c r="W336" s="13"/>
      <c r="X336" s="13"/>
      <c r="Y336" s="13"/>
      <c r="Z336" s="13"/>
      <c r="AA336" s="13"/>
      <c r="AB336" s="13"/>
      <c r="AC336" s="13"/>
      <c r="AD336" s="13"/>
      <c r="AE336" s="13"/>
      <c r="AT336" s="253" t="s">
        <v>160</v>
      </c>
      <c r="AU336" s="253" t="s">
        <v>86</v>
      </c>
      <c r="AV336" s="13" t="s">
        <v>86</v>
      </c>
      <c r="AW336" s="13" t="s">
        <v>37</v>
      </c>
      <c r="AX336" s="13" t="s">
        <v>76</v>
      </c>
      <c r="AY336" s="253" t="s">
        <v>151</v>
      </c>
    </row>
    <row r="337" s="14" customFormat="1">
      <c r="A337" s="14"/>
      <c r="B337" s="257"/>
      <c r="C337" s="258"/>
      <c r="D337" s="244" t="s">
        <v>160</v>
      </c>
      <c r="E337" s="259" t="s">
        <v>19</v>
      </c>
      <c r="F337" s="260" t="s">
        <v>213</v>
      </c>
      <c r="G337" s="258"/>
      <c r="H337" s="259" t="s">
        <v>19</v>
      </c>
      <c r="I337" s="261"/>
      <c r="J337" s="258"/>
      <c r="K337" s="258"/>
      <c r="L337" s="262"/>
      <c r="M337" s="263"/>
      <c r="N337" s="264"/>
      <c r="O337" s="264"/>
      <c r="P337" s="264"/>
      <c r="Q337" s="264"/>
      <c r="R337" s="264"/>
      <c r="S337" s="264"/>
      <c r="T337" s="265"/>
      <c r="U337" s="14"/>
      <c r="V337" s="14"/>
      <c r="W337" s="14"/>
      <c r="X337" s="14"/>
      <c r="Y337" s="14"/>
      <c r="Z337" s="14"/>
      <c r="AA337" s="14"/>
      <c r="AB337" s="14"/>
      <c r="AC337" s="14"/>
      <c r="AD337" s="14"/>
      <c r="AE337" s="14"/>
      <c r="AT337" s="266" t="s">
        <v>160</v>
      </c>
      <c r="AU337" s="266" t="s">
        <v>86</v>
      </c>
      <c r="AV337" s="14" t="s">
        <v>83</v>
      </c>
      <c r="AW337" s="14" t="s">
        <v>37</v>
      </c>
      <c r="AX337" s="14" t="s">
        <v>76</v>
      </c>
      <c r="AY337" s="266" t="s">
        <v>151</v>
      </c>
    </row>
    <row r="338" s="13" customFormat="1">
      <c r="A338" s="13"/>
      <c r="B338" s="242"/>
      <c r="C338" s="243"/>
      <c r="D338" s="244" t="s">
        <v>160</v>
      </c>
      <c r="E338" s="245" t="s">
        <v>19</v>
      </c>
      <c r="F338" s="246" t="s">
        <v>441</v>
      </c>
      <c r="G338" s="243"/>
      <c r="H338" s="247">
        <v>22.658000000000001</v>
      </c>
      <c r="I338" s="248"/>
      <c r="J338" s="243"/>
      <c r="K338" s="243"/>
      <c r="L338" s="249"/>
      <c r="M338" s="250"/>
      <c r="N338" s="251"/>
      <c r="O338" s="251"/>
      <c r="P338" s="251"/>
      <c r="Q338" s="251"/>
      <c r="R338" s="251"/>
      <c r="S338" s="251"/>
      <c r="T338" s="252"/>
      <c r="U338" s="13"/>
      <c r="V338" s="13"/>
      <c r="W338" s="13"/>
      <c r="X338" s="13"/>
      <c r="Y338" s="13"/>
      <c r="Z338" s="13"/>
      <c r="AA338" s="13"/>
      <c r="AB338" s="13"/>
      <c r="AC338" s="13"/>
      <c r="AD338" s="13"/>
      <c r="AE338" s="13"/>
      <c r="AT338" s="253" t="s">
        <v>160</v>
      </c>
      <c r="AU338" s="253" t="s">
        <v>86</v>
      </c>
      <c r="AV338" s="13" t="s">
        <v>86</v>
      </c>
      <c r="AW338" s="13" t="s">
        <v>37</v>
      </c>
      <c r="AX338" s="13" t="s">
        <v>76</v>
      </c>
      <c r="AY338" s="253" t="s">
        <v>151</v>
      </c>
    </row>
    <row r="339" s="13" customFormat="1">
      <c r="A339" s="13"/>
      <c r="B339" s="242"/>
      <c r="C339" s="243"/>
      <c r="D339" s="244" t="s">
        <v>160</v>
      </c>
      <c r="E339" s="245" t="s">
        <v>19</v>
      </c>
      <c r="F339" s="246" t="s">
        <v>442</v>
      </c>
      <c r="G339" s="243"/>
      <c r="H339" s="247">
        <v>16.756</v>
      </c>
      <c r="I339" s="248"/>
      <c r="J339" s="243"/>
      <c r="K339" s="243"/>
      <c r="L339" s="249"/>
      <c r="M339" s="250"/>
      <c r="N339" s="251"/>
      <c r="O339" s="251"/>
      <c r="P339" s="251"/>
      <c r="Q339" s="251"/>
      <c r="R339" s="251"/>
      <c r="S339" s="251"/>
      <c r="T339" s="252"/>
      <c r="U339" s="13"/>
      <c r="V339" s="13"/>
      <c r="W339" s="13"/>
      <c r="X339" s="13"/>
      <c r="Y339" s="13"/>
      <c r="Z339" s="13"/>
      <c r="AA339" s="13"/>
      <c r="AB339" s="13"/>
      <c r="AC339" s="13"/>
      <c r="AD339" s="13"/>
      <c r="AE339" s="13"/>
      <c r="AT339" s="253" t="s">
        <v>160</v>
      </c>
      <c r="AU339" s="253" t="s">
        <v>86</v>
      </c>
      <c r="AV339" s="13" t="s">
        <v>86</v>
      </c>
      <c r="AW339" s="13" t="s">
        <v>37</v>
      </c>
      <c r="AX339" s="13" t="s">
        <v>76</v>
      </c>
      <c r="AY339" s="253" t="s">
        <v>151</v>
      </c>
    </row>
    <row r="340" s="13" customFormat="1">
      <c r="A340" s="13"/>
      <c r="B340" s="242"/>
      <c r="C340" s="243"/>
      <c r="D340" s="244" t="s">
        <v>160</v>
      </c>
      <c r="E340" s="245" t="s">
        <v>19</v>
      </c>
      <c r="F340" s="246" t="s">
        <v>443</v>
      </c>
      <c r="G340" s="243"/>
      <c r="H340" s="247">
        <v>38.466000000000001</v>
      </c>
      <c r="I340" s="248"/>
      <c r="J340" s="243"/>
      <c r="K340" s="243"/>
      <c r="L340" s="249"/>
      <c r="M340" s="250"/>
      <c r="N340" s="251"/>
      <c r="O340" s="251"/>
      <c r="P340" s="251"/>
      <c r="Q340" s="251"/>
      <c r="R340" s="251"/>
      <c r="S340" s="251"/>
      <c r="T340" s="252"/>
      <c r="U340" s="13"/>
      <c r="V340" s="13"/>
      <c r="W340" s="13"/>
      <c r="X340" s="13"/>
      <c r="Y340" s="13"/>
      <c r="Z340" s="13"/>
      <c r="AA340" s="13"/>
      <c r="AB340" s="13"/>
      <c r="AC340" s="13"/>
      <c r="AD340" s="13"/>
      <c r="AE340" s="13"/>
      <c r="AT340" s="253" t="s">
        <v>160</v>
      </c>
      <c r="AU340" s="253" t="s">
        <v>86</v>
      </c>
      <c r="AV340" s="13" t="s">
        <v>86</v>
      </c>
      <c r="AW340" s="13" t="s">
        <v>37</v>
      </c>
      <c r="AX340" s="13" t="s">
        <v>76</v>
      </c>
      <c r="AY340" s="253" t="s">
        <v>151</v>
      </c>
    </row>
    <row r="341" s="14" customFormat="1">
      <c r="A341" s="14"/>
      <c r="B341" s="257"/>
      <c r="C341" s="258"/>
      <c r="D341" s="244" t="s">
        <v>160</v>
      </c>
      <c r="E341" s="259" t="s">
        <v>19</v>
      </c>
      <c r="F341" s="260" t="s">
        <v>216</v>
      </c>
      <c r="G341" s="258"/>
      <c r="H341" s="259" t="s">
        <v>19</v>
      </c>
      <c r="I341" s="261"/>
      <c r="J341" s="258"/>
      <c r="K341" s="258"/>
      <c r="L341" s="262"/>
      <c r="M341" s="263"/>
      <c r="N341" s="264"/>
      <c r="O341" s="264"/>
      <c r="P341" s="264"/>
      <c r="Q341" s="264"/>
      <c r="R341" s="264"/>
      <c r="S341" s="264"/>
      <c r="T341" s="265"/>
      <c r="U341" s="14"/>
      <c r="V341" s="14"/>
      <c r="W341" s="14"/>
      <c r="X341" s="14"/>
      <c r="Y341" s="14"/>
      <c r="Z341" s="14"/>
      <c r="AA341" s="14"/>
      <c r="AB341" s="14"/>
      <c r="AC341" s="14"/>
      <c r="AD341" s="14"/>
      <c r="AE341" s="14"/>
      <c r="AT341" s="266" t="s">
        <v>160</v>
      </c>
      <c r="AU341" s="266" t="s">
        <v>86</v>
      </c>
      <c r="AV341" s="14" t="s">
        <v>83</v>
      </c>
      <c r="AW341" s="14" t="s">
        <v>37</v>
      </c>
      <c r="AX341" s="14" t="s">
        <v>76</v>
      </c>
      <c r="AY341" s="266" t="s">
        <v>151</v>
      </c>
    </row>
    <row r="342" s="13" customFormat="1">
      <c r="A342" s="13"/>
      <c r="B342" s="242"/>
      <c r="C342" s="243"/>
      <c r="D342" s="244" t="s">
        <v>160</v>
      </c>
      <c r="E342" s="245" t="s">
        <v>19</v>
      </c>
      <c r="F342" s="246" t="s">
        <v>444</v>
      </c>
      <c r="G342" s="243"/>
      <c r="H342" s="247">
        <v>22.658000000000001</v>
      </c>
      <c r="I342" s="248"/>
      <c r="J342" s="243"/>
      <c r="K342" s="243"/>
      <c r="L342" s="249"/>
      <c r="M342" s="250"/>
      <c r="N342" s="251"/>
      <c r="O342" s="251"/>
      <c r="P342" s="251"/>
      <c r="Q342" s="251"/>
      <c r="R342" s="251"/>
      <c r="S342" s="251"/>
      <c r="T342" s="252"/>
      <c r="U342" s="13"/>
      <c r="V342" s="13"/>
      <c r="W342" s="13"/>
      <c r="X342" s="13"/>
      <c r="Y342" s="13"/>
      <c r="Z342" s="13"/>
      <c r="AA342" s="13"/>
      <c r="AB342" s="13"/>
      <c r="AC342" s="13"/>
      <c r="AD342" s="13"/>
      <c r="AE342" s="13"/>
      <c r="AT342" s="253" t="s">
        <v>160</v>
      </c>
      <c r="AU342" s="253" t="s">
        <v>86</v>
      </c>
      <c r="AV342" s="13" t="s">
        <v>86</v>
      </c>
      <c r="AW342" s="13" t="s">
        <v>37</v>
      </c>
      <c r="AX342" s="13" t="s">
        <v>76</v>
      </c>
      <c r="AY342" s="253" t="s">
        <v>151</v>
      </c>
    </row>
    <row r="343" s="13" customFormat="1">
      <c r="A343" s="13"/>
      <c r="B343" s="242"/>
      <c r="C343" s="243"/>
      <c r="D343" s="244" t="s">
        <v>160</v>
      </c>
      <c r="E343" s="245" t="s">
        <v>19</v>
      </c>
      <c r="F343" s="246" t="s">
        <v>445</v>
      </c>
      <c r="G343" s="243"/>
      <c r="H343" s="247">
        <v>13.58</v>
      </c>
      <c r="I343" s="248"/>
      <c r="J343" s="243"/>
      <c r="K343" s="243"/>
      <c r="L343" s="249"/>
      <c r="M343" s="250"/>
      <c r="N343" s="251"/>
      <c r="O343" s="251"/>
      <c r="P343" s="251"/>
      <c r="Q343" s="251"/>
      <c r="R343" s="251"/>
      <c r="S343" s="251"/>
      <c r="T343" s="252"/>
      <c r="U343" s="13"/>
      <c r="V343" s="13"/>
      <c r="W343" s="13"/>
      <c r="X343" s="13"/>
      <c r="Y343" s="13"/>
      <c r="Z343" s="13"/>
      <c r="AA343" s="13"/>
      <c r="AB343" s="13"/>
      <c r="AC343" s="13"/>
      <c r="AD343" s="13"/>
      <c r="AE343" s="13"/>
      <c r="AT343" s="253" t="s">
        <v>160</v>
      </c>
      <c r="AU343" s="253" t="s">
        <v>86</v>
      </c>
      <c r="AV343" s="13" t="s">
        <v>86</v>
      </c>
      <c r="AW343" s="13" t="s">
        <v>37</v>
      </c>
      <c r="AX343" s="13" t="s">
        <v>76</v>
      </c>
      <c r="AY343" s="253" t="s">
        <v>151</v>
      </c>
    </row>
    <row r="344" s="13" customFormat="1">
      <c r="A344" s="13"/>
      <c r="B344" s="242"/>
      <c r="C344" s="243"/>
      <c r="D344" s="244" t="s">
        <v>160</v>
      </c>
      <c r="E344" s="245" t="s">
        <v>19</v>
      </c>
      <c r="F344" s="246" t="s">
        <v>446</v>
      </c>
      <c r="G344" s="243"/>
      <c r="H344" s="247">
        <v>18.465</v>
      </c>
      <c r="I344" s="248"/>
      <c r="J344" s="243"/>
      <c r="K344" s="243"/>
      <c r="L344" s="249"/>
      <c r="M344" s="250"/>
      <c r="N344" s="251"/>
      <c r="O344" s="251"/>
      <c r="P344" s="251"/>
      <c r="Q344" s="251"/>
      <c r="R344" s="251"/>
      <c r="S344" s="251"/>
      <c r="T344" s="252"/>
      <c r="U344" s="13"/>
      <c r="V344" s="13"/>
      <c r="W344" s="13"/>
      <c r="X344" s="13"/>
      <c r="Y344" s="13"/>
      <c r="Z344" s="13"/>
      <c r="AA344" s="13"/>
      <c r="AB344" s="13"/>
      <c r="AC344" s="13"/>
      <c r="AD344" s="13"/>
      <c r="AE344" s="13"/>
      <c r="AT344" s="253" t="s">
        <v>160</v>
      </c>
      <c r="AU344" s="253" t="s">
        <v>86</v>
      </c>
      <c r="AV344" s="13" t="s">
        <v>86</v>
      </c>
      <c r="AW344" s="13" t="s">
        <v>37</v>
      </c>
      <c r="AX344" s="13" t="s">
        <v>76</v>
      </c>
      <c r="AY344" s="253" t="s">
        <v>151</v>
      </c>
    </row>
    <row r="345" s="15" customFormat="1">
      <c r="A345" s="15"/>
      <c r="B345" s="267"/>
      <c r="C345" s="268"/>
      <c r="D345" s="244" t="s">
        <v>160</v>
      </c>
      <c r="E345" s="269" t="s">
        <v>19</v>
      </c>
      <c r="F345" s="270" t="s">
        <v>172</v>
      </c>
      <c r="G345" s="268"/>
      <c r="H345" s="271">
        <v>180</v>
      </c>
      <c r="I345" s="272"/>
      <c r="J345" s="268"/>
      <c r="K345" s="268"/>
      <c r="L345" s="273"/>
      <c r="M345" s="274"/>
      <c r="N345" s="275"/>
      <c r="O345" s="275"/>
      <c r="P345" s="275"/>
      <c r="Q345" s="275"/>
      <c r="R345" s="275"/>
      <c r="S345" s="275"/>
      <c r="T345" s="276"/>
      <c r="U345" s="15"/>
      <c r="V345" s="15"/>
      <c r="W345" s="15"/>
      <c r="X345" s="15"/>
      <c r="Y345" s="15"/>
      <c r="Z345" s="15"/>
      <c r="AA345" s="15"/>
      <c r="AB345" s="15"/>
      <c r="AC345" s="15"/>
      <c r="AD345" s="15"/>
      <c r="AE345" s="15"/>
      <c r="AT345" s="277" t="s">
        <v>160</v>
      </c>
      <c r="AU345" s="277" t="s">
        <v>86</v>
      </c>
      <c r="AV345" s="15" t="s">
        <v>158</v>
      </c>
      <c r="AW345" s="15" t="s">
        <v>37</v>
      </c>
      <c r="AX345" s="15" t="s">
        <v>83</v>
      </c>
      <c r="AY345" s="277" t="s">
        <v>151</v>
      </c>
    </row>
    <row r="346" s="2" customFormat="1" ht="24" customHeight="1">
      <c r="A346" s="41"/>
      <c r="B346" s="42"/>
      <c r="C346" s="229" t="s">
        <v>447</v>
      </c>
      <c r="D346" s="229" t="s">
        <v>154</v>
      </c>
      <c r="E346" s="230" t="s">
        <v>448</v>
      </c>
      <c r="F346" s="231" t="s">
        <v>449</v>
      </c>
      <c r="G346" s="232" t="s">
        <v>157</v>
      </c>
      <c r="H346" s="233">
        <v>21.100000000000001</v>
      </c>
      <c r="I346" s="234"/>
      <c r="J346" s="235">
        <f>ROUND(I346*H346,2)</f>
        <v>0</v>
      </c>
      <c r="K346" s="231" t="s">
        <v>165</v>
      </c>
      <c r="L346" s="47"/>
      <c r="M346" s="236" t="s">
        <v>19</v>
      </c>
      <c r="N346" s="237" t="s">
        <v>47</v>
      </c>
      <c r="O346" s="87"/>
      <c r="P346" s="238">
        <f>O346*H346</f>
        <v>0</v>
      </c>
      <c r="Q346" s="238">
        <v>0</v>
      </c>
      <c r="R346" s="238">
        <f>Q346*H346</f>
        <v>0</v>
      </c>
      <c r="S346" s="238">
        <v>0.26100000000000001</v>
      </c>
      <c r="T346" s="239">
        <f>S346*H346</f>
        <v>5.5071000000000003</v>
      </c>
      <c r="U346" s="41"/>
      <c r="V346" s="41"/>
      <c r="W346" s="41"/>
      <c r="X346" s="41"/>
      <c r="Y346" s="41"/>
      <c r="Z346" s="41"/>
      <c r="AA346" s="41"/>
      <c r="AB346" s="41"/>
      <c r="AC346" s="41"/>
      <c r="AD346" s="41"/>
      <c r="AE346" s="41"/>
      <c r="AR346" s="240" t="s">
        <v>158</v>
      </c>
      <c r="AT346" s="240" t="s">
        <v>154</v>
      </c>
      <c r="AU346" s="240" t="s">
        <v>86</v>
      </c>
      <c r="AY346" s="20" t="s">
        <v>151</v>
      </c>
      <c r="BE346" s="241">
        <f>IF(N346="základní",J346,0)</f>
        <v>0</v>
      </c>
      <c r="BF346" s="241">
        <f>IF(N346="snížená",J346,0)</f>
        <v>0</v>
      </c>
      <c r="BG346" s="241">
        <f>IF(N346="zákl. přenesená",J346,0)</f>
        <v>0</v>
      </c>
      <c r="BH346" s="241">
        <f>IF(N346="sníž. přenesená",J346,0)</f>
        <v>0</v>
      </c>
      <c r="BI346" s="241">
        <f>IF(N346="nulová",J346,0)</f>
        <v>0</v>
      </c>
      <c r="BJ346" s="20" t="s">
        <v>83</v>
      </c>
      <c r="BK346" s="241">
        <f>ROUND(I346*H346,2)</f>
        <v>0</v>
      </c>
      <c r="BL346" s="20" t="s">
        <v>158</v>
      </c>
      <c r="BM346" s="240" t="s">
        <v>450</v>
      </c>
    </row>
    <row r="347" s="14" customFormat="1">
      <c r="A347" s="14"/>
      <c r="B347" s="257"/>
      <c r="C347" s="258"/>
      <c r="D347" s="244" t="s">
        <v>160</v>
      </c>
      <c r="E347" s="259" t="s">
        <v>19</v>
      </c>
      <c r="F347" s="260" t="s">
        <v>196</v>
      </c>
      <c r="G347" s="258"/>
      <c r="H347" s="259" t="s">
        <v>19</v>
      </c>
      <c r="I347" s="261"/>
      <c r="J347" s="258"/>
      <c r="K347" s="258"/>
      <c r="L347" s="262"/>
      <c r="M347" s="263"/>
      <c r="N347" s="264"/>
      <c r="O347" s="264"/>
      <c r="P347" s="264"/>
      <c r="Q347" s="264"/>
      <c r="R347" s="264"/>
      <c r="S347" s="264"/>
      <c r="T347" s="265"/>
      <c r="U347" s="14"/>
      <c r="V347" s="14"/>
      <c r="W347" s="14"/>
      <c r="X347" s="14"/>
      <c r="Y347" s="14"/>
      <c r="Z347" s="14"/>
      <c r="AA347" s="14"/>
      <c r="AB347" s="14"/>
      <c r="AC347" s="14"/>
      <c r="AD347" s="14"/>
      <c r="AE347" s="14"/>
      <c r="AT347" s="266" t="s">
        <v>160</v>
      </c>
      <c r="AU347" s="266" t="s">
        <v>86</v>
      </c>
      <c r="AV347" s="14" t="s">
        <v>83</v>
      </c>
      <c r="AW347" s="14" t="s">
        <v>37</v>
      </c>
      <c r="AX347" s="14" t="s">
        <v>76</v>
      </c>
      <c r="AY347" s="266" t="s">
        <v>151</v>
      </c>
    </row>
    <row r="348" s="14" customFormat="1">
      <c r="A348" s="14"/>
      <c r="B348" s="257"/>
      <c r="C348" s="258"/>
      <c r="D348" s="244" t="s">
        <v>160</v>
      </c>
      <c r="E348" s="259" t="s">
        <v>19</v>
      </c>
      <c r="F348" s="260" t="s">
        <v>210</v>
      </c>
      <c r="G348" s="258"/>
      <c r="H348" s="259" t="s">
        <v>19</v>
      </c>
      <c r="I348" s="261"/>
      <c r="J348" s="258"/>
      <c r="K348" s="258"/>
      <c r="L348" s="262"/>
      <c r="M348" s="263"/>
      <c r="N348" s="264"/>
      <c r="O348" s="264"/>
      <c r="P348" s="264"/>
      <c r="Q348" s="264"/>
      <c r="R348" s="264"/>
      <c r="S348" s="264"/>
      <c r="T348" s="265"/>
      <c r="U348" s="14"/>
      <c r="V348" s="14"/>
      <c r="W348" s="14"/>
      <c r="X348" s="14"/>
      <c r="Y348" s="14"/>
      <c r="Z348" s="14"/>
      <c r="AA348" s="14"/>
      <c r="AB348" s="14"/>
      <c r="AC348" s="14"/>
      <c r="AD348" s="14"/>
      <c r="AE348" s="14"/>
      <c r="AT348" s="266" t="s">
        <v>160</v>
      </c>
      <c r="AU348" s="266" t="s">
        <v>86</v>
      </c>
      <c r="AV348" s="14" t="s">
        <v>83</v>
      </c>
      <c r="AW348" s="14" t="s">
        <v>37</v>
      </c>
      <c r="AX348" s="14" t="s">
        <v>76</v>
      </c>
      <c r="AY348" s="266" t="s">
        <v>151</v>
      </c>
    </row>
    <row r="349" s="13" customFormat="1">
      <c r="A349" s="13"/>
      <c r="B349" s="242"/>
      <c r="C349" s="243"/>
      <c r="D349" s="244" t="s">
        <v>160</v>
      </c>
      <c r="E349" s="245" t="s">
        <v>19</v>
      </c>
      <c r="F349" s="246" t="s">
        <v>451</v>
      </c>
      <c r="G349" s="243"/>
      <c r="H349" s="247">
        <v>8.8900000000000006</v>
      </c>
      <c r="I349" s="248"/>
      <c r="J349" s="243"/>
      <c r="K349" s="243"/>
      <c r="L349" s="249"/>
      <c r="M349" s="250"/>
      <c r="N349" s="251"/>
      <c r="O349" s="251"/>
      <c r="P349" s="251"/>
      <c r="Q349" s="251"/>
      <c r="R349" s="251"/>
      <c r="S349" s="251"/>
      <c r="T349" s="252"/>
      <c r="U349" s="13"/>
      <c r="V349" s="13"/>
      <c r="W349" s="13"/>
      <c r="X349" s="13"/>
      <c r="Y349" s="13"/>
      <c r="Z349" s="13"/>
      <c r="AA349" s="13"/>
      <c r="AB349" s="13"/>
      <c r="AC349" s="13"/>
      <c r="AD349" s="13"/>
      <c r="AE349" s="13"/>
      <c r="AT349" s="253" t="s">
        <v>160</v>
      </c>
      <c r="AU349" s="253" t="s">
        <v>86</v>
      </c>
      <c r="AV349" s="13" t="s">
        <v>86</v>
      </c>
      <c r="AW349" s="13" t="s">
        <v>37</v>
      </c>
      <c r="AX349" s="13" t="s">
        <v>76</v>
      </c>
      <c r="AY349" s="253" t="s">
        <v>151</v>
      </c>
    </row>
    <row r="350" s="14" customFormat="1">
      <c r="A350" s="14"/>
      <c r="B350" s="257"/>
      <c r="C350" s="258"/>
      <c r="D350" s="244" t="s">
        <v>160</v>
      </c>
      <c r="E350" s="259" t="s">
        <v>19</v>
      </c>
      <c r="F350" s="260" t="s">
        <v>216</v>
      </c>
      <c r="G350" s="258"/>
      <c r="H350" s="259" t="s">
        <v>19</v>
      </c>
      <c r="I350" s="261"/>
      <c r="J350" s="258"/>
      <c r="K350" s="258"/>
      <c r="L350" s="262"/>
      <c r="M350" s="263"/>
      <c r="N350" s="264"/>
      <c r="O350" s="264"/>
      <c r="P350" s="264"/>
      <c r="Q350" s="264"/>
      <c r="R350" s="264"/>
      <c r="S350" s="264"/>
      <c r="T350" s="265"/>
      <c r="U350" s="14"/>
      <c r="V350" s="14"/>
      <c r="W350" s="14"/>
      <c r="X350" s="14"/>
      <c r="Y350" s="14"/>
      <c r="Z350" s="14"/>
      <c r="AA350" s="14"/>
      <c r="AB350" s="14"/>
      <c r="AC350" s="14"/>
      <c r="AD350" s="14"/>
      <c r="AE350" s="14"/>
      <c r="AT350" s="266" t="s">
        <v>160</v>
      </c>
      <c r="AU350" s="266" t="s">
        <v>86</v>
      </c>
      <c r="AV350" s="14" t="s">
        <v>83</v>
      </c>
      <c r="AW350" s="14" t="s">
        <v>37</v>
      </c>
      <c r="AX350" s="14" t="s">
        <v>76</v>
      </c>
      <c r="AY350" s="266" t="s">
        <v>151</v>
      </c>
    </row>
    <row r="351" s="13" customFormat="1">
      <c r="A351" s="13"/>
      <c r="B351" s="242"/>
      <c r="C351" s="243"/>
      <c r="D351" s="244" t="s">
        <v>160</v>
      </c>
      <c r="E351" s="245" t="s">
        <v>19</v>
      </c>
      <c r="F351" s="246" t="s">
        <v>452</v>
      </c>
      <c r="G351" s="243"/>
      <c r="H351" s="247">
        <v>12.210000000000001</v>
      </c>
      <c r="I351" s="248"/>
      <c r="J351" s="243"/>
      <c r="K351" s="243"/>
      <c r="L351" s="249"/>
      <c r="M351" s="250"/>
      <c r="N351" s="251"/>
      <c r="O351" s="251"/>
      <c r="P351" s="251"/>
      <c r="Q351" s="251"/>
      <c r="R351" s="251"/>
      <c r="S351" s="251"/>
      <c r="T351" s="252"/>
      <c r="U351" s="13"/>
      <c r="V351" s="13"/>
      <c r="W351" s="13"/>
      <c r="X351" s="13"/>
      <c r="Y351" s="13"/>
      <c r="Z351" s="13"/>
      <c r="AA351" s="13"/>
      <c r="AB351" s="13"/>
      <c r="AC351" s="13"/>
      <c r="AD351" s="13"/>
      <c r="AE351" s="13"/>
      <c r="AT351" s="253" t="s">
        <v>160</v>
      </c>
      <c r="AU351" s="253" t="s">
        <v>86</v>
      </c>
      <c r="AV351" s="13" t="s">
        <v>86</v>
      </c>
      <c r="AW351" s="13" t="s">
        <v>37</v>
      </c>
      <c r="AX351" s="13" t="s">
        <v>76</v>
      </c>
      <c r="AY351" s="253" t="s">
        <v>151</v>
      </c>
    </row>
    <row r="352" s="15" customFormat="1">
      <c r="A352" s="15"/>
      <c r="B352" s="267"/>
      <c r="C352" s="268"/>
      <c r="D352" s="244" t="s">
        <v>160</v>
      </c>
      <c r="E352" s="269" t="s">
        <v>19</v>
      </c>
      <c r="F352" s="270" t="s">
        <v>172</v>
      </c>
      <c r="G352" s="268"/>
      <c r="H352" s="271">
        <v>21.100000000000001</v>
      </c>
      <c r="I352" s="272"/>
      <c r="J352" s="268"/>
      <c r="K352" s="268"/>
      <c r="L352" s="273"/>
      <c r="M352" s="274"/>
      <c r="N352" s="275"/>
      <c r="O352" s="275"/>
      <c r="P352" s="275"/>
      <c r="Q352" s="275"/>
      <c r="R352" s="275"/>
      <c r="S352" s="275"/>
      <c r="T352" s="276"/>
      <c r="U352" s="15"/>
      <c r="V352" s="15"/>
      <c r="W352" s="15"/>
      <c r="X352" s="15"/>
      <c r="Y352" s="15"/>
      <c r="Z352" s="15"/>
      <c r="AA352" s="15"/>
      <c r="AB352" s="15"/>
      <c r="AC352" s="15"/>
      <c r="AD352" s="15"/>
      <c r="AE352" s="15"/>
      <c r="AT352" s="277" t="s">
        <v>160</v>
      </c>
      <c r="AU352" s="277" t="s">
        <v>86</v>
      </c>
      <c r="AV352" s="15" t="s">
        <v>158</v>
      </c>
      <c r="AW352" s="15" t="s">
        <v>37</v>
      </c>
      <c r="AX352" s="15" t="s">
        <v>83</v>
      </c>
      <c r="AY352" s="277" t="s">
        <v>151</v>
      </c>
    </row>
    <row r="353" s="2" customFormat="1" ht="24" customHeight="1">
      <c r="A353" s="41"/>
      <c r="B353" s="42"/>
      <c r="C353" s="229" t="s">
        <v>453</v>
      </c>
      <c r="D353" s="229" t="s">
        <v>154</v>
      </c>
      <c r="E353" s="230" t="s">
        <v>454</v>
      </c>
      <c r="F353" s="231" t="s">
        <v>455</v>
      </c>
      <c r="G353" s="232" t="s">
        <v>456</v>
      </c>
      <c r="H353" s="233">
        <v>0.029999999999999999</v>
      </c>
      <c r="I353" s="234"/>
      <c r="J353" s="235">
        <f>ROUND(I353*H353,2)</f>
        <v>0</v>
      </c>
      <c r="K353" s="231" t="s">
        <v>165</v>
      </c>
      <c r="L353" s="47"/>
      <c r="M353" s="236" t="s">
        <v>19</v>
      </c>
      <c r="N353" s="237" t="s">
        <v>47</v>
      </c>
      <c r="O353" s="87"/>
      <c r="P353" s="238">
        <f>O353*H353</f>
        <v>0</v>
      </c>
      <c r="Q353" s="238">
        <v>0</v>
      </c>
      <c r="R353" s="238">
        <f>Q353*H353</f>
        <v>0</v>
      </c>
      <c r="S353" s="238">
        <v>2.3999999999999999</v>
      </c>
      <c r="T353" s="239">
        <f>S353*H353</f>
        <v>0.071999999999999995</v>
      </c>
      <c r="U353" s="41"/>
      <c r="V353" s="41"/>
      <c r="W353" s="41"/>
      <c r="X353" s="41"/>
      <c r="Y353" s="41"/>
      <c r="Z353" s="41"/>
      <c r="AA353" s="41"/>
      <c r="AB353" s="41"/>
      <c r="AC353" s="41"/>
      <c r="AD353" s="41"/>
      <c r="AE353" s="41"/>
      <c r="AR353" s="240" t="s">
        <v>158</v>
      </c>
      <c r="AT353" s="240" t="s">
        <v>154</v>
      </c>
      <c r="AU353" s="240" t="s">
        <v>86</v>
      </c>
      <c r="AY353" s="20" t="s">
        <v>151</v>
      </c>
      <c r="BE353" s="241">
        <f>IF(N353="základní",J353,0)</f>
        <v>0</v>
      </c>
      <c r="BF353" s="241">
        <f>IF(N353="snížená",J353,0)</f>
        <v>0</v>
      </c>
      <c r="BG353" s="241">
        <f>IF(N353="zákl. přenesená",J353,0)</f>
        <v>0</v>
      </c>
      <c r="BH353" s="241">
        <f>IF(N353="sníž. přenesená",J353,0)</f>
        <v>0</v>
      </c>
      <c r="BI353" s="241">
        <f>IF(N353="nulová",J353,0)</f>
        <v>0</v>
      </c>
      <c r="BJ353" s="20" t="s">
        <v>83</v>
      </c>
      <c r="BK353" s="241">
        <f>ROUND(I353*H353,2)</f>
        <v>0</v>
      </c>
      <c r="BL353" s="20" t="s">
        <v>158</v>
      </c>
      <c r="BM353" s="240" t="s">
        <v>457</v>
      </c>
    </row>
    <row r="354" s="2" customFormat="1">
      <c r="A354" s="41"/>
      <c r="B354" s="42"/>
      <c r="C354" s="43"/>
      <c r="D354" s="244" t="s">
        <v>167</v>
      </c>
      <c r="E354" s="43"/>
      <c r="F354" s="254" t="s">
        <v>458</v>
      </c>
      <c r="G354" s="43"/>
      <c r="H354" s="43"/>
      <c r="I354" s="149"/>
      <c r="J354" s="43"/>
      <c r="K354" s="43"/>
      <c r="L354" s="47"/>
      <c r="M354" s="255"/>
      <c r="N354" s="256"/>
      <c r="O354" s="87"/>
      <c r="P354" s="87"/>
      <c r="Q354" s="87"/>
      <c r="R354" s="87"/>
      <c r="S354" s="87"/>
      <c r="T354" s="88"/>
      <c r="U354" s="41"/>
      <c r="V354" s="41"/>
      <c r="W354" s="41"/>
      <c r="X354" s="41"/>
      <c r="Y354" s="41"/>
      <c r="Z354" s="41"/>
      <c r="AA354" s="41"/>
      <c r="AB354" s="41"/>
      <c r="AC354" s="41"/>
      <c r="AD354" s="41"/>
      <c r="AE354" s="41"/>
      <c r="AT354" s="20" t="s">
        <v>167</v>
      </c>
      <c r="AU354" s="20" t="s">
        <v>86</v>
      </c>
    </row>
    <row r="355" s="14" customFormat="1">
      <c r="A355" s="14"/>
      <c r="B355" s="257"/>
      <c r="C355" s="258"/>
      <c r="D355" s="244" t="s">
        <v>160</v>
      </c>
      <c r="E355" s="259" t="s">
        <v>19</v>
      </c>
      <c r="F355" s="260" t="s">
        <v>183</v>
      </c>
      <c r="G355" s="258"/>
      <c r="H355" s="259" t="s">
        <v>19</v>
      </c>
      <c r="I355" s="261"/>
      <c r="J355" s="258"/>
      <c r="K355" s="258"/>
      <c r="L355" s="262"/>
      <c r="M355" s="263"/>
      <c r="N355" s="264"/>
      <c r="O355" s="264"/>
      <c r="P355" s="264"/>
      <c r="Q355" s="264"/>
      <c r="R355" s="264"/>
      <c r="S355" s="264"/>
      <c r="T355" s="265"/>
      <c r="U355" s="14"/>
      <c r="V355" s="14"/>
      <c r="W355" s="14"/>
      <c r="X355" s="14"/>
      <c r="Y355" s="14"/>
      <c r="Z355" s="14"/>
      <c r="AA355" s="14"/>
      <c r="AB355" s="14"/>
      <c r="AC355" s="14"/>
      <c r="AD355" s="14"/>
      <c r="AE355" s="14"/>
      <c r="AT355" s="266" t="s">
        <v>160</v>
      </c>
      <c r="AU355" s="266" t="s">
        <v>86</v>
      </c>
      <c r="AV355" s="14" t="s">
        <v>83</v>
      </c>
      <c r="AW355" s="14" t="s">
        <v>37</v>
      </c>
      <c r="AX355" s="14" t="s">
        <v>76</v>
      </c>
      <c r="AY355" s="266" t="s">
        <v>151</v>
      </c>
    </row>
    <row r="356" s="13" customFormat="1">
      <c r="A356" s="13"/>
      <c r="B356" s="242"/>
      <c r="C356" s="243"/>
      <c r="D356" s="244" t="s">
        <v>160</v>
      </c>
      <c r="E356" s="245" t="s">
        <v>19</v>
      </c>
      <c r="F356" s="246" t="s">
        <v>459</v>
      </c>
      <c r="G356" s="243"/>
      <c r="H356" s="247">
        <v>0.029999999999999999</v>
      </c>
      <c r="I356" s="248"/>
      <c r="J356" s="243"/>
      <c r="K356" s="243"/>
      <c r="L356" s="249"/>
      <c r="M356" s="250"/>
      <c r="N356" s="251"/>
      <c r="O356" s="251"/>
      <c r="P356" s="251"/>
      <c r="Q356" s="251"/>
      <c r="R356" s="251"/>
      <c r="S356" s="251"/>
      <c r="T356" s="252"/>
      <c r="U356" s="13"/>
      <c r="V356" s="13"/>
      <c r="W356" s="13"/>
      <c r="X356" s="13"/>
      <c r="Y356" s="13"/>
      <c r="Z356" s="13"/>
      <c r="AA356" s="13"/>
      <c r="AB356" s="13"/>
      <c r="AC356" s="13"/>
      <c r="AD356" s="13"/>
      <c r="AE356" s="13"/>
      <c r="AT356" s="253" t="s">
        <v>160</v>
      </c>
      <c r="AU356" s="253" t="s">
        <v>86</v>
      </c>
      <c r="AV356" s="13" t="s">
        <v>86</v>
      </c>
      <c r="AW356" s="13" t="s">
        <v>37</v>
      </c>
      <c r="AX356" s="13" t="s">
        <v>83</v>
      </c>
      <c r="AY356" s="253" t="s">
        <v>151</v>
      </c>
    </row>
    <row r="357" s="2" customFormat="1" ht="16.5" customHeight="1">
      <c r="A357" s="41"/>
      <c r="B357" s="42"/>
      <c r="C357" s="229" t="s">
        <v>460</v>
      </c>
      <c r="D357" s="229" t="s">
        <v>154</v>
      </c>
      <c r="E357" s="230" t="s">
        <v>461</v>
      </c>
      <c r="F357" s="231" t="s">
        <v>462</v>
      </c>
      <c r="G357" s="232" t="s">
        <v>157</v>
      </c>
      <c r="H357" s="233">
        <v>175</v>
      </c>
      <c r="I357" s="234"/>
      <c r="J357" s="235">
        <f>ROUND(I357*H357,2)</f>
        <v>0</v>
      </c>
      <c r="K357" s="231" t="s">
        <v>165</v>
      </c>
      <c r="L357" s="47"/>
      <c r="M357" s="236" t="s">
        <v>19</v>
      </c>
      <c r="N357" s="237" t="s">
        <v>47</v>
      </c>
      <c r="O357" s="87"/>
      <c r="P357" s="238">
        <f>O357*H357</f>
        <v>0</v>
      </c>
      <c r="Q357" s="238">
        <v>0</v>
      </c>
      <c r="R357" s="238">
        <f>Q357*H357</f>
        <v>0</v>
      </c>
      <c r="S357" s="238">
        <v>0.089999999999999997</v>
      </c>
      <c r="T357" s="239">
        <f>S357*H357</f>
        <v>15.75</v>
      </c>
      <c r="U357" s="41"/>
      <c r="V357" s="41"/>
      <c r="W357" s="41"/>
      <c r="X357" s="41"/>
      <c r="Y357" s="41"/>
      <c r="Z357" s="41"/>
      <c r="AA357" s="41"/>
      <c r="AB357" s="41"/>
      <c r="AC357" s="41"/>
      <c r="AD357" s="41"/>
      <c r="AE357" s="41"/>
      <c r="AR357" s="240" t="s">
        <v>158</v>
      </c>
      <c r="AT357" s="240" t="s">
        <v>154</v>
      </c>
      <c r="AU357" s="240" t="s">
        <v>86</v>
      </c>
      <c r="AY357" s="20" t="s">
        <v>151</v>
      </c>
      <c r="BE357" s="241">
        <f>IF(N357="základní",J357,0)</f>
        <v>0</v>
      </c>
      <c r="BF357" s="241">
        <f>IF(N357="snížená",J357,0)</f>
        <v>0</v>
      </c>
      <c r="BG357" s="241">
        <f>IF(N357="zákl. přenesená",J357,0)</f>
        <v>0</v>
      </c>
      <c r="BH357" s="241">
        <f>IF(N357="sníž. přenesená",J357,0)</f>
        <v>0</v>
      </c>
      <c r="BI357" s="241">
        <f>IF(N357="nulová",J357,0)</f>
        <v>0</v>
      </c>
      <c r="BJ357" s="20" t="s">
        <v>83</v>
      </c>
      <c r="BK357" s="241">
        <f>ROUND(I357*H357,2)</f>
        <v>0</v>
      </c>
      <c r="BL357" s="20" t="s">
        <v>158</v>
      </c>
      <c r="BM357" s="240" t="s">
        <v>463</v>
      </c>
    </row>
    <row r="358" s="13" customFormat="1">
      <c r="A358" s="13"/>
      <c r="B358" s="242"/>
      <c r="C358" s="243"/>
      <c r="D358" s="244" t="s">
        <v>160</v>
      </c>
      <c r="E358" s="245" t="s">
        <v>19</v>
      </c>
      <c r="F358" s="246" t="s">
        <v>464</v>
      </c>
      <c r="G358" s="243"/>
      <c r="H358" s="247">
        <v>175</v>
      </c>
      <c r="I358" s="248"/>
      <c r="J358" s="243"/>
      <c r="K358" s="243"/>
      <c r="L358" s="249"/>
      <c r="M358" s="250"/>
      <c r="N358" s="251"/>
      <c r="O358" s="251"/>
      <c r="P358" s="251"/>
      <c r="Q358" s="251"/>
      <c r="R358" s="251"/>
      <c r="S358" s="251"/>
      <c r="T358" s="252"/>
      <c r="U358" s="13"/>
      <c r="V358" s="13"/>
      <c r="W358" s="13"/>
      <c r="X358" s="13"/>
      <c r="Y358" s="13"/>
      <c r="Z358" s="13"/>
      <c r="AA358" s="13"/>
      <c r="AB358" s="13"/>
      <c r="AC358" s="13"/>
      <c r="AD358" s="13"/>
      <c r="AE358" s="13"/>
      <c r="AT358" s="253" t="s">
        <v>160</v>
      </c>
      <c r="AU358" s="253" t="s">
        <v>86</v>
      </c>
      <c r="AV358" s="13" t="s">
        <v>86</v>
      </c>
      <c r="AW358" s="13" t="s">
        <v>37</v>
      </c>
      <c r="AX358" s="13" t="s">
        <v>83</v>
      </c>
      <c r="AY358" s="253" t="s">
        <v>151</v>
      </c>
    </row>
    <row r="359" s="2" customFormat="1" ht="24" customHeight="1">
      <c r="A359" s="41"/>
      <c r="B359" s="42"/>
      <c r="C359" s="229" t="s">
        <v>465</v>
      </c>
      <c r="D359" s="229" t="s">
        <v>154</v>
      </c>
      <c r="E359" s="230" t="s">
        <v>466</v>
      </c>
      <c r="F359" s="231" t="s">
        <v>467</v>
      </c>
      <c r="G359" s="232" t="s">
        <v>157</v>
      </c>
      <c r="H359" s="233">
        <v>175</v>
      </c>
      <c r="I359" s="234"/>
      <c r="J359" s="235">
        <f>ROUND(I359*H359,2)</f>
        <v>0</v>
      </c>
      <c r="K359" s="231" t="s">
        <v>165</v>
      </c>
      <c r="L359" s="47"/>
      <c r="M359" s="236" t="s">
        <v>19</v>
      </c>
      <c r="N359" s="237" t="s">
        <v>47</v>
      </c>
      <c r="O359" s="87"/>
      <c r="P359" s="238">
        <f>O359*H359</f>
        <v>0</v>
      </c>
      <c r="Q359" s="238">
        <v>0</v>
      </c>
      <c r="R359" s="238">
        <f>Q359*H359</f>
        <v>0</v>
      </c>
      <c r="S359" s="238">
        <v>0.057000000000000002</v>
      </c>
      <c r="T359" s="239">
        <f>S359*H359</f>
        <v>9.9749999999999996</v>
      </c>
      <c r="U359" s="41"/>
      <c r="V359" s="41"/>
      <c r="W359" s="41"/>
      <c r="X359" s="41"/>
      <c r="Y359" s="41"/>
      <c r="Z359" s="41"/>
      <c r="AA359" s="41"/>
      <c r="AB359" s="41"/>
      <c r="AC359" s="41"/>
      <c r="AD359" s="41"/>
      <c r="AE359" s="41"/>
      <c r="AR359" s="240" t="s">
        <v>158</v>
      </c>
      <c r="AT359" s="240" t="s">
        <v>154</v>
      </c>
      <c r="AU359" s="240" t="s">
        <v>86</v>
      </c>
      <c r="AY359" s="20" t="s">
        <v>151</v>
      </c>
      <c r="BE359" s="241">
        <f>IF(N359="základní",J359,0)</f>
        <v>0</v>
      </c>
      <c r="BF359" s="241">
        <f>IF(N359="snížená",J359,0)</f>
        <v>0</v>
      </c>
      <c r="BG359" s="241">
        <f>IF(N359="zákl. přenesená",J359,0)</f>
        <v>0</v>
      </c>
      <c r="BH359" s="241">
        <f>IF(N359="sníž. přenesená",J359,0)</f>
        <v>0</v>
      </c>
      <c r="BI359" s="241">
        <f>IF(N359="nulová",J359,0)</f>
        <v>0</v>
      </c>
      <c r="BJ359" s="20" t="s">
        <v>83</v>
      </c>
      <c r="BK359" s="241">
        <f>ROUND(I359*H359,2)</f>
        <v>0</v>
      </c>
      <c r="BL359" s="20" t="s">
        <v>158</v>
      </c>
      <c r="BM359" s="240" t="s">
        <v>468</v>
      </c>
    </row>
    <row r="360" s="2" customFormat="1">
      <c r="A360" s="41"/>
      <c r="B360" s="42"/>
      <c r="C360" s="43"/>
      <c r="D360" s="244" t="s">
        <v>167</v>
      </c>
      <c r="E360" s="43"/>
      <c r="F360" s="254" t="s">
        <v>469</v>
      </c>
      <c r="G360" s="43"/>
      <c r="H360" s="43"/>
      <c r="I360" s="149"/>
      <c r="J360" s="43"/>
      <c r="K360" s="43"/>
      <c r="L360" s="47"/>
      <c r="M360" s="255"/>
      <c r="N360" s="256"/>
      <c r="O360" s="87"/>
      <c r="P360" s="87"/>
      <c r="Q360" s="87"/>
      <c r="R360" s="87"/>
      <c r="S360" s="87"/>
      <c r="T360" s="88"/>
      <c r="U360" s="41"/>
      <c r="V360" s="41"/>
      <c r="W360" s="41"/>
      <c r="X360" s="41"/>
      <c r="Y360" s="41"/>
      <c r="Z360" s="41"/>
      <c r="AA360" s="41"/>
      <c r="AB360" s="41"/>
      <c r="AC360" s="41"/>
      <c r="AD360" s="41"/>
      <c r="AE360" s="41"/>
      <c r="AT360" s="20" t="s">
        <v>167</v>
      </c>
      <c r="AU360" s="20" t="s">
        <v>86</v>
      </c>
    </row>
    <row r="361" s="14" customFormat="1">
      <c r="A361" s="14"/>
      <c r="B361" s="257"/>
      <c r="C361" s="258"/>
      <c r="D361" s="244" t="s">
        <v>160</v>
      </c>
      <c r="E361" s="259" t="s">
        <v>19</v>
      </c>
      <c r="F361" s="260" t="s">
        <v>196</v>
      </c>
      <c r="G361" s="258"/>
      <c r="H361" s="259" t="s">
        <v>19</v>
      </c>
      <c r="I361" s="261"/>
      <c r="J361" s="258"/>
      <c r="K361" s="258"/>
      <c r="L361" s="262"/>
      <c r="M361" s="263"/>
      <c r="N361" s="264"/>
      <c r="O361" s="264"/>
      <c r="P361" s="264"/>
      <c r="Q361" s="264"/>
      <c r="R361" s="264"/>
      <c r="S361" s="264"/>
      <c r="T361" s="265"/>
      <c r="U361" s="14"/>
      <c r="V361" s="14"/>
      <c r="W361" s="14"/>
      <c r="X361" s="14"/>
      <c r="Y361" s="14"/>
      <c r="Z361" s="14"/>
      <c r="AA361" s="14"/>
      <c r="AB361" s="14"/>
      <c r="AC361" s="14"/>
      <c r="AD361" s="14"/>
      <c r="AE361" s="14"/>
      <c r="AT361" s="266" t="s">
        <v>160</v>
      </c>
      <c r="AU361" s="266" t="s">
        <v>86</v>
      </c>
      <c r="AV361" s="14" t="s">
        <v>83</v>
      </c>
      <c r="AW361" s="14" t="s">
        <v>37</v>
      </c>
      <c r="AX361" s="14" t="s">
        <v>76</v>
      </c>
      <c r="AY361" s="266" t="s">
        <v>151</v>
      </c>
    </row>
    <row r="362" s="14" customFormat="1">
      <c r="A362" s="14"/>
      <c r="B362" s="257"/>
      <c r="C362" s="258"/>
      <c r="D362" s="244" t="s">
        <v>160</v>
      </c>
      <c r="E362" s="259" t="s">
        <v>19</v>
      </c>
      <c r="F362" s="260" t="s">
        <v>210</v>
      </c>
      <c r="G362" s="258"/>
      <c r="H362" s="259" t="s">
        <v>19</v>
      </c>
      <c r="I362" s="261"/>
      <c r="J362" s="258"/>
      <c r="K362" s="258"/>
      <c r="L362" s="262"/>
      <c r="M362" s="263"/>
      <c r="N362" s="264"/>
      <c r="O362" s="264"/>
      <c r="P362" s="264"/>
      <c r="Q362" s="264"/>
      <c r="R362" s="264"/>
      <c r="S362" s="264"/>
      <c r="T362" s="265"/>
      <c r="U362" s="14"/>
      <c r="V362" s="14"/>
      <c r="W362" s="14"/>
      <c r="X362" s="14"/>
      <c r="Y362" s="14"/>
      <c r="Z362" s="14"/>
      <c r="AA362" s="14"/>
      <c r="AB362" s="14"/>
      <c r="AC362" s="14"/>
      <c r="AD362" s="14"/>
      <c r="AE362" s="14"/>
      <c r="AT362" s="266" t="s">
        <v>160</v>
      </c>
      <c r="AU362" s="266" t="s">
        <v>86</v>
      </c>
      <c r="AV362" s="14" t="s">
        <v>83</v>
      </c>
      <c r="AW362" s="14" t="s">
        <v>37</v>
      </c>
      <c r="AX362" s="14" t="s">
        <v>76</v>
      </c>
      <c r="AY362" s="266" t="s">
        <v>151</v>
      </c>
    </row>
    <row r="363" s="13" customFormat="1">
      <c r="A363" s="13"/>
      <c r="B363" s="242"/>
      <c r="C363" s="243"/>
      <c r="D363" s="244" t="s">
        <v>160</v>
      </c>
      <c r="E363" s="245" t="s">
        <v>19</v>
      </c>
      <c r="F363" s="246" t="s">
        <v>470</v>
      </c>
      <c r="G363" s="243"/>
      <c r="H363" s="247">
        <v>13.890000000000001</v>
      </c>
      <c r="I363" s="248"/>
      <c r="J363" s="243"/>
      <c r="K363" s="243"/>
      <c r="L363" s="249"/>
      <c r="M363" s="250"/>
      <c r="N363" s="251"/>
      <c r="O363" s="251"/>
      <c r="P363" s="251"/>
      <c r="Q363" s="251"/>
      <c r="R363" s="251"/>
      <c r="S363" s="251"/>
      <c r="T363" s="252"/>
      <c r="U363" s="13"/>
      <c r="V363" s="13"/>
      <c r="W363" s="13"/>
      <c r="X363" s="13"/>
      <c r="Y363" s="13"/>
      <c r="Z363" s="13"/>
      <c r="AA363" s="13"/>
      <c r="AB363" s="13"/>
      <c r="AC363" s="13"/>
      <c r="AD363" s="13"/>
      <c r="AE363" s="13"/>
      <c r="AT363" s="253" t="s">
        <v>160</v>
      </c>
      <c r="AU363" s="253" t="s">
        <v>86</v>
      </c>
      <c r="AV363" s="13" t="s">
        <v>86</v>
      </c>
      <c r="AW363" s="13" t="s">
        <v>37</v>
      </c>
      <c r="AX363" s="13" t="s">
        <v>76</v>
      </c>
      <c r="AY363" s="253" t="s">
        <v>151</v>
      </c>
    </row>
    <row r="364" s="13" customFormat="1">
      <c r="A364" s="13"/>
      <c r="B364" s="242"/>
      <c r="C364" s="243"/>
      <c r="D364" s="244" t="s">
        <v>160</v>
      </c>
      <c r="E364" s="245" t="s">
        <v>19</v>
      </c>
      <c r="F364" s="246" t="s">
        <v>471</v>
      </c>
      <c r="G364" s="243"/>
      <c r="H364" s="247">
        <v>45.493000000000002</v>
      </c>
      <c r="I364" s="248"/>
      <c r="J364" s="243"/>
      <c r="K364" s="243"/>
      <c r="L364" s="249"/>
      <c r="M364" s="250"/>
      <c r="N364" s="251"/>
      <c r="O364" s="251"/>
      <c r="P364" s="251"/>
      <c r="Q364" s="251"/>
      <c r="R364" s="251"/>
      <c r="S364" s="251"/>
      <c r="T364" s="252"/>
      <c r="U364" s="13"/>
      <c r="V364" s="13"/>
      <c r="W364" s="13"/>
      <c r="X364" s="13"/>
      <c r="Y364" s="13"/>
      <c r="Z364" s="13"/>
      <c r="AA364" s="13"/>
      <c r="AB364" s="13"/>
      <c r="AC364" s="13"/>
      <c r="AD364" s="13"/>
      <c r="AE364" s="13"/>
      <c r="AT364" s="253" t="s">
        <v>160</v>
      </c>
      <c r="AU364" s="253" t="s">
        <v>86</v>
      </c>
      <c r="AV364" s="13" t="s">
        <v>86</v>
      </c>
      <c r="AW364" s="13" t="s">
        <v>37</v>
      </c>
      <c r="AX364" s="13" t="s">
        <v>76</v>
      </c>
      <c r="AY364" s="253" t="s">
        <v>151</v>
      </c>
    </row>
    <row r="365" s="13" customFormat="1">
      <c r="A365" s="13"/>
      <c r="B365" s="242"/>
      <c r="C365" s="243"/>
      <c r="D365" s="244" t="s">
        <v>160</v>
      </c>
      <c r="E365" s="245" t="s">
        <v>19</v>
      </c>
      <c r="F365" s="246" t="s">
        <v>472</v>
      </c>
      <c r="G365" s="243"/>
      <c r="H365" s="247">
        <v>5.5510000000000002</v>
      </c>
      <c r="I365" s="248"/>
      <c r="J365" s="243"/>
      <c r="K365" s="243"/>
      <c r="L365" s="249"/>
      <c r="M365" s="250"/>
      <c r="N365" s="251"/>
      <c r="O365" s="251"/>
      <c r="P365" s="251"/>
      <c r="Q365" s="251"/>
      <c r="R365" s="251"/>
      <c r="S365" s="251"/>
      <c r="T365" s="252"/>
      <c r="U365" s="13"/>
      <c r="V365" s="13"/>
      <c r="W365" s="13"/>
      <c r="X365" s="13"/>
      <c r="Y365" s="13"/>
      <c r="Z365" s="13"/>
      <c r="AA365" s="13"/>
      <c r="AB365" s="13"/>
      <c r="AC365" s="13"/>
      <c r="AD365" s="13"/>
      <c r="AE365" s="13"/>
      <c r="AT365" s="253" t="s">
        <v>160</v>
      </c>
      <c r="AU365" s="253" t="s">
        <v>86</v>
      </c>
      <c r="AV365" s="13" t="s">
        <v>86</v>
      </c>
      <c r="AW365" s="13" t="s">
        <v>37</v>
      </c>
      <c r="AX365" s="13" t="s">
        <v>76</v>
      </c>
      <c r="AY365" s="253" t="s">
        <v>151</v>
      </c>
    </row>
    <row r="366" s="14" customFormat="1">
      <c r="A366" s="14"/>
      <c r="B366" s="257"/>
      <c r="C366" s="258"/>
      <c r="D366" s="244" t="s">
        <v>160</v>
      </c>
      <c r="E366" s="259" t="s">
        <v>19</v>
      </c>
      <c r="F366" s="260" t="s">
        <v>213</v>
      </c>
      <c r="G366" s="258"/>
      <c r="H366" s="259" t="s">
        <v>19</v>
      </c>
      <c r="I366" s="261"/>
      <c r="J366" s="258"/>
      <c r="K366" s="258"/>
      <c r="L366" s="262"/>
      <c r="M366" s="263"/>
      <c r="N366" s="264"/>
      <c r="O366" s="264"/>
      <c r="P366" s="264"/>
      <c r="Q366" s="264"/>
      <c r="R366" s="264"/>
      <c r="S366" s="264"/>
      <c r="T366" s="265"/>
      <c r="U366" s="14"/>
      <c r="V366" s="14"/>
      <c r="W366" s="14"/>
      <c r="X366" s="14"/>
      <c r="Y366" s="14"/>
      <c r="Z366" s="14"/>
      <c r="AA366" s="14"/>
      <c r="AB366" s="14"/>
      <c r="AC366" s="14"/>
      <c r="AD366" s="14"/>
      <c r="AE366" s="14"/>
      <c r="AT366" s="266" t="s">
        <v>160</v>
      </c>
      <c r="AU366" s="266" t="s">
        <v>86</v>
      </c>
      <c r="AV366" s="14" t="s">
        <v>83</v>
      </c>
      <c r="AW366" s="14" t="s">
        <v>37</v>
      </c>
      <c r="AX366" s="14" t="s">
        <v>76</v>
      </c>
      <c r="AY366" s="266" t="s">
        <v>151</v>
      </c>
    </row>
    <row r="367" s="13" customFormat="1">
      <c r="A367" s="13"/>
      <c r="B367" s="242"/>
      <c r="C367" s="243"/>
      <c r="D367" s="244" t="s">
        <v>160</v>
      </c>
      <c r="E367" s="245" t="s">
        <v>19</v>
      </c>
      <c r="F367" s="246" t="s">
        <v>473</v>
      </c>
      <c r="G367" s="243"/>
      <c r="H367" s="247">
        <v>37.567999999999998</v>
      </c>
      <c r="I367" s="248"/>
      <c r="J367" s="243"/>
      <c r="K367" s="243"/>
      <c r="L367" s="249"/>
      <c r="M367" s="250"/>
      <c r="N367" s="251"/>
      <c r="O367" s="251"/>
      <c r="P367" s="251"/>
      <c r="Q367" s="251"/>
      <c r="R367" s="251"/>
      <c r="S367" s="251"/>
      <c r="T367" s="252"/>
      <c r="U367" s="13"/>
      <c r="V367" s="13"/>
      <c r="W367" s="13"/>
      <c r="X367" s="13"/>
      <c r="Y367" s="13"/>
      <c r="Z367" s="13"/>
      <c r="AA367" s="13"/>
      <c r="AB367" s="13"/>
      <c r="AC367" s="13"/>
      <c r="AD367" s="13"/>
      <c r="AE367" s="13"/>
      <c r="AT367" s="253" t="s">
        <v>160</v>
      </c>
      <c r="AU367" s="253" t="s">
        <v>86</v>
      </c>
      <c r="AV367" s="13" t="s">
        <v>86</v>
      </c>
      <c r="AW367" s="13" t="s">
        <v>37</v>
      </c>
      <c r="AX367" s="13" t="s">
        <v>76</v>
      </c>
      <c r="AY367" s="253" t="s">
        <v>151</v>
      </c>
    </row>
    <row r="368" s="13" customFormat="1">
      <c r="A368" s="13"/>
      <c r="B368" s="242"/>
      <c r="C368" s="243"/>
      <c r="D368" s="244" t="s">
        <v>160</v>
      </c>
      <c r="E368" s="245" t="s">
        <v>19</v>
      </c>
      <c r="F368" s="246" t="s">
        <v>474</v>
      </c>
      <c r="G368" s="243"/>
      <c r="H368" s="247">
        <v>17.32</v>
      </c>
      <c r="I368" s="248"/>
      <c r="J368" s="243"/>
      <c r="K368" s="243"/>
      <c r="L368" s="249"/>
      <c r="M368" s="250"/>
      <c r="N368" s="251"/>
      <c r="O368" s="251"/>
      <c r="P368" s="251"/>
      <c r="Q368" s="251"/>
      <c r="R368" s="251"/>
      <c r="S368" s="251"/>
      <c r="T368" s="252"/>
      <c r="U368" s="13"/>
      <c r="V368" s="13"/>
      <c r="W368" s="13"/>
      <c r="X368" s="13"/>
      <c r="Y368" s="13"/>
      <c r="Z368" s="13"/>
      <c r="AA368" s="13"/>
      <c r="AB368" s="13"/>
      <c r="AC368" s="13"/>
      <c r="AD368" s="13"/>
      <c r="AE368" s="13"/>
      <c r="AT368" s="253" t="s">
        <v>160</v>
      </c>
      <c r="AU368" s="253" t="s">
        <v>86</v>
      </c>
      <c r="AV368" s="13" t="s">
        <v>86</v>
      </c>
      <c r="AW368" s="13" t="s">
        <v>37</v>
      </c>
      <c r="AX368" s="13" t="s">
        <v>76</v>
      </c>
      <c r="AY368" s="253" t="s">
        <v>151</v>
      </c>
    </row>
    <row r="369" s="14" customFormat="1">
      <c r="A369" s="14"/>
      <c r="B369" s="257"/>
      <c r="C369" s="258"/>
      <c r="D369" s="244" t="s">
        <v>160</v>
      </c>
      <c r="E369" s="259" t="s">
        <v>19</v>
      </c>
      <c r="F369" s="260" t="s">
        <v>216</v>
      </c>
      <c r="G369" s="258"/>
      <c r="H369" s="259" t="s">
        <v>19</v>
      </c>
      <c r="I369" s="261"/>
      <c r="J369" s="258"/>
      <c r="K369" s="258"/>
      <c r="L369" s="262"/>
      <c r="M369" s="263"/>
      <c r="N369" s="264"/>
      <c r="O369" s="264"/>
      <c r="P369" s="264"/>
      <c r="Q369" s="264"/>
      <c r="R369" s="264"/>
      <c r="S369" s="264"/>
      <c r="T369" s="265"/>
      <c r="U369" s="14"/>
      <c r="V369" s="14"/>
      <c r="W369" s="14"/>
      <c r="X369" s="14"/>
      <c r="Y369" s="14"/>
      <c r="Z369" s="14"/>
      <c r="AA369" s="14"/>
      <c r="AB369" s="14"/>
      <c r="AC369" s="14"/>
      <c r="AD369" s="14"/>
      <c r="AE369" s="14"/>
      <c r="AT369" s="266" t="s">
        <v>160</v>
      </c>
      <c r="AU369" s="266" t="s">
        <v>86</v>
      </c>
      <c r="AV369" s="14" t="s">
        <v>83</v>
      </c>
      <c r="AW369" s="14" t="s">
        <v>37</v>
      </c>
      <c r="AX369" s="14" t="s">
        <v>76</v>
      </c>
      <c r="AY369" s="266" t="s">
        <v>151</v>
      </c>
    </row>
    <row r="370" s="13" customFormat="1">
      <c r="A370" s="13"/>
      <c r="B370" s="242"/>
      <c r="C370" s="243"/>
      <c r="D370" s="244" t="s">
        <v>160</v>
      </c>
      <c r="E370" s="245" t="s">
        <v>19</v>
      </c>
      <c r="F370" s="246" t="s">
        <v>473</v>
      </c>
      <c r="G370" s="243"/>
      <c r="H370" s="247">
        <v>37.567999999999998</v>
      </c>
      <c r="I370" s="248"/>
      <c r="J370" s="243"/>
      <c r="K370" s="243"/>
      <c r="L370" s="249"/>
      <c r="M370" s="250"/>
      <c r="N370" s="251"/>
      <c r="O370" s="251"/>
      <c r="P370" s="251"/>
      <c r="Q370" s="251"/>
      <c r="R370" s="251"/>
      <c r="S370" s="251"/>
      <c r="T370" s="252"/>
      <c r="U370" s="13"/>
      <c r="V370" s="13"/>
      <c r="W370" s="13"/>
      <c r="X370" s="13"/>
      <c r="Y370" s="13"/>
      <c r="Z370" s="13"/>
      <c r="AA370" s="13"/>
      <c r="AB370" s="13"/>
      <c r="AC370" s="13"/>
      <c r="AD370" s="13"/>
      <c r="AE370" s="13"/>
      <c r="AT370" s="253" t="s">
        <v>160</v>
      </c>
      <c r="AU370" s="253" t="s">
        <v>86</v>
      </c>
      <c r="AV370" s="13" t="s">
        <v>86</v>
      </c>
      <c r="AW370" s="13" t="s">
        <v>37</v>
      </c>
      <c r="AX370" s="13" t="s">
        <v>76</v>
      </c>
      <c r="AY370" s="253" t="s">
        <v>151</v>
      </c>
    </row>
    <row r="371" s="13" customFormat="1">
      <c r="A371" s="13"/>
      <c r="B371" s="242"/>
      <c r="C371" s="243"/>
      <c r="D371" s="244" t="s">
        <v>160</v>
      </c>
      <c r="E371" s="245" t="s">
        <v>19</v>
      </c>
      <c r="F371" s="246" t="s">
        <v>475</v>
      </c>
      <c r="G371" s="243"/>
      <c r="H371" s="247">
        <v>17.609999999999999</v>
      </c>
      <c r="I371" s="248"/>
      <c r="J371" s="243"/>
      <c r="K371" s="243"/>
      <c r="L371" s="249"/>
      <c r="M371" s="250"/>
      <c r="N371" s="251"/>
      <c r="O371" s="251"/>
      <c r="P371" s="251"/>
      <c r="Q371" s="251"/>
      <c r="R371" s="251"/>
      <c r="S371" s="251"/>
      <c r="T371" s="252"/>
      <c r="U371" s="13"/>
      <c r="V371" s="13"/>
      <c r="W371" s="13"/>
      <c r="X371" s="13"/>
      <c r="Y371" s="13"/>
      <c r="Z371" s="13"/>
      <c r="AA371" s="13"/>
      <c r="AB371" s="13"/>
      <c r="AC371" s="13"/>
      <c r="AD371" s="13"/>
      <c r="AE371" s="13"/>
      <c r="AT371" s="253" t="s">
        <v>160</v>
      </c>
      <c r="AU371" s="253" t="s">
        <v>86</v>
      </c>
      <c r="AV371" s="13" t="s">
        <v>86</v>
      </c>
      <c r="AW371" s="13" t="s">
        <v>37</v>
      </c>
      <c r="AX371" s="13" t="s">
        <v>76</v>
      </c>
      <c r="AY371" s="253" t="s">
        <v>151</v>
      </c>
    </row>
    <row r="372" s="15" customFormat="1">
      <c r="A372" s="15"/>
      <c r="B372" s="267"/>
      <c r="C372" s="268"/>
      <c r="D372" s="244" t="s">
        <v>160</v>
      </c>
      <c r="E372" s="269" t="s">
        <v>19</v>
      </c>
      <c r="F372" s="270" t="s">
        <v>172</v>
      </c>
      <c r="G372" s="268"/>
      <c r="H372" s="271">
        <v>175</v>
      </c>
      <c r="I372" s="272"/>
      <c r="J372" s="268"/>
      <c r="K372" s="268"/>
      <c r="L372" s="273"/>
      <c r="M372" s="274"/>
      <c r="N372" s="275"/>
      <c r="O372" s="275"/>
      <c r="P372" s="275"/>
      <c r="Q372" s="275"/>
      <c r="R372" s="275"/>
      <c r="S372" s="275"/>
      <c r="T372" s="276"/>
      <c r="U372" s="15"/>
      <c r="V372" s="15"/>
      <c r="W372" s="15"/>
      <c r="X372" s="15"/>
      <c r="Y372" s="15"/>
      <c r="Z372" s="15"/>
      <c r="AA372" s="15"/>
      <c r="AB372" s="15"/>
      <c r="AC372" s="15"/>
      <c r="AD372" s="15"/>
      <c r="AE372" s="15"/>
      <c r="AT372" s="277" t="s">
        <v>160</v>
      </c>
      <c r="AU372" s="277" t="s">
        <v>86</v>
      </c>
      <c r="AV372" s="15" t="s">
        <v>158</v>
      </c>
      <c r="AW372" s="15" t="s">
        <v>37</v>
      </c>
      <c r="AX372" s="15" t="s">
        <v>83</v>
      </c>
      <c r="AY372" s="277" t="s">
        <v>151</v>
      </c>
    </row>
    <row r="373" s="2" customFormat="1" ht="24" customHeight="1">
      <c r="A373" s="41"/>
      <c r="B373" s="42"/>
      <c r="C373" s="229" t="s">
        <v>476</v>
      </c>
      <c r="D373" s="229" t="s">
        <v>154</v>
      </c>
      <c r="E373" s="230" t="s">
        <v>477</v>
      </c>
      <c r="F373" s="231" t="s">
        <v>478</v>
      </c>
      <c r="G373" s="232" t="s">
        <v>157</v>
      </c>
      <c r="H373" s="233">
        <v>1.7</v>
      </c>
      <c r="I373" s="234"/>
      <c r="J373" s="235">
        <f>ROUND(I373*H373,2)</f>
        <v>0</v>
      </c>
      <c r="K373" s="231" t="s">
        <v>165</v>
      </c>
      <c r="L373" s="47"/>
      <c r="M373" s="236" t="s">
        <v>19</v>
      </c>
      <c r="N373" s="237" t="s">
        <v>47</v>
      </c>
      <c r="O373" s="87"/>
      <c r="P373" s="238">
        <f>O373*H373</f>
        <v>0</v>
      </c>
      <c r="Q373" s="238">
        <v>0</v>
      </c>
      <c r="R373" s="238">
        <f>Q373*H373</f>
        <v>0</v>
      </c>
      <c r="S373" s="238">
        <v>0.048000000000000001</v>
      </c>
      <c r="T373" s="239">
        <f>S373*H373</f>
        <v>0.081600000000000006</v>
      </c>
      <c r="U373" s="41"/>
      <c r="V373" s="41"/>
      <c r="W373" s="41"/>
      <c r="X373" s="41"/>
      <c r="Y373" s="41"/>
      <c r="Z373" s="41"/>
      <c r="AA373" s="41"/>
      <c r="AB373" s="41"/>
      <c r="AC373" s="41"/>
      <c r="AD373" s="41"/>
      <c r="AE373" s="41"/>
      <c r="AR373" s="240" t="s">
        <v>158</v>
      </c>
      <c r="AT373" s="240" t="s">
        <v>154</v>
      </c>
      <c r="AU373" s="240" t="s">
        <v>86</v>
      </c>
      <c r="AY373" s="20" t="s">
        <v>151</v>
      </c>
      <c r="BE373" s="241">
        <f>IF(N373="základní",J373,0)</f>
        <v>0</v>
      </c>
      <c r="BF373" s="241">
        <f>IF(N373="snížená",J373,0)</f>
        <v>0</v>
      </c>
      <c r="BG373" s="241">
        <f>IF(N373="zákl. přenesená",J373,0)</f>
        <v>0</v>
      </c>
      <c r="BH373" s="241">
        <f>IF(N373="sníž. přenesená",J373,0)</f>
        <v>0</v>
      </c>
      <c r="BI373" s="241">
        <f>IF(N373="nulová",J373,0)</f>
        <v>0</v>
      </c>
      <c r="BJ373" s="20" t="s">
        <v>83</v>
      </c>
      <c r="BK373" s="241">
        <f>ROUND(I373*H373,2)</f>
        <v>0</v>
      </c>
      <c r="BL373" s="20" t="s">
        <v>158</v>
      </c>
      <c r="BM373" s="240" t="s">
        <v>479</v>
      </c>
    </row>
    <row r="374" s="2" customFormat="1">
      <c r="A374" s="41"/>
      <c r="B374" s="42"/>
      <c r="C374" s="43"/>
      <c r="D374" s="244" t="s">
        <v>167</v>
      </c>
      <c r="E374" s="43"/>
      <c r="F374" s="254" t="s">
        <v>480</v>
      </c>
      <c r="G374" s="43"/>
      <c r="H374" s="43"/>
      <c r="I374" s="149"/>
      <c r="J374" s="43"/>
      <c r="K374" s="43"/>
      <c r="L374" s="47"/>
      <c r="M374" s="255"/>
      <c r="N374" s="256"/>
      <c r="O374" s="87"/>
      <c r="P374" s="87"/>
      <c r="Q374" s="87"/>
      <c r="R374" s="87"/>
      <c r="S374" s="87"/>
      <c r="T374" s="88"/>
      <c r="U374" s="41"/>
      <c r="V374" s="41"/>
      <c r="W374" s="41"/>
      <c r="X374" s="41"/>
      <c r="Y374" s="41"/>
      <c r="Z374" s="41"/>
      <c r="AA374" s="41"/>
      <c r="AB374" s="41"/>
      <c r="AC374" s="41"/>
      <c r="AD374" s="41"/>
      <c r="AE374" s="41"/>
      <c r="AT374" s="20" t="s">
        <v>167</v>
      </c>
      <c r="AU374" s="20" t="s">
        <v>86</v>
      </c>
    </row>
    <row r="375" s="14" customFormat="1">
      <c r="A375" s="14"/>
      <c r="B375" s="257"/>
      <c r="C375" s="258"/>
      <c r="D375" s="244" t="s">
        <v>160</v>
      </c>
      <c r="E375" s="259" t="s">
        <v>19</v>
      </c>
      <c r="F375" s="260" t="s">
        <v>481</v>
      </c>
      <c r="G375" s="258"/>
      <c r="H375" s="259" t="s">
        <v>19</v>
      </c>
      <c r="I375" s="261"/>
      <c r="J375" s="258"/>
      <c r="K375" s="258"/>
      <c r="L375" s="262"/>
      <c r="M375" s="263"/>
      <c r="N375" s="264"/>
      <c r="O375" s="264"/>
      <c r="P375" s="264"/>
      <c r="Q375" s="264"/>
      <c r="R375" s="264"/>
      <c r="S375" s="264"/>
      <c r="T375" s="265"/>
      <c r="U375" s="14"/>
      <c r="V375" s="14"/>
      <c r="W375" s="14"/>
      <c r="X375" s="14"/>
      <c r="Y375" s="14"/>
      <c r="Z375" s="14"/>
      <c r="AA375" s="14"/>
      <c r="AB375" s="14"/>
      <c r="AC375" s="14"/>
      <c r="AD375" s="14"/>
      <c r="AE375" s="14"/>
      <c r="AT375" s="266" t="s">
        <v>160</v>
      </c>
      <c r="AU375" s="266" t="s">
        <v>86</v>
      </c>
      <c r="AV375" s="14" t="s">
        <v>83</v>
      </c>
      <c r="AW375" s="14" t="s">
        <v>37</v>
      </c>
      <c r="AX375" s="14" t="s">
        <v>76</v>
      </c>
      <c r="AY375" s="266" t="s">
        <v>151</v>
      </c>
    </row>
    <row r="376" s="13" customFormat="1">
      <c r="A376" s="13"/>
      <c r="B376" s="242"/>
      <c r="C376" s="243"/>
      <c r="D376" s="244" t="s">
        <v>160</v>
      </c>
      <c r="E376" s="245" t="s">
        <v>19</v>
      </c>
      <c r="F376" s="246" t="s">
        <v>482</v>
      </c>
      <c r="G376" s="243"/>
      <c r="H376" s="247">
        <v>1.7</v>
      </c>
      <c r="I376" s="248"/>
      <c r="J376" s="243"/>
      <c r="K376" s="243"/>
      <c r="L376" s="249"/>
      <c r="M376" s="250"/>
      <c r="N376" s="251"/>
      <c r="O376" s="251"/>
      <c r="P376" s="251"/>
      <c r="Q376" s="251"/>
      <c r="R376" s="251"/>
      <c r="S376" s="251"/>
      <c r="T376" s="252"/>
      <c r="U376" s="13"/>
      <c r="V376" s="13"/>
      <c r="W376" s="13"/>
      <c r="X376" s="13"/>
      <c r="Y376" s="13"/>
      <c r="Z376" s="13"/>
      <c r="AA376" s="13"/>
      <c r="AB376" s="13"/>
      <c r="AC376" s="13"/>
      <c r="AD376" s="13"/>
      <c r="AE376" s="13"/>
      <c r="AT376" s="253" t="s">
        <v>160</v>
      </c>
      <c r="AU376" s="253" t="s">
        <v>86</v>
      </c>
      <c r="AV376" s="13" t="s">
        <v>86</v>
      </c>
      <c r="AW376" s="13" t="s">
        <v>37</v>
      </c>
      <c r="AX376" s="13" t="s">
        <v>83</v>
      </c>
      <c r="AY376" s="253" t="s">
        <v>151</v>
      </c>
    </row>
    <row r="377" s="2" customFormat="1" ht="24" customHeight="1">
      <c r="A377" s="41"/>
      <c r="B377" s="42"/>
      <c r="C377" s="229" t="s">
        <v>483</v>
      </c>
      <c r="D377" s="229" t="s">
        <v>154</v>
      </c>
      <c r="E377" s="230" t="s">
        <v>484</v>
      </c>
      <c r="F377" s="231" t="s">
        <v>485</v>
      </c>
      <c r="G377" s="232" t="s">
        <v>157</v>
      </c>
      <c r="H377" s="233">
        <v>1.1000000000000001</v>
      </c>
      <c r="I377" s="234"/>
      <c r="J377" s="235">
        <f>ROUND(I377*H377,2)</f>
        <v>0</v>
      </c>
      <c r="K377" s="231" t="s">
        <v>165</v>
      </c>
      <c r="L377" s="47"/>
      <c r="M377" s="236" t="s">
        <v>19</v>
      </c>
      <c r="N377" s="237" t="s">
        <v>47</v>
      </c>
      <c r="O377" s="87"/>
      <c r="P377" s="238">
        <f>O377*H377</f>
        <v>0</v>
      </c>
      <c r="Q377" s="238">
        <v>0</v>
      </c>
      <c r="R377" s="238">
        <f>Q377*H377</f>
        <v>0</v>
      </c>
      <c r="S377" s="238">
        <v>0.037999999999999999</v>
      </c>
      <c r="T377" s="239">
        <f>S377*H377</f>
        <v>0.041800000000000004</v>
      </c>
      <c r="U377" s="41"/>
      <c r="V377" s="41"/>
      <c r="W377" s="41"/>
      <c r="X377" s="41"/>
      <c r="Y377" s="41"/>
      <c r="Z377" s="41"/>
      <c r="AA377" s="41"/>
      <c r="AB377" s="41"/>
      <c r="AC377" s="41"/>
      <c r="AD377" s="41"/>
      <c r="AE377" s="41"/>
      <c r="AR377" s="240" t="s">
        <v>158</v>
      </c>
      <c r="AT377" s="240" t="s">
        <v>154</v>
      </c>
      <c r="AU377" s="240" t="s">
        <v>86</v>
      </c>
      <c r="AY377" s="20" t="s">
        <v>151</v>
      </c>
      <c r="BE377" s="241">
        <f>IF(N377="základní",J377,0)</f>
        <v>0</v>
      </c>
      <c r="BF377" s="241">
        <f>IF(N377="snížená",J377,0)</f>
        <v>0</v>
      </c>
      <c r="BG377" s="241">
        <f>IF(N377="zákl. přenesená",J377,0)</f>
        <v>0</v>
      </c>
      <c r="BH377" s="241">
        <f>IF(N377="sníž. přenesená",J377,0)</f>
        <v>0</v>
      </c>
      <c r="BI377" s="241">
        <f>IF(N377="nulová",J377,0)</f>
        <v>0</v>
      </c>
      <c r="BJ377" s="20" t="s">
        <v>83</v>
      </c>
      <c r="BK377" s="241">
        <f>ROUND(I377*H377,2)</f>
        <v>0</v>
      </c>
      <c r="BL377" s="20" t="s">
        <v>158</v>
      </c>
      <c r="BM377" s="240" t="s">
        <v>486</v>
      </c>
    </row>
    <row r="378" s="2" customFormat="1">
      <c r="A378" s="41"/>
      <c r="B378" s="42"/>
      <c r="C378" s="43"/>
      <c r="D378" s="244" t="s">
        <v>167</v>
      </c>
      <c r="E378" s="43"/>
      <c r="F378" s="254" t="s">
        <v>480</v>
      </c>
      <c r="G378" s="43"/>
      <c r="H378" s="43"/>
      <c r="I378" s="149"/>
      <c r="J378" s="43"/>
      <c r="K378" s="43"/>
      <c r="L378" s="47"/>
      <c r="M378" s="255"/>
      <c r="N378" s="256"/>
      <c r="O378" s="87"/>
      <c r="P378" s="87"/>
      <c r="Q378" s="87"/>
      <c r="R378" s="87"/>
      <c r="S378" s="87"/>
      <c r="T378" s="88"/>
      <c r="U378" s="41"/>
      <c r="V378" s="41"/>
      <c r="W378" s="41"/>
      <c r="X378" s="41"/>
      <c r="Y378" s="41"/>
      <c r="Z378" s="41"/>
      <c r="AA378" s="41"/>
      <c r="AB378" s="41"/>
      <c r="AC378" s="41"/>
      <c r="AD378" s="41"/>
      <c r="AE378" s="41"/>
      <c r="AT378" s="20" t="s">
        <v>167</v>
      </c>
      <c r="AU378" s="20" t="s">
        <v>86</v>
      </c>
    </row>
    <row r="379" s="14" customFormat="1">
      <c r="A379" s="14"/>
      <c r="B379" s="257"/>
      <c r="C379" s="258"/>
      <c r="D379" s="244" t="s">
        <v>160</v>
      </c>
      <c r="E379" s="259" t="s">
        <v>19</v>
      </c>
      <c r="F379" s="260" t="s">
        <v>481</v>
      </c>
      <c r="G379" s="258"/>
      <c r="H379" s="259" t="s">
        <v>19</v>
      </c>
      <c r="I379" s="261"/>
      <c r="J379" s="258"/>
      <c r="K379" s="258"/>
      <c r="L379" s="262"/>
      <c r="M379" s="263"/>
      <c r="N379" s="264"/>
      <c r="O379" s="264"/>
      <c r="P379" s="264"/>
      <c r="Q379" s="264"/>
      <c r="R379" s="264"/>
      <c r="S379" s="264"/>
      <c r="T379" s="265"/>
      <c r="U379" s="14"/>
      <c r="V379" s="14"/>
      <c r="W379" s="14"/>
      <c r="X379" s="14"/>
      <c r="Y379" s="14"/>
      <c r="Z379" s="14"/>
      <c r="AA379" s="14"/>
      <c r="AB379" s="14"/>
      <c r="AC379" s="14"/>
      <c r="AD379" s="14"/>
      <c r="AE379" s="14"/>
      <c r="AT379" s="266" t="s">
        <v>160</v>
      </c>
      <c r="AU379" s="266" t="s">
        <v>86</v>
      </c>
      <c r="AV379" s="14" t="s">
        <v>83</v>
      </c>
      <c r="AW379" s="14" t="s">
        <v>37</v>
      </c>
      <c r="AX379" s="14" t="s">
        <v>76</v>
      </c>
      <c r="AY379" s="266" t="s">
        <v>151</v>
      </c>
    </row>
    <row r="380" s="13" customFormat="1">
      <c r="A380" s="13"/>
      <c r="B380" s="242"/>
      <c r="C380" s="243"/>
      <c r="D380" s="244" t="s">
        <v>160</v>
      </c>
      <c r="E380" s="245" t="s">
        <v>19</v>
      </c>
      <c r="F380" s="246" t="s">
        <v>487</v>
      </c>
      <c r="G380" s="243"/>
      <c r="H380" s="247">
        <v>1.1000000000000001</v>
      </c>
      <c r="I380" s="248"/>
      <c r="J380" s="243"/>
      <c r="K380" s="243"/>
      <c r="L380" s="249"/>
      <c r="M380" s="250"/>
      <c r="N380" s="251"/>
      <c r="O380" s="251"/>
      <c r="P380" s="251"/>
      <c r="Q380" s="251"/>
      <c r="R380" s="251"/>
      <c r="S380" s="251"/>
      <c r="T380" s="252"/>
      <c r="U380" s="13"/>
      <c r="V380" s="13"/>
      <c r="W380" s="13"/>
      <c r="X380" s="13"/>
      <c r="Y380" s="13"/>
      <c r="Z380" s="13"/>
      <c r="AA380" s="13"/>
      <c r="AB380" s="13"/>
      <c r="AC380" s="13"/>
      <c r="AD380" s="13"/>
      <c r="AE380" s="13"/>
      <c r="AT380" s="253" t="s">
        <v>160</v>
      </c>
      <c r="AU380" s="253" t="s">
        <v>86</v>
      </c>
      <c r="AV380" s="13" t="s">
        <v>86</v>
      </c>
      <c r="AW380" s="13" t="s">
        <v>37</v>
      </c>
      <c r="AX380" s="13" t="s">
        <v>83</v>
      </c>
      <c r="AY380" s="253" t="s">
        <v>151</v>
      </c>
    </row>
    <row r="381" s="2" customFormat="1" ht="24" customHeight="1">
      <c r="A381" s="41"/>
      <c r="B381" s="42"/>
      <c r="C381" s="229" t="s">
        <v>488</v>
      </c>
      <c r="D381" s="229" t="s">
        <v>154</v>
      </c>
      <c r="E381" s="230" t="s">
        <v>489</v>
      </c>
      <c r="F381" s="231" t="s">
        <v>490</v>
      </c>
      <c r="G381" s="232" t="s">
        <v>157</v>
      </c>
      <c r="H381" s="233">
        <v>57</v>
      </c>
      <c r="I381" s="234"/>
      <c r="J381" s="235">
        <f>ROUND(I381*H381,2)</f>
        <v>0</v>
      </c>
      <c r="K381" s="231" t="s">
        <v>165</v>
      </c>
      <c r="L381" s="47"/>
      <c r="M381" s="236" t="s">
        <v>19</v>
      </c>
      <c r="N381" s="237" t="s">
        <v>47</v>
      </c>
      <c r="O381" s="87"/>
      <c r="P381" s="238">
        <f>O381*H381</f>
        <v>0</v>
      </c>
      <c r="Q381" s="238">
        <v>0</v>
      </c>
      <c r="R381" s="238">
        <f>Q381*H381</f>
        <v>0</v>
      </c>
      <c r="S381" s="238">
        <v>0.041000000000000002</v>
      </c>
      <c r="T381" s="239">
        <f>S381*H381</f>
        <v>2.3370000000000002</v>
      </c>
      <c r="U381" s="41"/>
      <c r="V381" s="41"/>
      <c r="W381" s="41"/>
      <c r="X381" s="41"/>
      <c r="Y381" s="41"/>
      <c r="Z381" s="41"/>
      <c r="AA381" s="41"/>
      <c r="AB381" s="41"/>
      <c r="AC381" s="41"/>
      <c r="AD381" s="41"/>
      <c r="AE381" s="41"/>
      <c r="AR381" s="240" t="s">
        <v>158</v>
      </c>
      <c r="AT381" s="240" t="s">
        <v>154</v>
      </c>
      <c r="AU381" s="240" t="s">
        <v>86</v>
      </c>
      <c r="AY381" s="20" t="s">
        <v>151</v>
      </c>
      <c r="BE381" s="241">
        <f>IF(N381="základní",J381,0)</f>
        <v>0</v>
      </c>
      <c r="BF381" s="241">
        <f>IF(N381="snížená",J381,0)</f>
        <v>0</v>
      </c>
      <c r="BG381" s="241">
        <f>IF(N381="zákl. přenesená",J381,0)</f>
        <v>0</v>
      </c>
      <c r="BH381" s="241">
        <f>IF(N381="sníž. přenesená",J381,0)</f>
        <v>0</v>
      </c>
      <c r="BI381" s="241">
        <f>IF(N381="nulová",J381,0)</f>
        <v>0</v>
      </c>
      <c r="BJ381" s="20" t="s">
        <v>83</v>
      </c>
      <c r="BK381" s="241">
        <f>ROUND(I381*H381,2)</f>
        <v>0</v>
      </c>
      <c r="BL381" s="20" t="s">
        <v>158</v>
      </c>
      <c r="BM381" s="240" t="s">
        <v>491</v>
      </c>
    </row>
    <row r="382" s="2" customFormat="1">
      <c r="A382" s="41"/>
      <c r="B382" s="42"/>
      <c r="C382" s="43"/>
      <c r="D382" s="244" t="s">
        <v>167</v>
      </c>
      <c r="E382" s="43"/>
      <c r="F382" s="254" t="s">
        <v>492</v>
      </c>
      <c r="G382" s="43"/>
      <c r="H382" s="43"/>
      <c r="I382" s="149"/>
      <c r="J382" s="43"/>
      <c r="K382" s="43"/>
      <c r="L382" s="47"/>
      <c r="M382" s="255"/>
      <c r="N382" s="256"/>
      <c r="O382" s="87"/>
      <c r="P382" s="87"/>
      <c r="Q382" s="87"/>
      <c r="R382" s="87"/>
      <c r="S382" s="87"/>
      <c r="T382" s="88"/>
      <c r="U382" s="41"/>
      <c r="V382" s="41"/>
      <c r="W382" s="41"/>
      <c r="X382" s="41"/>
      <c r="Y382" s="41"/>
      <c r="Z382" s="41"/>
      <c r="AA382" s="41"/>
      <c r="AB382" s="41"/>
      <c r="AC382" s="41"/>
      <c r="AD382" s="41"/>
      <c r="AE382" s="41"/>
      <c r="AT382" s="20" t="s">
        <v>167</v>
      </c>
      <c r="AU382" s="20" t="s">
        <v>86</v>
      </c>
    </row>
    <row r="383" s="14" customFormat="1">
      <c r="A383" s="14"/>
      <c r="B383" s="257"/>
      <c r="C383" s="258"/>
      <c r="D383" s="244" t="s">
        <v>160</v>
      </c>
      <c r="E383" s="259" t="s">
        <v>19</v>
      </c>
      <c r="F383" s="260" t="s">
        <v>196</v>
      </c>
      <c r="G383" s="258"/>
      <c r="H383" s="259" t="s">
        <v>19</v>
      </c>
      <c r="I383" s="261"/>
      <c r="J383" s="258"/>
      <c r="K383" s="258"/>
      <c r="L383" s="262"/>
      <c r="M383" s="263"/>
      <c r="N383" s="264"/>
      <c r="O383" s="264"/>
      <c r="P383" s="264"/>
      <c r="Q383" s="264"/>
      <c r="R383" s="264"/>
      <c r="S383" s="264"/>
      <c r="T383" s="265"/>
      <c r="U383" s="14"/>
      <c r="V383" s="14"/>
      <c r="W383" s="14"/>
      <c r="X383" s="14"/>
      <c r="Y383" s="14"/>
      <c r="Z383" s="14"/>
      <c r="AA383" s="14"/>
      <c r="AB383" s="14"/>
      <c r="AC383" s="14"/>
      <c r="AD383" s="14"/>
      <c r="AE383" s="14"/>
      <c r="AT383" s="266" t="s">
        <v>160</v>
      </c>
      <c r="AU383" s="266" t="s">
        <v>86</v>
      </c>
      <c r="AV383" s="14" t="s">
        <v>83</v>
      </c>
      <c r="AW383" s="14" t="s">
        <v>37</v>
      </c>
      <c r="AX383" s="14" t="s">
        <v>76</v>
      </c>
      <c r="AY383" s="266" t="s">
        <v>151</v>
      </c>
    </row>
    <row r="384" s="13" customFormat="1">
      <c r="A384" s="13"/>
      <c r="B384" s="242"/>
      <c r="C384" s="243"/>
      <c r="D384" s="244" t="s">
        <v>160</v>
      </c>
      <c r="E384" s="245" t="s">
        <v>19</v>
      </c>
      <c r="F384" s="246" t="s">
        <v>493</v>
      </c>
      <c r="G384" s="243"/>
      <c r="H384" s="247">
        <v>23.245999999999999</v>
      </c>
      <c r="I384" s="248"/>
      <c r="J384" s="243"/>
      <c r="K384" s="243"/>
      <c r="L384" s="249"/>
      <c r="M384" s="250"/>
      <c r="N384" s="251"/>
      <c r="O384" s="251"/>
      <c r="P384" s="251"/>
      <c r="Q384" s="251"/>
      <c r="R384" s="251"/>
      <c r="S384" s="251"/>
      <c r="T384" s="252"/>
      <c r="U384" s="13"/>
      <c r="V384" s="13"/>
      <c r="W384" s="13"/>
      <c r="X384" s="13"/>
      <c r="Y384" s="13"/>
      <c r="Z384" s="13"/>
      <c r="AA384" s="13"/>
      <c r="AB384" s="13"/>
      <c r="AC384" s="13"/>
      <c r="AD384" s="13"/>
      <c r="AE384" s="13"/>
      <c r="AT384" s="253" t="s">
        <v>160</v>
      </c>
      <c r="AU384" s="253" t="s">
        <v>86</v>
      </c>
      <c r="AV384" s="13" t="s">
        <v>86</v>
      </c>
      <c r="AW384" s="13" t="s">
        <v>37</v>
      </c>
      <c r="AX384" s="13" t="s">
        <v>76</v>
      </c>
      <c r="AY384" s="253" t="s">
        <v>151</v>
      </c>
    </row>
    <row r="385" s="13" customFormat="1">
      <c r="A385" s="13"/>
      <c r="B385" s="242"/>
      <c r="C385" s="243"/>
      <c r="D385" s="244" t="s">
        <v>160</v>
      </c>
      <c r="E385" s="245" t="s">
        <v>19</v>
      </c>
      <c r="F385" s="246" t="s">
        <v>494</v>
      </c>
      <c r="G385" s="243"/>
      <c r="H385" s="247">
        <v>15.76</v>
      </c>
      <c r="I385" s="248"/>
      <c r="J385" s="243"/>
      <c r="K385" s="243"/>
      <c r="L385" s="249"/>
      <c r="M385" s="250"/>
      <c r="N385" s="251"/>
      <c r="O385" s="251"/>
      <c r="P385" s="251"/>
      <c r="Q385" s="251"/>
      <c r="R385" s="251"/>
      <c r="S385" s="251"/>
      <c r="T385" s="252"/>
      <c r="U385" s="13"/>
      <c r="V385" s="13"/>
      <c r="W385" s="13"/>
      <c r="X385" s="13"/>
      <c r="Y385" s="13"/>
      <c r="Z385" s="13"/>
      <c r="AA385" s="13"/>
      <c r="AB385" s="13"/>
      <c r="AC385" s="13"/>
      <c r="AD385" s="13"/>
      <c r="AE385" s="13"/>
      <c r="AT385" s="253" t="s">
        <v>160</v>
      </c>
      <c r="AU385" s="253" t="s">
        <v>86</v>
      </c>
      <c r="AV385" s="13" t="s">
        <v>86</v>
      </c>
      <c r="AW385" s="13" t="s">
        <v>37</v>
      </c>
      <c r="AX385" s="13" t="s">
        <v>76</v>
      </c>
      <c r="AY385" s="253" t="s">
        <v>151</v>
      </c>
    </row>
    <row r="386" s="13" customFormat="1">
      <c r="A386" s="13"/>
      <c r="B386" s="242"/>
      <c r="C386" s="243"/>
      <c r="D386" s="244" t="s">
        <v>160</v>
      </c>
      <c r="E386" s="245" t="s">
        <v>19</v>
      </c>
      <c r="F386" s="246" t="s">
        <v>495</v>
      </c>
      <c r="G386" s="243"/>
      <c r="H386" s="247">
        <v>17.994</v>
      </c>
      <c r="I386" s="248"/>
      <c r="J386" s="243"/>
      <c r="K386" s="243"/>
      <c r="L386" s="249"/>
      <c r="M386" s="250"/>
      <c r="N386" s="251"/>
      <c r="O386" s="251"/>
      <c r="P386" s="251"/>
      <c r="Q386" s="251"/>
      <c r="R386" s="251"/>
      <c r="S386" s="251"/>
      <c r="T386" s="252"/>
      <c r="U386" s="13"/>
      <c r="V386" s="13"/>
      <c r="W386" s="13"/>
      <c r="X386" s="13"/>
      <c r="Y386" s="13"/>
      <c r="Z386" s="13"/>
      <c r="AA386" s="13"/>
      <c r="AB386" s="13"/>
      <c r="AC386" s="13"/>
      <c r="AD386" s="13"/>
      <c r="AE386" s="13"/>
      <c r="AT386" s="253" t="s">
        <v>160</v>
      </c>
      <c r="AU386" s="253" t="s">
        <v>86</v>
      </c>
      <c r="AV386" s="13" t="s">
        <v>86</v>
      </c>
      <c r="AW386" s="13" t="s">
        <v>37</v>
      </c>
      <c r="AX386" s="13" t="s">
        <v>76</v>
      </c>
      <c r="AY386" s="253" t="s">
        <v>151</v>
      </c>
    </row>
    <row r="387" s="15" customFormat="1">
      <c r="A387" s="15"/>
      <c r="B387" s="267"/>
      <c r="C387" s="268"/>
      <c r="D387" s="244" t="s">
        <v>160</v>
      </c>
      <c r="E387" s="269" t="s">
        <v>19</v>
      </c>
      <c r="F387" s="270" t="s">
        <v>172</v>
      </c>
      <c r="G387" s="268"/>
      <c r="H387" s="271">
        <v>57</v>
      </c>
      <c r="I387" s="272"/>
      <c r="J387" s="268"/>
      <c r="K387" s="268"/>
      <c r="L387" s="273"/>
      <c r="M387" s="274"/>
      <c r="N387" s="275"/>
      <c r="O387" s="275"/>
      <c r="P387" s="275"/>
      <c r="Q387" s="275"/>
      <c r="R387" s="275"/>
      <c r="S387" s="275"/>
      <c r="T387" s="276"/>
      <c r="U387" s="15"/>
      <c r="V387" s="15"/>
      <c r="W387" s="15"/>
      <c r="X387" s="15"/>
      <c r="Y387" s="15"/>
      <c r="Z387" s="15"/>
      <c r="AA387" s="15"/>
      <c r="AB387" s="15"/>
      <c r="AC387" s="15"/>
      <c r="AD387" s="15"/>
      <c r="AE387" s="15"/>
      <c r="AT387" s="277" t="s">
        <v>160</v>
      </c>
      <c r="AU387" s="277" t="s">
        <v>86</v>
      </c>
      <c r="AV387" s="15" t="s">
        <v>158</v>
      </c>
      <c r="AW387" s="15" t="s">
        <v>37</v>
      </c>
      <c r="AX387" s="15" t="s">
        <v>83</v>
      </c>
      <c r="AY387" s="277" t="s">
        <v>151</v>
      </c>
    </row>
    <row r="388" s="2" customFormat="1" ht="24" customHeight="1">
      <c r="A388" s="41"/>
      <c r="B388" s="42"/>
      <c r="C388" s="229" t="s">
        <v>496</v>
      </c>
      <c r="D388" s="229" t="s">
        <v>154</v>
      </c>
      <c r="E388" s="230" t="s">
        <v>497</v>
      </c>
      <c r="F388" s="231" t="s">
        <v>498</v>
      </c>
      <c r="G388" s="232" t="s">
        <v>164</v>
      </c>
      <c r="H388" s="233">
        <v>2</v>
      </c>
      <c r="I388" s="234"/>
      <c r="J388" s="235">
        <f>ROUND(I388*H388,2)</f>
        <v>0</v>
      </c>
      <c r="K388" s="231" t="s">
        <v>165</v>
      </c>
      <c r="L388" s="47"/>
      <c r="M388" s="236" t="s">
        <v>19</v>
      </c>
      <c r="N388" s="237" t="s">
        <v>47</v>
      </c>
      <c r="O388" s="87"/>
      <c r="P388" s="238">
        <f>O388*H388</f>
        <v>0</v>
      </c>
      <c r="Q388" s="238">
        <v>0</v>
      </c>
      <c r="R388" s="238">
        <f>Q388*H388</f>
        <v>0</v>
      </c>
      <c r="S388" s="238">
        <v>0.012</v>
      </c>
      <c r="T388" s="239">
        <f>S388*H388</f>
        <v>0.024</v>
      </c>
      <c r="U388" s="41"/>
      <c r="V388" s="41"/>
      <c r="W388" s="41"/>
      <c r="X388" s="41"/>
      <c r="Y388" s="41"/>
      <c r="Z388" s="41"/>
      <c r="AA388" s="41"/>
      <c r="AB388" s="41"/>
      <c r="AC388" s="41"/>
      <c r="AD388" s="41"/>
      <c r="AE388" s="41"/>
      <c r="AR388" s="240" t="s">
        <v>158</v>
      </c>
      <c r="AT388" s="240" t="s">
        <v>154</v>
      </c>
      <c r="AU388" s="240" t="s">
        <v>86</v>
      </c>
      <c r="AY388" s="20" t="s">
        <v>151</v>
      </c>
      <c r="BE388" s="241">
        <f>IF(N388="základní",J388,0)</f>
        <v>0</v>
      </c>
      <c r="BF388" s="241">
        <f>IF(N388="snížená",J388,0)</f>
        <v>0</v>
      </c>
      <c r="BG388" s="241">
        <f>IF(N388="zákl. přenesená",J388,0)</f>
        <v>0</v>
      </c>
      <c r="BH388" s="241">
        <f>IF(N388="sníž. přenesená",J388,0)</f>
        <v>0</v>
      </c>
      <c r="BI388" s="241">
        <f>IF(N388="nulová",J388,0)</f>
        <v>0</v>
      </c>
      <c r="BJ388" s="20" t="s">
        <v>83</v>
      </c>
      <c r="BK388" s="241">
        <f>ROUND(I388*H388,2)</f>
        <v>0</v>
      </c>
      <c r="BL388" s="20" t="s">
        <v>158</v>
      </c>
      <c r="BM388" s="240" t="s">
        <v>499</v>
      </c>
    </row>
    <row r="389" s="14" customFormat="1">
      <c r="A389" s="14"/>
      <c r="B389" s="257"/>
      <c r="C389" s="258"/>
      <c r="D389" s="244" t="s">
        <v>160</v>
      </c>
      <c r="E389" s="259" t="s">
        <v>19</v>
      </c>
      <c r="F389" s="260" t="s">
        <v>209</v>
      </c>
      <c r="G389" s="258"/>
      <c r="H389" s="259" t="s">
        <v>19</v>
      </c>
      <c r="I389" s="261"/>
      <c r="J389" s="258"/>
      <c r="K389" s="258"/>
      <c r="L389" s="262"/>
      <c r="M389" s="263"/>
      <c r="N389" s="264"/>
      <c r="O389" s="264"/>
      <c r="P389" s="264"/>
      <c r="Q389" s="264"/>
      <c r="R389" s="264"/>
      <c r="S389" s="264"/>
      <c r="T389" s="265"/>
      <c r="U389" s="14"/>
      <c r="V389" s="14"/>
      <c r="W389" s="14"/>
      <c r="X389" s="14"/>
      <c r="Y389" s="14"/>
      <c r="Z389" s="14"/>
      <c r="AA389" s="14"/>
      <c r="AB389" s="14"/>
      <c r="AC389" s="14"/>
      <c r="AD389" s="14"/>
      <c r="AE389" s="14"/>
      <c r="AT389" s="266" t="s">
        <v>160</v>
      </c>
      <c r="AU389" s="266" t="s">
        <v>86</v>
      </c>
      <c r="AV389" s="14" t="s">
        <v>83</v>
      </c>
      <c r="AW389" s="14" t="s">
        <v>37</v>
      </c>
      <c r="AX389" s="14" t="s">
        <v>76</v>
      </c>
      <c r="AY389" s="266" t="s">
        <v>151</v>
      </c>
    </row>
    <row r="390" s="13" customFormat="1">
      <c r="A390" s="13"/>
      <c r="B390" s="242"/>
      <c r="C390" s="243"/>
      <c r="D390" s="244" t="s">
        <v>160</v>
      </c>
      <c r="E390" s="245" t="s">
        <v>19</v>
      </c>
      <c r="F390" s="246" t="s">
        <v>500</v>
      </c>
      <c r="G390" s="243"/>
      <c r="H390" s="247">
        <v>2</v>
      </c>
      <c r="I390" s="248"/>
      <c r="J390" s="243"/>
      <c r="K390" s="243"/>
      <c r="L390" s="249"/>
      <c r="M390" s="250"/>
      <c r="N390" s="251"/>
      <c r="O390" s="251"/>
      <c r="P390" s="251"/>
      <c r="Q390" s="251"/>
      <c r="R390" s="251"/>
      <c r="S390" s="251"/>
      <c r="T390" s="252"/>
      <c r="U390" s="13"/>
      <c r="V390" s="13"/>
      <c r="W390" s="13"/>
      <c r="X390" s="13"/>
      <c r="Y390" s="13"/>
      <c r="Z390" s="13"/>
      <c r="AA390" s="13"/>
      <c r="AB390" s="13"/>
      <c r="AC390" s="13"/>
      <c r="AD390" s="13"/>
      <c r="AE390" s="13"/>
      <c r="AT390" s="253" t="s">
        <v>160</v>
      </c>
      <c r="AU390" s="253" t="s">
        <v>86</v>
      </c>
      <c r="AV390" s="13" t="s">
        <v>86</v>
      </c>
      <c r="AW390" s="13" t="s">
        <v>37</v>
      </c>
      <c r="AX390" s="13" t="s">
        <v>83</v>
      </c>
      <c r="AY390" s="253" t="s">
        <v>151</v>
      </c>
    </row>
    <row r="391" s="2" customFormat="1" ht="24" customHeight="1">
      <c r="A391" s="41"/>
      <c r="B391" s="42"/>
      <c r="C391" s="229" t="s">
        <v>501</v>
      </c>
      <c r="D391" s="229" t="s">
        <v>154</v>
      </c>
      <c r="E391" s="230" t="s">
        <v>502</v>
      </c>
      <c r="F391" s="231" t="s">
        <v>503</v>
      </c>
      <c r="G391" s="232" t="s">
        <v>164</v>
      </c>
      <c r="H391" s="233">
        <v>3</v>
      </c>
      <c r="I391" s="234"/>
      <c r="J391" s="235">
        <f>ROUND(I391*H391,2)</f>
        <v>0</v>
      </c>
      <c r="K391" s="231" t="s">
        <v>165</v>
      </c>
      <c r="L391" s="47"/>
      <c r="M391" s="236" t="s">
        <v>19</v>
      </c>
      <c r="N391" s="237" t="s">
        <v>47</v>
      </c>
      <c r="O391" s="87"/>
      <c r="P391" s="238">
        <f>O391*H391</f>
        <v>0</v>
      </c>
      <c r="Q391" s="238">
        <v>0</v>
      </c>
      <c r="R391" s="238">
        <f>Q391*H391</f>
        <v>0</v>
      </c>
      <c r="S391" s="238">
        <v>0.073999999999999996</v>
      </c>
      <c r="T391" s="239">
        <f>S391*H391</f>
        <v>0.22199999999999998</v>
      </c>
      <c r="U391" s="41"/>
      <c r="V391" s="41"/>
      <c r="W391" s="41"/>
      <c r="X391" s="41"/>
      <c r="Y391" s="41"/>
      <c r="Z391" s="41"/>
      <c r="AA391" s="41"/>
      <c r="AB391" s="41"/>
      <c r="AC391" s="41"/>
      <c r="AD391" s="41"/>
      <c r="AE391" s="41"/>
      <c r="AR391" s="240" t="s">
        <v>158</v>
      </c>
      <c r="AT391" s="240" t="s">
        <v>154</v>
      </c>
      <c r="AU391" s="240" t="s">
        <v>86</v>
      </c>
      <c r="AY391" s="20" t="s">
        <v>151</v>
      </c>
      <c r="BE391" s="241">
        <f>IF(N391="základní",J391,0)</f>
        <v>0</v>
      </c>
      <c r="BF391" s="241">
        <f>IF(N391="snížená",J391,0)</f>
        <v>0</v>
      </c>
      <c r="BG391" s="241">
        <f>IF(N391="zákl. přenesená",J391,0)</f>
        <v>0</v>
      </c>
      <c r="BH391" s="241">
        <f>IF(N391="sníž. přenesená",J391,0)</f>
        <v>0</v>
      </c>
      <c r="BI391" s="241">
        <f>IF(N391="nulová",J391,0)</f>
        <v>0</v>
      </c>
      <c r="BJ391" s="20" t="s">
        <v>83</v>
      </c>
      <c r="BK391" s="241">
        <f>ROUND(I391*H391,2)</f>
        <v>0</v>
      </c>
      <c r="BL391" s="20" t="s">
        <v>158</v>
      </c>
      <c r="BM391" s="240" t="s">
        <v>504</v>
      </c>
    </row>
    <row r="392" s="14" customFormat="1">
      <c r="A392" s="14"/>
      <c r="B392" s="257"/>
      <c r="C392" s="258"/>
      <c r="D392" s="244" t="s">
        <v>160</v>
      </c>
      <c r="E392" s="259" t="s">
        <v>19</v>
      </c>
      <c r="F392" s="260" t="s">
        <v>209</v>
      </c>
      <c r="G392" s="258"/>
      <c r="H392" s="259" t="s">
        <v>19</v>
      </c>
      <c r="I392" s="261"/>
      <c r="J392" s="258"/>
      <c r="K392" s="258"/>
      <c r="L392" s="262"/>
      <c r="M392" s="263"/>
      <c r="N392" s="264"/>
      <c r="O392" s="264"/>
      <c r="P392" s="264"/>
      <c r="Q392" s="264"/>
      <c r="R392" s="264"/>
      <c r="S392" s="264"/>
      <c r="T392" s="265"/>
      <c r="U392" s="14"/>
      <c r="V392" s="14"/>
      <c r="W392" s="14"/>
      <c r="X392" s="14"/>
      <c r="Y392" s="14"/>
      <c r="Z392" s="14"/>
      <c r="AA392" s="14"/>
      <c r="AB392" s="14"/>
      <c r="AC392" s="14"/>
      <c r="AD392" s="14"/>
      <c r="AE392" s="14"/>
      <c r="AT392" s="266" t="s">
        <v>160</v>
      </c>
      <c r="AU392" s="266" t="s">
        <v>86</v>
      </c>
      <c r="AV392" s="14" t="s">
        <v>83</v>
      </c>
      <c r="AW392" s="14" t="s">
        <v>37</v>
      </c>
      <c r="AX392" s="14" t="s">
        <v>76</v>
      </c>
      <c r="AY392" s="266" t="s">
        <v>151</v>
      </c>
    </row>
    <row r="393" s="13" customFormat="1">
      <c r="A393" s="13"/>
      <c r="B393" s="242"/>
      <c r="C393" s="243"/>
      <c r="D393" s="244" t="s">
        <v>160</v>
      </c>
      <c r="E393" s="245" t="s">
        <v>19</v>
      </c>
      <c r="F393" s="246" t="s">
        <v>505</v>
      </c>
      <c r="G393" s="243"/>
      <c r="H393" s="247">
        <v>1</v>
      </c>
      <c r="I393" s="248"/>
      <c r="J393" s="243"/>
      <c r="K393" s="243"/>
      <c r="L393" s="249"/>
      <c r="M393" s="250"/>
      <c r="N393" s="251"/>
      <c r="O393" s="251"/>
      <c r="P393" s="251"/>
      <c r="Q393" s="251"/>
      <c r="R393" s="251"/>
      <c r="S393" s="251"/>
      <c r="T393" s="252"/>
      <c r="U393" s="13"/>
      <c r="V393" s="13"/>
      <c r="W393" s="13"/>
      <c r="X393" s="13"/>
      <c r="Y393" s="13"/>
      <c r="Z393" s="13"/>
      <c r="AA393" s="13"/>
      <c r="AB393" s="13"/>
      <c r="AC393" s="13"/>
      <c r="AD393" s="13"/>
      <c r="AE393" s="13"/>
      <c r="AT393" s="253" t="s">
        <v>160</v>
      </c>
      <c r="AU393" s="253" t="s">
        <v>86</v>
      </c>
      <c r="AV393" s="13" t="s">
        <v>86</v>
      </c>
      <c r="AW393" s="13" t="s">
        <v>37</v>
      </c>
      <c r="AX393" s="13" t="s">
        <v>76</v>
      </c>
      <c r="AY393" s="253" t="s">
        <v>151</v>
      </c>
    </row>
    <row r="394" s="13" customFormat="1">
      <c r="A394" s="13"/>
      <c r="B394" s="242"/>
      <c r="C394" s="243"/>
      <c r="D394" s="244" t="s">
        <v>160</v>
      </c>
      <c r="E394" s="245" t="s">
        <v>19</v>
      </c>
      <c r="F394" s="246" t="s">
        <v>506</v>
      </c>
      <c r="G394" s="243"/>
      <c r="H394" s="247">
        <v>1</v>
      </c>
      <c r="I394" s="248"/>
      <c r="J394" s="243"/>
      <c r="K394" s="243"/>
      <c r="L394" s="249"/>
      <c r="M394" s="250"/>
      <c r="N394" s="251"/>
      <c r="O394" s="251"/>
      <c r="P394" s="251"/>
      <c r="Q394" s="251"/>
      <c r="R394" s="251"/>
      <c r="S394" s="251"/>
      <c r="T394" s="252"/>
      <c r="U394" s="13"/>
      <c r="V394" s="13"/>
      <c r="W394" s="13"/>
      <c r="X394" s="13"/>
      <c r="Y394" s="13"/>
      <c r="Z394" s="13"/>
      <c r="AA394" s="13"/>
      <c r="AB394" s="13"/>
      <c r="AC394" s="13"/>
      <c r="AD394" s="13"/>
      <c r="AE394" s="13"/>
      <c r="AT394" s="253" t="s">
        <v>160</v>
      </c>
      <c r="AU394" s="253" t="s">
        <v>86</v>
      </c>
      <c r="AV394" s="13" t="s">
        <v>86</v>
      </c>
      <c r="AW394" s="13" t="s">
        <v>37</v>
      </c>
      <c r="AX394" s="13" t="s">
        <v>76</v>
      </c>
      <c r="AY394" s="253" t="s">
        <v>151</v>
      </c>
    </row>
    <row r="395" s="13" customFormat="1">
      <c r="A395" s="13"/>
      <c r="B395" s="242"/>
      <c r="C395" s="243"/>
      <c r="D395" s="244" t="s">
        <v>160</v>
      </c>
      <c r="E395" s="245" t="s">
        <v>19</v>
      </c>
      <c r="F395" s="246" t="s">
        <v>507</v>
      </c>
      <c r="G395" s="243"/>
      <c r="H395" s="247">
        <v>1</v>
      </c>
      <c r="I395" s="248"/>
      <c r="J395" s="243"/>
      <c r="K395" s="243"/>
      <c r="L395" s="249"/>
      <c r="M395" s="250"/>
      <c r="N395" s="251"/>
      <c r="O395" s="251"/>
      <c r="P395" s="251"/>
      <c r="Q395" s="251"/>
      <c r="R395" s="251"/>
      <c r="S395" s="251"/>
      <c r="T395" s="252"/>
      <c r="U395" s="13"/>
      <c r="V395" s="13"/>
      <c r="W395" s="13"/>
      <c r="X395" s="13"/>
      <c r="Y395" s="13"/>
      <c r="Z395" s="13"/>
      <c r="AA395" s="13"/>
      <c r="AB395" s="13"/>
      <c r="AC395" s="13"/>
      <c r="AD395" s="13"/>
      <c r="AE395" s="13"/>
      <c r="AT395" s="253" t="s">
        <v>160</v>
      </c>
      <c r="AU395" s="253" t="s">
        <v>86</v>
      </c>
      <c r="AV395" s="13" t="s">
        <v>86</v>
      </c>
      <c r="AW395" s="13" t="s">
        <v>37</v>
      </c>
      <c r="AX395" s="13" t="s">
        <v>76</v>
      </c>
      <c r="AY395" s="253" t="s">
        <v>151</v>
      </c>
    </row>
    <row r="396" s="15" customFormat="1">
      <c r="A396" s="15"/>
      <c r="B396" s="267"/>
      <c r="C396" s="268"/>
      <c r="D396" s="244" t="s">
        <v>160</v>
      </c>
      <c r="E396" s="269" t="s">
        <v>19</v>
      </c>
      <c r="F396" s="270" t="s">
        <v>172</v>
      </c>
      <c r="G396" s="268"/>
      <c r="H396" s="271">
        <v>3</v>
      </c>
      <c r="I396" s="272"/>
      <c r="J396" s="268"/>
      <c r="K396" s="268"/>
      <c r="L396" s="273"/>
      <c r="M396" s="274"/>
      <c r="N396" s="275"/>
      <c r="O396" s="275"/>
      <c r="P396" s="275"/>
      <c r="Q396" s="275"/>
      <c r="R396" s="275"/>
      <c r="S396" s="275"/>
      <c r="T396" s="276"/>
      <c r="U396" s="15"/>
      <c r="V396" s="15"/>
      <c r="W396" s="15"/>
      <c r="X396" s="15"/>
      <c r="Y396" s="15"/>
      <c r="Z396" s="15"/>
      <c r="AA396" s="15"/>
      <c r="AB396" s="15"/>
      <c r="AC396" s="15"/>
      <c r="AD396" s="15"/>
      <c r="AE396" s="15"/>
      <c r="AT396" s="277" t="s">
        <v>160</v>
      </c>
      <c r="AU396" s="277" t="s">
        <v>86</v>
      </c>
      <c r="AV396" s="15" t="s">
        <v>158</v>
      </c>
      <c r="AW396" s="15" t="s">
        <v>37</v>
      </c>
      <c r="AX396" s="15" t="s">
        <v>83</v>
      </c>
      <c r="AY396" s="277" t="s">
        <v>151</v>
      </c>
    </row>
    <row r="397" s="2" customFormat="1" ht="24" customHeight="1">
      <c r="A397" s="41"/>
      <c r="B397" s="42"/>
      <c r="C397" s="229" t="s">
        <v>508</v>
      </c>
      <c r="D397" s="229" t="s">
        <v>154</v>
      </c>
      <c r="E397" s="230" t="s">
        <v>509</v>
      </c>
      <c r="F397" s="231" t="s">
        <v>510</v>
      </c>
      <c r="G397" s="232" t="s">
        <v>164</v>
      </c>
      <c r="H397" s="233">
        <v>9</v>
      </c>
      <c r="I397" s="234"/>
      <c r="J397" s="235">
        <f>ROUND(I397*H397,2)</f>
        <v>0</v>
      </c>
      <c r="K397" s="231" t="s">
        <v>165</v>
      </c>
      <c r="L397" s="47"/>
      <c r="M397" s="236" t="s">
        <v>19</v>
      </c>
      <c r="N397" s="237" t="s">
        <v>47</v>
      </c>
      <c r="O397" s="87"/>
      <c r="P397" s="238">
        <f>O397*H397</f>
        <v>0</v>
      </c>
      <c r="Q397" s="238">
        <v>0</v>
      </c>
      <c r="R397" s="238">
        <f>Q397*H397</f>
        <v>0</v>
      </c>
      <c r="S397" s="238">
        <v>0.20699999999999999</v>
      </c>
      <c r="T397" s="239">
        <f>S397*H397</f>
        <v>1.863</v>
      </c>
      <c r="U397" s="41"/>
      <c r="V397" s="41"/>
      <c r="W397" s="41"/>
      <c r="X397" s="41"/>
      <c r="Y397" s="41"/>
      <c r="Z397" s="41"/>
      <c r="AA397" s="41"/>
      <c r="AB397" s="41"/>
      <c r="AC397" s="41"/>
      <c r="AD397" s="41"/>
      <c r="AE397" s="41"/>
      <c r="AR397" s="240" t="s">
        <v>158</v>
      </c>
      <c r="AT397" s="240" t="s">
        <v>154</v>
      </c>
      <c r="AU397" s="240" t="s">
        <v>86</v>
      </c>
      <c r="AY397" s="20" t="s">
        <v>151</v>
      </c>
      <c r="BE397" s="241">
        <f>IF(N397="základní",J397,0)</f>
        <v>0</v>
      </c>
      <c r="BF397" s="241">
        <f>IF(N397="snížená",J397,0)</f>
        <v>0</v>
      </c>
      <c r="BG397" s="241">
        <f>IF(N397="zákl. přenesená",J397,0)</f>
        <v>0</v>
      </c>
      <c r="BH397" s="241">
        <f>IF(N397="sníž. přenesená",J397,0)</f>
        <v>0</v>
      </c>
      <c r="BI397" s="241">
        <f>IF(N397="nulová",J397,0)</f>
        <v>0</v>
      </c>
      <c r="BJ397" s="20" t="s">
        <v>83</v>
      </c>
      <c r="BK397" s="241">
        <f>ROUND(I397*H397,2)</f>
        <v>0</v>
      </c>
      <c r="BL397" s="20" t="s">
        <v>158</v>
      </c>
      <c r="BM397" s="240" t="s">
        <v>511</v>
      </c>
    </row>
    <row r="398" s="14" customFormat="1">
      <c r="A398" s="14"/>
      <c r="B398" s="257"/>
      <c r="C398" s="258"/>
      <c r="D398" s="244" t="s">
        <v>160</v>
      </c>
      <c r="E398" s="259" t="s">
        <v>19</v>
      </c>
      <c r="F398" s="260" t="s">
        <v>209</v>
      </c>
      <c r="G398" s="258"/>
      <c r="H398" s="259" t="s">
        <v>19</v>
      </c>
      <c r="I398" s="261"/>
      <c r="J398" s="258"/>
      <c r="K398" s="258"/>
      <c r="L398" s="262"/>
      <c r="M398" s="263"/>
      <c r="N398" s="264"/>
      <c r="O398" s="264"/>
      <c r="P398" s="264"/>
      <c r="Q398" s="264"/>
      <c r="R398" s="264"/>
      <c r="S398" s="264"/>
      <c r="T398" s="265"/>
      <c r="U398" s="14"/>
      <c r="V398" s="14"/>
      <c r="W398" s="14"/>
      <c r="X398" s="14"/>
      <c r="Y398" s="14"/>
      <c r="Z398" s="14"/>
      <c r="AA398" s="14"/>
      <c r="AB398" s="14"/>
      <c r="AC398" s="14"/>
      <c r="AD398" s="14"/>
      <c r="AE398" s="14"/>
      <c r="AT398" s="266" t="s">
        <v>160</v>
      </c>
      <c r="AU398" s="266" t="s">
        <v>86</v>
      </c>
      <c r="AV398" s="14" t="s">
        <v>83</v>
      </c>
      <c r="AW398" s="14" t="s">
        <v>37</v>
      </c>
      <c r="AX398" s="14" t="s">
        <v>76</v>
      </c>
      <c r="AY398" s="266" t="s">
        <v>151</v>
      </c>
    </row>
    <row r="399" s="13" customFormat="1">
      <c r="A399" s="13"/>
      <c r="B399" s="242"/>
      <c r="C399" s="243"/>
      <c r="D399" s="244" t="s">
        <v>160</v>
      </c>
      <c r="E399" s="245" t="s">
        <v>19</v>
      </c>
      <c r="F399" s="246" t="s">
        <v>500</v>
      </c>
      <c r="G399" s="243"/>
      <c r="H399" s="247">
        <v>2</v>
      </c>
      <c r="I399" s="248"/>
      <c r="J399" s="243"/>
      <c r="K399" s="243"/>
      <c r="L399" s="249"/>
      <c r="M399" s="250"/>
      <c r="N399" s="251"/>
      <c r="O399" s="251"/>
      <c r="P399" s="251"/>
      <c r="Q399" s="251"/>
      <c r="R399" s="251"/>
      <c r="S399" s="251"/>
      <c r="T399" s="252"/>
      <c r="U399" s="13"/>
      <c r="V399" s="13"/>
      <c r="W399" s="13"/>
      <c r="X399" s="13"/>
      <c r="Y399" s="13"/>
      <c r="Z399" s="13"/>
      <c r="AA399" s="13"/>
      <c r="AB399" s="13"/>
      <c r="AC399" s="13"/>
      <c r="AD399" s="13"/>
      <c r="AE399" s="13"/>
      <c r="AT399" s="253" t="s">
        <v>160</v>
      </c>
      <c r="AU399" s="253" t="s">
        <v>86</v>
      </c>
      <c r="AV399" s="13" t="s">
        <v>86</v>
      </c>
      <c r="AW399" s="13" t="s">
        <v>37</v>
      </c>
      <c r="AX399" s="13" t="s">
        <v>76</v>
      </c>
      <c r="AY399" s="253" t="s">
        <v>151</v>
      </c>
    </row>
    <row r="400" s="13" customFormat="1">
      <c r="A400" s="13"/>
      <c r="B400" s="242"/>
      <c r="C400" s="243"/>
      <c r="D400" s="244" t="s">
        <v>160</v>
      </c>
      <c r="E400" s="245" t="s">
        <v>19</v>
      </c>
      <c r="F400" s="246" t="s">
        <v>512</v>
      </c>
      <c r="G400" s="243"/>
      <c r="H400" s="247">
        <v>3</v>
      </c>
      <c r="I400" s="248"/>
      <c r="J400" s="243"/>
      <c r="K400" s="243"/>
      <c r="L400" s="249"/>
      <c r="M400" s="250"/>
      <c r="N400" s="251"/>
      <c r="O400" s="251"/>
      <c r="P400" s="251"/>
      <c r="Q400" s="251"/>
      <c r="R400" s="251"/>
      <c r="S400" s="251"/>
      <c r="T400" s="252"/>
      <c r="U400" s="13"/>
      <c r="V400" s="13"/>
      <c r="W400" s="13"/>
      <c r="X400" s="13"/>
      <c r="Y400" s="13"/>
      <c r="Z400" s="13"/>
      <c r="AA400" s="13"/>
      <c r="AB400" s="13"/>
      <c r="AC400" s="13"/>
      <c r="AD400" s="13"/>
      <c r="AE400" s="13"/>
      <c r="AT400" s="253" t="s">
        <v>160</v>
      </c>
      <c r="AU400" s="253" t="s">
        <v>86</v>
      </c>
      <c r="AV400" s="13" t="s">
        <v>86</v>
      </c>
      <c r="AW400" s="13" t="s">
        <v>37</v>
      </c>
      <c r="AX400" s="13" t="s">
        <v>76</v>
      </c>
      <c r="AY400" s="253" t="s">
        <v>151</v>
      </c>
    </row>
    <row r="401" s="13" customFormat="1">
      <c r="A401" s="13"/>
      <c r="B401" s="242"/>
      <c r="C401" s="243"/>
      <c r="D401" s="244" t="s">
        <v>160</v>
      </c>
      <c r="E401" s="245" t="s">
        <v>19</v>
      </c>
      <c r="F401" s="246" t="s">
        <v>513</v>
      </c>
      <c r="G401" s="243"/>
      <c r="H401" s="247">
        <v>4</v>
      </c>
      <c r="I401" s="248"/>
      <c r="J401" s="243"/>
      <c r="K401" s="243"/>
      <c r="L401" s="249"/>
      <c r="M401" s="250"/>
      <c r="N401" s="251"/>
      <c r="O401" s="251"/>
      <c r="P401" s="251"/>
      <c r="Q401" s="251"/>
      <c r="R401" s="251"/>
      <c r="S401" s="251"/>
      <c r="T401" s="252"/>
      <c r="U401" s="13"/>
      <c r="V401" s="13"/>
      <c r="W401" s="13"/>
      <c r="X401" s="13"/>
      <c r="Y401" s="13"/>
      <c r="Z401" s="13"/>
      <c r="AA401" s="13"/>
      <c r="AB401" s="13"/>
      <c r="AC401" s="13"/>
      <c r="AD401" s="13"/>
      <c r="AE401" s="13"/>
      <c r="AT401" s="253" t="s">
        <v>160</v>
      </c>
      <c r="AU401" s="253" t="s">
        <v>86</v>
      </c>
      <c r="AV401" s="13" t="s">
        <v>86</v>
      </c>
      <c r="AW401" s="13" t="s">
        <v>37</v>
      </c>
      <c r="AX401" s="13" t="s">
        <v>76</v>
      </c>
      <c r="AY401" s="253" t="s">
        <v>151</v>
      </c>
    </row>
    <row r="402" s="15" customFormat="1">
      <c r="A402" s="15"/>
      <c r="B402" s="267"/>
      <c r="C402" s="268"/>
      <c r="D402" s="244" t="s">
        <v>160</v>
      </c>
      <c r="E402" s="269" t="s">
        <v>19</v>
      </c>
      <c r="F402" s="270" t="s">
        <v>172</v>
      </c>
      <c r="G402" s="268"/>
      <c r="H402" s="271">
        <v>9</v>
      </c>
      <c r="I402" s="272"/>
      <c r="J402" s="268"/>
      <c r="K402" s="268"/>
      <c r="L402" s="273"/>
      <c r="M402" s="274"/>
      <c r="N402" s="275"/>
      <c r="O402" s="275"/>
      <c r="P402" s="275"/>
      <c r="Q402" s="275"/>
      <c r="R402" s="275"/>
      <c r="S402" s="275"/>
      <c r="T402" s="276"/>
      <c r="U402" s="15"/>
      <c r="V402" s="15"/>
      <c r="W402" s="15"/>
      <c r="X402" s="15"/>
      <c r="Y402" s="15"/>
      <c r="Z402" s="15"/>
      <c r="AA402" s="15"/>
      <c r="AB402" s="15"/>
      <c r="AC402" s="15"/>
      <c r="AD402" s="15"/>
      <c r="AE402" s="15"/>
      <c r="AT402" s="277" t="s">
        <v>160</v>
      </c>
      <c r="AU402" s="277" t="s">
        <v>86</v>
      </c>
      <c r="AV402" s="15" t="s">
        <v>158</v>
      </c>
      <c r="AW402" s="15" t="s">
        <v>37</v>
      </c>
      <c r="AX402" s="15" t="s">
        <v>83</v>
      </c>
      <c r="AY402" s="277" t="s">
        <v>151</v>
      </c>
    </row>
    <row r="403" s="2" customFormat="1" ht="24" customHeight="1">
      <c r="A403" s="41"/>
      <c r="B403" s="42"/>
      <c r="C403" s="229" t="s">
        <v>514</v>
      </c>
      <c r="D403" s="229" t="s">
        <v>154</v>
      </c>
      <c r="E403" s="230" t="s">
        <v>515</v>
      </c>
      <c r="F403" s="231" t="s">
        <v>516</v>
      </c>
      <c r="G403" s="232" t="s">
        <v>164</v>
      </c>
      <c r="H403" s="233">
        <v>1</v>
      </c>
      <c r="I403" s="234"/>
      <c r="J403" s="235">
        <f>ROUND(I403*H403,2)</f>
        <v>0</v>
      </c>
      <c r="K403" s="231" t="s">
        <v>165</v>
      </c>
      <c r="L403" s="47"/>
      <c r="M403" s="236" t="s">
        <v>19</v>
      </c>
      <c r="N403" s="237" t="s">
        <v>47</v>
      </c>
      <c r="O403" s="87"/>
      <c r="P403" s="238">
        <f>O403*H403</f>
        <v>0</v>
      </c>
      <c r="Q403" s="238">
        <v>0</v>
      </c>
      <c r="R403" s="238">
        <f>Q403*H403</f>
        <v>0</v>
      </c>
      <c r="S403" s="238">
        <v>0.014999999999999999</v>
      </c>
      <c r="T403" s="239">
        <f>S403*H403</f>
        <v>0.014999999999999999</v>
      </c>
      <c r="U403" s="41"/>
      <c r="V403" s="41"/>
      <c r="W403" s="41"/>
      <c r="X403" s="41"/>
      <c r="Y403" s="41"/>
      <c r="Z403" s="41"/>
      <c r="AA403" s="41"/>
      <c r="AB403" s="41"/>
      <c r="AC403" s="41"/>
      <c r="AD403" s="41"/>
      <c r="AE403" s="41"/>
      <c r="AR403" s="240" t="s">
        <v>158</v>
      </c>
      <c r="AT403" s="240" t="s">
        <v>154</v>
      </c>
      <c r="AU403" s="240" t="s">
        <v>86</v>
      </c>
      <c r="AY403" s="20" t="s">
        <v>151</v>
      </c>
      <c r="BE403" s="241">
        <f>IF(N403="základní",J403,0)</f>
        <v>0</v>
      </c>
      <c r="BF403" s="241">
        <f>IF(N403="snížená",J403,0)</f>
        <v>0</v>
      </c>
      <c r="BG403" s="241">
        <f>IF(N403="zákl. přenesená",J403,0)</f>
        <v>0</v>
      </c>
      <c r="BH403" s="241">
        <f>IF(N403="sníž. přenesená",J403,0)</f>
        <v>0</v>
      </c>
      <c r="BI403" s="241">
        <f>IF(N403="nulová",J403,0)</f>
        <v>0</v>
      </c>
      <c r="BJ403" s="20" t="s">
        <v>83</v>
      </c>
      <c r="BK403" s="241">
        <f>ROUND(I403*H403,2)</f>
        <v>0</v>
      </c>
      <c r="BL403" s="20" t="s">
        <v>158</v>
      </c>
      <c r="BM403" s="240" t="s">
        <v>517</v>
      </c>
    </row>
    <row r="404" s="14" customFormat="1">
      <c r="A404" s="14"/>
      <c r="B404" s="257"/>
      <c r="C404" s="258"/>
      <c r="D404" s="244" t="s">
        <v>160</v>
      </c>
      <c r="E404" s="259" t="s">
        <v>19</v>
      </c>
      <c r="F404" s="260" t="s">
        <v>183</v>
      </c>
      <c r="G404" s="258"/>
      <c r="H404" s="259" t="s">
        <v>19</v>
      </c>
      <c r="I404" s="261"/>
      <c r="J404" s="258"/>
      <c r="K404" s="258"/>
      <c r="L404" s="262"/>
      <c r="M404" s="263"/>
      <c r="N404" s="264"/>
      <c r="O404" s="264"/>
      <c r="P404" s="264"/>
      <c r="Q404" s="264"/>
      <c r="R404" s="264"/>
      <c r="S404" s="264"/>
      <c r="T404" s="265"/>
      <c r="U404" s="14"/>
      <c r="V404" s="14"/>
      <c r="W404" s="14"/>
      <c r="X404" s="14"/>
      <c r="Y404" s="14"/>
      <c r="Z404" s="14"/>
      <c r="AA404" s="14"/>
      <c r="AB404" s="14"/>
      <c r="AC404" s="14"/>
      <c r="AD404" s="14"/>
      <c r="AE404" s="14"/>
      <c r="AT404" s="266" t="s">
        <v>160</v>
      </c>
      <c r="AU404" s="266" t="s">
        <v>86</v>
      </c>
      <c r="AV404" s="14" t="s">
        <v>83</v>
      </c>
      <c r="AW404" s="14" t="s">
        <v>37</v>
      </c>
      <c r="AX404" s="14" t="s">
        <v>76</v>
      </c>
      <c r="AY404" s="266" t="s">
        <v>151</v>
      </c>
    </row>
    <row r="405" s="13" customFormat="1">
      <c r="A405" s="13"/>
      <c r="B405" s="242"/>
      <c r="C405" s="243"/>
      <c r="D405" s="244" t="s">
        <v>160</v>
      </c>
      <c r="E405" s="245" t="s">
        <v>19</v>
      </c>
      <c r="F405" s="246" t="s">
        <v>83</v>
      </c>
      <c r="G405" s="243"/>
      <c r="H405" s="247">
        <v>1</v>
      </c>
      <c r="I405" s="248"/>
      <c r="J405" s="243"/>
      <c r="K405" s="243"/>
      <c r="L405" s="249"/>
      <c r="M405" s="250"/>
      <c r="N405" s="251"/>
      <c r="O405" s="251"/>
      <c r="P405" s="251"/>
      <c r="Q405" s="251"/>
      <c r="R405" s="251"/>
      <c r="S405" s="251"/>
      <c r="T405" s="252"/>
      <c r="U405" s="13"/>
      <c r="V405" s="13"/>
      <c r="W405" s="13"/>
      <c r="X405" s="13"/>
      <c r="Y405" s="13"/>
      <c r="Z405" s="13"/>
      <c r="AA405" s="13"/>
      <c r="AB405" s="13"/>
      <c r="AC405" s="13"/>
      <c r="AD405" s="13"/>
      <c r="AE405" s="13"/>
      <c r="AT405" s="253" t="s">
        <v>160</v>
      </c>
      <c r="AU405" s="253" t="s">
        <v>86</v>
      </c>
      <c r="AV405" s="13" t="s">
        <v>86</v>
      </c>
      <c r="AW405" s="13" t="s">
        <v>37</v>
      </c>
      <c r="AX405" s="13" t="s">
        <v>83</v>
      </c>
      <c r="AY405" s="253" t="s">
        <v>151</v>
      </c>
    </row>
    <row r="406" s="2" customFormat="1" ht="24" customHeight="1">
      <c r="A406" s="41"/>
      <c r="B406" s="42"/>
      <c r="C406" s="229" t="s">
        <v>518</v>
      </c>
      <c r="D406" s="229" t="s">
        <v>154</v>
      </c>
      <c r="E406" s="230" t="s">
        <v>519</v>
      </c>
      <c r="F406" s="231" t="s">
        <v>520</v>
      </c>
      <c r="G406" s="232" t="s">
        <v>242</v>
      </c>
      <c r="H406" s="233">
        <v>0.20000000000000001</v>
      </c>
      <c r="I406" s="234"/>
      <c r="J406" s="235">
        <f>ROUND(I406*H406,2)</f>
        <v>0</v>
      </c>
      <c r="K406" s="231" t="s">
        <v>165</v>
      </c>
      <c r="L406" s="47"/>
      <c r="M406" s="236" t="s">
        <v>19</v>
      </c>
      <c r="N406" s="237" t="s">
        <v>47</v>
      </c>
      <c r="O406" s="87"/>
      <c r="P406" s="238">
        <f>O406*H406</f>
        <v>0</v>
      </c>
      <c r="Q406" s="238">
        <v>0</v>
      </c>
      <c r="R406" s="238">
        <f>Q406*H406</f>
        <v>0</v>
      </c>
      <c r="S406" s="238">
        <v>0.042000000000000003</v>
      </c>
      <c r="T406" s="239">
        <f>S406*H406</f>
        <v>0.0084000000000000012</v>
      </c>
      <c r="U406" s="41"/>
      <c r="V406" s="41"/>
      <c r="W406" s="41"/>
      <c r="X406" s="41"/>
      <c r="Y406" s="41"/>
      <c r="Z406" s="41"/>
      <c r="AA406" s="41"/>
      <c r="AB406" s="41"/>
      <c r="AC406" s="41"/>
      <c r="AD406" s="41"/>
      <c r="AE406" s="41"/>
      <c r="AR406" s="240" t="s">
        <v>158</v>
      </c>
      <c r="AT406" s="240" t="s">
        <v>154</v>
      </c>
      <c r="AU406" s="240" t="s">
        <v>86</v>
      </c>
      <c r="AY406" s="20" t="s">
        <v>151</v>
      </c>
      <c r="BE406" s="241">
        <f>IF(N406="základní",J406,0)</f>
        <v>0</v>
      </c>
      <c r="BF406" s="241">
        <f>IF(N406="snížená",J406,0)</f>
        <v>0</v>
      </c>
      <c r="BG406" s="241">
        <f>IF(N406="zákl. přenesená",J406,0)</f>
        <v>0</v>
      </c>
      <c r="BH406" s="241">
        <f>IF(N406="sníž. přenesená",J406,0)</f>
        <v>0</v>
      </c>
      <c r="BI406" s="241">
        <f>IF(N406="nulová",J406,0)</f>
        <v>0</v>
      </c>
      <c r="BJ406" s="20" t="s">
        <v>83</v>
      </c>
      <c r="BK406" s="241">
        <f>ROUND(I406*H406,2)</f>
        <v>0</v>
      </c>
      <c r="BL406" s="20" t="s">
        <v>158</v>
      </c>
      <c r="BM406" s="240" t="s">
        <v>521</v>
      </c>
    </row>
    <row r="407" s="14" customFormat="1">
      <c r="A407" s="14"/>
      <c r="B407" s="257"/>
      <c r="C407" s="258"/>
      <c r="D407" s="244" t="s">
        <v>160</v>
      </c>
      <c r="E407" s="259" t="s">
        <v>19</v>
      </c>
      <c r="F407" s="260" t="s">
        <v>183</v>
      </c>
      <c r="G407" s="258"/>
      <c r="H407" s="259" t="s">
        <v>19</v>
      </c>
      <c r="I407" s="261"/>
      <c r="J407" s="258"/>
      <c r="K407" s="258"/>
      <c r="L407" s="262"/>
      <c r="M407" s="263"/>
      <c r="N407" s="264"/>
      <c r="O407" s="264"/>
      <c r="P407" s="264"/>
      <c r="Q407" s="264"/>
      <c r="R407" s="264"/>
      <c r="S407" s="264"/>
      <c r="T407" s="265"/>
      <c r="U407" s="14"/>
      <c r="V407" s="14"/>
      <c r="W407" s="14"/>
      <c r="X407" s="14"/>
      <c r="Y407" s="14"/>
      <c r="Z407" s="14"/>
      <c r="AA407" s="14"/>
      <c r="AB407" s="14"/>
      <c r="AC407" s="14"/>
      <c r="AD407" s="14"/>
      <c r="AE407" s="14"/>
      <c r="AT407" s="266" t="s">
        <v>160</v>
      </c>
      <c r="AU407" s="266" t="s">
        <v>86</v>
      </c>
      <c r="AV407" s="14" t="s">
        <v>83</v>
      </c>
      <c r="AW407" s="14" t="s">
        <v>37</v>
      </c>
      <c r="AX407" s="14" t="s">
        <v>76</v>
      </c>
      <c r="AY407" s="266" t="s">
        <v>151</v>
      </c>
    </row>
    <row r="408" s="13" customFormat="1">
      <c r="A408" s="13"/>
      <c r="B408" s="242"/>
      <c r="C408" s="243"/>
      <c r="D408" s="244" t="s">
        <v>160</v>
      </c>
      <c r="E408" s="245" t="s">
        <v>19</v>
      </c>
      <c r="F408" s="246" t="s">
        <v>522</v>
      </c>
      <c r="G408" s="243"/>
      <c r="H408" s="247">
        <v>0.20000000000000001</v>
      </c>
      <c r="I408" s="248"/>
      <c r="J408" s="243"/>
      <c r="K408" s="243"/>
      <c r="L408" s="249"/>
      <c r="M408" s="250"/>
      <c r="N408" s="251"/>
      <c r="O408" s="251"/>
      <c r="P408" s="251"/>
      <c r="Q408" s="251"/>
      <c r="R408" s="251"/>
      <c r="S408" s="251"/>
      <c r="T408" s="252"/>
      <c r="U408" s="13"/>
      <c r="V408" s="13"/>
      <c r="W408" s="13"/>
      <c r="X408" s="13"/>
      <c r="Y408" s="13"/>
      <c r="Z408" s="13"/>
      <c r="AA408" s="13"/>
      <c r="AB408" s="13"/>
      <c r="AC408" s="13"/>
      <c r="AD408" s="13"/>
      <c r="AE408" s="13"/>
      <c r="AT408" s="253" t="s">
        <v>160</v>
      </c>
      <c r="AU408" s="253" t="s">
        <v>86</v>
      </c>
      <c r="AV408" s="13" t="s">
        <v>86</v>
      </c>
      <c r="AW408" s="13" t="s">
        <v>37</v>
      </c>
      <c r="AX408" s="13" t="s">
        <v>83</v>
      </c>
      <c r="AY408" s="253" t="s">
        <v>151</v>
      </c>
    </row>
    <row r="409" s="2" customFormat="1" ht="16.5" customHeight="1">
      <c r="A409" s="41"/>
      <c r="B409" s="42"/>
      <c r="C409" s="229" t="s">
        <v>523</v>
      </c>
      <c r="D409" s="229" t="s">
        <v>154</v>
      </c>
      <c r="E409" s="230" t="s">
        <v>524</v>
      </c>
      <c r="F409" s="231" t="s">
        <v>525</v>
      </c>
      <c r="G409" s="232" t="s">
        <v>157</v>
      </c>
      <c r="H409" s="233">
        <v>118</v>
      </c>
      <c r="I409" s="234"/>
      <c r="J409" s="235">
        <f>ROUND(I409*H409,2)</f>
        <v>0</v>
      </c>
      <c r="K409" s="231" t="s">
        <v>165</v>
      </c>
      <c r="L409" s="47"/>
      <c r="M409" s="236" t="s">
        <v>19</v>
      </c>
      <c r="N409" s="237" t="s">
        <v>47</v>
      </c>
      <c r="O409" s="87"/>
      <c r="P409" s="238">
        <f>O409*H409</f>
        <v>0</v>
      </c>
      <c r="Q409" s="238">
        <v>0</v>
      </c>
      <c r="R409" s="238">
        <f>Q409*H409</f>
        <v>0</v>
      </c>
      <c r="S409" s="238">
        <v>0.002</v>
      </c>
      <c r="T409" s="239">
        <f>S409*H409</f>
        <v>0.23600000000000002</v>
      </c>
      <c r="U409" s="41"/>
      <c r="V409" s="41"/>
      <c r="W409" s="41"/>
      <c r="X409" s="41"/>
      <c r="Y409" s="41"/>
      <c r="Z409" s="41"/>
      <c r="AA409" s="41"/>
      <c r="AB409" s="41"/>
      <c r="AC409" s="41"/>
      <c r="AD409" s="41"/>
      <c r="AE409" s="41"/>
      <c r="AR409" s="240" t="s">
        <v>158</v>
      </c>
      <c r="AT409" s="240" t="s">
        <v>154</v>
      </c>
      <c r="AU409" s="240" t="s">
        <v>86</v>
      </c>
      <c r="AY409" s="20" t="s">
        <v>151</v>
      </c>
      <c r="BE409" s="241">
        <f>IF(N409="základní",J409,0)</f>
        <v>0</v>
      </c>
      <c r="BF409" s="241">
        <f>IF(N409="snížená",J409,0)</f>
        <v>0</v>
      </c>
      <c r="BG409" s="241">
        <f>IF(N409="zákl. přenesená",J409,0)</f>
        <v>0</v>
      </c>
      <c r="BH409" s="241">
        <f>IF(N409="sníž. přenesená",J409,0)</f>
        <v>0</v>
      </c>
      <c r="BI409" s="241">
        <f>IF(N409="nulová",J409,0)</f>
        <v>0</v>
      </c>
      <c r="BJ409" s="20" t="s">
        <v>83</v>
      </c>
      <c r="BK409" s="241">
        <f>ROUND(I409*H409,2)</f>
        <v>0</v>
      </c>
      <c r="BL409" s="20" t="s">
        <v>158</v>
      </c>
      <c r="BM409" s="240" t="s">
        <v>526</v>
      </c>
    </row>
    <row r="410" s="2" customFormat="1">
      <c r="A410" s="41"/>
      <c r="B410" s="42"/>
      <c r="C410" s="43"/>
      <c r="D410" s="244" t="s">
        <v>167</v>
      </c>
      <c r="E410" s="43"/>
      <c r="F410" s="254" t="s">
        <v>527</v>
      </c>
      <c r="G410" s="43"/>
      <c r="H410" s="43"/>
      <c r="I410" s="149"/>
      <c r="J410" s="43"/>
      <c r="K410" s="43"/>
      <c r="L410" s="47"/>
      <c r="M410" s="255"/>
      <c r="N410" s="256"/>
      <c r="O410" s="87"/>
      <c r="P410" s="87"/>
      <c r="Q410" s="87"/>
      <c r="R410" s="87"/>
      <c r="S410" s="87"/>
      <c r="T410" s="88"/>
      <c r="U410" s="41"/>
      <c r="V410" s="41"/>
      <c r="W410" s="41"/>
      <c r="X410" s="41"/>
      <c r="Y410" s="41"/>
      <c r="Z410" s="41"/>
      <c r="AA410" s="41"/>
      <c r="AB410" s="41"/>
      <c r="AC410" s="41"/>
      <c r="AD410" s="41"/>
      <c r="AE410" s="41"/>
      <c r="AT410" s="20" t="s">
        <v>167</v>
      </c>
      <c r="AU410" s="20" t="s">
        <v>86</v>
      </c>
    </row>
    <row r="411" s="13" customFormat="1">
      <c r="A411" s="13"/>
      <c r="B411" s="242"/>
      <c r="C411" s="243"/>
      <c r="D411" s="244" t="s">
        <v>160</v>
      </c>
      <c r="E411" s="245" t="s">
        <v>19</v>
      </c>
      <c r="F411" s="246" t="s">
        <v>528</v>
      </c>
      <c r="G411" s="243"/>
      <c r="H411" s="247">
        <v>118</v>
      </c>
      <c r="I411" s="248"/>
      <c r="J411" s="243"/>
      <c r="K411" s="243"/>
      <c r="L411" s="249"/>
      <c r="M411" s="250"/>
      <c r="N411" s="251"/>
      <c r="O411" s="251"/>
      <c r="P411" s="251"/>
      <c r="Q411" s="251"/>
      <c r="R411" s="251"/>
      <c r="S411" s="251"/>
      <c r="T411" s="252"/>
      <c r="U411" s="13"/>
      <c r="V411" s="13"/>
      <c r="W411" s="13"/>
      <c r="X411" s="13"/>
      <c r="Y411" s="13"/>
      <c r="Z411" s="13"/>
      <c r="AA411" s="13"/>
      <c r="AB411" s="13"/>
      <c r="AC411" s="13"/>
      <c r="AD411" s="13"/>
      <c r="AE411" s="13"/>
      <c r="AT411" s="253" t="s">
        <v>160</v>
      </c>
      <c r="AU411" s="253" t="s">
        <v>86</v>
      </c>
      <c r="AV411" s="13" t="s">
        <v>86</v>
      </c>
      <c r="AW411" s="13" t="s">
        <v>37</v>
      </c>
      <c r="AX411" s="13" t="s">
        <v>83</v>
      </c>
      <c r="AY411" s="253" t="s">
        <v>151</v>
      </c>
    </row>
    <row r="412" s="2" customFormat="1" ht="24" customHeight="1">
      <c r="A412" s="41"/>
      <c r="B412" s="42"/>
      <c r="C412" s="229" t="s">
        <v>529</v>
      </c>
      <c r="D412" s="229" t="s">
        <v>154</v>
      </c>
      <c r="E412" s="230" t="s">
        <v>530</v>
      </c>
      <c r="F412" s="231" t="s">
        <v>531</v>
      </c>
      <c r="G412" s="232" t="s">
        <v>157</v>
      </c>
      <c r="H412" s="233">
        <v>124</v>
      </c>
      <c r="I412" s="234"/>
      <c r="J412" s="235">
        <f>ROUND(I412*H412,2)</f>
        <v>0</v>
      </c>
      <c r="K412" s="231" t="s">
        <v>165</v>
      </c>
      <c r="L412" s="47"/>
      <c r="M412" s="236" t="s">
        <v>19</v>
      </c>
      <c r="N412" s="237" t="s">
        <v>47</v>
      </c>
      <c r="O412" s="87"/>
      <c r="P412" s="238">
        <f>O412*H412</f>
        <v>0</v>
      </c>
      <c r="Q412" s="238">
        <v>0</v>
      </c>
      <c r="R412" s="238">
        <f>Q412*H412</f>
        <v>0</v>
      </c>
      <c r="S412" s="238">
        <v>0.002</v>
      </c>
      <c r="T412" s="239">
        <f>S412*H412</f>
        <v>0.248</v>
      </c>
      <c r="U412" s="41"/>
      <c r="V412" s="41"/>
      <c r="W412" s="41"/>
      <c r="X412" s="41"/>
      <c r="Y412" s="41"/>
      <c r="Z412" s="41"/>
      <c r="AA412" s="41"/>
      <c r="AB412" s="41"/>
      <c r="AC412" s="41"/>
      <c r="AD412" s="41"/>
      <c r="AE412" s="41"/>
      <c r="AR412" s="240" t="s">
        <v>158</v>
      </c>
      <c r="AT412" s="240" t="s">
        <v>154</v>
      </c>
      <c r="AU412" s="240" t="s">
        <v>86</v>
      </c>
      <c r="AY412" s="20" t="s">
        <v>151</v>
      </c>
      <c r="BE412" s="241">
        <f>IF(N412="základní",J412,0)</f>
        <v>0</v>
      </c>
      <c r="BF412" s="241">
        <f>IF(N412="snížená",J412,0)</f>
        <v>0</v>
      </c>
      <c r="BG412" s="241">
        <f>IF(N412="zákl. přenesená",J412,0)</f>
        <v>0</v>
      </c>
      <c r="BH412" s="241">
        <f>IF(N412="sníž. přenesená",J412,0)</f>
        <v>0</v>
      </c>
      <c r="BI412" s="241">
        <f>IF(N412="nulová",J412,0)</f>
        <v>0</v>
      </c>
      <c r="BJ412" s="20" t="s">
        <v>83</v>
      </c>
      <c r="BK412" s="241">
        <f>ROUND(I412*H412,2)</f>
        <v>0</v>
      </c>
      <c r="BL412" s="20" t="s">
        <v>158</v>
      </c>
      <c r="BM412" s="240" t="s">
        <v>532</v>
      </c>
    </row>
    <row r="413" s="2" customFormat="1">
      <c r="A413" s="41"/>
      <c r="B413" s="42"/>
      <c r="C413" s="43"/>
      <c r="D413" s="244" t="s">
        <v>167</v>
      </c>
      <c r="E413" s="43"/>
      <c r="F413" s="254" t="s">
        <v>527</v>
      </c>
      <c r="G413" s="43"/>
      <c r="H413" s="43"/>
      <c r="I413" s="149"/>
      <c r="J413" s="43"/>
      <c r="K413" s="43"/>
      <c r="L413" s="47"/>
      <c r="M413" s="255"/>
      <c r="N413" s="256"/>
      <c r="O413" s="87"/>
      <c r="P413" s="87"/>
      <c r="Q413" s="87"/>
      <c r="R413" s="87"/>
      <c r="S413" s="87"/>
      <c r="T413" s="88"/>
      <c r="U413" s="41"/>
      <c r="V413" s="41"/>
      <c r="W413" s="41"/>
      <c r="X413" s="41"/>
      <c r="Y413" s="41"/>
      <c r="Z413" s="41"/>
      <c r="AA413" s="41"/>
      <c r="AB413" s="41"/>
      <c r="AC413" s="41"/>
      <c r="AD413" s="41"/>
      <c r="AE413" s="41"/>
      <c r="AT413" s="20" t="s">
        <v>167</v>
      </c>
      <c r="AU413" s="20" t="s">
        <v>86</v>
      </c>
    </row>
    <row r="414" s="13" customFormat="1">
      <c r="A414" s="13"/>
      <c r="B414" s="242"/>
      <c r="C414" s="243"/>
      <c r="D414" s="244" t="s">
        <v>160</v>
      </c>
      <c r="E414" s="245" t="s">
        <v>19</v>
      </c>
      <c r="F414" s="246" t="s">
        <v>533</v>
      </c>
      <c r="G414" s="243"/>
      <c r="H414" s="247">
        <v>124</v>
      </c>
      <c r="I414" s="248"/>
      <c r="J414" s="243"/>
      <c r="K414" s="243"/>
      <c r="L414" s="249"/>
      <c r="M414" s="250"/>
      <c r="N414" s="251"/>
      <c r="O414" s="251"/>
      <c r="P414" s="251"/>
      <c r="Q414" s="251"/>
      <c r="R414" s="251"/>
      <c r="S414" s="251"/>
      <c r="T414" s="252"/>
      <c r="U414" s="13"/>
      <c r="V414" s="13"/>
      <c r="W414" s="13"/>
      <c r="X414" s="13"/>
      <c r="Y414" s="13"/>
      <c r="Z414" s="13"/>
      <c r="AA414" s="13"/>
      <c r="AB414" s="13"/>
      <c r="AC414" s="13"/>
      <c r="AD414" s="13"/>
      <c r="AE414" s="13"/>
      <c r="AT414" s="253" t="s">
        <v>160</v>
      </c>
      <c r="AU414" s="253" t="s">
        <v>86</v>
      </c>
      <c r="AV414" s="13" t="s">
        <v>86</v>
      </c>
      <c r="AW414" s="13" t="s">
        <v>37</v>
      </c>
      <c r="AX414" s="13" t="s">
        <v>83</v>
      </c>
      <c r="AY414" s="253" t="s">
        <v>151</v>
      </c>
    </row>
    <row r="415" s="2" customFormat="1" ht="24" customHeight="1">
      <c r="A415" s="41"/>
      <c r="B415" s="42"/>
      <c r="C415" s="229" t="s">
        <v>534</v>
      </c>
      <c r="D415" s="229" t="s">
        <v>154</v>
      </c>
      <c r="E415" s="230" t="s">
        <v>535</v>
      </c>
      <c r="F415" s="231" t="s">
        <v>536</v>
      </c>
      <c r="G415" s="232" t="s">
        <v>157</v>
      </c>
      <c r="H415" s="233">
        <v>204</v>
      </c>
      <c r="I415" s="234"/>
      <c r="J415" s="235">
        <f>ROUND(I415*H415,2)</f>
        <v>0</v>
      </c>
      <c r="K415" s="231" t="s">
        <v>165</v>
      </c>
      <c r="L415" s="47"/>
      <c r="M415" s="236" t="s">
        <v>19</v>
      </c>
      <c r="N415" s="237" t="s">
        <v>47</v>
      </c>
      <c r="O415" s="87"/>
      <c r="P415" s="238">
        <f>O415*H415</f>
        <v>0</v>
      </c>
      <c r="Q415" s="238">
        <v>0</v>
      </c>
      <c r="R415" s="238">
        <f>Q415*H415</f>
        <v>0</v>
      </c>
      <c r="S415" s="238">
        <v>0.068000000000000005</v>
      </c>
      <c r="T415" s="239">
        <f>S415*H415</f>
        <v>13.872000000000002</v>
      </c>
      <c r="U415" s="41"/>
      <c r="V415" s="41"/>
      <c r="W415" s="41"/>
      <c r="X415" s="41"/>
      <c r="Y415" s="41"/>
      <c r="Z415" s="41"/>
      <c r="AA415" s="41"/>
      <c r="AB415" s="41"/>
      <c r="AC415" s="41"/>
      <c r="AD415" s="41"/>
      <c r="AE415" s="41"/>
      <c r="AR415" s="240" t="s">
        <v>158</v>
      </c>
      <c r="AT415" s="240" t="s">
        <v>154</v>
      </c>
      <c r="AU415" s="240" t="s">
        <v>86</v>
      </c>
      <c r="AY415" s="20" t="s">
        <v>151</v>
      </c>
      <c r="BE415" s="241">
        <f>IF(N415="základní",J415,0)</f>
        <v>0</v>
      </c>
      <c r="BF415" s="241">
        <f>IF(N415="snížená",J415,0)</f>
        <v>0</v>
      </c>
      <c r="BG415" s="241">
        <f>IF(N415="zákl. přenesená",J415,0)</f>
        <v>0</v>
      </c>
      <c r="BH415" s="241">
        <f>IF(N415="sníž. přenesená",J415,0)</f>
        <v>0</v>
      </c>
      <c r="BI415" s="241">
        <f>IF(N415="nulová",J415,0)</f>
        <v>0</v>
      </c>
      <c r="BJ415" s="20" t="s">
        <v>83</v>
      </c>
      <c r="BK415" s="241">
        <f>ROUND(I415*H415,2)</f>
        <v>0</v>
      </c>
      <c r="BL415" s="20" t="s">
        <v>158</v>
      </c>
      <c r="BM415" s="240" t="s">
        <v>537</v>
      </c>
    </row>
    <row r="416" s="2" customFormat="1">
      <c r="A416" s="41"/>
      <c r="B416" s="42"/>
      <c r="C416" s="43"/>
      <c r="D416" s="244" t="s">
        <v>167</v>
      </c>
      <c r="E416" s="43"/>
      <c r="F416" s="254" t="s">
        <v>469</v>
      </c>
      <c r="G416" s="43"/>
      <c r="H416" s="43"/>
      <c r="I416" s="149"/>
      <c r="J416" s="43"/>
      <c r="K416" s="43"/>
      <c r="L416" s="47"/>
      <c r="M416" s="255"/>
      <c r="N416" s="256"/>
      <c r="O416" s="87"/>
      <c r="P416" s="87"/>
      <c r="Q416" s="87"/>
      <c r="R416" s="87"/>
      <c r="S416" s="87"/>
      <c r="T416" s="88"/>
      <c r="U416" s="41"/>
      <c r="V416" s="41"/>
      <c r="W416" s="41"/>
      <c r="X416" s="41"/>
      <c r="Y416" s="41"/>
      <c r="Z416" s="41"/>
      <c r="AA416" s="41"/>
      <c r="AB416" s="41"/>
      <c r="AC416" s="41"/>
      <c r="AD416" s="41"/>
      <c r="AE416" s="41"/>
      <c r="AT416" s="20" t="s">
        <v>167</v>
      </c>
      <c r="AU416" s="20" t="s">
        <v>86</v>
      </c>
    </row>
    <row r="417" s="14" customFormat="1">
      <c r="A417" s="14"/>
      <c r="B417" s="257"/>
      <c r="C417" s="258"/>
      <c r="D417" s="244" t="s">
        <v>160</v>
      </c>
      <c r="E417" s="259" t="s">
        <v>19</v>
      </c>
      <c r="F417" s="260" t="s">
        <v>196</v>
      </c>
      <c r="G417" s="258"/>
      <c r="H417" s="259" t="s">
        <v>19</v>
      </c>
      <c r="I417" s="261"/>
      <c r="J417" s="258"/>
      <c r="K417" s="258"/>
      <c r="L417" s="262"/>
      <c r="M417" s="263"/>
      <c r="N417" s="264"/>
      <c r="O417" s="264"/>
      <c r="P417" s="264"/>
      <c r="Q417" s="264"/>
      <c r="R417" s="264"/>
      <c r="S417" s="264"/>
      <c r="T417" s="265"/>
      <c r="U417" s="14"/>
      <c r="V417" s="14"/>
      <c r="W417" s="14"/>
      <c r="X417" s="14"/>
      <c r="Y417" s="14"/>
      <c r="Z417" s="14"/>
      <c r="AA417" s="14"/>
      <c r="AB417" s="14"/>
      <c r="AC417" s="14"/>
      <c r="AD417" s="14"/>
      <c r="AE417" s="14"/>
      <c r="AT417" s="266" t="s">
        <v>160</v>
      </c>
      <c r="AU417" s="266" t="s">
        <v>86</v>
      </c>
      <c r="AV417" s="14" t="s">
        <v>83</v>
      </c>
      <c r="AW417" s="14" t="s">
        <v>37</v>
      </c>
      <c r="AX417" s="14" t="s">
        <v>76</v>
      </c>
      <c r="AY417" s="266" t="s">
        <v>151</v>
      </c>
    </row>
    <row r="418" s="14" customFormat="1">
      <c r="A418" s="14"/>
      <c r="B418" s="257"/>
      <c r="C418" s="258"/>
      <c r="D418" s="244" t="s">
        <v>160</v>
      </c>
      <c r="E418" s="259" t="s">
        <v>19</v>
      </c>
      <c r="F418" s="260" t="s">
        <v>210</v>
      </c>
      <c r="G418" s="258"/>
      <c r="H418" s="259" t="s">
        <v>19</v>
      </c>
      <c r="I418" s="261"/>
      <c r="J418" s="258"/>
      <c r="K418" s="258"/>
      <c r="L418" s="262"/>
      <c r="M418" s="263"/>
      <c r="N418" s="264"/>
      <c r="O418" s="264"/>
      <c r="P418" s="264"/>
      <c r="Q418" s="264"/>
      <c r="R418" s="264"/>
      <c r="S418" s="264"/>
      <c r="T418" s="265"/>
      <c r="U418" s="14"/>
      <c r="V418" s="14"/>
      <c r="W418" s="14"/>
      <c r="X418" s="14"/>
      <c r="Y418" s="14"/>
      <c r="Z418" s="14"/>
      <c r="AA418" s="14"/>
      <c r="AB418" s="14"/>
      <c r="AC418" s="14"/>
      <c r="AD418" s="14"/>
      <c r="AE418" s="14"/>
      <c r="AT418" s="266" t="s">
        <v>160</v>
      </c>
      <c r="AU418" s="266" t="s">
        <v>86</v>
      </c>
      <c r="AV418" s="14" t="s">
        <v>83</v>
      </c>
      <c r="AW418" s="14" t="s">
        <v>37</v>
      </c>
      <c r="AX418" s="14" t="s">
        <v>76</v>
      </c>
      <c r="AY418" s="266" t="s">
        <v>151</v>
      </c>
    </row>
    <row r="419" s="13" customFormat="1">
      <c r="A419" s="13"/>
      <c r="B419" s="242"/>
      <c r="C419" s="243"/>
      <c r="D419" s="244" t="s">
        <v>160</v>
      </c>
      <c r="E419" s="245" t="s">
        <v>19</v>
      </c>
      <c r="F419" s="246" t="s">
        <v>538</v>
      </c>
      <c r="G419" s="243"/>
      <c r="H419" s="247">
        <v>22.268999999999998</v>
      </c>
      <c r="I419" s="248"/>
      <c r="J419" s="243"/>
      <c r="K419" s="243"/>
      <c r="L419" s="249"/>
      <c r="M419" s="250"/>
      <c r="N419" s="251"/>
      <c r="O419" s="251"/>
      <c r="P419" s="251"/>
      <c r="Q419" s="251"/>
      <c r="R419" s="251"/>
      <c r="S419" s="251"/>
      <c r="T419" s="252"/>
      <c r="U419" s="13"/>
      <c r="V419" s="13"/>
      <c r="W419" s="13"/>
      <c r="X419" s="13"/>
      <c r="Y419" s="13"/>
      <c r="Z419" s="13"/>
      <c r="AA419" s="13"/>
      <c r="AB419" s="13"/>
      <c r="AC419" s="13"/>
      <c r="AD419" s="13"/>
      <c r="AE419" s="13"/>
      <c r="AT419" s="253" t="s">
        <v>160</v>
      </c>
      <c r="AU419" s="253" t="s">
        <v>86</v>
      </c>
      <c r="AV419" s="13" t="s">
        <v>86</v>
      </c>
      <c r="AW419" s="13" t="s">
        <v>37</v>
      </c>
      <c r="AX419" s="13" t="s">
        <v>76</v>
      </c>
      <c r="AY419" s="253" t="s">
        <v>151</v>
      </c>
    </row>
    <row r="420" s="13" customFormat="1">
      <c r="A420" s="13"/>
      <c r="B420" s="242"/>
      <c r="C420" s="243"/>
      <c r="D420" s="244" t="s">
        <v>160</v>
      </c>
      <c r="E420" s="245" t="s">
        <v>19</v>
      </c>
      <c r="F420" s="246" t="s">
        <v>539</v>
      </c>
      <c r="G420" s="243"/>
      <c r="H420" s="247">
        <v>29.609999999999999</v>
      </c>
      <c r="I420" s="248"/>
      <c r="J420" s="243"/>
      <c r="K420" s="243"/>
      <c r="L420" s="249"/>
      <c r="M420" s="250"/>
      <c r="N420" s="251"/>
      <c r="O420" s="251"/>
      <c r="P420" s="251"/>
      <c r="Q420" s="251"/>
      <c r="R420" s="251"/>
      <c r="S420" s="251"/>
      <c r="T420" s="252"/>
      <c r="U420" s="13"/>
      <c r="V420" s="13"/>
      <c r="W420" s="13"/>
      <c r="X420" s="13"/>
      <c r="Y420" s="13"/>
      <c r="Z420" s="13"/>
      <c r="AA420" s="13"/>
      <c r="AB420" s="13"/>
      <c r="AC420" s="13"/>
      <c r="AD420" s="13"/>
      <c r="AE420" s="13"/>
      <c r="AT420" s="253" t="s">
        <v>160</v>
      </c>
      <c r="AU420" s="253" t="s">
        <v>86</v>
      </c>
      <c r="AV420" s="13" t="s">
        <v>86</v>
      </c>
      <c r="AW420" s="13" t="s">
        <v>37</v>
      </c>
      <c r="AX420" s="13" t="s">
        <v>76</v>
      </c>
      <c r="AY420" s="253" t="s">
        <v>151</v>
      </c>
    </row>
    <row r="421" s="13" customFormat="1">
      <c r="A421" s="13"/>
      <c r="B421" s="242"/>
      <c r="C421" s="243"/>
      <c r="D421" s="244" t="s">
        <v>160</v>
      </c>
      <c r="E421" s="245" t="s">
        <v>19</v>
      </c>
      <c r="F421" s="246" t="s">
        <v>540</v>
      </c>
      <c r="G421" s="243"/>
      <c r="H421" s="247">
        <v>16.175000000000001</v>
      </c>
      <c r="I421" s="248"/>
      <c r="J421" s="243"/>
      <c r="K421" s="243"/>
      <c r="L421" s="249"/>
      <c r="M421" s="250"/>
      <c r="N421" s="251"/>
      <c r="O421" s="251"/>
      <c r="P421" s="251"/>
      <c r="Q421" s="251"/>
      <c r="R421" s="251"/>
      <c r="S421" s="251"/>
      <c r="T421" s="252"/>
      <c r="U421" s="13"/>
      <c r="V421" s="13"/>
      <c r="W421" s="13"/>
      <c r="X421" s="13"/>
      <c r="Y421" s="13"/>
      <c r="Z421" s="13"/>
      <c r="AA421" s="13"/>
      <c r="AB421" s="13"/>
      <c r="AC421" s="13"/>
      <c r="AD421" s="13"/>
      <c r="AE421" s="13"/>
      <c r="AT421" s="253" t="s">
        <v>160</v>
      </c>
      <c r="AU421" s="253" t="s">
        <v>86</v>
      </c>
      <c r="AV421" s="13" t="s">
        <v>86</v>
      </c>
      <c r="AW421" s="13" t="s">
        <v>37</v>
      </c>
      <c r="AX421" s="13" t="s">
        <v>76</v>
      </c>
      <c r="AY421" s="253" t="s">
        <v>151</v>
      </c>
    </row>
    <row r="422" s="13" customFormat="1">
      <c r="A422" s="13"/>
      <c r="B422" s="242"/>
      <c r="C422" s="243"/>
      <c r="D422" s="244" t="s">
        <v>160</v>
      </c>
      <c r="E422" s="245" t="s">
        <v>19</v>
      </c>
      <c r="F422" s="246" t="s">
        <v>541</v>
      </c>
      <c r="G422" s="243"/>
      <c r="H422" s="247">
        <v>4.8479999999999999</v>
      </c>
      <c r="I422" s="248"/>
      <c r="J422" s="243"/>
      <c r="K422" s="243"/>
      <c r="L422" s="249"/>
      <c r="M422" s="250"/>
      <c r="N422" s="251"/>
      <c r="O422" s="251"/>
      <c r="P422" s="251"/>
      <c r="Q422" s="251"/>
      <c r="R422" s="251"/>
      <c r="S422" s="251"/>
      <c r="T422" s="252"/>
      <c r="U422" s="13"/>
      <c r="V422" s="13"/>
      <c r="W422" s="13"/>
      <c r="X422" s="13"/>
      <c r="Y422" s="13"/>
      <c r="Z422" s="13"/>
      <c r="AA422" s="13"/>
      <c r="AB422" s="13"/>
      <c r="AC422" s="13"/>
      <c r="AD422" s="13"/>
      <c r="AE422" s="13"/>
      <c r="AT422" s="253" t="s">
        <v>160</v>
      </c>
      <c r="AU422" s="253" t="s">
        <v>86</v>
      </c>
      <c r="AV422" s="13" t="s">
        <v>86</v>
      </c>
      <c r="AW422" s="13" t="s">
        <v>37</v>
      </c>
      <c r="AX422" s="13" t="s">
        <v>76</v>
      </c>
      <c r="AY422" s="253" t="s">
        <v>151</v>
      </c>
    </row>
    <row r="423" s="13" customFormat="1">
      <c r="A423" s="13"/>
      <c r="B423" s="242"/>
      <c r="C423" s="243"/>
      <c r="D423" s="244" t="s">
        <v>160</v>
      </c>
      <c r="E423" s="245" t="s">
        <v>19</v>
      </c>
      <c r="F423" s="246" t="s">
        <v>542</v>
      </c>
      <c r="G423" s="243"/>
      <c r="H423" s="247">
        <v>13.51</v>
      </c>
      <c r="I423" s="248"/>
      <c r="J423" s="243"/>
      <c r="K423" s="243"/>
      <c r="L423" s="249"/>
      <c r="M423" s="250"/>
      <c r="N423" s="251"/>
      <c r="O423" s="251"/>
      <c r="P423" s="251"/>
      <c r="Q423" s="251"/>
      <c r="R423" s="251"/>
      <c r="S423" s="251"/>
      <c r="T423" s="252"/>
      <c r="U423" s="13"/>
      <c r="V423" s="13"/>
      <c r="W423" s="13"/>
      <c r="X423" s="13"/>
      <c r="Y423" s="13"/>
      <c r="Z423" s="13"/>
      <c r="AA423" s="13"/>
      <c r="AB423" s="13"/>
      <c r="AC423" s="13"/>
      <c r="AD423" s="13"/>
      <c r="AE423" s="13"/>
      <c r="AT423" s="253" t="s">
        <v>160</v>
      </c>
      <c r="AU423" s="253" t="s">
        <v>86</v>
      </c>
      <c r="AV423" s="13" t="s">
        <v>86</v>
      </c>
      <c r="AW423" s="13" t="s">
        <v>37</v>
      </c>
      <c r="AX423" s="13" t="s">
        <v>76</v>
      </c>
      <c r="AY423" s="253" t="s">
        <v>151</v>
      </c>
    </row>
    <row r="424" s="14" customFormat="1">
      <c r="A424" s="14"/>
      <c r="B424" s="257"/>
      <c r="C424" s="258"/>
      <c r="D424" s="244" t="s">
        <v>160</v>
      </c>
      <c r="E424" s="259" t="s">
        <v>19</v>
      </c>
      <c r="F424" s="260" t="s">
        <v>213</v>
      </c>
      <c r="G424" s="258"/>
      <c r="H424" s="259" t="s">
        <v>19</v>
      </c>
      <c r="I424" s="261"/>
      <c r="J424" s="258"/>
      <c r="K424" s="258"/>
      <c r="L424" s="262"/>
      <c r="M424" s="263"/>
      <c r="N424" s="264"/>
      <c r="O424" s="264"/>
      <c r="P424" s="264"/>
      <c r="Q424" s="264"/>
      <c r="R424" s="264"/>
      <c r="S424" s="264"/>
      <c r="T424" s="265"/>
      <c r="U424" s="14"/>
      <c r="V424" s="14"/>
      <c r="W424" s="14"/>
      <c r="X424" s="14"/>
      <c r="Y424" s="14"/>
      <c r="Z424" s="14"/>
      <c r="AA424" s="14"/>
      <c r="AB424" s="14"/>
      <c r="AC424" s="14"/>
      <c r="AD424" s="14"/>
      <c r="AE424" s="14"/>
      <c r="AT424" s="266" t="s">
        <v>160</v>
      </c>
      <c r="AU424" s="266" t="s">
        <v>86</v>
      </c>
      <c r="AV424" s="14" t="s">
        <v>83</v>
      </c>
      <c r="AW424" s="14" t="s">
        <v>37</v>
      </c>
      <c r="AX424" s="14" t="s">
        <v>76</v>
      </c>
      <c r="AY424" s="266" t="s">
        <v>151</v>
      </c>
    </row>
    <row r="425" s="13" customFormat="1">
      <c r="A425" s="13"/>
      <c r="B425" s="242"/>
      <c r="C425" s="243"/>
      <c r="D425" s="244" t="s">
        <v>160</v>
      </c>
      <c r="E425" s="245" t="s">
        <v>19</v>
      </c>
      <c r="F425" s="246" t="s">
        <v>543</v>
      </c>
      <c r="G425" s="243"/>
      <c r="H425" s="247">
        <v>22.138000000000002</v>
      </c>
      <c r="I425" s="248"/>
      <c r="J425" s="243"/>
      <c r="K425" s="243"/>
      <c r="L425" s="249"/>
      <c r="M425" s="250"/>
      <c r="N425" s="251"/>
      <c r="O425" s="251"/>
      <c r="P425" s="251"/>
      <c r="Q425" s="251"/>
      <c r="R425" s="251"/>
      <c r="S425" s="251"/>
      <c r="T425" s="252"/>
      <c r="U425" s="13"/>
      <c r="V425" s="13"/>
      <c r="W425" s="13"/>
      <c r="X425" s="13"/>
      <c r="Y425" s="13"/>
      <c r="Z425" s="13"/>
      <c r="AA425" s="13"/>
      <c r="AB425" s="13"/>
      <c r="AC425" s="13"/>
      <c r="AD425" s="13"/>
      <c r="AE425" s="13"/>
      <c r="AT425" s="253" t="s">
        <v>160</v>
      </c>
      <c r="AU425" s="253" t="s">
        <v>86</v>
      </c>
      <c r="AV425" s="13" t="s">
        <v>86</v>
      </c>
      <c r="AW425" s="13" t="s">
        <v>37</v>
      </c>
      <c r="AX425" s="13" t="s">
        <v>76</v>
      </c>
      <c r="AY425" s="253" t="s">
        <v>151</v>
      </c>
    </row>
    <row r="426" s="13" customFormat="1">
      <c r="A426" s="13"/>
      <c r="B426" s="242"/>
      <c r="C426" s="243"/>
      <c r="D426" s="244" t="s">
        <v>160</v>
      </c>
      <c r="E426" s="245" t="s">
        <v>19</v>
      </c>
      <c r="F426" s="246" t="s">
        <v>539</v>
      </c>
      <c r="G426" s="243"/>
      <c r="H426" s="247">
        <v>29.609999999999999</v>
      </c>
      <c r="I426" s="248"/>
      <c r="J426" s="243"/>
      <c r="K426" s="243"/>
      <c r="L426" s="249"/>
      <c r="M426" s="250"/>
      <c r="N426" s="251"/>
      <c r="O426" s="251"/>
      <c r="P426" s="251"/>
      <c r="Q426" s="251"/>
      <c r="R426" s="251"/>
      <c r="S426" s="251"/>
      <c r="T426" s="252"/>
      <c r="U426" s="13"/>
      <c r="V426" s="13"/>
      <c r="W426" s="13"/>
      <c r="X426" s="13"/>
      <c r="Y426" s="13"/>
      <c r="Z426" s="13"/>
      <c r="AA426" s="13"/>
      <c r="AB426" s="13"/>
      <c r="AC426" s="13"/>
      <c r="AD426" s="13"/>
      <c r="AE426" s="13"/>
      <c r="AT426" s="253" t="s">
        <v>160</v>
      </c>
      <c r="AU426" s="253" t="s">
        <v>86</v>
      </c>
      <c r="AV426" s="13" t="s">
        <v>86</v>
      </c>
      <c r="AW426" s="13" t="s">
        <v>37</v>
      </c>
      <c r="AX426" s="13" t="s">
        <v>76</v>
      </c>
      <c r="AY426" s="253" t="s">
        <v>151</v>
      </c>
    </row>
    <row r="427" s="13" customFormat="1">
      <c r="A427" s="13"/>
      <c r="B427" s="242"/>
      <c r="C427" s="243"/>
      <c r="D427" s="244" t="s">
        <v>160</v>
      </c>
      <c r="E427" s="245" t="s">
        <v>19</v>
      </c>
      <c r="F427" s="246" t="s">
        <v>544</v>
      </c>
      <c r="G427" s="243"/>
      <c r="H427" s="247">
        <v>13.225</v>
      </c>
      <c r="I427" s="248"/>
      <c r="J427" s="243"/>
      <c r="K427" s="243"/>
      <c r="L427" s="249"/>
      <c r="M427" s="250"/>
      <c r="N427" s="251"/>
      <c r="O427" s="251"/>
      <c r="P427" s="251"/>
      <c r="Q427" s="251"/>
      <c r="R427" s="251"/>
      <c r="S427" s="251"/>
      <c r="T427" s="252"/>
      <c r="U427" s="13"/>
      <c r="V427" s="13"/>
      <c r="W427" s="13"/>
      <c r="X427" s="13"/>
      <c r="Y427" s="13"/>
      <c r="Z427" s="13"/>
      <c r="AA427" s="13"/>
      <c r="AB427" s="13"/>
      <c r="AC427" s="13"/>
      <c r="AD427" s="13"/>
      <c r="AE427" s="13"/>
      <c r="AT427" s="253" t="s">
        <v>160</v>
      </c>
      <c r="AU427" s="253" t="s">
        <v>86</v>
      </c>
      <c r="AV427" s="13" t="s">
        <v>86</v>
      </c>
      <c r="AW427" s="13" t="s">
        <v>37</v>
      </c>
      <c r="AX427" s="13" t="s">
        <v>76</v>
      </c>
      <c r="AY427" s="253" t="s">
        <v>151</v>
      </c>
    </row>
    <row r="428" s="14" customFormat="1">
      <c r="A428" s="14"/>
      <c r="B428" s="257"/>
      <c r="C428" s="258"/>
      <c r="D428" s="244" t="s">
        <v>160</v>
      </c>
      <c r="E428" s="259" t="s">
        <v>19</v>
      </c>
      <c r="F428" s="260" t="s">
        <v>216</v>
      </c>
      <c r="G428" s="258"/>
      <c r="H428" s="259" t="s">
        <v>19</v>
      </c>
      <c r="I428" s="261"/>
      <c r="J428" s="258"/>
      <c r="K428" s="258"/>
      <c r="L428" s="262"/>
      <c r="M428" s="263"/>
      <c r="N428" s="264"/>
      <c r="O428" s="264"/>
      <c r="P428" s="264"/>
      <c r="Q428" s="264"/>
      <c r="R428" s="264"/>
      <c r="S428" s="264"/>
      <c r="T428" s="265"/>
      <c r="U428" s="14"/>
      <c r="V428" s="14"/>
      <c r="W428" s="14"/>
      <c r="X428" s="14"/>
      <c r="Y428" s="14"/>
      <c r="Z428" s="14"/>
      <c r="AA428" s="14"/>
      <c r="AB428" s="14"/>
      <c r="AC428" s="14"/>
      <c r="AD428" s="14"/>
      <c r="AE428" s="14"/>
      <c r="AT428" s="266" t="s">
        <v>160</v>
      </c>
      <c r="AU428" s="266" t="s">
        <v>86</v>
      </c>
      <c r="AV428" s="14" t="s">
        <v>83</v>
      </c>
      <c r="AW428" s="14" t="s">
        <v>37</v>
      </c>
      <c r="AX428" s="14" t="s">
        <v>76</v>
      </c>
      <c r="AY428" s="266" t="s">
        <v>151</v>
      </c>
    </row>
    <row r="429" s="13" customFormat="1">
      <c r="A429" s="13"/>
      <c r="B429" s="242"/>
      <c r="C429" s="243"/>
      <c r="D429" s="244" t="s">
        <v>160</v>
      </c>
      <c r="E429" s="245" t="s">
        <v>19</v>
      </c>
      <c r="F429" s="246" t="s">
        <v>543</v>
      </c>
      <c r="G429" s="243"/>
      <c r="H429" s="247">
        <v>22.138000000000002</v>
      </c>
      <c r="I429" s="248"/>
      <c r="J429" s="243"/>
      <c r="K429" s="243"/>
      <c r="L429" s="249"/>
      <c r="M429" s="250"/>
      <c r="N429" s="251"/>
      <c r="O429" s="251"/>
      <c r="P429" s="251"/>
      <c r="Q429" s="251"/>
      <c r="R429" s="251"/>
      <c r="S429" s="251"/>
      <c r="T429" s="252"/>
      <c r="U429" s="13"/>
      <c r="V429" s="13"/>
      <c r="W429" s="13"/>
      <c r="X429" s="13"/>
      <c r="Y429" s="13"/>
      <c r="Z429" s="13"/>
      <c r="AA429" s="13"/>
      <c r="AB429" s="13"/>
      <c r="AC429" s="13"/>
      <c r="AD429" s="13"/>
      <c r="AE429" s="13"/>
      <c r="AT429" s="253" t="s">
        <v>160</v>
      </c>
      <c r="AU429" s="253" t="s">
        <v>86</v>
      </c>
      <c r="AV429" s="13" t="s">
        <v>86</v>
      </c>
      <c r="AW429" s="13" t="s">
        <v>37</v>
      </c>
      <c r="AX429" s="13" t="s">
        <v>76</v>
      </c>
      <c r="AY429" s="253" t="s">
        <v>151</v>
      </c>
    </row>
    <row r="430" s="13" customFormat="1">
      <c r="A430" s="13"/>
      <c r="B430" s="242"/>
      <c r="C430" s="243"/>
      <c r="D430" s="244" t="s">
        <v>160</v>
      </c>
      <c r="E430" s="245" t="s">
        <v>19</v>
      </c>
      <c r="F430" s="246" t="s">
        <v>545</v>
      </c>
      <c r="G430" s="243"/>
      <c r="H430" s="247">
        <v>30.477</v>
      </c>
      <c r="I430" s="248"/>
      <c r="J430" s="243"/>
      <c r="K430" s="243"/>
      <c r="L430" s="249"/>
      <c r="M430" s="250"/>
      <c r="N430" s="251"/>
      <c r="O430" s="251"/>
      <c r="P430" s="251"/>
      <c r="Q430" s="251"/>
      <c r="R430" s="251"/>
      <c r="S430" s="251"/>
      <c r="T430" s="252"/>
      <c r="U430" s="13"/>
      <c r="V430" s="13"/>
      <c r="W430" s="13"/>
      <c r="X430" s="13"/>
      <c r="Y430" s="13"/>
      <c r="Z430" s="13"/>
      <c r="AA430" s="13"/>
      <c r="AB430" s="13"/>
      <c r="AC430" s="13"/>
      <c r="AD430" s="13"/>
      <c r="AE430" s="13"/>
      <c r="AT430" s="253" t="s">
        <v>160</v>
      </c>
      <c r="AU430" s="253" t="s">
        <v>86</v>
      </c>
      <c r="AV430" s="13" t="s">
        <v>86</v>
      </c>
      <c r="AW430" s="13" t="s">
        <v>37</v>
      </c>
      <c r="AX430" s="13" t="s">
        <v>76</v>
      </c>
      <c r="AY430" s="253" t="s">
        <v>151</v>
      </c>
    </row>
    <row r="431" s="15" customFormat="1">
      <c r="A431" s="15"/>
      <c r="B431" s="267"/>
      <c r="C431" s="268"/>
      <c r="D431" s="244" t="s">
        <v>160</v>
      </c>
      <c r="E431" s="269" t="s">
        <v>19</v>
      </c>
      <c r="F431" s="270" t="s">
        <v>172</v>
      </c>
      <c r="G431" s="268"/>
      <c r="H431" s="271">
        <v>204</v>
      </c>
      <c r="I431" s="272"/>
      <c r="J431" s="268"/>
      <c r="K431" s="268"/>
      <c r="L431" s="273"/>
      <c r="M431" s="274"/>
      <c r="N431" s="275"/>
      <c r="O431" s="275"/>
      <c r="P431" s="275"/>
      <c r="Q431" s="275"/>
      <c r="R431" s="275"/>
      <c r="S431" s="275"/>
      <c r="T431" s="276"/>
      <c r="U431" s="15"/>
      <c r="V431" s="15"/>
      <c r="W431" s="15"/>
      <c r="X431" s="15"/>
      <c r="Y431" s="15"/>
      <c r="Z431" s="15"/>
      <c r="AA431" s="15"/>
      <c r="AB431" s="15"/>
      <c r="AC431" s="15"/>
      <c r="AD431" s="15"/>
      <c r="AE431" s="15"/>
      <c r="AT431" s="277" t="s">
        <v>160</v>
      </c>
      <c r="AU431" s="277" t="s">
        <v>86</v>
      </c>
      <c r="AV431" s="15" t="s">
        <v>158</v>
      </c>
      <c r="AW431" s="15" t="s">
        <v>37</v>
      </c>
      <c r="AX431" s="15" t="s">
        <v>83</v>
      </c>
      <c r="AY431" s="277" t="s">
        <v>151</v>
      </c>
    </row>
    <row r="432" s="2" customFormat="1" ht="24" customHeight="1">
      <c r="A432" s="41"/>
      <c r="B432" s="42"/>
      <c r="C432" s="229" t="s">
        <v>546</v>
      </c>
      <c r="D432" s="229" t="s">
        <v>154</v>
      </c>
      <c r="E432" s="230" t="s">
        <v>547</v>
      </c>
      <c r="F432" s="231" t="s">
        <v>548</v>
      </c>
      <c r="G432" s="232" t="s">
        <v>549</v>
      </c>
      <c r="H432" s="233">
        <v>200</v>
      </c>
      <c r="I432" s="234"/>
      <c r="J432" s="235">
        <f>ROUND(I432*H432,2)</f>
        <v>0</v>
      </c>
      <c r="K432" s="231" t="s">
        <v>19</v>
      </c>
      <c r="L432" s="47"/>
      <c r="M432" s="236" t="s">
        <v>19</v>
      </c>
      <c r="N432" s="237" t="s">
        <v>47</v>
      </c>
      <c r="O432" s="87"/>
      <c r="P432" s="238">
        <f>O432*H432</f>
        <v>0</v>
      </c>
      <c r="Q432" s="238">
        <v>0</v>
      </c>
      <c r="R432" s="238">
        <f>Q432*H432</f>
        <v>0</v>
      </c>
      <c r="S432" s="238">
        <v>0</v>
      </c>
      <c r="T432" s="239">
        <f>S432*H432</f>
        <v>0</v>
      </c>
      <c r="U432" s="41"/>
      <c r="V432" s="41"/>
      <c r="W432" s="41"/>
      <c r="X432" s="41"/>
      <c r="Y432" s="41"/>
      <c r="Z432" s="41"/>
      <c r="AA432" s="41"/>
      <c r="AB432" s="41"/>
      <c r="AC432" s="41"/>
      <c r="AD432" s="41"/>
      <c r="AE432" s="41"/>
      <c r="AR432" s="240" t="s">
        <v>158</v>
      </c>
      <c r="AT432" s="240" t="s">
        <v>154</v>
      </c>
      <c r="AU432" s="240" t="s">
        <v>86</v>
      </c>
      <c r="AY432" s="20" t="s">
        <v>151</v>
      </c>
      <c r="BE432" s="241">
        <f>IF(N432="základní",J432,0)</f>
        <v>0</v>
      </c>
      <c r="BF432" s="241">
        <f>IF(N432="snížená",J432,0)</f>
        <v>0</v>
      </c>
      <c r="BG432" s="241">
        <f>IF(N432="zákl. přenesená",J432,0)</f>
        <v>0</v>
      </c>
      <c r="BH432" s="241">
        <f>IF(N432="sníž. přenesená",J432,0)</f>
        <v>0</v>
      </c>
      <c r="BI432" s="241">
        <f>IF(N432="nulová",J432,0)</f>
        <v>0</v>
      </c>
      <c r="BJ432" s="20" t="s">
        <v>83</v>
      </c>
      <c r="BK432" s="241">
        <f>ROUND(I432*H432,2)</f>
        <v>0</v>
      </c>
      <c r="BL432" s="20" t="s">
        <v>158</v>
      </c>
      <c r="BM432" s="240" t="s">
        <v>550</v>
      </c>
    </row>
    <row r="433" s="12" customFormat="1" ht="22.8" customHeight="1">
      <c r="A433" s="12"/>
      <c r="B433" s="213"/>
      <c r="C433" s="214"/>
      <c r="D433" s="215" t="s">
        <v>75</v>
      </c>
      <c r="E433" s="227" t="s">
        <v>551</v>
      </c>
      <c r="F433" s="227" t="s">
        <v>552</v>
      </c>
      <c r="G433" s="214"/>
      <c r="H433" s="214"/>
      <c r="I433" s="217"/>
      <c r="J433" s="228">
        <f>BK433</f>
        <v>0</v>
      </c>
      <c r="K433" s="214"/>
      <c r="L433" s="219"/>
      <c r="M433" s="220"/>
      <c r="N433" s="221"/>
      <c r="O433" s="221"/>
      <c r="P433" s="222">
        <f>SUM(P434:P444)</f>
        <v>0</v>
      </c>
      <c r="Q433" s="221"/>
      <c r="R433" s="222">
        <f>SUM(R434:R444)</f>
        <v>0</v>
      </c>
      <c r="S433" s="221"/>
      <c r="T433" s="223">
        <f>SUM(T434:T444)</f>
        <v>0</v>
      </c>
      <c r="U433" s="12"/>
      <c r="V433" s="12"/>
      <c r="W433" s="12"/>
      <c r="X433" s="12"/>
      <c r="Y433" s="12"/>
      <c r="Z433" s="12"/>
      <c r="AA433" s="12"/>
      <c r="AB433" s="12"/>
      <c r="AC433" s="12"/>
      <c r="AD433" s="12"/>
      <c r="AE433" s="12"/>
      <c r="AR433" s="224" t="s">
        <v>83</v>
      </c>
      <c r="AT433" s="225" t="s">
        <v>75</v>
      </c>
      <c r="AU433" s="225" t="s">
        <v>83</v>
      </c>
      <c r="AY433" s="224" t="s">
        <v>151</v>
      </c>
      <c r="BK433" s="226">
        <f>SUM(BK434:BK444)</f>
        <v>0</v>
      </c>
    </row>
    <row r="434" s="2" customFormat="1" ht="24" customHeight="1">
      <c r="A434" s="41"/>
      <c r="B434" s="42"/>
      <c r="C434" s="229" t="s">
        <v>553</v>
      </c>
      <c r="D434" s="229" t="s">
        <v>154</v>
      </c>
      <c r="E434" s="230" t="s">
        <v>554</v>
      </c>
      <c r="F434" s="231" t="s">
        <v>555</v>
      </c>
      <c r="G434" s="232" t="s">
        <v>180</v>
      </c>
      <c r="H434" s="233">
        <v>74.177000000000007</v>
      </c>
      <c r="I434" s="234"/>
      <c r="J434" s="235">
        <f>ROUND(I434*H434,2)</f>
        <v>0</v>
      </c>
      <c r="K434" s="231" t="s">
        <v>165</v>
      </c>
      <c r="L434" s="47"/>
      <c r="M434" s="236" t="s">
        <v>19</v>
      </c>
      <c r="N434" s="237" t="s">
        <v>47</v>
      </c>
      <c r="O434" s="87"/>
      <c r="P434" s="238">
        <f>O434*H434</f>
        <v>0</v>
      </c>
      <c r="Q434" s="238">
        <v>0</v>
      </c>
      <c r="R434" s="238">
        <f>Q434*H434</f>
        <v>0</v>
      </c>
      <c r="S434" s="238">
        <v>0</v>
      </c>
      <c r="T434" s="239">
        <f>S434*H434</f>
        <v>0</v>
      </c>
      <c r="U434" s="41"/>
      <c r="V434" s="41"/>
      <c r="W434" s="41"/>
      <c r="X434" s="41"/>
      <c r="Y434" s="41"/>
      <c r="Z434" s="41"/>
      <c r="AA434" s="41"/>
      <c r="AB434" s="41"/>
      <c r="AC434" s="41"/>
      <c r="AD434" s="41"/>
      <c r="AE434" s="41"/>
      <c r="AR434" s="240" t="s">
        <v>158</v>
      </c>
      <c r="AT434" s="240" t="s">
        <v>154</v>
      </c>
      <c r="AU434" s="240" t="s">
        <v>86</v>
      </c>
      <c r="AY434" s="20" t="s">
        <v>151</v>
      </c>
      <c r="BE434" s="241">
        <f>IF(N434="základní",J434,0)</f>
        <v>0</v>
      </c>
      <c r="BF434" s="241">
        <f>IF(N434="snížená",J434,0)</f>
        <v>0</v>
      </c>
      <c r="BG434" s="241">
        <f>IF(N434="zákl. přenesená",J434,0)</f>
        <v>0</v>
      </c>
      <c r="BH434" s="241">
        <f>IF(N434="sníž. přenesená",J434,0)</f>
        <v>0</v>
      </c>
      <c r="BI434" s="241">
        <f>IF(N434="nulová",J434,0)</f>
        <v>0</v>
      </c>
      <c r="BJ434" s="20" t="s">
        <v>83</v>
      </c>
      <c r="BK434" s="241">
        <f>ROUND(I434*H434,2)</f>
        <v>0</v>
      </c>
      <c r="BL434" s="20" t="s">
        <v>158</v>
      </c>
      <c r="BM434" s="240" t="s">
        <v>556</v>
      </c>
    </row>
    <row r="435" s="2" customFormat="1">
      <c r="A435" s="41"/>
      <c r="B435" s="42"/>
      <c r="C435" s="43"/>
      <c r="D435" s="244" t="s">
        <v>167</v>
      </c>
      <c r="E435" s="43"/>
      <c r="F435" s="254" t="s">
        <v>557</v>
      </c>
      <c r="G435" s="43"/>
      <c r="H435" s="43"/>
      <c r="I435" s="149"/>
      <c r="J435" s="43"/>
      <c r="K435" s="43"/>
      <c r="L435" s="47"/>
      <c r="M435" s="255"/>
      <c r="N435" s="256"/>
      <c r="O435" s="87"/>
      <c r="P435" s="87"/>
      <c r="Q435" s="87"/>
      <c r="R435" s="87"/>
      <c r="S435" s="87"/>
      <c r="T435" s="88"/>
      <c r="U435" s="41"/>
      <c r="V435" s="41"/>
      <c r="W435" s="41"/>
      <c r="X435" s="41"/>
      <c r="Y435" s="41"/>
      <c r="Z435" s="41"/>
      <c r="AA435" s="41"/>
      <c r="AB435" s="41"/>
      <c r="AC435" s="41"/>
      <c r="AD435" s="41"/>
      <c r="AE435" s="41"/>
      <c r="AT435" s="20" t="s">
        <v>167</v>
      </c>
      <c r="AU435" s="20" t="s">
        <v>86</v>
      </c>
    </row>
    <row r="436" s="13" customFormat="1">
      <c r="A436" s="13"/>
      <c r="B436" s="242"/>
      <c r="C436" s="243"/>
      <c r="D436" s="244" t="s">
        <v>160</v>
      </c>
      <c r="E436" s="245" t="s">
        <v>19</v>
      </c>
      <c r="F436" s="246" t="s">
        <v>558</v>
      </c>
      <c r="G436" s="243"/>
      <c r="H436" s="247">
        <v>74.177000000000007</v>
      </c>
      <c r="I436" s="248"/>
      <c r="J436" s="243"/>
      <c r="K436" s="243"/>
      <c r="L436" s="249"/>
      <c r="M436" s="250"/>
      <c r="N436" s="251"/>
      <c r="O436" s="251"/>
      <c r="P436" s="251"/>
      <c r="Q436" s="251"/>
      <c r="R436" s="251"/>
      <c r="S436" s="251"/>
      <c r="T436" s="252"/>
      <c r="U436" s="13"/>
      <c r="V436" s="13"/>
      <c r="W436" s="13"/>
      <c r="X436" s="13"/>
      <c r="Y436" s="13"/>
      <c r="Z436" s="13"/>
      <c r="AA436" s="13"/>
      <c r="AB436" s="13"/>
      <c r="AC436" s="13"/>
      <c r="AD436" s="13"/>
      <c r="AE436" s="13"/>
      <c r="AT436" s="253" t="s">
        <v>160</v>
      </c>
      <c r="AU436" s="253" t="s">
        <v>86</v>
      </c>
      <c r="AV436" s="13" t="s">
        <v>86</v>
      </c>
      <c r="AW436" s="13" t="s">
        <v>37</v>
      </c>
      <c r="AX436" s="13" t="s">
        <v>83</v>
      </c>
      <c r="AY436" s="253" t="s">
        <v>151</v>
      </c>
    </row>
    <row r="437" s="2" customFormat="1" ht="16.5" customHeight="1">
      <c r="A437" s="41"/>
      <c r="B437" s="42"/>
      <c r="C437" s="229" t="s">
        <v>559</v>
      </c>
      <c r="D437" s="229" t="s">
        <v>154</v>
      </c>
      <c r="E437" s="230" t="s">
        <v>560</v>
      </c>
      <c r="F437" s="231" t="s">
        <v>561</v>
      </c>
      <c r="G437" s="232" t="s">
        <v>180</v>
      </c>
      <c r="H437" s="233">
        <v>75.828999999999994</v>
      </c>
      <c r="I437" s="234"/>
      <c r="J437" s="235">
        <f>ROUND(I437*H437,2)</f>
        <v>0</v>
      </c>
      <c r="K437" s="231" t="s">
        <v>165</v>
      </c>
      <c r="L437" s="47"/>
      <c r="M437" s="236" t="s">
        <v>19</v>
      </c>
      <c r="N437" s="237" t="s">
        <v>47</v>
      </c>
      <c r="O437" s="87"/>
      <c r="P437" s="238">
        <f>O437*H437</f>
        <v>0</v>
      </c>
      <c r="Q437" s="238">
        <v>0</v>
      </c>
      <c r="R437" s="238">
        <f>Q437*H437</f>
        <v>0</v>
      </c>
      <c r="S437" s="238">
        <v>0</v>
      </c>
      <c r="T437" s="239">
        <f>S437*H437</f>
        <v>0</v>
      </c>
      <c r="U437" s="41"/>
      <c r="V437" s="41"/>
      <c r="W437" s="41"/>
      <c r="X437" s="41"/>
      <c r="Y437" s="41"/>
      <c r="Z437" s="41"/>
      <c r="AA437" s="41"/>
      <c r="AB437" s="41"/>
      <c r="AC437" s="41"/>
      <c r="AD437" s="41"/>
      <c r="AE437" s="41"/>
      <c r="AR437" s="240" t="s">
        <v>158</v>
      </c>
      <c r="AT437" s="240" t="s">
        <v>154</v>
      </c>
      <c r="AU437" s="240" t="s">
        <v>86</v>
      </c>
      <c r="AY437" s="20" t="s">
        <v>151</v>
      </c>
      <c r="BE437" s="241">
        <f>IF(N437="základní",J437,0)</f>
        <v>0</v>
      </c>
      <c r="BF437" s="241">
        <f>IF(N437="snížená",J437,0)</f>
        <v>0</v>
      </c>
      <c r="BG437" s="241">
        <f>IF(N437="zákl. přenesená",J437,0)</f>
        <v>0</v>
      </c>
      <c r="BH437" s="241">
        <f>IF(N437="sníž. přenesená",J437,0)</f>
        <v>0</v>
      </c>
      <c r="BI437" s="241">
        <f>IF(N437="nulová",J437,0)</f>
        <v>0</v>
      </c>
      <c r="BJ437" s="20" t="s">
        <v>83</v>
      </c>
      <c r="BK437" s="241">
        <f>ROUND(I437*H437,2)</f>
        <v>0</v>
      </c>
      <c r="BL437" s="20" t="s">
        <v>158</v>
      </c>
      <c r="BM437" s="240" t="s">
        <v>562</v>
      </c>
    </row>
    <row r="438" s="2" customFormat="1">
      <c r="A438" s="41"/>
      <c r="B438" s="42"/>
      <c r="C438" s="43"/>
      <c r="D438" s="244" t="s">
        <v>167</v>
      </c>
      <c r="E438" s="43"/>
      <c r="F438" s="254" t="s">
        <v>563</v>
      </c>
      <c r="G438" s="43"/>
      <c r="H438" s="43"/>
      <c r="I438" s="149"/>
      <c r="J438" s="43"/>
      <c r="K438" s="43"/>
      <c r="L438" s="47"/>
      <c r="M438" s="255"/>
      <c r="N438" s="256"/>
      <c r="O438" s="87"/>
      <c r="P438" s="87"/>
      <c r="Q438" s="87"/>
      <c r="R438" s="87"/>
      <c r="S438" s="87"/>
      <c r="T438" s="88"/>
      <c r="U438" s="41"/>
      <c r="V438" s="41"/>
      <c r="W438" s="41"/>
      <c r="X438" s="41"/>
      <c r="Y438" s="41"/>
      <c r="Z438" s="41"/>
      <c r="AA438" s="41"/>
      <c r="AB438" s="41"/>
      <c r="AC438" s="41"/>
      <c r="AD438" s="41"/>
      <c r="AE438" s="41"/>
      <c r="AT438" s="20" t="s">
        <v>167</v>
      </c>
      <c r="AU438" s="20" t="s">
        <v>86</v>
      </c>
    </row>
    <row r="439" s="2" customFormat="1" ht="24" customHeight="1">
      <c r="A439" s="41"/>
      <c r="B439" s="42"/>
      <c r="C439" s="229" t="s">
        <v>564</v>
      </c>
      <c r="D439" s="229" t="s">
        <v>154</v>
      </c>
      <c r="E439" s="230" t="s">
        <v>565</v>
      </c>
      <c r="F439" s="231" t="s">
        <v>566</v>
      </c>
      <c r="G439" s="232" t="s">
        <v>180</v>
      </c>
      <c r="H439" s="233">
        <v>1668.2380000000001</v>
      </c>
      <c r="I439" s="234"/>
      <c r="J439" s="235">
        <f>ROUND(I439*H439,2)</f>
        <v>0</v>
      </c>
      <c r="K439" s="231" t="s">
        <v>165</v>
      </c>
      <c r="L439" s="47"/>
      <c r="M439" s="236" t="s">
        <v>19</v>
      </c>
      <c r="N439" s="237" t="s">
        <v>47</v>
      </c>
      <c r="O439" s="87"/>
      <c r="P439" s="238">
        <f>O439*H439</f>
        <v>0</v>
      </c>
      <c r="Q439" s="238">
        <v>0</v>
      </c>
      <c r="R439" s="238">
        <f>Q439*H439</f>
        <v>0</v>
      </c>
      <c r="S439" s="238">
        <v>0</v>
      </c>
      <c r="T439" s="239">
        <f>S439*H439</f>
        <v>0</v>
      </c>
      <c r="U439" s="41"/>
      <c r="V439" s="41"/>
      <c r="W439" s="41"/>
      <c r="X439" s="41"/>
      <c r="Y439" s="41"/>
      <c r="Z439" s="41"/>
      <c r="AA439" s="41"/>
      <c r="AB439" s="41"/>
      <c r="AC439" s="41"/>
      <c r="AD439" s="41"/>
      <c r="AE439" s="41"/>
      <c r="AR439" s="240" t="s">
        <v>158</v>
      </c>
      <c r="AT439" s="240" t="s">
        <v>154</v>
      </c>
      <c r="AU439" s="240" t="s">
        <v>86</v>
      </c>
      <c r="AY439" s="20" t="s">
        <v>151</v>
      </c>
      <c r="BE439" s="241">
        <f>IF(N439="základní",J439,0)</f>
        <v>0</v>
      </c>
      <c r="BF439" s="241">
        <f>IF(N439="snížená",J439,0)</f>
        <v>0</v>
      </c>
      <c r="BG439" s="241">
        <f>IF(N439="zákl. přenesená",J439,0)</f>
        <v>0</v>
      </c>
      <c r="BH439" s="241">
        <f>IF(N439="sníž. přenesená",J439,0)</f>
        <v>0</v>
      </c>
      <c r="BI439" s="241">
        <f>IF(N439="nulová",J439,0)</f>
        <v>0</v>
      </c>
      <c r="BJ439" s="20" t="s">
        <v>83</v>
      </c>
      <c r="BK439" s="241">
        <f>ROUND(I439*H439,2)</f>
        <v>0</v>
      </c>
      <c r="BL439" s="20" t="s">
        <v>158</v>
      </c>
      <c r="BM439" s="240" t="s">
        <v>567</v>
      </c>
    </row>
    <row r="440" s="2" customFormat="1">
      <c r="A440" s="41"/>
      <c r="B440" s="42"/>
      <c r="C440" s="43"/>
      <c r="D440" s="244" t="s">
        <v>167</v>
      </c>
      <c r="E440" s="43"/>
      <c r="F440" s="254" t="s">
        <v>563</v>
      </c>
      <c r="G440" s="43"/>
      <c r="H440" s="43"/>
      <c r="I440" s="149"/>
      <c r="J440" s="43"/>
      <c r="K440" s="43"/>
      <c r="L440" s="47"/>
      <c r="M440" s="255"/>
      <c r="N440" s="256"/>
      <c r="O440" s="87"/>
      <c r="P440" s="87"/>
      <c r="Q440" s="87"/>
      <c r="R440" s="87"/>
      <c r="S440" s="87"/>
      <c r="T440" s="88"/>
      <c r="U440" s="41"/>
      <c r="V440" s="41"/>
      <c r="W440" s="41"/>
      <c r="X440" s="41"/>
      <c r="Y440" s="41"/>
      <c r="Z440" s="41"/>
      <c r="AA440" s="41"/>
      <c r="AB440" s="41"/>
      <c r="AC440" s="41"/>
      <c r="AD440" s="41"/>
      <c r="AE440" s="41"/>
      <c r="AT440" s="20" t="s">
        <v>167</v>
      </c>
      <c r="AU440" s="20" t="s">
        <v>86</v>
      </c>
    </row>
    <row r="441" s="13" customFormat="1">
      <c r="A441" s="13"/>
      <c r="B441" s="242"/>
      <c r="C441" s="243"/>
      <c r="D441" s="244" t="s">
        <v>160</v>
      </c>
      <c r="E441" s="245" t="s">
        <v>19</v>
      </c>
      <c r="F441" s="246" t="s">
        <v>568</v>
      </c>
      <c r="G441" s="243"/>
      <c r="H441" s="247">
        <v>1668.2380000000001</v>
      </c>
      <c r="I441" s="248"/>
      <c r="J441" s="243"/>
      <c r="K441" s="243"/>
      <c r="L441" s="249"/>
      <c r="M441" s="250"/>
      <c r="N441" s="251"/>
      <c r="O441" s="251"/>
      <c r="P441" s="251"/>
      <c r="Q441" s="251"/>
      <c r="R441" s="251"/>
      <c r="S441" s="251"/>
      <c r="T441" s="252"/>
      <c r="U441" s="13"/>
      <c r="V441" s="13"/>
      <c r="W441" s="13"/>
      <c r="X441" s="13"/>
      <c r="Y441" s="13"/>
      <c r="Z441" s="13"/>
      <c r="AA441" s="13"/>
      <c r="AB441" s="13"/>
      <c r="AC441" s="13"/>
      <c r="AD441" s="13"/>
      <c r="AE441" s="13"/>
      <c r="AT441" s="253" t="s">
        <v>160</v>
      </c>
      <c r="AU441" s="253" t="s">
        <v>86</v>
      </c>
      <c r="AV441" s="13" t="s">
        <v>86</v>
      </c>
      <c r="AW441" s="13" t="s">
        <v>37</v>
      </c>
      <c r="AX441" s="13" t="s">
        <v>83</v>
      </c>
      <c r="AY441" s="253" t="s">
        <v>151</v>
      </c>
    </row>
    <row r="442" s="2" customFormat="1" ht="24" customHeight="1">
      <c r="A442" s="41"/>
      <c r="B442" s="42"/>
      <c r="C442" s="229" t="s">
        <v>569</v>
      </c>
      <c r="D442" s="229" t="s">
        <v>154</v>
      </c>
      <c r="E442" s="230" t="s">
        <v>570</v>
      </c>
      <c r="F442" s="231" t="s">
        <v>571</v>
      </c>
      <c r="G442" s="232" t="s">
        <v>180</v>
      </c>
      <c r="H442" s="233">
        <v>75.828999999999994</v>
      </c>
      <c r="I442" s="234"/>
      <c r="J442" s="235">
        <f>ROUND(I442*H442,2)</f>
        <v>0</v>
      </c>
      <c r="K442" s="231" t="s">
        <v>165</v>
      </c>
      <c r="L442" s="47"/>
      <c r="M442" s="236" t="s">
        <v>19</v>
      </c>
      <c r="N442" s="237" t="s">
        <v>47</v>
      </c>
      <c r="O442" s="87"/>
      <c r="P442" s="238">
        <f>O442*H442</f>
        <v>0</v>
      </c>
      <c r="Q442" s="238">
        <v>0</v>
      </c>
      <c r="R442" s="238">
        <f>Q442*H442</f>
        <v>0</v>
      </c>
      <c r="S442" s="238">
        <v>0</v>
      </c>
      <c r="T442" s="239">
        <f>S442*H442</f>
        <v>0</v>
      </c>
      <c r="U442" s="41"/>
      <c r="V442" s="41"/>
      <c r="W442" s="41"/>
      <c r="X442" s="41"/>
      <c r="Y442" s="41"/>
      <c r="Z442" s="41"/>
      <c r="AA442" s="41"/>
      <c r="AB442" s="41"/>
      <c r="AC442" s="41"/>
      <c r="AD442" s="41"/>
      <c r="AE442" s="41"/>
      <c r="AR442" s="240" t="s">
        <v>158</v>
      </c>
      <c r="AT442" s="240" t="s">
        <v>154</v>
      </c>
      <c r="AU442" s="240" t="s">
        <v>86</v>
      </c>
      <c r="AY442" s="20" t="s">
        <v>151</v>
      </c>
      <c r="BE442" s="241">
        <f>IF(N442="základní",J442,0)</f>
        <v>0</v>
      </c>
      <c r="BF442" s="241">
        <f>IF(N442="snížená",J442,0)</f>
        <v>0</v>
      </c>
      <c r="BG442" s="241">
        <f>IF(N442="zákl. přenesená",J442,0)</f>
        <v>0</v>
      </c>
      <c r="BH442" s="241">
        <f>IF(N442="sníž. přenesená",J442,0)</f>
        <v>0</v>
      </c>
      <c r="BI442" s="241">
        <f>IF(N442="nulová",J442,0)</f>
        <v>0</v>
      </c>
      <c r="BJ442" s="20" t="s">
        <v>83</v>
      </c>
      <c r="BK442" s="241">
        <f>ROUND(I442*H442,2)</f>
        <v>0</v>
      </c>
      <c r="BL442" s="20" t="s">
        <v>158</v>
      </c>
      <c r="BM442" s="240" t="s">
        <v>572</v>
      </c>
    </row>
    <row r="443" s="2" customFormat="1">
      <c r="A443" s="41"/>
      <c r="B443" s="42"/>
      <c r="C443" s="43"/>
      <c r="D443" s="244" t="s">
        <v>167</v>
      </c>
      <c r="E443" s="43"/>
      <c r="F443" s="254" t="s">
        <v>573</v>
      </c>
      <c r="G443" s="43"/>
      <c r="H443" s="43"/>
      <c r="I443" s="149"/>
      <c r="J443" s="43"/>
      <c r="K443" s="43"/>
      <c r="L443" s="47"/>
      <c r="M443" s="255"/>
      <c r="N443" s="256"/>
      <c r="O443" s="87"/>
      <c r="P443" s="87"/>
      <c r="Q443" s="87"/>
      <c r="R443" s="87"/>
      <c r="S443" s="87"/>
      <c r="T443" s="88"/>
      <c r="U443" s="41"/>
      <c r="V443" s="41"/>
      <c r="W443" s="41"/>
      <c r="X443" s="41"/>
      <c r="Y443" s="41"/>
      <c r="Z443" s="41"/>
      <c r="AA443" s="41"/>
      <c r="AB443" s="41"/>
      <c r="AC443" s="41"/>
      <c r="AD443" s="41"/>
      <c r="AE443" s="41"/>
      <c r="AT443" s="20" t="s">
        <v>167</v>
      </c>
      <c r="AU443" s="20" t="s">
        <v>86</v>
      </c>
    </row>
    <row r="444" s="13" customFormat="1">
      <c r="A444" s="13"/>
      <c r="B444" s="242"/>
      <c r="C444" s="243"/>
      <c r="D444" s="244" t="s">
        <v>160</v>
      </c>
      <c r="E444" s="245" t="s">
        <v>19</v>
      </c>
      <c r="F444" s="246" t="s">
        <v>574</v>
      </c>
      <c r="G444" s="243"/>
      <c r="H444" s="247">
        <v>75.828999999999994</v>
      </c>
      <c r="I444" s="248"/>
      <c r="J444" s="243"/>
      <c r="K444" s="243"/>
      <c r="L444" s="249"/>
      <c r="M444" s="250"/>
      <c r="N444" s="251"/>
      <c r="O444" s="251"/>
      <c r="P444" s="251"/>
      <c r="Q444" s="251"/>
      <c r="R444" s="251"/>
      <c r="S444" s="251"/>
      <c r="T444" s="252"/>
      <c r="U444" s="13"/>
      <c r="V444" s="13"/>
      <c r="W444" s="13"/>
      <c r="X444" s="13"/>
      <c r="Y444" s="13"/>
      <c r="Z444" s="13"/>
      <c r="AA444" s="13"/>
      <c r="AB444" s="13"/>
      <c r="AC444" s="13"/>
      <c r="AD444" s="13"/>
      <c r="AE444" s="13"/>
      <c r="AT444" s="253" t="s">
        <v>160</v>
      </c>
      <c r="AU444" s="253" t="s">
        <v>86</v>
      </c>
      <c r="AV444" s="13" t="s">
        <v>86</v>
      </c>
      <c r="AW444" s="13" t="s">
        <v>37</v>
      </c>
      <c r="AX444" s="13" t="s">
        <v>83</v>
      </c>
      <c r="AY444" s="253" t="s">
        <v>151</v>
      </c>
    </row>
    <row r="445" s="12" customFormat="1" ht="22.8" customHeight="1">
      <c r="A445" s="12"/>
      <c r="B445" s="213"/>
      <c r="C445" s="214"/>
      <c r="D445" s="215" t="s">
        <v>75</v>
      </c>
      <c r="E445" s="227" t="s">
        <v>575</v>
      </c>
      <c r="F445" s="227" t="s">
        <v>576</v>
      </c>
      <c r="G445" s="214"/>
      <c r="H445" s="214"/>
      <c r="I445" s="217"/>
      <c r="J445" s="228">
        <f>BK445</f>
        <v>0</v>
      </c>
      <c r="K445" s="214"/>
      <c r="L445" s="219"/>
      <c r="M445" s="220"/>
      <c r="N445" s="221"/>
      <c r="O445" s="221"/>
      <c r="P445" s="222">
        <f>SUM(P446:P447)</f>
        <v>0</v>
      </c>
      <c r="Q445" s="221"/>
      <c r="R445" s="222">
        <f>SUM(R446:R447)</f>
        <v>0</v>
      </c>
      <c r="S445" s="221"/>
      <c r="T445" s="223">
        <f>SUM(T446:T447)</f>
        <v>0</v>
      </c>
      <c r="U445" s="12"/>
      <c r="V445" s="12"/>
      <c r="W445" s="12"/>
      <c r="X445" s="12"/>
      <c r="Y445" s="12"/>
      <c r="Z445" s="12"/>
      <c r="AA445" s="12"/>
      <c r="AB445" s="12"/>
      <c r="AC445" s="12"/>
      <c r="AD445" s="12"/>
      <c r="AE445" s="12"/>
      <c r="AR445" s="224" t="s">
        <v>83</v>
      </c>
      <c r="AT445" s="225" t="s">
        <v>75</v>
      </c>
      <c r="AU445" s="225" t="s">
        <v>83</v>
      </c>
      <c r="AY445" s="224" t="s">
        <v>151</v>
      </c>
      <c r="BK445" s="226">
        <f>SUM(BK446:BK447)</f>
        <v>0</v>
      </c>
    </row>
    <row r="446" s="2" customFormat="1" ht="24" customHeight="1">
      <c r="A446" s="41"/>
      <c r="B446" s="42"/>
      <c r="C446" s="229" t="s">
        <v>577</v>
      </c>
      <c r="D446" s="229" t="s">
        <v>154</v>
      </c>
      <c r="E446" s="230" t="s">
        <v>578</v>
      </c>
      <c r="F446" s="231" t="s">
        <v>579</v>
      </c>
      <c r="G446" s="232" t="s">
        <v>180</v>
      </c>
      <c r="H446" s="233">
        <v>60.186999999999998</v>
      </c>
      <c r="I446" s="234"/>
      <c r="J446" s="235">
        <f>ROUND(I446*H446,2)</f>
        <v>0</v>
      </c>
      <c r="K446" s="231" t="s">
        <v>165</v>
      </c>
      <c r="L446" s="47"/>
      <c r="M446" s="236" t="s">
        <v>19</v>
      </c>
      <c r="N446" s="237" t="s">
        <v>47</v>
      </c>
      <c r="O446" s="87"/>
      <c r="P446" s="238">
        <f>O446*H446</f>
        <v>0</v>
      </c>
      <c r="Q446" s="238">
        <v>0</v>
      </c>
      <c r="R446" s="238">
        <f>Q446*H446</f>
        <v>0</v>
      </c>
      <c r="S446" s="238">
        <v>0</v>
      </c>
      <c r="T446" s="239">
        <f>S446*H446</f>
        <v>0</v>
      </c>
      <c r="U446" s="41"/>
      <c r="V446" s="41"/>
      <c r="W446" s="41"/>
      <c r="X446" s="41"/>
      <c r="Y446" s="41"/>
      <c r="Z446" s="41"/>
      <c r="AA446" s="41"/>
      <c r="AB446" s="41"/>
      <c r="AC446" s="41"/>
      <c r="AD446" s="41"/>
      <c r="AE446" s="41"/>
      <c r="AR446" s="240" t="s">
        <v>158</v>
      </c>
      <c r="AT446" s="240" t="s">
        <v>154</v>
      </c>
      <c r="AU446" s="240" t="s">
        <v>86</v>
      </c>
      <c r="AY446" s="20" t="s">
        <v>151</v>
      </c>
      <c r="BE446" s="241">
        <f>IF(N446="základní",J446,0)</f>
        <v>0</v>
      </c>
      <c r="BF446" s="241">
        <f>IF(N446="snížená",J446,0)</f>
        <v>0</v>
      </c>
      <c r="BG446" s="241">
        <f>IF(N446="zákl. přenesená",J446,0)</f>
        <v>0</v>
      </c>
      <c r="BH446" s="241">
        <f>IF(N446="sníž. přenesená",J446,0)</f>
        <v>0</v>
      </c>
      <c r="BI446" s="241">
        <f>IF(N446="nulová",J446,0)</f>
        <v>0</v>
      </c>
      <c r="BJ446" s="20" t="s">
        <v>83</v>
      </c>
      <c r="BK446" s="241">
        <f>ROUND(I446*H446,2)</f>
        <v>0</v>
      </c>
      <c r="BL446" s="20" t="s">
        <v>158</v>
      </c>
      <c r="BM446" s="240" t="s">
        <v>580</v>
      </c>
    </row>
    <row r="447" s="2" customFormat="1">
      <c r="A447" s="41"/>
      <c r="B447" s="42"/>
      <c r="C447" s="43"/>
      <c r="D447" s="244" t="s">
        <v>167</v>
      </c>
      <c r="E447" s="43"/>
      <c r="F447" s="254" t="s">
        <v>581</v>
      </c>
      <c r="G447" s="43"/>
      <c r="H447" s="43"/>
      <c r="I447" s="149"/>
      <c r="J447" s="43"/>
      <c r="K447" s="43"/>
      <c r="L447" s="47"/>
      <c r="M447" s="255"/>
      <c r="N447" s="256"/>
      <c r="O447" s="87"/>
      <c r="P447" s="87"/>
      <c r="Q447" s="87"/>
      <c r="R447" s="87"/>
      <c r="S447" s="87"/>
      <c r="T447" s="88"/>
      <c r="U447" s="41"/>
      <c r="V447" s="41"/>
      <c r="W447" s="41"/>
      <c r="X447" s="41"/>
      <c r="Y447" s="41"/>
      <c r="Z447" s="41"/>
      <c r="AA447" s="41"/>
      <c r="AB447" s="41"/>
      <c r="AC447" s="41"/>
      <c r="AD447" s="41"/>
      <c r="AE447" s="41"/>
      <c r="AT447" s="20" t="s">
        <v>167</v>
      </c>
      <c r="AU447" s="20" t="s">
        <v>86</v>
      </c>
    </row>
    <row r="448" s="12" customFormat="1" ht="25.92" customHeight="1">
      <c r="A448" s="12"/>
      <c r="B448" s="213"/>
      <c r="C448" s="214"/>
      <c r="D448" s="215" t="s">
        <v>75</v>
      </c>
      <c r="E448" s="216" t="s">
        <v>582</v>
      </c>
      <c r="F448" s="216" t="s">
        <v>583</v>
      </c>
      <c r="G448" s="214"/>
      <c r="H448" s="214"/>
      <c r="I448" s="217"/>
      <c r="J448" s="218">
        <f>BK448</f>
        <v>0</v>
      </c>
      <c r="K448" s="214"/>
      <c r="L448" s="219"/>
      <c r="M448" s="220"/>
      <c r="N448" s="221"/>
      <c r="O448" s="221"/>
      <c r="P448" s="222">
        <f>P449+P493+P533+P593+P635+P684+P725+P773</f>
        <v>0</v>
      </c>
      <c r="Q448" s="221"/>
      <c r="R448" s="222">
        <f>R449+R493+R533+R593+R635+R684+R725+R773</f>
        <v>20.893598449999999</v>
      </c>
      <c r="S448" s="221"/>
      <c r="T448" s="223">
        <f>T449+T493+T533+T593+T635+T684+T725+T773</f>
        <v>1.9959549999999999</v>
      </c>
      <c r="U448" s="12"/>
      <c r="V448" s="12"/>
      <c r="W448" s="12"/>
      <c r="X448" s="12"/>
      <c r="Y448" s="12"/>
      <c r="Z448" s="12"/>
      <c r="AA448" s="12"/>
      <c r="AB448" s="12"/>
      <c r="AC448" s="12"/>
      <c r="AD448" s="12"/>
      <c r="AE448" s="12"/>
      <c r="AR448" s="224" t="s">
        <v>86</v>
      </c>
      <c r="AT448" s="225" t="s">
        <v>75</v>
      </c>
      <c r="AU448" s="225" t="s">
        <v>76</v>
      </c>
      <c r="AY448" s="224" t="s">
        <v>151</v>
      </c>
      <c r="BK448" s="226">
        <f>BK449+BK493+BK533+BK593+BK635+BK684+BK725+BK773</f>
        <v>0</v>
      </c>
    </row>
    <row r="449" s="12" customFormat="1" ht="22.8" customHeight="1">
      <c r="A449" s="12"/>
      <c r="B449" s="213"/>
      <c r="C449" s="214"/>
      <c r="D449" s="215" t="s">
        <v>75</v>
      </c>
      <c r="E449" s="227" t="s">
        <v>584</v>
      </c>
      <c r="F449" s="227" t="s">
        <v>585</v>
      </c>
      <c r="G449" s="214"/>
      <c r="H449" s="214"/>
      <c r="I449" s="217"/>
      <c r="J449" s="228">
        <f>BK449</f>
        <v>0</v>
      </c>
      <c r="K449" s="214"/>
      <c r="L449" s="219"/>
      <c r="M449" s="220"/>
      <c r="N449" s="221"/>
      <c r="O449" s="221"/>
      <c r="P449" s="222">
        <f>SUM(P450:P492)</f>
        <v>0</v>
      </c>
      <c r="Q449" s="221"/>
      <c r="R449" s="222">
        <f>SUM(R450:R492)</f>
        <v>0.98549999999999993</v>
      </c>
      <c r="S449" s="221"/>
      <c r="T449" s="223">
        <f>SUM(T450:T492)</f>
        <v>0</v>
      </c>
      <c r="U449" s="12"/>
      <c r="V449" s="12"/>
      <c r="W449" s="12"/>
      <c r="X449" s="12"/>
      <c r="Y449" s="12"/>
      <c r="Z449" s="12"/>
      <c r="AA449" s="12"/>
      <c r="AB449" s="12"/>
      <c r="AC449" s="12"/>
      <c r="AD449" s="12"/>
      <c r="AE449" s="12"/>
      <c r="AR449" s="224" t="s">
        <v>86</v>
      </c>
      <c r="AT449" s="225" t="s">
        <v>75</v>
      </c>
      <c r="AU449" s="225" t="s">
        <v>83</v>
      </c>
      <c r="AY449" s="224" t="s">
        <v>151</v>
      </c>
      <c r="BK449" s="226">
        <f>SUM(BK450:BK492)</f>
        <v>0</v>
      </c>
    </row>
    <row r="450" s="2" customFormat="1" ht="36" customHeight="1">
      <c r="A450" s="41"/>
      <c r="B450" s="42"/>
      <c r="C450" s="229" t="s">
        <v>586</v>
      </c>
      <c r="D450" s="229" t="s">
        <v>154</v>
      </c>
      <c r="E450" s="230" t="s">
        <v>587</v>
      </c>
      <c r="F450" s="231" t="s">
        <v>588</v>
      </c>
      <c r="G450" s="232" t="s">
        <v>157</v>
      </c>
      <c r="H450" s="233">
        <v>176</v>
      </c>
      <c r="I450" s="234"/>
      <c r="J450" s="235">
        <f>ROUND(I450*H450,2)</f>
        <v>0</v>
      </c>
      <c r="K450" s="231" t="s">
        <v>19</v>
      </c>
      <c r="L450" s="47"/>
      <c r="M450" s="236" t="s">
        <v>19</v>
      </c>
      <c r="N450" s="237" t="s">
        <v>47</v>
      </c>
      <c r="O450" s="87"/>
      <c r="P450" s="238">
        <f>O450*H450</f>
        <v>0</v>
      </c>
      <c r="Q450" s="238">
        <v>0.0044999999999999997</v>
      </c>
      <c r="R450" s="238">
        <f>Q450*H450</f>
        <v>0.79199999999999993</v>
      </c>
      <c r="S450" s="238">
        <v>0</v>
      </c>
      <c r="T450" s="239">
        <f>S450*H450</f>
        <v>0</v>
      </c>
      <c r="U450" s="41"/>
      <c r="V450" s="41"/>
      <c r="W450" s="41"/>
      <c r="X450" s="41"/>
      <c r="Y450" s="41"/>
      <c r="Z450" s="41"/>
      <c r="AA450" s="41"/>
      <c r="AB450" s="41"/>
      <c r="AC450" s="41"/>
      <c r="AD450" s="41"/>
      <c r="AE450" s="41"/>
      <c r="AR450" s="240" t="s">
        <v>266</v>
      </c>
      <c r="AT450" s="240" t="s">
        <v>154</v>
      </c>
      <c r="AU450" s="240" t="s">
        <v>86</v>
      </c>
      <c r="AY450" s="20" t="s">
        <v>151</v>
      </c>
      <c r="BE450" s="241">
        <f>IF(N450="základní",J450,0)</f>
        <v>0</v>
      </c>
      <c r="BF450" s="241">
        <f>IF(N450="snížená",J450,0)</f>
        <v>0</v>
      </c>
      <c r="BG450" s="241">
        <f>IF(N450="zákl. přenesená",J450,0)</f>
        <v>0</v>
      </c>
      <c r="BH450" s="241">
        <f>IF(N450="sníž. přenesená",J450,0)</f>
        <v>0</v>
      </c>
      <c r="BI450" s="241">
        <f>IF(N450="nulová",J450,0)</f>
        <v>0</v>
      </c>
      <c r="BJ450" s="20" t="s">
        <v>83</v>
      </c>
      <c r="BK450" s="241">
        <f>ROUND(I450*H450,2)</f>
        <v>0</v>
      </c>
      <c r="BL450" s="20" t="s">
        <v>266</v>
      </c>
      <c r="BM450" s="240" t="s">
        <v>589</v>
      </c>
    </row>
    <row r="451" s="14" customFormat="1">
      <c r="A451" s="14"/>
      <c r="B451" s="257"/>
      <c r="C451" s="258"/>
      <c r="D451" s="244" t="s">
        <v>160</v>
      </c>
      <c r="E451" s="259" t="s">
        <v>19</v>
      </c>
      <c r="F451" s="260" t="s">
        <v>209</v>
      </c>
      <c r="G451" s="258"/>
      <c r="H451" s="259" t="s">
        <v>19</v>
      </c>
      <c r="I451" s="261"/>
      <c r="J451" s="258"/>
      <c r="K451" s="258"/>
      <c r="L451" s="262"/>
      <c r="M451" s="263"/>
      <c r="N451" s="264"/>
      <c r="O451" s="264"/>
      <c r="P451" s="264"/>
      <c r="Q451" s="264"/>
      <c r="R451" s="264"/>
      <c r="S451" s="264"/>
      <c r="T451" s="265"/>
      <c r="U451" s="14"/>
      <c r="V451" s="14"/>
      <c r="W451" s="14"/>
      <c r="X451" s="14"/>
      <c r="Y451" s="14"/>
      <c r="Z451" s="14"/>
      <c r="AA451" s="14"/>
      <c r="AB451" s="14"/>
      <c r="AC451" s="14"/>
      <c r="AD451" s="14"/>
      <c r="AE451" s="14"/>
      <c r="AT451" s="266" t="s">
        <v>160</v>
      </c>
      <c r="AU451" s="266" t="s">
        <v>86</v>
      </c>
      <c r="AV451" s="14" t="s">
        <v>83</v>
      </c>
      <c r="AW451" s="14" t="s">
        <v>37</v>
      </c>
      <c r="AX451" s="14" t="s">
        <v>76</v>
      </c>
      <c r="AY451" s="266" t="s">
        <v>151</v>
      </c>
    </row>
    <row r="452" s="14" customFormat="1">
      <c r="A452" s="14"/>
      <c r="B452" s="257"/>
      <c r="C452" s="258"/>
      <c r="D452" s="244" t="s">
        <v>160</v>
      </c>
      <c r="E452" s="259" t="s">
        <v>19</v>
      </c>
      <c r="F452" s="260" t="s">
        <v>210</v>
      </c>
      <c r="G452" s="258"/>
      <c r="H452" s="259" t="s">
        <v>19</v>
      </c>
      <c r="I452" s="261"/>
      <c r="J452" s="258"/>
      <c r="K452" s="258"/>
      <c r="L452" s="262"/>
      <c r="M452" s="263"/>
      <c r="N452" s="264"/>
      <c r="O452" s="264"/>
      <c r="P452" s="264"/>
      <c r="Q452" s="264"/>
      <c r="R452" s="264"/>
      <c r="S452" s="264"/>
      <c r="T452" s="265"/>
      <c r="U452" s="14"/>
      <c r="V452" s="14"/>
      <c r="W452" s="14"/>
      <c r="X452" s="14"/>
      <c r="Y452" s="14"/>
      <c r="Z452" s="14"/>
      <c r="AA452" s="14"/>
      <c r="AB452" s="14"/>
      <c r="AC452" s="14"/>
      <c r="AD452" s="14"/>
      <c r="AE452" s="14"/>
      <c r="AT452" s="266" t="s">
        <v>160</v>
      </c>
      <c r="AU452" s="266" t="s">
        <v>86</v>
      </c>
      <c r="AV452" s="14" t="s">
        <v>83</v>
      </c>
      <c r="AW452" s="14" t="s">
        <v>37</v>
      </c>
      <c r="AX452" s="14" t="s">
        <v>76</v>
      </c>
      <c r="AY452" s="266" t="s">
        <v>151</v>
      </c>
    </row>
    <row r="453" s="13" customFormat="1">
      <c r="A453" s="13"/>
      <c r="B453" s="242"/>
      <c r="C453" s="243"/>
      <c r="D453" s="244" t="s">
        <v>160</v>
      </c>
      <c r="E453" s="245" t="s">
        <v>19</v>
      </c>
      <c r="F453" s="246" t="s">
        <v>590</v>
      </c>
      <c r="G453" s="243"/>
      <c r="H453" s="247">
        <v>3.1960000000000002</v>
      </c>
      <c r="I453" s="248"/>
      <c r="J453" s="243"/>
      <c r="K453" s="243"/>
      <c r="L453" s="249"/>
      <c r="M453" s="250"/>
      <c r="N453" s="251"/>
      <c r="O453" s="251"/>
      <c r="P453" s="251"/>
      <c r="Q453" s="251"/>
      <c r="R453" s="251"/>
      <c r="S453" s="251"/>
      <c r="T453" s="252"/>
      <c r="U453" s="13"/>
      <c r="V453" s="13"/>
      <c r="W453" s="13"/>
      <c r="X453" s="13"/>
      <c r="Y453" s="13"/>
      <c r="Z453" s="13"/>
      <c r="AA453" s="13"/>
      <c r="AB453" s="13"/>
      <c r="AC453" s="13"/>
      <c r="AD453" s="13"/>
      <c r="AE453" s="13"/>
      <c r="AT453" s="253" t="s">
        <v>160</v>
      </c>
      <c r="AU453" s="253" t="s">
        <v>86</v>
      </c>
      <c r="AV453" s="13" t="s">
        <v>86</v>
      </c>
      <c r="AW453" s="13" t="s">
        <v>37</v>
      </c>
      <c r="AX453" s="13" t="s">
        <v>76</v>
      </c>
      <c r="AY453" s="253" t="s">
        <v>151</v>
      </c>
    </row>
    <row r="454" s="13" customFormat="1">
      <c r="A454" s="13"/>
      <c r="B454" s="242"/>
      <c r="C454" s="243"/>
      <c r="D454" s="244" t="s">
        <v>160</v>
      </c>
      <c r="E454" s="245" t="s">
        <v>19</v>
      </c>
      <c r="F454" s="246" t="s">
        <v>591</v>
      </c>
      <c r="G454" s="243"/>
      <c r="H454" s="247">
        <v>10.41</v>
      </c>
      <c r="I454" s="248"/>
      <c r="J454" s="243"/>
      <c r="K454" s="243"/>
      <c r="L454" s="249"/>
      <c r="M454" s="250"/>
      <c r="N454" s="251"/>
      <c r="O454" s="251"/>
      <c r="P454" s="251"/>
      <c r="Q454" s="251"/>
      <c r="R454" s="251"/>
      <c r="S454" s="251"/>
      <c r="T454" s="252"/>
      <c r="U454" s="13"/>
      <c r="V454" s="13"/>
      <c r="W454" s="13"/>
      <c r="X454" s="13"/>
      <c r="Y454" s="13"/>
      <c r="Z454" s="13"/>
      <c r="AA454" s="13"/>
      <c r="AB454" s="13"/>
      <c r="AC454" s="13"/>
      <c r="AD454" s="13"/>
      <c r="AE454" s="13"/>
      <c r="AT454" s="253" t="s">
        <v>160</v>
      </c>
      <c r="AU454" s="253" t="s">
        <v>86</v>
      </c>
      <c r="AV454" s="13" t="s">
        <v>86</v>
      </c>
      <c r="AW454" s="13" t="s">
        <v>37</v>
      </c>
      <c r="AX454" s="13" t="s">
        <v>76</v>
      </c>
      <c r="AY454" s="253" t="s">
        <v>151</v>
      </c>
    </row>
    <row r="455" s="13" customFormat="1">
      <c r="A455" s="13"/>
      <c r="B455" s="242"/>
      <c r="C455" s="243"/>
      <c r="D455" s="244" t="s">
        <v>160</v>
      </c>
      <c r="E455" s="245" t="s">
        <v>19</v>
      </c>
      <c r="F455" s="246" t="s">
        <v>592</v>
      </c>
      <c r="G455" s="243"/>
      <c r="H455" s="247">
        <v>13.630000000000001</v>
      </c>
      <c r="I455" s="248"/>
      <c r="J455" s="243"/>
      <c r="K455" s="243"/>
      <c r="L455" s="249"/>
      <c r="M455" s="250"/>
      <c r="N455" s="251"/>
      <c r="O455" s="251"/>
      <c r="P455" s="251"/>
      <c r="Q455" s="251"/>
      <c r="R455" s="251"/>
      <c r="S455" s="251"/>
      <c r="T455" s="252"/>
      <c r="U455" s="13"/>
      <c r="V455" s="13"/>
      <c r="W455" s="13"/>
      <c r="X455" s="13"/>
      <c r="Y455" s="13"/>
      <c r="Z455" s="13"/>
      <c r="AA455" s="13"/>
      <c r="AB455" s="13"/>
      <c r="AC455" s="13"/>
      <c r="AD455" s="13"/>
      <c r="AE455" s="13"/>
      <c r="AT455" s="253" t="s">
        <v>160</v>
      </c>
      <c r="AU455" s="253" t="s">
        <v>86</v>
      </c>
      <c r="AV455" s="13" t="s">
        <v>86</v>
      </c>
      <c r="AW455" s="13" t="s">
        <v>37</v>
      </c>
      <c r="AX455" s="13" t="s">
        <v>76</v>
      </c>
      <c r="AY455" s="253" t="s">
        <v>151</v>
      </c>
    </row>
    <row r="456" s="13" customFormat="1">
      <c r="A456" s="13"/>
      <c r="B456" s="242"/>
      <c r="C456" s="243"/>
      <c r="D456" s="244" t="s">
        <v>160</v>
      </c>
      <c r="E456" s="245" t="s">
        <v>19</v>
      </c>
      <c r="F456" s="246" t="s">
        <v>593</v>
      </c>
      <c r="G456" s="243"/>
      <c r="H456" s="247">
        <v>15</v>
      </c>
      <c r="I456" s="248"/>
      <c r="J456" s="243"/>
      <c r="K456" s="243"/>
      <c r="L456" s="249"/>
      <c r="M456" s="250"/>
      <c r="N456" s="251"/>
      <c r="O456" s="251"/>
      <c r="P456" s="251"/>
      <c r="Q456" s="251"/>
      <c r="R456" s="251"/>
      <c r="S456" s="251"/>
      <c r="T456" s="252"/>
      <c r="U456" s="13"/>
      <c r="V456" s="13"/>
      <c r="W456" s="13"/>
      <c r="X456" s="13"/>
      <c r="Y456" s="13"/>
      <c r="Z456" s="13"/>
      <c r="AA456" s="13"/>
      <c r="AB456" s="13"/>
      <c r="AC456" s="13"/>
      <c r="AD456" s="13"/>
      <c r="AE456" s="13"/>
      <c r="AT456" s="253" t="s">
        <v>160</v>
      </c>
      <c r="AU456" s="253" t="s">
        <v>86</v>
      </c>
      <c r="AV456" s="13" t="s">
        <v>86</v>
      </c>
      <c r="AW456" s="13" t="s">
        <v>37</v>
      </c>
      <c r="AX456" s="13" t="s">
        <v>76</v>
      </c>
      <c r="AY456" s="253" t="s">
        <v>151</v>
      </c>
    </row>
    <row r="457" s="13" customFormat="1">
      <c r="A457" s="13"/>
      <c r="B457" s="242"/>
      <c r="C457" s="243"/>
      <c r="D457" s="244" t="s">
        <v>160</v>
      </c>
      <c r="E457" s="245" t="s">
        <v>19</v>
      </c>
      <c r="F457" s="246" t="s">
        <v>594</v>
      </c>
      <c r="G457" s="243"/>
      <c r="H457" s="247">
        <v>8.1180000000000003</v>
      </c>
      <c r="I457" s="248"/>
      <c r="J457" s="243"/>
      <c r="K457" s="243"/>
      <c r="L457" s="249"/>
      <c r="M457" s="250"/>
      <c r="N457" s="251"/>
      <c r="O457" s="251"/>
      <c r="P457" s="251"/>
      <c r="Q457" s="251"/>
      <c r="R457" s="251"/>
      <c r="S457" s="251"/>
      <c r="T457" s="252"/>
      <c r="U457" s="13"/>
      <c r="V457" s="13"/>
      <c r="W457" s="13"/>
      <c r="X457" s="13"/>
      <c r="Y457" s="13"/>
      <c r="Z457" s="13"/>
      <c r="AA457" s="13"/>
      <c r="AB457" s="13"/>
      <c r="AC457" s="13"/>
      <c r="AD457" s="13"/>
      <c r="AE457" s="13"/>
      <c r="AT457" s="253" t="s">
        <v>160</v>
      </c>
      <c r="AU457" s="253" t="s">
        <v>86</v>
      </c>
      <c r="AV457" s="13" t="s">
        <v>86</v>
      </c>
      <c r="AW457" s="13" t="s">
        <v>37</v>
      </c>
      <c r="AX457" s="13" t="s">
        <v>76</v>
      </c>
      <c r="AY457" s="253" t="s">
        <v>151</v>
      </c>
    </row>
    <row r="458" s="14" customFormat="1">
      <c r="A458" s="14"/>
      <c r="B458" s="257"/>
      <c r="C458" s="258"/>
      <c r="D458" s="244" t="s">
        <v>160</v>
      </c>
      <c r="E458" s="259" t="s">
        <v>19</v>
      </c>
      <c r="F458" s="260" t="s">
        <v>213</v>
      </c>
      <c r="G458" s="258"/>
      <c r="H458" s="259" t="s">
        <v>19</v>
      </c>
      <c r="I458" s="261"/>
      <c r="J458" s="258"/>
      <c r="K458" s="258"/>
      <c r="L458" s="262"/>
      <c r="M458" s="263"/>
      <c r="N458" s="264"/>
      <c r="O458" s="264"/>
      <c r="P458" s="264"/>
      <c r="Q458" s="264"/>
      <c r="R458" s="264"/>
      <c r="S458" s="264"/>
      <c r="T458" s="265"/>
      <c r="U458" s="14"/>
      <c r="V458" s="14"/>
      <c r="W458" s="14"/>
      <c r="X458" s="14"/>
      <c r="Y458" s="14"/>
      <c r="Z458" s="14"/>
      <c r="AA458" s="14"/>
      <c r="AB458" s="14"/>
      <c r="AC458" s="14"/>
      <c r="AD458" s="14"/>
      <c r="AE458" s="14"/>
      <c r="AT458" s="266" t="s">
        <v>160</v>
      </c>
      <c r="AU458" s="266" t="s">
        <v>86</v>
      </c>
      <c r="AV458" s="14" t="s">
        <v>83</v>
      </c>
      <c r="AW458" s="14" t="s">
        <v>37</v>
      </c>
      <c r="AX458" s="14" t="s">
        <v>76</v>
      </c>
      <c r="AY458" s="266" t="s">
        <v>151</v>
      </c>
    </row>
    <row r="459" s="13" customFormat="1">
      <c r="A459" s="13"/>
      <c r="B459" s="242"/>
      <c r="C459" s="243"/>
      <c r="D459" s="244" t="s">
        <v>160</v>
      </c>
      <c r="E459" s="245" t="s">
        <v>19</v>
      </c>
      <c r="F459" s="246" t="s">
        <v>595</v>
      </c>
      <c r="G459" s="243"/>
      <c r="H459" s="247">
        <v>5.6799999999999997</v>
      </c>
      <c r="I459" s="248"/>
      <c r="J459" s="243"/>
      <c r="K459" s="243"/>
      <c r="L459" s="249"/>
      <c r="M459" s="250"/>
      <c r="N459" s="251"/>
      <c r="O459" s="251"/>
      <c r="P459" s="251"/>
      <c r="Q459" s="251"/>
      <c r="R459" s="251"/>
      <c r="S459" s="251"/>
      <c r="T459" s="252"/>
      <c r="U459" s="13"/>
      <c r="V459" s="13"/>
      <c r="W459" s="13"/>
      <c r="X459" s="13"/>
      <c r="Y459" s="13"/>
      <c r="Z459" s="13"/>
      <c r="AA459" s="13"/>
      <c r="AB459" s="13"/>
      <c r="AC459" s="13"/>
      <c r="AD459" s="13"/>
      <c r="AE459" s="13"/>
      <c r="AT459" s="253" t="s">
        <v>160</v>
      </c>
      <c r="AU459" s="253" t="s">
        <v>86</v>
      </c>
      <c r="AV459" s="13" t="s">
        <v>86</v>
      </c>
      <c r="AW459" s="13" t="s">
        <v>37</v>
      </c>
      <c r="AX459" s="13" t="s">
        <v>76</v>
      </c>
      <c r="AY459" s="253" t="s">
        <v>151</v>
      </c>
    </row>
    <row r="460" s="13" customFormat="1">
      <c r="A460" s="13"/>
      <c r="B460" s="242"/>
      <c r="C460" s="243"/>
      <c r="D460" s="244" t="s">
        <v>160</v>
      </c>
      <c r="E460" s="245" t="s">
        <v>19</v>
      </c>
      <c r="F460" s="246" t="s">
        <v>596</v>
      </c>
      <c r="G460" s="243"/>
      <c r="H460" s="247">
        <v>11.09</v>
      </c>
      <c r="I460" s="248"/>
      <c r="J460" s="243"/>
      <c r="K460" s="243"/>
      <c r="L460" s="249"/>
      <c r="M460" s="250"/>
      <c r="N460" s="251"/>
      <c r="O460" s="251"/>
      <c r="P460" s="251"/>
      <c r="Q460" s="251"/>
      <c r="R460" s="251"/>
      <c r="S460" s="251"/>
      <c r="T460" s="252"/>
      <c r="U460" s="13"/>
      <c r="V460" s="13"/>
      <c r="W460" s="13"/>
      <c r="X460" s="13"/>
      <c r="Y460" s="13"/>
      <c r="Z460" s="13"/>
      <c r="AA460" s="13"/>
      <c r="AB460" s="13"/>
      <c r="AC460" s="13"/>
      <c r="AD460" s="13"/>
      <c r="AE460" s="13"/>
      <c r="AT460" s="253" t="s">
        <v>160</v>
      </c>
      <c r="AU460" s="253" t="s">
        <v>86</v>
      </c>
      <c r="AV460" s="13" t="s">
        <v>86</v>
      </c>
      <c r="AW460" s="13" t="s">
        <v>37</v>
      </c>
      <c r="AX460" s="13" t="s">
        <v>76</v>
      </c>
      <c r="AY460" s="253" t="s">
        <v>151</v>
      </c>
    </row>
    <row r="461" s="13" customFormat="1">
      <c r="A461" s="13"/>
      <c r="B461" s="242"/>
      <c r="C461" s="243"/>
      <c r="D461" s="244" t="s">
        <v>160</v>
      </c>
      <c r="E461" s="245" t="s">
        <v>19</v>
      </c>
      <c r="F461" s="246" t="s">
        <v>597</v>
      </c>
      <c r="G461" s="243"/>
      <c r="H461" s="247">
        <v>13.9</v>
      </c>
      <c r="I461" s="248"/>
      <c r="J461" s="243"/>
      <c r="K461" s="243"/>
      <c r="L461" s="249"/>
      <c r="M461" s="250"/>
      <c r="N461" s="251"/>
      <c r="O461" s="251"/>
      <c r="P461" s="251"/>
      <c r="Q461" s="251"/>
      <c r="R461" s="251"/>
      <c r="S461" s="251"/>
      <c r="T461" s="252"/>
      <c r="U461" s="13"/>
      <c r="V461" s="13"/>
      <c r="W461" s="13"/>
      <c r="X461" s="13"/>
      <c r="Y461" s="13"/>
      <c r="Z461" s="13"/>
      <c r="AA461" s="13"/>
      <c r="AB461" s="13"/>
      <c r="AC461" s="13"/>
      <c r="AD461" s="13"/>
      <c r="AE461" s="13"/>
      <c r="AT461" s="253" t="s">
        <v>160</v>
      </c>
      <c r="AU461" s="253" t="s">
        <v>86</v>
      </c>
      <c r="AV461" s="13" t="s">
        <v>86</v>
      </c>
      <c r="AW461" s="13" t="s">
        <v>37</v>
      </c>
      <c r="AX461" s="13" t="s">
        <v>76</v>
      </c>
      <c r="AY461" s="253" t="s">
        <v>151</v>
      </c>
    </row>
    <row r="462" s="13" customFormat="1">
      <c r="A462" s="13"/>
      <c r="B462" s="242"/>
      <c r="C462" s="243"/>
      <c r="D462" s="244" t="s">
        <v>160</v>
      </c>
      <c r="E462" s="245" t="s">
        <v>19</v>
      </c>
      <c r="F462" s="246" t="s">
        <v>598</v>
      </c>
      <c r="G462" s="243"/>
      <c r="H462" s="247">
        <v>15</v>
      </c>
      <c r="I462" s="248"/>
      <c r="J462" s="243"/>
      <c r="K462" s="243"/>
      <c r="L462" s="249"/>
      <c r="M462" s="250"/>
      <c r="N462" s="251"/>
      <c r="O462" s="251"/>
      <c r="P462" s="251"/>
      <c r="Q462" s="251"/>
      <c r="R462" s="251"/>
      <c r="S462" s="251"/>
      <c r="T462" s="252"/>
      <c r="U462" s="13"/>
      <c r="V462" s="13"/>
      <c r="W462" s="13"/>
      <c r="X462" s="13"/>
      <c r="Y462" s="13"/>
      <c r="Z462" s="13"/>
      <c r="AA462" s="13"/>
      <c r="AB462" s="13"/>
      <c r="AC462" s="13"/>
      <c r="AD462" s="13"/>
      <c r="AE462" s="13"/>
      <c r="AT462" s="253" t="s">
        <v>160</v>
      </c>
      <c r="AU462" s="253" t="s">
        <v>86</v>
      </c>
      <c r="AV462" s="13" t="s">
        <v>86</v>
      </c>
      <c r="AW462" s="13" t="s">
        <v>37</v>
      </c>
      <c r="AX462" s="13" t="s">
        <v>76</v>
      </c>
      <c r="AY462" s="253" t="s">
        <v>151</v>
      </c>
    </row>
    <row r="463" s="13" customFormat="1">
      <c r="A463" s="13"/>
      <c r="B463" s="242"/>
      <c r="C463" s="243"/>
      <c r="D463" s="244" t="s">
        <v>160</v>
      </c>
      <c r="E463" s="245" t="s">
        <v>19</v>
      </c>
      <c r="F463" s="246" t="s">
        <v>599</v>
      </c>
      <c r="G463" s="243"/>
      <c r="H463" s="247">
        <v>12.74</v>
      </c>
      <c r="I463" s="248"/>
      <c r="J463" s="243"/>
      <c r="K463" s="243"/>
      <c r="L463" s="249"/>
      <c r="M463" s="250"/>
      <c r="N463" s="251"/>
      <c r="O463" s="251"/>
      <c r="P463" s="251"/>
      <c r="Q463" s="251"/>
      <c r="R463" s="251"/>
      <c r="S463" s="251"/>
      <c r="T463" s="252"/>
      <c r="U463" s="13"/>
      <c r="V463" s="13"/>
      <c r="W463" s="13"/>
      <c r="X463" s="13"/>
      <c r="Y463" s="13"/>
      <c r="Z463" s="13"/>
      <c r="AA463" s="13"/>
      <c r="AB463" s="13"/>
      <c r="AC463" s="13"/>
      <c r="AD463" s="13"/>
      <c r="AE463" s="13"/>
      <c r="AT463" s="253" t="s">
        <v>160</v>
      </c>
      <c r="AU463" s="253" t="s">
        <v>86</v>
      </c>
      <c r="AV463" s="13" t="s">
        <v>86</v>
      </c>
      <c r="AW463" s="13" t="s">
        <v>37</v>
      </c>
      <c r="AX463" s="13" t="s">
        <v>76</v>
      </c>
      <c r="AY463" s="253" t="s">
        <v>151</v>
      </c>
    </row>
    <row r="464" s="13" customFormat="1">
      <c r="A464" s="13"/>
      <c r="B464" s="242"/>
      <c r="C464" s="243"/>
      <c r="D464" s="244" t="s">
        <v>160</v>
      </c>
      <c r="E464" s="245" t="s">
        <v>19</v>
      </c>
      <c r="F464" s="246" t="s">
        <v>600</v>
      </c>
      <c r="G464" s="243"/>
      <c r="H464" s="247">
        <v>3.9500000000000002</v>
      </c>
      <c r="I464" s="248"/>
      <c r="J464" s="243"/>
      <c r="K464" s="243"/>
      <c r="L464" s="249"/>
      <c r="M464" s="250"/>
      <c r="N464" s="251"/>
      <c r="O464" s="251"/>
      <c r="P464" s="251"/>
      <c r="Q464" s="251"/>
      <c r="R464" s="251"/>
      <c r="S464" s="251"/>
      <c r="T464" s="252"/>
      <c r="U464" s="13"/>
      <c r="V464" s="13"/>
      <c r="W464" s="13"/>
      <c r="X464" s="13"/>
      <c r="Y464" s="13"/>
      <c r="Z464" s="13"/>
      <c r="AA464" s="13"/>
      <c r="AB464" s="13"/>
      <c r="AC464" s="13"/>
      <c r="AD464" s="13"/>
      <c r="AE464" s="13"/>
      <c r="AT464" s="253" t="s">
        <v>160</v>
      </c>
      <c r="AU464" s="253" t="s">
        <v>86</v>
      </c>
      <c r="AV464" s="13" t="s">
        <v>86</v>
      </c>
      <c r="AW464" s="13" t="s">
        <v>37</v>
      </c>
      <c r="AX464" s="13" t="s">
        <v>76</v>
      </c>
      <c r="AY464" s="253" t="s">
        <v>151</v>
      </c>
    </row>
    <row r="465" s="14" customFormat="1">
      <c r="A465" s="14"/>
      <c r="B465" s="257"/>
      <c r="C465" s="258"/>
      <c r="D465" s="244" t="s">
        <v>160</v>
      </c>
      <c r="E465" s="259" t="s">
        <v>19</v>
      </c>
      <c r="F465" s="260" t="s">
        <v>216</v>
      </c>
      <c r="G465" s="258"/>
      <c r="H465" s="259" t="s">
        <v>19</v>
      </c>
      <c r="I465" s="261"/>
      <c r="J465" s="258"/>
      <c r="K465" s="258"/>
      <c r="L465" s="262"/>
      <c r="M465" s="263"/>
      <c r="N465" s="264"/>
      <c r="O465" s="264"/>
      <c r="P465" s="264"/>
      <c r="Q465" s="264"/>
      <c r="R465" s="264"/>
      <c r="S465" s="264"/>
      <c r="T465" s="265"/>
      <c r="U465" s="14"/>
      <c r="V465" s="14"/>
      <c r="W465" s="14"/>
      <c r="X465" s="14"/>
      <c r="Y465" s="14"/>
      <c r="Z465" s="14"/>
      <c r="AA465" s="14"/>
      <c r="AB465" s="14"/>
      <c r="AC465" s="14"/>
      <c r="AD465" s="14"/>
      <c r="AE465" s="14"/>
      <c r="AT465" s="266" t="s">
        <v>160</v>
      </c>
      <c r="AU465" s="266" t="s">
        <v>86</v>
      </c>
      <c r="AV465" s="14" t="s">
        <v>83</v>
      </c>
      <c r="AW465" s="14" t="s">
        <v>37</v>
      </c>
      <c r="AX465" s="14" t="s">
        <v>76</v>
      </c>
      <c r="AY465" s="266" t="s">
        <v>151</v>
      </c>
    </row>
    <row r="466" s="13" customFormat="1">
      <c r="A466" s="13"/>
      <c r="B466" s="242"/>
      <c r="C466" s="243"/>
      <c r="D466" s="244" t="s">
        <v>160</v>
      </c>
      <c r="E466" s="245" t="s">
        <v>19</v>
      </c>
      <c r="F466" s="246" t="s">
        <v>601</v>
      </c>
      <c r="G466" s="243"/>
      <c r="H466" s="247">
        <v>6.46</v>
      </c>
      <c r="I466" s="248"/>
      <c r="J466" s="243"/>
      <c r="K466" s="243"/>
      <c r="L466" s="249"/>
      <c r="M466" s="250"/>
      <c r="N466" s="251"/>
      <c r="O466" s="251"/>
      <c r="P466" s="251"/>
      <c r="Q466" s="251"/>
      <c r="R466" s="251"/>
      <c r="S466" s="251"/>
      <c r="T466" s="252"/>
      <c r="U466" s="13"/>
      <c r="V466" s="13"/>
      <c r="W466" s="13"/>
      <c r="X466" s="13"/>
      <c r="Y466" s="13"/>
      <c r="Z466" s="13"/>
      <c r="AA466" s="13"/>
      <c r="AB466" s="13"/>
      <c r="AC466" s="13"/>
      <c r="AD466" s="13"/>
      <c r="AE466" s="13"/>
      <c r="AT466" s="253" t="s">
        <v>160</v>
      </c>
      <c r="AU466" s="253" t="s">
        <v>86</v>
      </c>
      <c r="AV466" s="13" t="s">
        <v>86</v>
      </c>
      <c r="AW466" s="13" t="s">
        <v>37</v>
      </c>
      <c r="AX466" s="13" t="s">
        <v>76</v>
      </c>
      <c r="AY466" s="253" t="s">
        <v>151</v>
      </c>
    </row>
    <row r="467" s="13" customFormat="1">
      <c r="A467" s="13"/>
      <c r="B467" s="242"/>
      <c r="C467" s="243"/>
      <c r="D467" s="244" t="s">
        <v>160</v>
      </c>
      <c r="E467" s="245" t="s">
        <v>19</v>
      </c>
      <c r="F467" s="246" t="s">
        <v>602</v>
      </c>
      <c r="G467" s="243"/>
      <c r="H467" s="247">
        <v>10.890000000000001</v>
      </c>
      <c r="I467" s="248"/>
      <c r="J467" s="243"/>
      <c r="K467" s="243"/>
      <c r="L467" s="249"/>
      <c r="M467" s="250"/>
      <c r="N467" s="251"/>
      <c r="O467" s="251"/>
      <c r="P467" s="251"/>
      <c r="Q467" s="251"/>
      <c r="R467" s="251"/>
      <c r="S467" s="251"/>
      <c r="T467" s="252"/>
      <c r="U467" s="13"/>
      <c r="V467" s="13"/>
      <c r="W467" s="13"/>
      <c r="X467" s="13"/>
      <c r="Y467" s="13"/>
      <c r="Z467" s="13"/>
      <c r="AA467" s="13"/>
      <c r="AB467" s="13"/>
      <c r="AC467" s="13"/>
      <c r="AD467" s="13"/>
      <c r="AE467" s="13"/>
      <c r="AT467" s="253" t="s">
        <v>160</v>
      </c>
      <c r="AU467" s="253" t="s">
        <v>86</v>
      </c>
      <c r="AV467" s="13" t="s">
        <v>86</v>
      </c>
      <c r="AW467" s="13" t="s">
        <v>37</v>
      </c>
      <c r="AX467" s="13" t="s">
        <v>76</v>
      </c>
      <c r="AY467" s="253" t="s">
        <v>151</v>
      </c>
    </row>
    <row r="468" s="13" customFormat="1">
      <c r="A468" s="13"/>
      <c r="B468" s="242"/>
      <c r="C468" s="243"/>
      <c r="D468" s="244" t="s">
        <v>160</v>
      </c>
      <c r="E468" s="245" t="s">
        <v>19</v>
      </c>
      <c r="F468" s="246" t="s">
        <v>603</v>
      </c>
      <c r="G468" s="243"/>
      <c r="H468" s="247">
        <v>13.9</v>
      </c>
      <c r="I468" s="248"/>
      <c r="J468" s="243"/>
      <c r="K468" s="243"/>
      <c r="L468" s="249"/>
      <c r="M468" s="250"/>
      <c r="N468" s="251"/>
      <c r="O468" s="251"/>
      <c r="P468" s="251"/>
      <c r="Q468" s="251"/>
      <c r="R468" s="251"/>
      <c r="S468" s="251"/>
      <c r="T468" s="252"/>
      <c r="U468" s="13"/>
      <c r="V468" s="13"/>
      <c r="W468" s="13"/>
      <c r="X468" s="13"/>
      <c r="Y468" s="13"/>
      <c r="Z468" s="13"/>
      <c r="AA468" s="13"/>
      <c r="AB468" s="13"/>
      <c r="AC468" s="13"/>
      <c r="AD468" s="13"/>
      <c r="AE468" s="13"/>
      <c r="AT468" s="253" t="s">
        <v>160</v>
      </c>
      <c r="AU468" s="253" t="s">
        <v>86</v>
      </c>
      <c r="AV468" s="13" t="s">
        <v>86</v>
      </c>
      <c r="AW468" s="13" t="s">
        <v>37</v>
      </c>
      <c r="AX468" s="13" t="s">
        <v>76</v>
      </c>
      <c r="AY468" s="253" t="s">
        <v>151</v>
      </c>
    </row>
    <row r="469" s="13" customFormat="1">
      <c r="A469" s="13"/>
      <c r="B469" s="242"/>
      <c r="C469" s="243"/>
      <c r="D469" s="244" t="s">
        <v>160</v>
      </c>
      <c r="E469" s="245" t="s">
        <v>19</v>
      </c>
      <c r="F469" s="246" t="s">
        <v>604</v>
      </c>
      <c r="G469" s="243"/>
      <c r="H469" s="247">
        <v>15</v>
      </c>
      <c r="I469" s="248"/>
      <c r="J469" s="243"/>
      <c r="K469" s="243"/>
      <c r="L469" s="249"/>
      <c r="M469" s="250"/>
      <c r="N469" s="251"/>
      <c r="O469" s="251"/>
      <c r="P469" s="251"/>
      <c r="Q469" s="251"/>
      <c r="R469" s="251"/>
      <c r="S469" s="251"/>
      <c r="T469" s="252"/>
      <c r="U469" s="13"/>
      <c r="V469" s="13"/>
      <c r="W469" s="13"/>
      <c r="X469" s="13"/>
      <c r="Y469" s="13"/>
      <c r="Z469" s="13"/>
      <c r="AA469" s="13"/>
      <c r="AB469" s="13"/>
      <c r="AC469" s="13"/>
      <c r="AD469" s="13"/>
      <c r="AE469" s="13"/>
      <c r="AT469" s="253" t="s">
        <v>160</v>
      </c>
      <c r="AU469" s="253" t="s">
        <v>86</v>
      </c>
      <c r="AV469" s="13" t="s">
        <v>86</v>
      </c>
      <c r="AW469" s="13" t="s">
        <v>37</v>
      </c>
      <c r="AX469" s="13" t="s">
        <v>76</v>
      </c>
      <c r="AY469" s="253" t="s">
        <v>151</v>
      </c>
    </row>
    <row r="470" s="13" customFormat="1">
      <c r="A470" s="13"/>
      <c r="B470" s="242"/>
      <c r="C470" s="243"/>
      <c r="D470" s="244" t="s">
        <v>160</v>
      </c>
      <c r="E470" s="245" t="s">
        <v>19</v>
      </c>
      <c r="F470" s="246" t="s">
        <v>605</v>
      </c>
      <c r="G470" s="243"/>
      <c r="H470" s="247">
        <v>12.74</v>
      </c>
      <c r="I470" s="248"/>
      <c r="J470" s="243"/>
      <c r="K470" s="243"/>
      <c r="L470" s="249"/>
      <c r="M470" s="250"/>
      <c r="N470" s="251"/>
      <c r="O470" s="251"/>
      <c r="P470" s="251"/>
      <c r="Q470" s="251"/>
      <c r="R470" s="251"/>
      <c r="S470" s="251"/>
      <c r="T470" s="252"/>
      <c r="U470" s="13"/>
      <c r="V470" s="13"/>
      <c r="W470" s="13"/>
      <c r="X470" s="13"/>
      <c r="Y470" s="13"/>
      <c r="Z470" s="13"/>
      <c r="AA470" s="13"/>
      <c r="AB470" s="13"/>
      <c r="AC470" s="13"/>
      <c r="AD470" s="13"/>
      <c r="AE470" s="13"/>
      <c r="AT470" s="253" t="s">
        <v>160</v>
      </c>
      <c r="AU470" s="253" t="s">
        <v>86</v>
      </c>
      <c r="AV470" s="13" t="s">
        <v>86</v>
      </c>
      <c r="AW470" s="13" t="s">
        <v>37</v>
      </c>
      <c r="AX470" s="13" t="s">
        <v>76</v>
      </c>
      <c r="AY470" s="253" t="s">
        <v>151</v>
      </c>
    </row>
    <row r="471" s="13" customFormat="1">
      <c r="A471" s="13"/>
      <c r="B471" s="242"/>
      <c r="C471" s="243"/>
      <c r="D471" s="244" t="s">
        <v>160</v>
      </c>
      <c r="E471" s="245" t="s">
        <v>19</v>
      </c>
      <c r="F471" s="246" t="s">
        <v>606</v>
      </c>
      <c r="G471" s="243"/>
      <c r="H471" s="247">
        <v>4.2960000000000003</v>
      </c>
      <c r="I471" s="248"/>
      <c r="J471" s="243"/>
      <c r="K471" s="243"/>
      <c r="L471" s="249"/>
      <c r="M471" s="250"/>
      <c r="N471" s="251"/>
      <c r="O471" s="251"/>
      <c r="P471" s="251"/>
      <c r="Q471" s="251"/>
      <c r="R471" s="251"/>
      <c r="S471" s="251"/>
      <c r="T471" s="252"/>
      <c r="U471" s="13"/>
      <c r="V471" s="13"/>
      <c r="W471" s="13"/>
      <c r="X471" s="13"/>
      <c r="Y471" s="13"/>
      <c r="Z471" s="13"/>
      <c r="AA471" s="13"/>
      <c r="AB471" s="13"/>
      <c r="AC471" s="13"/>
      <c r="AD471" s="13"/>
      <c r="AE471" s="13"/>
      <c r="AT471" s="253" t="s">
        <v>160</v>
      </c>
      <c r="AU471" s="253" t="s">
        <v>86</v>
      </c>
      <c r="AV471" s="13" t="s">
        <v>86</v>
      </c>
      <c r="AW471" s="13" t="s">
        <v>37</v>
      </c>
      <c r="AX471" s="13" t="s">
        <v>76</v>
      </c>
      <c r="AY471" s="253" t="s">
        <v>151</v>
      </c>
    </row>
    <row r="472" s="15" customFormat="1">
      <c r="A472" s="15"/>
      <c r="B472" s="267"/>
      <c r="C472" s="268"/>
      <c r="D472" s="244" t="s">
        <v>160</v>
      </c>
      <c r="E472" s="269" t="s">
        <v>19</v>
      </c>
      <c r="F472" s="270" t="s">
        <v>172</v>
      </c>
      <c r="G472" s="268"/>
      <c r="H472" s="271">
        <v>176</v>
      </c>
      <c r="I472" s="272"/>
      <c r="J472" s="268"/>
      <c r="K472" s="268"/>
      <c r="L472" s="273"/>
      <c r="M472" s="274"/>
      <c r="N472" s="275"/>
      <c r="O472" s="275"/>
      <c r="P472" s="275"/>
      <c r="Q472" s="275"/>
      <c r="R472" s="275"/>
      <c r="S472" s="275"/>
      <c r="T472" s="276"/>
      <c r="U472" s="15"/>
      <c r="V472" s="15"/>
      <c r="W472" s="15"/>
      <c r="X472" s="15"/>
      <c r="Y472" s="15"/>
      <c r="Z472" s="15"/>
      <c r="AA472" s="15"/>
      <c r="AB472" s="15"/>
      <c r="AC472" s="15"/>
      <c r="AD472" s="15"/>
      <c r="AE472" s="15"/>
      <c r="AT472" s="277" t="s">
        <v>160</v>
      </c>
      <c r="AU472" s="277" t="s">
        <v>86</v>
      </c>
      <c r="AV472" s="15" t="s">
        <v>158</v>
      </c>
      <c r="AW472" s="15" t="s">
        <v>37</v>
      </c>
      <c r="AX472" s="15" t="s">
        <v>83</v>
      </c>
      <c r="AY472" s="277" t="s">
        <v>151</v>
      </c>
    </row>
    <row r="473" s="2" customFormat="1" ht="36" customHeight="1">
      <c r="A473" s="41"/>
      <c r="B473" s="42"/>
      <c r="C473" s="229" t="s">
        <v>607</v>
      </c>
      <c r="D473" s="229" t="s">
        <v>154</v>
      </c>
      <c r="E473" s="230" t="s">
        <v>608</v>
      </c>
      <c r="F473" s="231" t="s">
        <v>609</v>
      </c>
      <c r="G473" s="232" t="s">
        <v>157</v>
      </c>
      <c r="H473" s="233">
        <v>43</v>
      </c>
      <c r="I473" s="234"/>
      <c r="J473" s="235">
        <f>ROUND(I473*H473,2)</f>
        <v>0</v>
      </c>
      <c r="K473" s="231" t="s">
        <v>19</v>
      </c>
      <c r="L473" s="47"/>
      <c r="M473" s="236" t="s">
        <v>19</v>
      </c>
      <c r="N473" s="237" t="s">
        <v>47</v>
      </c>
      <c r="O473" s="87"/>
      <c r="P473" s="238">
        <f>O473*H473</f>
        <v>0</v>
      </c>
      <c r="Q473" s="238">
        <v>0.0044999999999999997</v>
      </c>
      <c r="R473" s="238">
        <f>Q473*H473</f>
        <v>0.19349999999999998</v>
      </c>
      <c r="S473" s="238">
        <v>0</v>
      </c>
      <c r="T473" s="239">
        <f>S473*H473</f>
        <v>0</v>
      </c>
      <c r="U473" s="41"/>
      <c r="V473" s="41"/>
      <c r="W473" s="41"/>
      <c r="X473" s="41"/>
      <c r="Y473" s="41"/>
      <c r="Z473" s="41"/>
      <c r="AA473" s="41"/>
      <c r="AB473" s="41"/>
      <c r="AC473" s="41"/>
      <c r="AD473" s="41"/>
      <c r="AE473" s="41"/>
      <c r="AR473" s="240" t="s">
        <v>266</v>
      </c>
      <c r="AT473" s="240" t="s">
        <v>154</v>
      </c>
      <c r="AU473" s="240" t="s">
        <v>86</v>
      </c>
      <c r="AY473" s="20" t="s">
        <v>151</v>
      </c>
      <c r="BE473" s="241">
        <f>IF(N473="základní",J473,0)</f>
        <v>0</v>
      </c>
      <c r="BF473" s="241">
        <f>IF(N473="snížená",J473,0)</f>
        <v>0</v>
      </c>
      <c r="BG473" s="241">
        <f>IF(N473="zákl. přenesená",J473,0)</f>
        <v>0</v>
      </c>
      <c r="BH473" s="241">
        <f>IF(N473="sníž. přenesená",J473,0)</f>
        <v>0</v>
      </c>
      <c r="BI473" s="241">
        <f>IF(N473="nulová",J473,0)</f>
        <v>0</v>
      </c>
      <c r="BJ473" s="20" t="s">
        <v>83</v>
      </c>
      <c r="BK473" s="241">
        <f>ROUND(I473*H473,2)</f>
        <v>0</v>
      </c>
      <c r="BL473" s="20" t="s">
        <v>266</v>
      </c>
      <c r="BM473" s="240" t="s">
        <v>610</v>
      </c>
    </row>
    <row r="474" s="14" customFormat="1">
      <c r="A474" s="14"/>
      <c r="B474" s="257"/>
      <c r="C474" s="258"/>
      <c r="D474" s="244" t="s">
        <v>160</v>
      </c>
      <c r="E474" s="259" t="s">
        <v>19</v>
      </c>
      <c r="F474" s="260" t="s">
        <v>209</v>
      </c>
      <c r="G474" s="258"/>
      <c r="H474" s="259" t="s">
        <v>19</v>
      </c>
      <c r="I474" s="261"/>
      <c r="J474" s="258"/>
      <c r="K474" s="258"/>
      <c r="L474" s="262"/>
      <c r="M474" s="263"/>
      <c r="N474" s="264"/>
      <c r="O474" s="264"/>
      <c r="P474" s="264"/>
      <c r="Q474" s="264"/>
      <c r="R474" s="264"/>
      <c r="S474" s="264"/>
      <c r="T474" s="265"/>
      <c r="U474" s="14"/>
      <c r="V474" s="14"/>
      <c r="W474" s="14"/>
      <c r="X474" s="14"/>
      <c r="Y474" s="14"/>
      <c r="Z474" s="14"/>
      <c r="AA474" s="14"/>
      <c r="AB474" s="14"/>
      <c r="AC474" s="14"/>
      <c r="AD474" s="14"/>
      <c r="AE474" s="14"/>
      <c r="AT474" s="266" t="s">
        <v>160</v>
      </c>
      <c r="AU474" s="266" t="s">
        <v>86</v>
      </c>
      <c r="AV474" s="14" t="s">
        <v>83</v>
      </c>
      <c r="AW474" s="14" t="s">
        <v>37</v>
      </c>
      <c r="AX474" s="14" t="s">
        <v>76</v>
      </c>
      <c r="AY474" s="266" t="s">
        <v>151</v>
      </c>
    </row>
    <row r="475" s="14" customFormat="1">
      <c r="A475" s="14"/>
      <c r="B475" s="257"/>
      <c r="C475" s="258"/>
      <c r="D475" s="244" t="s">
        <v>160</v>
      </c>
      <c r="E475" s="259" t="s">
        <v>19</v>
      </c>
      <c r="F475" s="260" t="s">
        <v>210</v>
      </c>
      <c r="G475" s="258"/>
      <c r="H475" s="259" t="s">
        <v>19</v>
      </c>
      <c r="I475" s="261"/>
      <c r="J475" s="258"/>
      <c r="K475" s="258"/>
      <c r="L475" s="262"/>
      <c r="M475" s="263"/>
      <c r="N475" s="264"/>
      <c r="O475" s="264"/>
      <c r="P475" s="264"/>
      <c r="Q475" s="264"/>
      <c r="R475" s="264"/>
      <c r="S475" s="264"/>
      <c r="T475" s="265"/>
      <c r="U475" s="14"/>
      <c r="V475" s="14"/>
      <c r="W475" s="14"/>
      <c r="X475" s="14"/>
      <c r="Y475" s="14"/>
      <c r="Z475" s="14"/>
      <c r="AA475" s="14"/>
      <c r="AB475" s="14"/>
      <c r="AC475" s="14"/>
      <c r="AD475" s="14"/>
      <c r="AE475" s="14"/>
      <c r="AT475" s="266" t="s">
        <v>160</v>
      </c>
      <c r="AU475" s="266" t="s">
        <v>86</v>
      </c>
      <c r="AV475" s="14" t="s">
        <v>83</v>
      </c>
      <c r="AW475" s="14" t="s">
        <v>37</v>
      </c>
      <c r="AX475" s="14" t="s">
        <v>76</v>
      </c>
      <c r="AY475" s="266" t="s">
        <v>151</v>
      </c>
    </row>
    <row r="476" s="13" customFormat="1">
      <c r="A476" s="13"/>
      <c r="B476" s="242"/>
      <c r="C476" s="243"/>
      <c r="D476" s="244" t="s">
        <v>160</v>
      </c>
      <c r="E476" s="245" t="s">
        <v>19</v>
      </c>
      <c r="F476" s="246" t="s">
        <v>611</v>
      </c>
      <c r="G476" s="243"/>
      <c r="H476" s="247">
        <v>1.5</v>
      </c>
      <c r="I476" s="248"/>
      <c r="J476" s="243"/>
      <c r="K476" s="243"/>
      <c r="L476" s="249"/>
      <c r="M476" s="250"/>
      <c r="N476" s="251"/>
      <c r="O476" s="251"/>
      <c r="P476" s="251"/>
      <c r="Q476" s="251"/>
      <c r="R476" s="251"/>
      <c r="S476" s="251"/>
      <c r="T476" s="252"/>
      <c r="U476" s="13"/>
      <c r="V476" s="13"/>
      <c r="W476" s="13"/>
      <c r="X476" s="13"/>
      <c r="Y476" s="13"/>
      <c r="Z476" s="13"/>
      <c r="AA476" s="13"/>
      <c r="AB476" s="13"/>
      <c r="AC476" s="13"/>
      <c r="AD476" s="13"/>
      <c r="AE476" s="13"/>
      <c r="AT476" s="253" t="s">
        <v>160</v>
      </c>
      <c r="AU476" s="253" t="s">
        <v>86</v>
      </c>
      <c r="AV476" s="13" t="s">
        <v>86</v>
      </c>
      <c r="AW476" s="13" t="s">
        <v>37</v>
      </c>
      <c r="AX476" s="13" t="s">
        <v>76</v>
      </c>
      <c r="AY476" s="253" t="s">
        <v>151</v>
      </c>
    </row>
    <row r="477" s="13" customFormat="1">
      <c r="A477" s="13"/>
      <c r="B477" s="242"/>
      <c r="C477" s="243"/>
      <c r="D477" s="244" t="s">
        <v>160</v>
      </c>
      <c r="E477" s="245" t="s">
        <v>19</v>
      </c>
      <c r="F477" s="246" t="s">
        <v>612</v>
      </c>
      <c r="G477" s="243"/>
      <c r="H477" s="247">
        <v>5.1799999999999997</v>
      </c>
      <c r="I477" s="248"/>
      <c r="J477" s="243"/>
      <c r="K477" s="243"/>
      <c r="L477" s="249"/>
      <c r="M477" s="250"/>
      <c r="N477" s="251"/>
      <c r="O477" s="251"/>
      <c r="P477" s="251"/>
      <c r="Q477" s="251"/>
      <c r="R477" s="251"/>
      <c r="S477" s="251"/>
      <c r="T477" s="252"/>
      <c r="U477" s="13"/>
      <c r="V477" s="13"/>
      <c r="W477" s="13"/>
      <c r="X477" s="13"/>
      <c r="Y477" s="13"/>
      <c r="Z477" s="13"/>
      <c r="AA477" s="13"/>
      <c r="AB477" s="13"/>
      <c r="AC477" s="13"/>
      <c r="AD477" s="13"/>
      <c r="AE477" s="13"/>
      <c r="AT477" s="253" t="s">
        <v>160</v>
      </c>
      <c r="AU477" s="253" t="s">
        <v>86</v>
      </c>
      <c r="AV477" s="13" t="s">
        <v>86</v>
      </c>
      <c r="AW477" s="13" t="s">
        <v>37</v>
      </c>
      <c r="AX477" s="13" t="s">
        <v>76</v>
      </c>
      <c r="AY477" s="253" t="s">
        <v>151</v>
      </c>
    </row>
    <row r="478" s="13" customFormat="1">
      <c r="A478" s="13"/>
      <c r="B478" s="242"/>
      <c r="C478" s="243"/>
      <c r="D478" s="244" t="s">
        <v>160</v>
      </c>
      <c r="E478" s="245" t="s">
        <v>19</v>
      </c>
      <c r="F478" s="246" t="s">
        <v>613</v>
      </c>
      <c r="G478" s="243"/>
      <c r="H478" s="247">
        <v>5.875</v>
      </c>
      <c r="I478" s="248"/>
      <c r="J478" s="243"/>
      <c r="K478" s="243"/>
      <c r="L478" s="249"/>
      <c r="M478" s="250"/>
      <c r="N478" s="251"/>
      <c r="O478" s="251"/>
      <c r="P478" s="251"/>
      <c r="Q478" s="251"/>
      <c r="R478" s="251"/>
      <c r="S478" s="251"/>
      <c r="T478" s="252"/>
      <c r="U478" s="13"/>
      <c r="V478" s="13"/>
      <c r="W478" s="13"/>
      <c r="X478" s="13"/>
      <c r="Y478" s="13"/>
      <c r="Z478" s="13"/>
      <c r="AA478" s="13"/>
      <c r="AB478" s="13"/>
      <c r="AC478" s="13"/>
      <c r="AD478" s="13"/>
      <c r="AE478" s="13"/>
      <c r="AT478" s="253" t="s">
        <v>160</v>
      </c>
      <c r="AU478" s="253" t="s">
        <v>86</v>
      </c>
      <c r="AV478" s="13" t="s">
        <v>86</v>
      </c>
      <c r="AW478" s="13" t="s">
        <v>37</v>
      </c>
      <c r="AX478" s="13" t="s">
        <v>76</v>
      </c>
      <c r="AY478" s="253" t="s">
        <v>151</v>
      </c>
    </row>
    <row r="479" s="13" customFormat="1">
      <c r="A479" s="13"/>
      <c r="B479" s="242"/>
      <c r="C479" s="243"/>
      <c r="D479" s="244" t="s">
        <v>160</v>
      </c>
      <c r="E479" s="245" t="s">
        <v>19</v>
      </c>
      <c r="F479" s="246" t="s">
        <v>614</v>
      </c>
      <c r="G479" s="243"/>
      <c r="H479" s="247">
        <v>3</v>
      </c>
      <c r="I479" s="248"/>
      <c r="J479" s="243"/>
      <c r="K479" s="243"/>
      <c r="L479" s="249"/>
      <c r="M479" s="250"/>
      <c r="N479" s="251"/>
      <c r="O479" s="251"/>
      <c r="P479" s="251"/>
      <c r="Q479" s="251"/>
      <c r="R479" s="251"/>
      <c r="S479" s="251"/>
      <c r="T479" s="252"/>
      <c r="U479" s="13"/>
      <c r="V479" s="13"/>
      <c r="W479" s="13"/>
      <c r="X479" s="13"/>
      <c r="Y479" s="13"/>
      <c r="Z479" s="13"/>
      <c r="AA479" s="13"/>
      <c r="AB479" s="13"/>
      <c r="AC479" s="13"/>
      <c r="AD479" s="13"/>
      <c r="AE479" s="13"/>
      <c r="AT479" s="253" t="s">
        <v>160</v>
      </c>
      <c r="AU479" s="253" t="s">
        <v>86</v>
      </c>
      <c r="AV479" s="13" t="s">
        <v>86</v>
      </c>
      <c r="AW479" s="13" t="s">
        <v>37</v>
      </c>
      <c r="AX479" s="13" t="s">
        <v>76</v>
      </c>
      <c r="AY479" s="253" t="s">
        <v>151</v>
      </c>
    </row>
    <row r="480" s="14" customFormat="1">
      <c r="A480" s="14"/>
      <c r="B480" s="257"/>
      <c r="C480" s="258"/>
      <c r="D480" s="244" t="s">
        <v>160</v>
      </c>
      <c r="E480" s="259" t="s">
        <v>19</v>
      </c>
      <c r="F480" s="260" t="s">
        <v>213</v>
      </c>
      <c r="G480" s="258"/>
      <c r="H480" s="259" t="s">
        <v>19</v>
      </c>
      <c r="I480" s="261"/>
      <c r="J480" s="258"/>
      <c r="K480" s="258"/>
      <c r="L480" s="262"/>
      <c r="M480" s="263"/>
      <c r="N480" s="264"/>
      <c r="O480" s="264"/>
      <c r="P480" s="264"/>
      <c r="Q480" s="264"/>
      <c r="R480" s="264"/>
      <c r="S480" s="264"/>
      <c r="T480" s="265"/>
      <c r="U480" s="14"/>
      <c r="V480" s="14"/>
      <c r="W480" s="14"/>
      <c r="X480" s="14"/>
      <c r="Y480" s="14"/>
      <c r="Z480" s="14"/>
      <c r="AA480" s="14"/>
      <c r="AB480" s="14"/>
      <c r="AC480" s="14"/>
      <c r="AD480" s="14"/>
      <c r="AE480" s="14"/>
      <c r="AT480" s="266" t="s">
        <v>160</v>
      </c>
      <c r="AU480" s="266" t="s">
        <v>86</v>
      </c>
      <c r="AV480" s="14" t="s">
        <v>83</v>
      </c>
      <c r="AW480" s="14" t="s">
        <v>37</v>
      </c>
      <c r="AX480" s="14" t="s">
        <v>76</v>
      </c>
      <c r="AY480" s="266" t="s">
        <v>151</v>
      </c>
    </row>
    <row r="481" s="13" customFormat="1">
      <c r="A481" s="13"/>
      <c r="B481" s="242"/>
      <c r="C481" s="243"/>
      <c r="D481" s="244" t="s">
        <v>160</v>
      </c>
      <c r="E481" s="245" t="s">
        <v>19</v>
      </c>
      <c r="F481" s="246" t="s">
        <v>615</v>
      </c>
      <c r="G481" s="243"/>
      <c r="H481" s="247">
        <v>1.5</v>
      </c>
      <c r="I481" s="248"/>
      <c r="J481" s="243"/>
      <c r="K481" s="243"/>
      <c r="L481" s="249"/>
      <c r="M481" s="250"/>
      <c r="N481" s="251"/>
      <c r="O481" s="251"/>
      <c r="P481" s="251"/>
      <c r="Q481" s="251"/>
      <c r="R481" s="251"/>
      <c r="S481" s="251"/>
      <c r="T481" s="252"/>
      <c r="U481" s="13"/>
      <c r="V481" s="13"/>
      <c r="W481" s="13"/>
      <c r="X481" s="13"/>
      <c r="Y481" s="13"/>
      <c r="Z481" s="13"/>
      <c r="AA481" s="13"/>
      <c r="AB481" s="13"/>
      <c r="AC481" s="13"/>
      <c r="AD481" s="13"/>
      <c r="AE481" s="13"/>
      <c r="AT481" s="253" t="s">
        <v>160</v>
      </c>
      <c r="AU481" s="253" t="s">
        <v>86</v>
      </c>
      <c r="AV481" s="13" t="s">
        <v>86</v>
      </c>
      <c r="AW481" s="13" t="s">
        <v>37</v>
      </c>
      <c r="AX481" s="13" t="s">
        <v>76</v>
      </c>
      <c r="AY481" s="253" t="s">
        <v>151</v>
      </c>
    </row>
    <row r="482" s="13" customFormat="1">
      <c r="A482" s="13"/>
      <c r="B482" s="242"/>
      <c r="C482" s="243"/>
      <c r="D482" s="244" t="s">
        <v>160</v>
      </c>
      <c r="E482" s="245" t="s">
        <v>19</v>
      </c>
      <c r="F482" s="246" t="s">
        <v>616</v>
      </c>
      <c r="G482" s="243"/>
      <c r="H482" s="247">
        <v>4.5099999999999998</v>
      </c>
      <c r="I482" s="248"/>
      <c r="J482" s="243"/>
      <c r="K482" s="243"/>
      <c r="L482" s="249"/>
      <c r="M482" s="250"/>
      <c r="N482" s="251"/>
      <c r="O482" s="251"/>
      <c r="P482" s="251"/>
      <c r="Q482" s="251"/>
      <c r="R482" s="251"/>
      <c r="S482" s="251"/>
      <c r="T482" s="252"/>
      <c r="U482" s="13"/>
      <c r="V482" s="13"/>
      <c r="W482" s="13"/>
      <c r="X482" s="13"/>
      <c r="Y482" s="13"/>
      <c r="Z482" s="13"/>
      <c r="AA482" s="13"/>
      <c r="AB482" s="13"/>
      <c r="AC482" s="13"/>
      <c r="AD482" s="13"/>
      <c r="AE482" s="13"/>
      <c r="AT482" s="253" t="s">
        <v>160</v>
      </c>
      <c r="AU482" s="253" t="s">
        <v>86</v>
      </c>
      <c r="AV482" s="13" t="s">
        <v>86</v>
      </c>
      <c r="AW482" s="13" t="s">
        <v>37</v>
      </c>
      <c r="AX482" s="13" t="s">
        <v>76</v>
      </c>
      <c r="AY482" s="253" t="s">
        <v>151</v>
      </c>
    </row>
    <row r="483" s="13" customFormat="1">
      <c r="A483" s="13"/>
      <c r="B483" s="242"/>
      <c r="C483" s="243"/>
      <c r="D483" s="244" t="s">
        <v>160</v>
      </c>
      <c r="E483" s="245" t="s">
        <v>19</v>
      </c>
      <c r="F483" s="246" t="s">
        <v>617</v>
      </c>
      <c r="G483" s="243"/>
      <c r="H483" s="247">
        <v>4.6500000000000004</v>
      </c>
      <c r="I483" s="248"/>
      <c r="J483" s="243"/>
      <c r="K483" s="243"/>
      <c r="L483" s="249"/>
      <c r="M483" s="250"/>
      <c r="N483" s="251"/>
      <c r="O483" s="251"/>
      <c r="P483" s="251"/>
      <c r="Q483" s="251"/>
      <c r="R483" s="251"/>
      <c r="S483" s="251"/>
      <c r="T483" s="252"/>
      <c r="U483" s="13"/>
      <c r="V483" s="13"/>
      <c r="W483" s="13"/>
      <c r="X483" s="13"/>
      <c r="Y483" s="13"/>
      <c r="Z483" s="13"/>
      <c r="AA483" s="13"/>
      <c r="AB483" s="13"/>
      <c r="AC483" s="13"/>
      <c r="AD483" s="13"/>
      <c r="AE483" s="13"/>
      <c r="AT483" s="253" t="s">
        <v>160</v>
      </c>
      <c r="AU483" s="253" t="s">
        <v>86</v>
      </c>
      <c r="AV483" s="13" t="s">
        <v>86</v>
      </c>
      <c r="AW483" s="13" t="s">
        <v>37</v>
      </c>
      <c r="AX483" s="13" t="s">
        <v>76</v>
      </c>
      <c r="AY483" s="253" t="s">
        <v>151</v>
      </c>
    </row>
    <row r="484" s="13" customFormat="1">
      <c r="A484" s="13"/>
      <c r="B484" s="242"/>
      <c r="C484" s="243"/>
      <c r="D484" s="244" t="s">
        <v>160</v>
      </c>
      <c r="E484" s="245" t="s">
        <v>19</v>
      </c>
      <c r="F484" s="246" t="s">
        <v>618</v>
      </c>
      <c r="G484" s="243"/>
      <c r="H484" s="247">
        <v>1.5</v>
      </c>
      <c r="I484" s="248"/>
      <c r="J484" s="243"/>
      <c r="K484" s="243"/>
      <c r="L484" s="249"/>
      <c r="M484" s="250"/>
      <c r="N484" s="251"/>
      <c r="O484" s="251"/>
      <c r="P484" s="251"/>
      <c r="Q484" s="251"/>
      <c r="R484" s="251"/>
      <c r="S484" s="251"/>
      <c r="T484" s="252"/>
      <c r="U484" s="13"/>
      <c r="V484" s="13"/>
      <c r="W484" s="13"/>
      <c r="X484" s="13"/>
      <c r="Y484" s="13"/>
      <c r="Z484" s="13"/>
      <c r="AA484" s="13"/>
      <c r="AB484" s="13"/>
      <c r="AC484" s="13"/>
      <c r="AD484" s="13"/>
      <c r="AE484" s="13"/>
      <c r="AT484" s="253" t="s">
        <v>160</v>
      </c>
      <c r="AU484" s="253" t="s">
        <v>86</v>
      </c>
      <c r="AV484" s="13" t="s">
        <v>86</v>
      </c>
      <c r="AW484" s="13" t="s">
        <v>37</v>
      </c>
      <c r="AX484" s="13" t="s">
        <v>76</v>
      </c>
      <c r="AY484" s="253" t="s">
        <v>151</v>
      </c>
    </row>
    <row r="485" s="14" customFormat="1">
      <c r="A485" s="14"/>
      <c r="B485" s="257"/>
      <c r="C485" s="258"/>
      <c r="D485" s="244" t="s">
        <v>160</v>
      </c>
      <c r="E485" s="259" t="s">
        <v>19</v>
      </c>
      <c r="F485" s="260" t="s">
        <v>216</v>
      </c>
      <c r="G485" s="258"/>
      <c r="H485" s="259" t="s">
        <v>19</v>
      </c>
      <c r="I485" s="261"/>
      <c r="J485" s="258"/>
      <c r="K485" s="258"/>
      <c r="L485" s="262"/>
      <c r="M485" s="263"/>
      <c r="N485" s="264"/>
      <c r="O485" s="264"/>
      <c r="P485" s="264"/>
      <c r="Q485" s="264"/>
      <c r="R485" s="264"/>
      <c r="S485" s="264"/>
      <c r="T485" s="265"/>
      <c r="U485" s="14"/>
      <c r="V485" s="14"/>
      <c r="W485" s="14"/>
      <c r="X485" s="14"/>
      <c r="Y485" s="14"/>
      <c r="Z485" s="14"/>
      <c r="AA485" s="14"/>
      <c r="AB485" s="14"/>
      <c r="AC485" s="14"/>
      <c r="AD485" s="14"/>
      <c r="AE485" s="14"/>
      <c r="AT485" s="266" t="s">
        <v>160</v>
      </c>
      <c r="AU485" s="266" t="s">
        <v>86</v>
      </c>
      <c r="AV485" s="14" t="s">
        <v>83</v>
      </c>
      <c r="AW485" s="14" t="s">
        <v>37</v>
      </c>
      <c r="AX485" s="14" t="s">
        <v>76</v>
      </c>
      <c r="AY485" s="266" t="s">
        <v>151</v>
      </c>
    </row>
    <row r="486" s="13" customFormat="1">
      <c r="A486" s="13"/>
      <c r="B486" s="242"/>
      <c r="C486" s="243"/>
      <c r="D486" s="244" t="s">
        <v>160</v>
      </c>
      <c r="E486" s="245" t="s">
        <v>19</v>
      </c>
      <c r="F486" s="246" t="s">
        <v>619</v>
      </c>
      <c r="G486" s="243"/>
      <c r="H486" s="247">
        <v>1.5</v>
      </c>
      <c r="I486" s="248"/>
      <c r="J486" s="243"/>
      <c r="K486" s="243"/>
      <c r="L486" s="249"/>
      <c r="M486" s="250"/>
      <c r="N486" s="251"/>
      <c r="O486" s="251"/>
      <c r="P486" s="251"/>
      <c r="Q486" s="251"/>
      <c r="R486" s="251"/>
      <c r="S486" s="251"/>
      <c r="T486" s="252"/>
      <c r="U486" s="13"/>
      <c r="V486" s="13"/>
      <c r="W486" s="13"/>
      <c r="X486" s="13"/>
      <c r="Y486" s="13"/>
      <c r="Z486" s="13"/>
      <c r="AA486" s="13"/>
      <c r="AB486" s="13"/>
      <c r="AC486" s="13"/>
      <c r="AD486" s="13"/>
      <c r="AE486" s="13"/>
      <c r="AT486" s="253" t="s">
        <v>160</v>
      </c>
      <c r="AU486" s="253" t="s">
        <v>86</v>
      </c>
      <c r="AV486" s="13" t="s">
        <v>86</v>
      </c>
      <c r="AW486" s="13" t="s">
        <v>37</v>
      </c>
      <c r="AX486" s="13" t="s">
        <v>76</v>
      </c>
      <c r="AY486" s="253" t="s">
        <v>151</v>
      </c>
    </row>
    <row r="487" s="13" customFormat="1">
      <c r="A487" s="13"/>
      <c r="B487" s="242"/>
      <c r="C487" s="243"/>
      <c r="D487" s="244" t="s">
        <v>160</v>
      </c>
      <c r="E487" s="245" t="s">
        <v>19</v>
      </c>
      <c r="F487" s="246" t="s">
        <v>620</v>
      </c>
      <c r="G487" s="243"/>
      <c r="H487" s="247">
        <v>5.6849999999999996</v>
      </c>
      <c r="I487" s="248"/>
      <c r="J487" s="243"/>
      <c r="K487" s="243"/>
      <c r="L487" s="249"/>
      <c r="M487" s="250"/>
      <c r="N487" s="251"/>
      <c r="O487" s="251"/>
      <c r="P487" s="251"/>
      <c r="Q487" s="251"/>
      <c r="R487" s="251"/>
      <c r="S487" s="251"/>
      <c r="T487" s="252"/>
      <c r="U487" s="13"/>
      <c r="V487" s="13"/>
      <c r="W487" s="13"/>
      <c r="X487" s="13"/>
      <c r="Y487" s="13"/>
      <c r="Z487" s="13"/>
      <c r="AA487" s="13"/>
      <c r="AB487" s="13"/>
      <c r="AC487" s="13"/>
      <c r="AD487" s="13"/>
      <c r="AE487" s="13"/>
      <c r="AT487" s="253" t="s">
        <v>160</v>
      </c>
      <c r="AU487" s="253" t="s">
        <v>86</v>
      </c>
      <c r="AV487" s="13" t="s">
        <v>86</v>
      </c>
      <c r="AW487" s="13" t="s">
        <v>37</v>
      </c>
      <c r="AX487" s="13" t="s">
        <v>76</v>
      </c>
      <c r="AY487" s="253" t="s">
        <v>151</v>
      </c>
    </row>
    <row r="488" s="13" customFormat="1">
      <c r="A488" s="13"/>
      <c r="B488" s="242"/>
      <c r="C488" s="243"/>
      <c r="D488" s="244" t="s">
        <v>160</v>
      </c>
      <c r="E488" s="245" t="s">
        <v>19</v>
      </c>
      <c r="F488" s="246" t="s">
        <v>621</v>
      </c>
      <c r="G488" s="243"/>
      <c r="H488" s="247">
        <v>6.5999999999999996</v>
      </c>
      <c r="I488" s="248"/>
      <c r="J488" s="243"/>
      <c r="K488" s="243"/>
      <c r="L488" s="249"/>
      <c r="M488" s="250"/>
      <c r="N488" s="251"/>
      <c r="O488" s="251"/>
      <c r="P488" s="251"/>
      <c r="Q488" s="251"/>
      <c r="R488" s="251"/>
      <c r="S488" s="251"/>
      <c r="T488" s="252"/>
      <c r="U488" s="13"/>
      <c r="V488" s="13"/>
      <c r="W488" s="13"/>
      <c r="X488" s="13"/>
      <c r="Y488" s="13"/>
      <c r="Z488" s="13"/>
      <c r="AA488" s="13"/>
      <c r="AB488" s="13"/>
      <c r="AC488" s="13"/>
      <c r="AD488" s="13"/>
      <c r="AE488" s="13"/>
      <c r="AT488" s="253" t="s">
        <v>160</v>
      </c>
      <c r="AU488" s="253" t="s">
        <v>86</v>
      </c>
      <c r="AV488" s="13" t="s">
        <v>86</v>
      </c>
      <c r="AW488" s="13" t="s">
        <v>37</v>
      </c>
      <c r="AX488" s="13" t="s">
        <v>76</v>
      </c>
      <c r="AY488" s="253" t="s">
        <v>151</v>
      </c>
    </row>
    <row r="489" s="13" customFormat="1">
      <c r="A489" s="13"/>
      <c r="B489" s="242"/>
      <c r="C489" s="243"/>
      <c r="D489" s="244" t="s">
        <v>160</v>
      </c>
      <c r="E489" s="245" t="s">
        <v>19</v>
      </c>
      <c r="F489" s="246" t="s">
        <v>622</v>
      </c>
      <c r="G489" s="243"/>
      <c r="H489" s="247">
        <v>1.5</v>
      </c>
      <c r="I489" s="248"/>
      <c r="J489" s="243"/>
      <c r="K489" s="243"/>
      <c r="L489" s="249"/>
      <c r="M489" s="250"/>
      <c r="N489" s="251"/>
      <c r="O489" s="251"/>
      <c r="P489" s="251"/>
      <c r="Q489" s="251"/>
      <c r="R489" s="251"/>
      <c r="S489" s="251"/>
      <c r="T489" s="252"/>
      <c r="U489" s="13"/>
      <c r="V489" s="13"/>
      <c r="W489" s="13"/>
      <c r="X489" s="13"/>
      <c r="Y489" s="13"/>
      <c r="Z489" s="13"/>
      <c r="AA489" s="13"/>
      <c r="AB489" s="13"/>
      <c r="AC489" s="13"/>
      <c r="AD489" s="13"/>
      <c r="AE489" s="13"/>
      <c r="AT489" s="253" t="s">
        <v>160</v>
      </c>
      <c r="AU489" s="253" t="s">
        <v>86</v>
      </c>
      <c r="AV489" s="13" t="s">
        <v>86</v>
      </c>
      <c r="AW489" s="13" t="s">
        <v>37</v>
      </c>
      <c r="AX489" s="13" t="s">
        <v>76</v>
      </c>
      <c r="AY489" s="253" t="s">
        <v>151</v>
      </c>
    </row>
    <row r="490" s="15" customFormat="1">
      <c r="A490" s="15"/>
      <c r="B490" s="267"/>
      <c r="C490" s="268"/>
      <c r="D490" s="244" t="s">
        <v>160</v>
      </c>
      <c r="E490" s="269" t="s">
        <v>19</v>
      </c>
      <c r="F490" s="270" t="s">
        <v>172</v>
      </c>
      <c r="G490" s="268"/>
      <c r="H490" s="271">
        <v>43</v>
      </c>
      <c r="I490" s="272"/>
      <c r="J490" s="268"/>
      <c r="K490" s="268"/>
      <c r="L490" s="273"/>
      <c r="M490" s="274"/>
      <c r="N490" s="275"/>
      <c r="O490" s="275"/>
      <c r="P490" s="275"/>
      <c r="Q490" s="275"/>
      <c r="R490" s="275"/>
      <c r="S490" s="275"/>
      <c r="T490" s="276"/>
      <c r="U490" s="15"/>
      <c r="V490" s="15"/>
      <c r="W490" s="15"/>
      <c r="X490" s="15"/>
      <c r="Y490" s="15"/>
      <c r="Z490" s="15"/>
      <c r="AA490" s="15"/>
      <c r="AB490" s="15"/>
      <c r="AC490" s="15"/>
      <c r="AD490" s="15"/>
      <c r="AE490" s="15"/>
      <c r="AT490" s="277" t="s">
        <v>160</v>
      </c>
      <c r="AU490" s="277" t="s">
        <v>86</v>
      </c>
      <c r="AV490" s="15" t="s">
        <v>158</v>
      </c>
      <c r="AW490" s="15" t="s">
        <v>37</v>
      </c>
      <c r="AX490" s="15" t="s">
        <v>83</v>
      </c>
      <c r="AY490" s="277" t="s">
        <v>151</v>
      </c>
    </row>
    <row r="491" s="2" customFormat="1" ht="24" customHeight="1">
      <c r="A491" s="41"/>
      <c r="B491" s="42"/>
      <c r="C491" s="229" t="s">
        <v>623</v>
      </c>
      <c r="D491" s="229" t="s">
        <v>154</v>
      </c>
      <c r="E491" s="230" t="s">
        <v>624</v>
      </c>
      <c r="F491" s="231" t="s">
        <v>625</v>
      </c>
      <c r="G491" s="232" t="s">
        <v>180</v>
      </c>
      <c r="H491" s="233">
        <v>0.98599999999999999</v>
      </c>
      <c r="I491" s="234"/>
      <c r="J491" s="235">
        <f>ROUND(I491*H491,2)</f>
        <v>0</v>
      </c>
      <c r="K491" s="231" t="s">
        <v>165</v>
      </c>
      <c r="L491" s="47"/>
      <c r="M491" s="236" t="s">
        <v>19</v>
      </c>
      <c r="N491" s="237" t="s">
        <v>47</v>
      </c>
      <c r="O491" s="87"/>
      <c r="P491" s="238">
        <f>O491*H491</f>
        <v>0</v>
      </c>
      <c r="Q491" s="238">
        <v>0</v>
      </c>
      <c r="R491" s="238">
        <f>Q491*H491</f>
        <v>0</v>
      </c>
      <c r="S491" s="238">
        <v>0</v>
      </c>
      <c r="T491" s="239">
        <f>S491*H491</f>
        <v>0</v>
      </c>
      <c r="U491" s="41"/>
      <c r="V491" s="41"/>
      <c r="W491" s="41"/>
      <c r="X491" s="41"/>
      <c r="Y491" s="41"/>
      <c r="Z491" s="41"/>
      <c r="AA491" s="41"/>
      <c r="AB491" s="41"/>
      <c r="AC491" s="41"/>
      <c r="AD491" s="41"/>
      <c r="AE491" s="41"/>
      <c r="AR491" s="240" t="s">
        <v>266</v>
      </c>
      <c r="AT491" s="240" t="s">
        <v>154</v>
      </c>
      <c r="AU491" s="240" t="s">
        <v>86</v>
      </c>
      <c r="AY491" s="20" t="s">
        <v>151</v>
      </c>
      <c r="BE491" s="241">
        <f>IF(N491="základní",J491,0)</f>
        <v>0</v>
      </c>
      <c r="BF491" s="241">
        <f>IF(N491="snížená",J491,0)</f>
        <v>0</v>
      </c>
      <c r="BG491" s="241">
        <f>IF(N491="zákl. přenesená",J491,0)</f>
        <v>0</v>
      </c>
      <c r="BH491" s="241">
        <f>IF(N491="sníž. přenesená",J491,0)</f>
        <v>0</v>
      </c>
      <c r="BI491" s="241">
        <f>IF(N491="nulová",J491,0)</f>
        <v>0</v>
      </c>
      <c r="BJ491" s="20" t="s">
        <v>83</v>
      </c>
      <c r="BK491" s="241">
        <f>ROUND(I491*H491,2)</f>
        <v>0</v>
      </c>
      <c r="BL491" s="20" t="s">
        <v>266</v>
      </c>
      <c r="BM491" s="240" t="s">
        <v>626</v>
      </c>
    </row>
    <row r="492" s="2" customFormat="1">
      <c r="A492" s="41"/>
      <c r="B492" s="42"/>
      <c r="C492" s="43"/>
      <c r="D492" s="244" t="s">
        <v>167</v>
      </c>
      <c r="E492" s="43"/>
      <c r="F492" s="254" t="s">
        <v>627</v>
      </c>
      <c r="G492" s="43"/>
      <c r="H492" s="43"/>
      <c r="I492" s="149"/>
      <c r="J492" s="43"/>
      <c r="K492" s="43"/>
      <c r="L492" s="47"/>
      <c r="M492" s="255"/>
      <c r="N492" s="256"/>
      <c r="O492" s="87"/>
      <c r="P492" s="87"/>
      <c r="Q492" s="87"/>
      <c r="R492" s="87"/>
      <c r="S492" s="87"/>
      <c r="T492" s="88"/>
      <c r="U492" s="41"/>
      <c r="V492" s="41"/>
      <c r="W492" s="41"/>
      <c r="X492" s="41"/>
      <c r="Y492" s="41"/>
      <c r="Z492" s="41"/>
      <c r="AA492" s="41"/>
      <c r="AB492" s="41"/>
      <c r="AC492" s="41"/>
      <c r="AD492" s="41"/>
      <c r="AE492" s="41"/>
      <c r="AT492" s="20" t="s">
        <v>167</v>
      </c>
      <c r="AU492" s="20" t="s">
        <v>86</v>
      </c>
    </row>
    <row r="493" s="12" customFormat="1" ht="22.8" customHeight="1">
      <c r="A493" s="12"/>
      <c r="B493" s="213"/>
      <c r="C493" s="214"/>
      <c r="D493" s="215" t="s">
        <v>75</v>
      </c>
      <c r="E493" s="227" t="s">
        <v>628</v>
      </c>
      <c r="F493" s="227" t="s">
        <v>629</v>
      </c>
      <c r="G493" s="214"/>
      <c r="H493" s="214"/>
      <c r="I493" s="217"/>
      <c r="J493" s="228">
        <f>BK493</f>
        <v>0</v>
      </c>
      <c r="K493" s="214"/>
      <c r="L493" s="219"/>
      <c r="M493" s="220"/>
      <c r="N493" s="221"/>
      <c r="O493" s="221"/>
      <c r="P493" s="222">
        <f>SUM(P494:P532)</f>
        <v>0</v>
      </c>
      <c r="Q493" s="221"/>
      <c r="R493" s="222">
        <f>SUM(R494:R532)</f>
        <v>0.0032500000000000003</v>
      </c>
      <c r="S493" s="221"/>
      <c r="T493" s="223">
        <f>SUM(T494:T532)</f>
        <v>1.6519300000000001</v>
      </c>
      <c r="U493" s="12"/>
      <c r="V493" s="12"/>
      <c r="W493" s="12"/>
      <c r="X493" s="12"/>
      <c r="Y493" s="12"/>
      <c r="Z493" s="12"/>
      <c r="AA493" s="12"/>
      <c r="AB493" s="12"/>
      <c r="AC493" s="12"/>
      <c r="AD493" s="12"/>
      <c r="AE493" s="12"/>
      <c r="AR493" s="224" t="s">
        <v>86</v>
      </c>
      <c r="AT493" s="225" t="s">
        <v>75</v>
      </c>
      <c r="AU493" s="225" t="s">
        <v>83</v>
      </c>
      <c r="AY493" s="224" t="s">
        <v>151</v>
      </c>
      <c r="BK493" s="226">
        <f>SUM(BK494:BK532)</f>
        <v>0</v>
      </c>
    </row>
    <row r="494" s="2" customFormat="1" ht="16.5" customHeight="1">
      <c r="A494" s="41"/>
      <c r="B494" s="42"/>
      <c r="C494" s="229" t="s">
        <v>630</v>
      </c>
      <c r="D494" s="229" t="s">
        <v>154</v>
      </c>
      <c r="E494" s="230" t="s">
        <v>631</v>
      </c>
      <c r="F494" s="231" t="s">
        <v>632</v>
      </c>
      <c r="G494" s="232" t="s">
        <v>633</v>
      </c>
      <c r="H494" s="233">
        <v>27</v>
      </c>
      <c r="I494" s="234"/>
      <c r="J494" s="235">
        <f>ROUND(I494*H494,2)</f>
        <v>0</v>
      </c>
      <c r="K494" s="231" t="s">
        <v>165</v>
      </c>
      <c r="L494" s="47"/>
      <c r="M494" s="236" t="s">
        <v>19</v>
      </c>
      <c r="N494" s="237" t="s">
        <v>47</v>
      </c>
      <c r="O494" s="87"/>
      <c r="P494" s="238">
        <f>O494*H494</f>
        <v>0</v>
      </c>
      <c r="Q494" s="238">
        <v>0</v>
      </c>
      <c r="R494" s="238">
        <f>Q494*H494</f>
        <v>0</v>
      </c>
      <c r="S494" s="238">
        <v>0.034200000000000001</v>
      </c>
      <c r="T494" s="239">
        <f>S494*H494</f>
        <v>0.9234</v>
      </c>
      <c r="U494" s="41"/>
      <c r="V494" s="41"/>
      <c r="W494" s="41"/>
      <c r="X494" s="41"/>
      <c r="Y494" s="41"/>
      <c r="Z494" s="41"/>
      <c r="AA494" s="41"/>
      <c r="AB494" s="41"/>
      <c r="AC494" s="41"/>
      <c r="AD494" s="41"/>
      <c r="AE494" s="41"/>
      <c r="AR494" s="240" t="s">
        <v>266</v>
      </c>
      <c r="AT494" s="240" t="s">
        <v>154</v>
      </c>
      <c r="AU494" s="240" t="s">
        <v>86</v>
      </c>
      <c r="AY494" s="20" t="s">
        <v>151</v>
      </c>
      <c r="BE494" s="241">
        <f>IF(N494="základní",J494,0)</f>
        <v>0</v>
      </c>
      <c r="BF494" s="241">
        <f>IF(N494="snížená",J494,0)</f>
        <v>0</v>
      </c>
      <c r="BG494" s="241">
        <f>IF(N494="zákl. přenesená",J494,0)</f>
        <v>0</v>
      </c>
      <c r="BH494" s="241">
        <f>IF(N494="sníž. přenesená",J494,0)</f>
        <v>0</v>
      </c>
      <c r="BI494" s="241">
        <f>IF(N494="nulová",J494,0)</f>
        <v>0</v>
      </c>
      <c r="BJ494" s="20" t="s">
        <v>83</v>
      </c>
      <c r="BK494" s="241">
        <f>ROUND(I494*H494,2)</f>
        <v>0</v>
      </c>
      <c r="BL494" s="20" t="s">
        <v>266</v>
      </c>
      <c r="BM494" s="240" t="s">
        <v>634</v>
      </c>
    </row>
    <row r="495" s="14" customFormat="1">
      <c r="A495" s="14"/>
      <c r="B495" s="257"/>
      <c r="C495" s="258"/>
      <c r="D495" s="244" t="s">
        <v>160</v>
      </c>
      <c r="E495" s="259" t="s">
        <v>19</v>
      </c>
      <c r="F495" s="260" t="s">
        <v>196</v>
      </c>
      <c r="G495" s="258"/>
      <c r="H495" s="259" t="s">
        <v>19</v>
      </c>
      <c r="I495" s="261"/>
      <c r="J495" s="258"/>
      <c r="K495" s="258"/>
      <c r="L495" s="262"/>
      <c r="M495" s="263"/>
      <c r="N495" s="264"/>
      <c r="O495" s="264"/>
      <c r="P495" s="264"/>
      <c r="Q495" s="264"/>
      <c r="R495" s="264"/>
      <c r="S495" s="264"/>
      <c r="T495" s="265"/>
      <c r="U495" s="14"/>
      <c r="V495" s="14"/>
      <c r="W495" s="14"/>
      <c r="X495" s="14"/>
      <c r="Y495" s="14"/>
      <c r="Z495" s="14"/>
      <c r="AA495" s="14"/>
      <c r="AB495" s="14"/>
      <c r="AC495" s="14"/>
      <c r="AD495" s="14"/>
      <c r="AE495" s="14"/>
      <c r="AT495" s="266" t="s">
        <v>160</v>
      </c>
      <c r="AU495" s="266" t="s">
        <v>86</v>
      </c>
      <c r="AV495" s="14" t="s">
        <v>83</v>
      </c>
      <c r="AW495" s="14" t="s">
        <v>37</v>
      </c>
      <c r="AX495" s="14" t="s">
        <v>76</v>
      </c>
      <c r="AY495" s="266" t="s">
        <v>151</v>
      </c>
    </row>
    <row r="496" s="13" customFormat="1">
      <c r="A496" s="13"/>
      <c r="B496" s="242"/>
      <c r="C496" s="243"/>
      <c r="D496" s="244" t="s">
        <v>160</v>
      </c>
      <c r="E496" s="245" t="s">
        <v>19</v>
      </c>
      <c r="F496" s="246" t="s">
        <v>635</v>
      </c>
      <c r="G496" s="243"/>
      <c r="H496" s="247">
        <v>11</v>
      </c>
      <c r="I496" s="248"/>
      <c r="J496" s="243"/>
      <c r="K496" s="243"/>
      <c r="L496" s="249"/>
      <c r="M496" s="250"/>
      <c r="N496" s="251"/>
      <c r="O496" s="251"/>
      <c r="P496" s="251"/>
      <c r="Q496" s="251"/>
      <c r="R496" s="251"/>
      <c r="S496" s="251"/>
      <c r="T496" s="252"/>
      <c r="U496" s="13"/>
      <c r="V496" s="13"/>
      <c r="W496" s="13"/>
      <c r="X496" s="13"/>
      <c r="Y496" s="13"/>
      <c r="Z496" s="13"/>
      <c r="AA496" s="13"/>
      <c r="AB496" s="13"/>
      <c r="AC496" s="13"/>
      <c r="AD496" s="13"/>
      <c r="AE496" s="13"/>
      <c r="AT496" s="253" t="s">
        <v>160</v>
      </c>
      <c r="AU496" s="253" t="s">
        <v>86</v>
      </c>
      <c r="AV496" s="13" t="s">
        <v>86</v>
      </c>
      <c r="AW496" s="13" t="s">
        <v>37</v>
      </c>
      <c r="AX496" s="13" t="s">
        <v>76</v>
      </c>
      <c r="AY496" s="253" t="s">
        <v>151</v>
      </c>
    </row>
    <row r="497" s="13" customFormat="1">
      <c r="A497" s="13"/>
      <c r="B497" s="242"/>
      <c r="C497" s="243"/>
      <c r="D497" s="244" t="s">
        <v>160</v>
      </c>
      <c r="E497" s="245" t="s">
        <v>19</v>
      </c>
      <c r="F497" s="246" t="s">
        <v>636</v>
      </c>
      <c r="G497" s="243"/>
      <c r="H497" s="247">
        <v>8</v>
      </c>
      <c r="I497" s="248"/>
      <c r="J497" s="243"/>
      <c r="K497" s="243"/>
      <c r="L497" s="249"/>
      <c r="M497" s="250"/>
      <c r="N497" s="251"/>
      <c r="O497" s="251"/>
      <c r="P497" s="251"/>
      <c r="Q497" s="251"/>
      <c r="R497" s="251"/>
      <c r="S497" s="251"/>
      <c r="T497" s="252"/>
      <c r="U497" s="13"/>
      <c r="V497" s="13"/>
      <c r="W497" s="13"/>
      <c r="X497" s="13"/>
      <c r="Y497" s="13"/>
      <c r="Z497" s="13"/>
      <c r="AA497" s="13"/>
      <c r="AB497" s="13"/>
      <c r="AC497" s="13"/>
      <c r="AD497" s="13"/>
      <c r="AE497" s="13"/>
      <c r="AT497" s="253" t="s">
        <v>160</v>
      </c>
      <c r="AU497" s="253" t="s">
        <v>86</v>
      </c>
      <c r="AV497" s="13" t="s">
        <v>86</v>
      </c>
      <c r="AW497" s="13" t="s">
        <v>37</v>
      </c>
      <c r="AX497" s="13" t="s">
        <v>76</v>
      </c>
      <c r="AY497" s="253" t="s">
        <v>151</v>
      </c>
    </row>
    <row r="498" s="13" customFormat="1">
      <c r="A498" s="13"/>
      <c r="B498" s="242"/>
      <c r="C498" s="243"/>
      <c r="D498" s="244" t="s">
        <v>160</v>
      </c>
      <c r="E498" s="245" t="s">
        <v>19</v>
      </c>
      <c r="F498" s="246" t="s">
        <v>637</v>
      </c>
      <c r="G498" s="243"/>
      <c r="H498" s="247">
        <v>8</v>
      </c>
      <c r="I498" s="248"/>
      <c r="J498" s="243"/>
      <c r="K498" s="243"/>
      <c r="L498" s="249"/>
      <c r="M498" s="250"/>
      <c r="N498" s="251"/>
      <c r="O498" s="251"/>
      <c r="P498" s="251"/>
      <c r="Q498" s="251"/>
      <c r="R498" s="251"/>
      <c r="S498" s="251"/>
      <c r="T498" s="252"/>
      <c r="U498" s="13"/>
      <c r="V498" s="13"/>
      <c r="W498" s="13"/>
      <c r="X498" s="13"/>
      <c r="Y498" s="13"/>
      <c r="Z498" s="13"/>
      <c r="AA498" s="13"/>
      <c r="AB498" s="13"/>
      <c r="AC498" s="13"/>
      <c r="AD498" s="13"/>
      <c r="AE498" s="13"/>
      <c r="AT498" s="253" t="s">
        <v>160</v>
      </c>
      <c r="AU498" s="253" t="s">
        <v>86</v>
      </c>
      <c r="AV498" s="13" t="s">
        <v>86</v>
      </c>
      <c r="AW498" s="13" t="s">
        <v>37</v>
      </c>
      <c r="AX498" s="13" t="s">
        <v>76</v>
      </c>
      <c r="AY498" s="253" t="s">
        <v>151</v>
      </c>
    </row>
    <row r="499" s="15" customFormat="1">
      <c r="A499" s="15"/>
      <c r="B499" s="267"/>
      <c r="C499" s="268"/>
      <c r="D499" s="244" t="s">
        <v>160</v>
      </c>
      <c r="E499" s="269" t="s">
        <v>19</v>
      </c>
      <c r="F499" s="270" t="s">
        <v>172</v>
      </c>
      <c r="G499" s="268"/>
      <c r="H499" s="271">
        <v>27</v>
      </c>
      <c r="I499" s="272"/>
      <c r="J499" s="268"/>
      <c r="K499" s="268"/>
      <c r="L499" s="273"/>
      <c r="M499" s="274"/>
      <c r="N499" s="275"/>
      <c r="O499" s="275"/>
      <c r="P499" s="275"/>
      <c r="Q499" s="275"/>
      <c r="R499" s="275"/>
      <c r="S499" s="275"/>
      <c r="T499" s="276"/>
      <c r="U499" s="15"/>
      <c r="V499" s="15"/>
      <c r="W499" s="15"/>
      <c r="X499" s="15"/>
      <c r="Y499" s="15"/>
      <c r="Z499" s="15"/>
      <c r="AA499" s="15"/>
      <c r="AB499" s="15"/>
      <c r="AC499" s="15"/>
      <c r="AD499" s="15"/>
      <c r="AE499" s="15"/>
      <c r="AT499" s="277" t="s">
        <v>160</v>
      </c>
      <c r="AU499" s="277" t="s">
        <v>86</v>
      </c>
      <c r="AV499" s="15" t="s">
        <v>158</v>
      </c>
      <c r="AW499" s="15" t="s">
        <v>37</v>
      </c>
      <c r="AX499" s="15" t="s">
        <v>83</v>
      </c>
      <c r="AY499" s="277" t="s">
        <v>151</v>
      </c>
    </row>
    <row r="500" s="2" customFormat="1" ht="16.5" customHeight="1">
      <c r="A500" s="41"/>
      <c r="B500" s="42"/>
      <c r="C500" s="229" t="s">
        <v>638</v>
      </c>
      <c r="D500" s="229" t="s">
        <v>154</v>
      </c>
      <c r="E500" s="230" t="s">
        <v>639</v>
      </c>
      <c r="F500" s="231" t="s">
        <v>640</v>
      </c>
      <c r="G500" s="232" t="s">
        <v>633</v>
      </c>
      <c r="H500" s="233">
        <v>21</v>
      </c>
      <c r="I500" s="234"/>
      <c r="J500" s="235">
        <f>ROUND(I500*H500,2)</f>
        <v>0</v>
      </c>
      <c r="K500" s="231" t="s">
        <v>165</v>
      </c>
      <c r="L500" s="47"/>
      <c r="M500" s="236" t="s">
        <v>19</v>
      </c>
      <c r="N500" s="237" t="s">
        <v>47</v>
      </c>
      <c r="O500" s="87"/>
      <c r="P500" s="238">
        <f>O500*H500</f>
        <v>0</v>
      </c>
      <c r="Q500" s="238">
        <v>0</v>
      </c>
      <c r="R500" s="238">
        <f>Q500*H500</f>
        <v>0</v>
      </c>
      <c r="S500" s="238">
        <v>0.0172</v>
      </c>
      <c r="T500" s="239">
        <f>S500*H500</f>
        <v>0.36120000000000002</v>
      </c>
      <c r="U500" s="41"/>
      <c r="V500" s="41"/>
      <c r="W500" s="41"/>
      <c r="X500" s="41"/>
      <c r="Y500" s="41"/>
      <c r="Z500" s="41"/>
      <c r="AA500" s="41"/>
      <c r="AB500" s="41"/>
      <c r="AC500" s="41"/>
      <c r="AD500" s="41"/>
      <c r="AE500" s="41"/>
      <c r="AR500" s="240" t="s">
        <v>266</v>
      </c>
      <c r="AT500" s="240" t="s">
        <v>154</v>
      </c>
      <c r="AU500" s="240" t="s">
        <v>86</v>
      </c>
      <c r="AY500" s="20" t="s">
        <v>151</v>
      </c>
      <c r="BE500" s="241">
        <f>IF(N500="základní",J500,0)</f>
        <v>0</v>
      </c>
      <c r="BF500" s="241">
        <f>IF(N500="snížená",J500,0)</f>
        <v>0</v>
      </c>
      <c r="BG500" s="241">
        <f>IF(N500="zákl. přenesená",J500,0)</f>
        <v>0</v>
      </c>
      <c r="BH500" s="241">
        <f>IF(N500="sníž. přenesená",J500,0)</f>
        <v>0</v>
      </c>
      <c r="BI500" s="241">
        <f>IF(N500="nulová",J500,0)</f>
        <v>0</v>
      </c>
      <c r="BJ500" s="20" t="s">
        <v>83</v>
      </c>
      <c r="BK500" s="241">
        <f>ROUND(I500*H500,2)</f>
        <v>0</v>
      </c>
      <c r="BL500" s="20" t="s">
        <v>266</v>
      </c>
      <c r="BM500" s="240" t="s">
        <v>641</v>
      </c>
    </row>
    <row r="501" s="14" customFormat="1">
      <c r="A501" s="14"/>
      <c r="B501" s="257"/>
      <c r="C501" s="258"/>
      <c r="D501" s="244" t="s">
        <v>160</v>
      </c>
      <c r="E501" s="259" t="s">
        <v>19</v>
      </c>
      <c r="F501" s="260" t="s">
        <v>196</v>
      </c>
      <c r="G501" s="258"/>
      <c r="H501" s="259" t="s">
        <v>19</v>
      </c>
      <c r="I501" s="261"/>
      <c r="J501" s="258"/>
      <c r="K501" s="258"/>
      <c r="L501" s="262"/>
      <c r="M501" s="263"/>
      <c r="N501" s="264"/>
      <c r="O501" s="264"/>
      <c r="P501" s="264"/>
      <c r="Q501" s="264"/>
      <c r="R501" s="264"/>
      <c r="S501" s="264"/>
      <c r="T501" s="265"/>
      <c r="U501" s="14"/>
      <c r="V501" s="14"/>
      <c r="W501" s="14"/>
      <c r="X501" s="14"/>
      <c r="Y501" s="14"/>
      <c r="Z501" s="14"/>
      <c r="AA501" s="14"/>
      <c r="AB501" s="14"/>
      <c r="AC501" s="14"/>
      <c r="AD501" s="14"/>
      <c r="AE501" s="14"/>
      <c r="AT501" s="266" t="s">
        <v>160</v>
      </c>
      <c r="AU501" s="266" t="s">
        <v>86</v>
      </c>
      <c r="AV501" s="14" t="s">
        <v>83</v>
      </c>
      <c r="AW501" s="14" t="s">
        <v>37</v>
      </c>
      <c r="AX501" s="14" t="s">
        <v>76</v>
      </c>
      <c r="AY501" s="266" t="s">
        <v>151</v>
      </c>
    </row>
    <row r="502" s="13" customFormat="1">
      <c r="A502" s="13"/>
      <c r="B502" s="242"/>
      <c r="C502" s="243"/>
      <c r="D502" s="244" t="s">
        <v>160</v>
      </c>
      <c r="E502" s="245" t="s">
        <v>19</v>
      </c>
      <c r="F502" s="246" t="s">
        <v>642</v>
      </c>
      <c r="G502" s="243"/>
      <c r="H502" s="247">
        <v>7</v>
      </c>
      <c r="I502" s="248"/>
      <c r="J502" s="243"/>
      <c r="K502" s="243"/>
      <c r="L502" s="249"/>
      <c r="M502" s="250"/>
      <c r="N502" s="251"/>
      <c r="O502" s="251"/>
      <c r="P502" s="251"/>
      <c r="Q502" s="251"/>
      <c r="R502" s="251"/>
      <c r="S502" s="251"/>
      <c r="T502" s="252"/>
      <c r="U502" s="13"/>
      <c r="V502" s="13"/>
      <c r="W502" s="13"/>
      <c r="X502" s="13"/>
      <c r="Y502" s="13"/>
      <c r="Z502" s="13"/>
      <c r="AA502" s="13"/>
      <c r="AB502" s="13"/>
      <c r="AC502" s="13"/>
      <c r="AD502" s="13"/>
      <c r="AE502" s="13"/>
      <c r="AT502" s="253" t="s">
        <v>160</v>
      </c>
      <c r="AU502" s="253" t="s">
        <v>86</v>
      </c>
      <c r="AV502" s="13" t="s">
        <v>86</v>
      </c>
      <c r="AW502" s="13" t="s">
        <v>37</v>
      </c>
      <c r="AX502" s="13" t="s">
        <v>76</v>
      </c>
      <c r="AY502" s="253" t="s">
        <v>151</v>
      </c>
    </row>
    <row r="503" s="13" customFormat="1">
      <c r="A503" s="13"/>
      <c r="B503" s="242"/>
      <c r="C503" s="243"/>
      <c r="D503" s="244" t="s">
        <v>160</v>
      </c>
      <c r="E503" s="245" t="s">
        <v>19</v>
      </c>
      <c r="F503" s="246" t="s">
        <v>643</v>
      </c>
      <c r="G503" s="243"/>
      <c r="H503" s="247">
        <v>7</v>
      </c>
      <c r="I503" s="248"/>
      <c r="J503" s="243"/>
      <c r="K503" s="243"/>
      <c r="L503" s="249"/>
      <c r="M503" s="250"/>
      <c r="N503" s="251"/>
      <c r="O503" s="251"/>
      <c r="P503" s="251"/>
      <c r="Q503" s="251"/>
      <c r="R503" s="251"/>
      <c r="S503" s="251"/>
      <c r="T503" s="252"/>
      <c r="U503" s="13"/>
      <c r="V503" s="13"/>
      <c r="W503" s="13"/>
      <c r="X503" s="13"/>
      <c r="Y503" s="13"/>
      <c r="Z503" s="13"/>
      <c r="AA503" s="13"/>
      <c r="AB503" s="13"/>
      <c r="AC503" s="13"/>
      <c r="AD503" s="13"/>
      <c r="AE503" s="13"/>
      <c r="AT503" s="253" t="s">
        <v>160</v>
      </c>
      <c r="AU503" s="253" t="s">
        <v>86</v>
      </c>
      <c r="AV503" s="13" t="s">
        <v>86</v>
      </c>
      <c r="AW503" s="13" t="s">
        <v>37</v>
      </c>
      <c r="AX503" s="13" t="s">
        <v>76</v>
      </c>
      <c r="AY503" s="253" t="s">
        <v>151</v>
      </c>
    </row>
    <row r="504" s="13" customFormat="1">
      <c r="A504" s="13"/>
      <c r="B504" s="242"/>
      <c r="C504" s="243"/>
      <c r="D504" s="244" t="s">
        <v>160</v>
      </c>
      <c r="E504" s="245" t="s">
        <v>19</v>
      </c>
      <c r="F504" s="246" t="s">
        <v>644</v>
      </c>
      <c r="G504" s="243"/>
      <c r="H504" s="247">
        <v>7</v>
      </c>
      <c r="I504" s="248"/>
      <c r="J504" s="243"/>
      <c r="K504" s="243"/>
      <c r="L504" s="249"/>
      <c r="M504" s="250"/>
      <c r="N504" s="251"/>
      <c r="O504" s="251"/>
      <c r="P504" s="251"/>
      <c r="Q504" s="251"/>
      <c r="R504" s="251"/>
      <c r="S504" s="251"/>
      <c r="T504" s="252"/>
      <c r="U504" s="13"/>
      <c r="V504" s="13"/>
      <c r="W504" s="13"/>
      <c r="X504" s="13"/>
      <c r="Y504" s="13"/>
      <c r="Z504" s="13"/>
      <c r="AA504" s="13"/>
      <c r="AB504" s="13"/>
      <c r="AC504" s="13"/>
      <c r="AD504" s="13"/>
      <c r="AE504" s="13"/>
      <c r="AT504" s="253" t="s">
        <v>160</v>
      </c>
      <c r="AU504" s="253" t="s">
        <v>86</v>
      </c>
      <c r="AV504" s="13" t="s">
        <v>86</v>
      </c>
      <c r="AW504" s="13" t="s">
        <v>37</v>
      </c>
      <c r="AX504" s="13" t="s">
        <v>76</v>
      </c>
      <c r="AY504" s="253" t="s">
        <v>151</v>
      </c>
    </row>
    <row r="505" s="15" customFormat="1">
      <c r="A505" s="15"/>
      <c r="B505" s="267"/>
      <c r="C505" s="268"/>
      <c r="D505" s="244" t="s">
        <v>160</v>
      </c>
      <c r="E505" s="269" t="s">
        <v>19</v>
      </c>
      <c r="F505" s="270" t="s">
        <v>172</v>
      </c>
      <c r="G505" s="268"/>
      <c r="H505" s="271">
        <v>21</v>
      </c>
      <c r="I505" s="272"/>
      <c r="J505" s="268"/>
      <c r="K505" s="268"/>
      <c r="L505" s="273"/>
      <c r="M505" s="274"/>
      <c r="N505" s="275"/>
      <c r="O505" s="275"/>
      <c r="P505" s="275"/>
      <c r="Q505" s="275"/>
      <c r="R505" s="275"/>
      <c r="S505" s="275"/>
      <c r="T505" s="276"/>
      <c r="U505" s="15"/>
      <c r="V505" s="15"/>
      <c r="W505" s="15"/>
      <c r="X505" s="15"/>
      <c r="Y505" s="15"/>
      <c r="Z505" s="15"/>
      <c r="AA505" s="15"/>
      <c r="AB505" s="15"/>
      <c r="AC505" s="15"/>
      <c r="AD505" s="15"/>
      <c r="AE505" s="15"/>
      <c r="AT505" s="277" t="s">
        <v>160</v>
      </c>
      <c r="AU505" s="277" t="s">
        <v>86</v>
      </c>
      <c r="AV505" s="15" t="s">
        <v>158</v>
      </c>
      <c r="AW505" s="15" t="s">
        <v>37</v>
      </c>
      <c r="AX505" s="15" t="s">
        <v>83</v>
      </c>
      <c r="AY505" s="277" t="s">
        <v>151</v>
      </c>
    </row>
    <row r="506" s="2" customFormat="1" ht="16.5" customHeight="1">
      <c r="A506" s="41"/>
      <c r="B506" s="42"/>
      <c r="C506" s="229" t="s">
        <v>645</v>
      </c>
      <c r="D506" s="229" t="s">
        <v>154</v>
      </c>
      <c r="E506" s="230" t="s">
        <v>646</v>
      </c>
      <c r="F506" s="231" t="s">
        <v>647</v>
      </c>
      <c r="G506" s="232" t="s">
        <v>633</v>
      </c>
      <c r="H506" s="233">
        <v>10</v>
      </c>
      <c r="I506" s="234"/>
      <c r="J506" s="235">
        <f>ROUND(I506*H506,2)</f>
        <v>0</v>
      </c>
      <c r="K506" s="231" t="s">
        <v>165</v>
      </c>
      <c r="L506" s="47"/>
      <c r="M506" s="236" t="s">
        <v>19</v>
      </c>
      <c r="N506" s="237" t="s">
        <v>47</v>
      </c>
      <c r="O506" s="87"/>
      <c r="P506" s="238">
        <f>O506*H506</f>
        <v>0</v>
      </c>
      <c r="Q506" s="238">
        <v>0</v>
      </c>
      <c r="R506" s="238">
        <f>Q506*H506</f>
        <v>0</v>
      </c>
      <c r="S506" s="238">
        <v>0.019460000000000002</v>
      </c>
      <c r="T506" s="239">
        <f>S506*H506</f>
        <v>0.19460000000000002</v>
      </c>
      <c r="U506" s="41"/>
      <c r="V506" s="41"/>
      <c r="W506" s="41"/>
      <c r="X506" s="41"/>
      <c r="Y506" s="41"/>
      <c r="Z506" s="41"/>
      <c r="AA506" s="41"/>
      <c r="AB506" s="41"/>
      <c r="AC506" s="41"/>
      <c r="AD506" s="41"/>
      <c r="AE506" s="41"/>
      <c r="AR506" s="240" t="s">
        <v>266</v>
      </c>
      <c r="AT506" s="240" t="s">
        <v>154</v>
      </c>
      <c r="AU506" s="240" t="s">
        <v>86</v>
      </c>
      <c r="AY506" s="20" t="s">
        <v>151</v>
      </c>
      <c r="BE506" s="241">
        <f>IF(N506="základní",J506,0)</f>
        <v>0</v>
      </c>
      <c r="BF506" s="241">
        <f>IF(N506="snížená",J506,0)</f>
        <v>0</v>
      </c>
      <c r="BG506" s="241">
        <f>IF(N506="zákl. přenesená",J506,0)</f>
        <v>0</v>
      </c>
      <c r="BH506" s="241">
        <f>IF(N506="sníž. přenesená",J506,0)</f>
        <v>0</v>
      </c>
      <c r="BI506" s="241">
        <f>IF(N506="nulová",J506,0)</f>
        <v>0</v>
      </c>
      <c r="BJ506" s="20" t="s">
        <v>83</v>
      </c>
      <c r="BK506" s="241">
        <f>ROUND(I506*H506,2)</f>
        <v>0</v>
      </c>
      <c r="BL506" s="20" t="s">
        <v>266</v>
      </c>
      <c r="BM506" s="240" t="s">
        <v>648</v>
      </c>
    </row>
    <row r="507" s="14" customFormat="1">
      <c r="A507" s="14"/>
      <c r="B507" s="257"/>
      <c r="C507" s="258"/>
      <c r="D507" s="244" t="s">
        <v>160</v>
      </c>
      <c r="E507" s="259" t="s">
        <v>19</v>
      </c>
      <c r="F507" s="260" t="s">
        <v>196</v>
      </c>
      <c r="G507" s="258"/>
      <c r="H507" s="259" t="s">
        <v>19</v>
      </c>
      <c r="I507" s="261"/>
      <c r="J507" s="258"/>
      <c r="K507" s="258"/>
      <c r="L507" s="262"/>
      <c r="M507" s="263"/>
      <c r="N507" s="264"/>
      <c r="O507" s="264"/>
      <c r="P507" s="264"/>
      <c r="Q507" s="264"/>
      <c r="R507" s="264"/>
      <c r="S507" s="264"/>
      <c r="T507" s="265"/>
      <c r="U507" s="14"/>
      <c r="V507" s="14"/>
      <c r="W507" s="14"/>
      <c r="X507" s="14"/>
      <c r="Y507" s="14"/>
      <c r="Z507" s="14"/>
      <c r="AA507" s="14"/>
      <c r="AB507" s="14"/>
      <c r="AC507" s="14"/>
      <c r="AD507" s="14"/>
      <c r="AE507" s="14"/>
      <c r="AT507" s="266" t="s">
        <v>160</v>
      </c>
      <c r="AU507" s="266" t="s">
        <v>86</v>
      </c>
      <c r="AV507" s="14" t="s">
        <v>83</v>
      </c>
      <c r="AW507" s="14" t="s">
        <v>37</v>
      </c>
      <c r="AX507" s="14" t="s">
        <v>76</v>
      </c>
      <c r="AY507" s="266" t="s">
        <v>151</v>
      </c>
    </row>
    <row r="508" s="13" customFormat="1">
      <c r="A508" s="13"/>
      <c r="B508" s="242"/>
      <c r="C508" s="243"/>
      <c r="D508" s="244" t="s">
        <v>160</v>
      </c>
      <c r="E508" s="245" t="s">
        <v>19</v>
      </c>
      <c r="F508" s="246" t="s">
        <v>649</v>
      </c>
      <c r="G508" s="243"/>
      <c r="H508" s="247">
        <v>6</v>
      </c>
      <c r="I508" s="248"/>
      <c r="J508" s="243"/>
      <c r="K508" s="243"/>
      <c r="L508" s="249"/>
      <c r="M508" s="250"/>
      <c r="N508" s="251"/>
      <c r="O508" s="251"/>
      <c r="P508" s="251"/>
      <c r="Q508" s="251"/>
      <c r="R508" s="251"/>
      <c r="S508" s="251"/>
      <c r="T508" s="252"/>
      <c r="U508" s="13"/>
      <c r="V508" s="13"/>
      <c r="W508" s="13"/>
      <c r="X508" s="13"/>
      <c r="Y508" s="13"/>
      <c r="Z508" s="13"/>
      <c r="AA508" s="13"/>
      <c r="AB508" s="13"/>
      <c r="AC508" s="13"/>
      <c r="AD508" s="13"/>
      <c r="AE508" s="13"/>
      <c r="AT508" s="253" t="s">
        <v>160</v>
      </c>
      <c r="AU508" s="253" t="s">
        <v>86</v>
      </c>
      <c r="AV508" s="13" t="s">
        <v>86</v>
      </c>
      <c r="AW508" s="13" t="s">
        <v>37</v>
      </c>
      <c r="AX508" s="13" t="s">
        <v>76</v>
      </c>
      <c r="AY508" s="253" t="s">
        <v>151</v>
      </c>
    </row>
    <row r="509" s="13" customFormat="1">
      <c r="A509" s="13"/>
      <c r="B509" s="242"/>
      <c r="C509" s="243"/>
      <c r="D509" s="244" t="s">
        <v>160</v>
      </c>
      <c r="E509" s="245" t="s">
        <v>19</v>
      </c>
      <c r="F509" s="246" t="s">
        <v>650</v>
      </c>
      <c r="G509" s="243"/>
      <c r="H509" s="247">
        <v>2</v>
      </c>
      <c r="I509" s="248"/>
      <c r="J509" s="243"/>
      <c r="K509" s="243"/>
      <c r="L509" s="249"/>
      <c r="M509" s="250"/>
      <c r="N509" s="251"/>
      <c r="O509" s="251"/>
      <c r="P509" s="251"/>
      <c r="Q509" s="251"/>
      <c r="R509" s="251"/>
      <c r="S509" s="251"/>
      <c r="T509" s="252"/>
      <c r="U509" s="13"/>
      <c r="V509" s="13"/>
      <c r="W509" s="13"/>
      <c r="X509" s="13"/>
      <c r="Y509" s="13"/>
      <c r="Z509" s="13"/>
      <c r="AA509" s="13"/>
      <c r="AB509" s="13"/>
      <c r="AC509" s="13"/>
      <c r="AD509" s="13"/>
      <c r="AE509" s="13"/>
      <c r="AT509" s="253" t="s">
        <v>160</v>
      </c>
      <c r="AU509" s="253" t="s">
        <v>86</v>
      </c>
      <c r="AV509" s="13" t="s">
        <v>86</v>
      </c>
      <c r="AW509" s="13" t="s">
        <v>37</v>
      </c>
      <c r="AX509" s="13" t="s">
        <v>76</v>
      </c>
      <c r="AY509" s="253" t="s">
        <v>151</v>
      </c>
    </row>
    <row r="510" s="13" customFormat="1">
      <c r="A510" s="13"/>
      <c r="B510" s="242"/>
      <c r="C510" s="243"/>
      <c r="D510" s="244" t="s">
        <v>160</v>
      </c>
      <c r="E510" s="245" t="s">
        <v>19</v>
      </c>
      <c r="F510" s="246" t="s">
        <v>651</v>
      </c>
      <c r="G510" s="243"/>
      <c r="H510" s="247">
        <v>2</v>
      </c>
      <c r="I510" s="248"/>
      <c r="J510" s="243"/>
      <c r="K510" s="243"/>
      <c r="L510" s="249"/>
      <c r="M510" s="250"/>
      <c r="N510" s="251"/>
      <c r="O510" s="251"/>
      <c r="P510" s="251"/>
      <c r="Q510" s="251"/>
      <c r="R510" s="251"/>
      <c r="S510" s="251"/>
      <c r="T510" s="252"/>
      <c r="U510" s="13"/>
      <c r="V510" s="13"/>
      <c r="W510" s="13"/>
      <c r="X510" s="13"/>
      <c r="Y510" s="13"/>
      <c r="Z510" s="13"/>
      <c r="AA510" s="13"/>
      <c r="AB510" s="13"/>
      <c r="AC510" s="13"/>
      <c r="AD510" s="13"/>
      <c r="AE510" s="13"/>
      <c r="AT510" s="253" t="s">
        <v>160</v>
      </c>
      <c r="AU510" s="253" t="s">
        <v>86</v>
      </c>
      <c r="AV510" s="13" t="s">
        <v>86</v>
      </c>
      <c r="AW510" s="13" t="s">
        <v>37</v>
      </c>
      <c r="AX510" s="13" t="s">
        <v>76</v>
      </c>
      <c r="AY510" s="253" t="s">
        <v>151</v>
      </c>
    </row>
    <row r="511" s="15" customFormat="1">
      <c r="A511" s="15"/>
      <c r="B511" s="267"/>
      <c r="C511" s="268"/>
      <c r="D511" s="244" t="s">
        <v>160</v>
      </c>
      <c r="E511" s="269" t="s">
        <v>19</v>
      </c>
      <c r="F511" s="270" t="s">
        <v>172</v>
      </c>
      <c r="G511" s="268"/>
      <c r="H511" s="271">
        <v>10</v>
      </c>
      <c r="I511" s="272"/>
      <c r="J511" s="268"/>
      <c r="K511" s="268"/>
      <c r="L511" s="273"/>
      <c r="M511" s="274"/>
      <c r="N511" s="275"/>
      <c r="O511" s="275"/>
      <c r="P511" s="275"/>
      <c r="Q511" s="275"/>
      <c r="R511" s="275"/>
      <c r="S511" s="275"/>
      <c r="T511" s="276"/>
      <c r="U511" s="15"/>
      <c r="V511" s="15"/>
      <c r="W511" s="15"/>
      <c r="X511" s="15"/>
      <c r="Y511" s="15"/>
      <c r="Z511" s="15"/>
      <c r="AA511" s="15"/>
      <c r="AB511" s="15"/>
      <c r="AC511" s="15"/>
      <c r="AD511" s="15"/>
      <c r="AE511" s="15"/>
      <c r="AT511" s="277" t="s">
        <v>160</v>
      </c>
      <c r="AU511" s="277" t="s">
        <v>86</v>
      </c>
      <c r="AV511" s="15" t="s">
        <v>158</v>
      </c>
      <c r="AW511" s="15" t="s">
        <v>37</v>
      </c>
      <c r="AX511" s="15" t="s">
        <v>83</v>
      </c>
      <c r="AY511" s="277" t="s">
        <v>151</v>
      </c>
    </row>
    <row r="512" s="2" customFormat="1" ht="16.5" customHeight="1">
      <c r="A512" s="41"/>
      <c r="B512" s="42"/>
      <c r="C512" s="229" t="s">
        <v>652</v>
      </c>
      <c r="D512" s="229" t="s">
        <v>154</v>
      </c>
      <c r="E512" s="230" t="s">
        <v>653</v>
      </c>
      <c r="F512" s="231" t="s">
        <v>654</v>
      </c>
      <c r="G512" s="232" t="s">
        <v>164</v>
      </c>
      <c r="H512" s="233">
        <v>29</v>
      </c>
      <c r="I512" s="234"/>
      <c r="J512" s="235">
        <f>ROUND(I512*H512,2)</f>
        <v>0</v>
      </c>
      <c r="K512" s="231" t="s">
        <v>19</v>
      </c>
      <c r="L512" s="47"/>
      <c r="M512" s="236" t="s">
        <v>19</v>
      </c>
      <c r="N512" s="237" t="s">
        <v>47</v>
      </c>
      <c r="O512" s="87"/>
      <c r="P512" s="238">
        <f>O512*H512</f>
        <v>0</v>
      </c>
      <c r="Q512" s="238">
        <v>0</v>
      </c>
      <c r="R512" s="238">
        <f>Q512*H512</f>
        <v>0</v>
      </c>
      <c r="S512" s="238">
        <v>0.001</v>
      </c>
      <c r="T512" s="239">
        <f>S512*H512</f>
        <v>0.029000000000000001</v>
      </c>
      <c r="U512" s="41"/>
      <c r="V512" s="41"/>
      <c r="W512" s="41"/>
      <c r="X512" s="41"/>
      <c r="Y512" s="41"/>
      <c r="Z512" s="41"/>
      <c r="AA512" s="41"/>
      <c r="AB512" s="41"/>
      <c r="AC512" s="41"/>
      <c r="AD512" s="41"/>
      <c r="AE512" s="41"/>
      <c r="AR512" s="240" t="s">
        <v>266</v>
      </c>
      <c r="AT512" s="240" t="s">
        <v>154</v>
      </c>
      <c r="AU512" s="240" t="s">
        <v>86</v>
      </c>
      <c r="AY512" s="20" t="s">
        <v>151</v>
      </c>
      <c r="BE512" s="241">
        <f>IF(N512="základní",J512,0)</f>
        <v>0</v>
      </c>
      <c r="BF512" s="241">
        <f>IF(N512="snížená",J512,0)</f>
        <v>0</v>
      </c>
      <c r="BG512" s="241">
        <f>IF(N512="zákl. přenesená",J512,0)</f>
        <v>0</v>
      </c>
      <c r="BH512" s="241">
        <f>IF(N512="sníž. přenesená",J512,0)</f>
        <v>0</v>
      </c>
      <c r="BI512" s="241">
        <f>IF(N512="nulová",J512,0)</f>
        <v>0</v>
      </c>
      <c r="BJ512" s="20" t="s">
        <v>83</v>
      </c>
      <c r="BK512" s="241">
        <f>ROUND(I512*H512,2)</f>
        <v>0</v>
      </c>
      <c r="BL512" s="20" t="s">
        <v>266</v>
      </c>
      <c r="BM512" s="240" t="s">
        <v>655</v>
      </c>
    </row>
    <row r="513" s="13" customFormat="1">
      <c r="A513" s="13"/>
      <c r="B513" s="242"/>
      <c r="C513" s="243"/>
      <c r="D513" s="244" t="s">
        <v>160</v>
      </c>
      <c r="E513" s="245" t="s">
        <v>19</v>
      </c>
      <c r="F513" s="246" t="s">
        <v>656</v>
      </c>
      <c r="G513" s="243"/>
      <c r="H513" s="247">
        <v>29</v>
      </c>
      <c r="I513" s="248"/>
      <c r="J513" s="243"/>
      <c r="K513" s="243"/>
      <c r="L513" s="249"/>
      <c r="M513" s="250"/>
      <c r="N513" s="251"/>
      <c r="O513" s="251"/>
      <c r="P513" s="251"/>
      <c r="Q513" s="251"/>
      <c r="R513" s="251"/>
      <c r="S513" s="251"/>
      <c r="T513" s="252"/>
      <c r="U513" s="13"/>
      <c r="V513" s="13"/>
      <c r="W513" s="13"/>
      <c r="X513" s="13"/>
      <c r="Y513" s="13"/>
      <c r="Z513" s="13"/>
      <c r="AA513" s="13"/>
      <c r="AB513" s="13"/>
      <c r="AC513" s="13"/>
      <c r="AD513" s="13"/>
      <c r="AE513" s="13"/>
      <c r="AT513" s="253" t="s">
        <v>160</v>
      </c>
      <c r="AU513" s="253" t="s">
        <v>86</v>
      </c>
      <c r="AV513" s="13" t="s">
        <v>86</v>
      </c>
      <c r="AW513" s="13" t="s">
        <v>37</v>
      </c>
      <c r="AX513" s="13" t="s">
        <v>83</v>
      </c>
      <c r="AY513" s="253" t="s">
        <v>151</v>
      </c>
    </row>
    <row r="514" s="2" customFormat="1" ht="24" customHeight="1">
      <c r="A514" s="41"/>
      <c r="B514" s="42"/>
      <c r="C514" s="229" t="s">
        <v>657</v>
      </c>
      <c r="D514" s="229" t="s">
        <v>154</v>
      </c>
      <c r="E514" s="230" t="s">
        <v>658</v>
      </c>
      <c r="F514" s="231" t="s">
        <v>659</v>
      </c>
      <c r="G514" s="232" t="s">
        <v>633</v>
      </c>
      <c r="H514" s="233">
        <v>1</v>
      </c>
      <c r="I514" s="234"/>
      <c r="J514" s="235">
        <f>ROUND(I514*H514,2)</f>
        <v>0</v>
      </c>
      <c r="K514" s="231" t="s">
        <v>19</v>
      </c>
      <c r="L514" s="47"/>
      <c r="M514" s="236" t="s">
        <v>19</v>
      </c>
      <c r="N514" s="237" t="s">
        <v>47</v>
      </c>
      <c r="O514" s="87"/>
      <c r="P514" s="238">
        <f>O514*H514</f>
        <v>0</v>
      </c>
      <c r="Q514" s="238">
        <v>0.00080000000000000004</v>
      </c>
      <c r="R514" s="238">
        <f>Q514*H514</f>
        <v>0.00080000000000000004</v>
      </c>
      <c r="S514" s="238">
        <v>0</v>
      </c>
      <c r="T514" s="239">
        <f>S514*H514</f>
        <v>0</v>
      </c>
      <c r="U514" s="41"/>
      <c r="V514" s="41"/>
      <c r="W514" s="41"/>
      <c r="X514" s="41"/>
      <c r="Y514" s="41"/>
      <c r="Z514" s="41"/>
      <c r="AA514" s="41"/>
      <c r="AB514" s="41"/>
      <c r="AC514" s="41"/>
      <c r="AD514" s="41"/>
      <c r="AE514" s="41"/>
      <c r="AR514" s="240" t="s">
        <v>266</v>
      </c>
      <c r="AT514" s="240" t="s">
        <v>154</v>
      </c>
      <c r="AU514" s="240" t="s">
        <v>86</v>
      </c>
      <c r="AY514" s="20" t="s">
        <v>151</v>
      </c>
      <c r="BE514" s="241">
        <f>IF(N514="základní",J514,0)</f>
        <v>0</v>
      </c>
      <c r="BF514" s="241">
        <f>IF(N514="snížená",J514,0)</f>
        <v>0</v>
      </c>
      <c r="BG514" s="241">
        <f>IF(N514="zákl. přenesená",J514,0)</f>
        <v>0</v>
      </c>
      <c r="BH514" s="241">
        <f>IF(N514="sníž. přenesená",J514,0)</f>
        <v>0</v>
      </c>
      <c r="BI514" s="241">
        <f>IF(N514="nulová",J514,0)</f>
        <v>0</v>
      </c>
      <c r="BJ514" s="20" t="s">
        <v>83</v>
      </c>
      <c r="BK514" s="241">
        <f>ROUND(I514*H514,2)</f>
        <v>0</v>
      </c>
      <c r="BL514" s="20" t="s">
        <v>266</v>
      </c>
      <c r="BM514" s="240" t="s">
        <v>660</v>
      </c>
    </row>
    <row r="515" s="13" customFormat="1">
      <c r="A515" s="13"/>
      <c r="B515" s="242"/>
      <c r="C515" s="243"/>
      <c r="D515" s="244" t="s">
        <v>160</v>
      </c>
      <c r="E515" s="245" t="s">
        <v>19</v>
      </c>
      <c r="F515" s="246" t="s">
        <v>661</v>
      </c>
      <c r="G515" s="243"/>
      <c r="H515" s="247">
        <v>1</v>
      </c>
      <c r="I515" s="248"/>
      <c r="J515" s="243"/>
      <c r="K515" s="243"/>
      <c r="L515" s="249"/>
      <c r="M515" s="250"/>
      <c r="N515" s="251"/>
      <c r="O515" s="251"/>
      <c r="P515" s="251"/>
      <c r="Q515" s="251"/>
      <c r="R515" s="251"/>
      <c r="S515" s="251"/>
      <c r="T515" s="252"/>
      <c r="U515" s="13"/>
      <c r="V515" s="13"/>
      <c r="W515" s="13"/>
      <c r="X515" s="13"/>
      <c r="Y515" s="13"/>
      <c r="Z515" s="13"/>
      <c r="AA515" s="13"/>
      <c r="AB515" s="13"/>
      <c r="AC515" s="13"/>
      <c r="AD515" s="13"/>
      <c r="AE515" s="13"/>
      <c r="AT515" s="253" t="s">
        <v>160</v>
      </c>
      <c r="AU515" s="253" t="s">
        <v>86</v>
      </c>
      <c r="AV515" s="13" t="s">
        <v>86</v>
      </c>
      <c r="AW515" s="13" t="s">
        <v>37</v>
      </c>
      <c r="AX515" s="13" t="s">
        <v>83</v>
      </c>
      <c r="AY515" s="253" t="s">
        <v>151</v>
      </c>
    </row>
    <row r="516" s="2" customFormat="1" ht="24" customHeight="1">
      <c r="A516" s="41"/>
      <c r="B516" s="42"/>
      <c r="C516" s="229" t="s">
        <v>662</v>
      </c>
      <c r="D516" s="229" t="s">
        <v>154</v>
      </c>
      <c r="E516" s="230" t="s">
        <v>663</v>
      </c>
      <c r="F516" s="231" t="s">
        <v>664</v>
      </c>
      <c r="G516" s="232" t="s">
        <v>633</v>
      </c>
      <c r="H516" s="233">
        <v>1</v>
      </c>
      <c r="I516" s="234"/>
      <c r="J516" s="235">
        <f>ROUND(I516*H516,2)</f>
        <v>0</v>
      </c>
      <c r="K516" s="231" t="s">
        <v>19</v>
      </c>
      <c r="L516" s="47"/>
      <c r="M516" s="236" t="s">
        <v>19</v>
      </c>
      <c r="N516" s="237" t="s">
        <v>47</v>
      </c>
      <c r="O516" s="87"/>
      <c r="P516" s="238">
        <f>O516*H516</f>
        <v>0</v>
      </c>
      <c r="Q516" s="238">
        <v>0.0016000000000000001</v>
      </c>
      <c r="R516" s="238">
        <f>Q516*H516</f>
        <v>0.0016000000000000001</v>
      </c>
      <c r="S516" s="238">
        <v>0</v>
      </c>
      <c r="T516" s="239">
        <f>S516*H516</f>
        <v>0</v>
      </c>
      <c r="U516" s="41"/>
      <c r="V516" s="41"/>
      <c r="W516" s="41"/>
      <c r="X516" s="41"/>
      <c r="Y516" s="41"/>
      <c r="Z516" s="41"/>
      <c r="AA516" s="41"/>
      <c r="AB516" s="41"/>
      <c r="AC516" s="41"/>
      <c r="AD516" s="41"/>
      <c r="AE516" s="41"/>
      <c r="AR516" s="240" t="s">
        <v>266</v>
      </c>
      <c r="AT516" s="240" t="s">
        <v>154</v>
      </c>
      <c r="AU516" s="240" t="s">
        <v>86</v>
      </c>
      <c r="AY516" s="20" t="s">
        <v>151</v>
      </c>
      <c r="BE516" s="241">
        <f>IF(N516="základní",J516,0)</f>
        <v>0</v>
      </c>
      <c r="BF516" s="241">
        <f>IF(N516="snížená",J516,0)</f>
        <v>0</v>
      </c>
      <c r="BG516" s="241">
        <f>IF(N516="zákl. přenesená",J516,0)</f>
        <v>0</v>
      </c>
      <c r="BH516" s="241">
        <f>IF(N516="sníž. přenesená",J516,0)</f>
        <v>0</v>
      </c>
      <c r="BI516" s="241">
        <f>IF(N516="nulová",J516,0)</f>
        <v>0</v>
      </c>
      <c r="BJ516" s="20" t="s">
        <v>83</v>
      </c>
      <c r="BK516" s="241">
        <f>ROUND(I516*H516,2)</f>
        <v>0</v>
      </c>
      <c r="BL516" s="20" t="s">
        <v>266</v>
      </c>
      <c r="BM516" s="240" t="s">
        <v>665</v>
      </c>
    </row>
    <row r="517" s="13" customFormat="1">
      <c r="A517" s="13"/>
      <c r="B517" s="242"/>
      <c r="C517" s="243"/>
      <c r="D517" s="244" t="s">
        <v>160</v>
      </c>
      <c r="E517" s="245" t="s">
        <v>19</v>
      </c>
      <c r="F517" s="246" t="s">
        <v>661</v>
      </c>
      <c r="G517" s="243"/>
      <c r="H517" s="247">
        <v>1</v>
      </c>
      <c r="I517" s="248"/>
      <c r="J517" s="243"/>
      <c r="K517" s="243"/>
      <c r="L517" s="249"/>
      <c r="M517" s="250"/>
      <c r="N517" s="251"/>
      <c r="O517" s="251"/>
      <c r="P517" s="251"/>
      <c r="Q517" s="251"/>
      <c r="R517" s="251"/>
      <c r="S517" s="251"/>
      <c r="T517" s="252"/>
      <c r="U517" s="13"/>
      <c r="V517" s="13"/>
      <c r="W517" s="13"/>
      <c r="X517" s="13"/>
      <c r="Y517" s="13"/>
      <c r="Z517" s="13"/>
      <c r="AA517" s="13"/>
      <c r="AB517" s="13"/>
      <c r="AC517" s="13"/>
      <c r="AD517" s="13"/>
      <c r="AE517" s="13"/>
      <c r="AT517" s="253" t="s">
        <v>160</v>
      </c>
      <c r="AU517" s="253" t="s">
        <v>86</v>
      </c>
      <c r="AV517" s="13" t="s">
        <v>86</v>
      </c>
      <c r="AW517" s="13" t="s">
        <v>37</v>
      </c>
      <c r="AX517" s="13" t="s">
        <v>83</v>
      </c>
      <c r="AY517" s="253" t="s">
        <v>151</v>
      </c>
    </row>
    <row r="518" s="2" customFormat="1" ht="16.5" customHeight="1">
      <c r="A518" s="41"/>
      <c r="B518" s="42"/>
      <c r="C518" s="229" t="s">
        <v>666</v>
      </c>
      <c r="D518" s="229" t="s">
        <v>154</v>
      </c>
      <c r="E518" s="230" t="s">
        <v>667</v>
      </c>
      <c r="F518" s="231" t="s">
        <v>668</v>
      </c>
      <c r="G518" s="232" t="s">
        <v>633</v>
      </c>
      <c r="H518" s="233">
        <v>1</v>
      </c>
      <c r="I518" s="234"/>
      <c r="J518" s="235">
        <f>ROUND(I518*H518,2)</f>
        <v>0</v>
      </c>
      <c r="K518" s="231" t="s">
        <v>19</v>
      </c>
      <c r="L518" s="47"/>
      <c r="M518" s="236" t="s">
        <v>19</v>
      </c>
      <c r="N518" s="237" t="s">
        <v>47</v>
      </c>
      <c r="O518" s="87"/>
      <c r="P518" s="238">
        <f>O518*H518</f>
        <v>0</v>
      </c>
      <c r="Q518" s="238">
        <v>0.00084999999999999995</v>
      </c>
      <c r="R518" s="238">
        <f>Q518*H518</f>
        <v>0.00084999999999999995</v>
      </c>
      <c r="S518" s="238">
        <v>0</v>
      </c>
      <c r="T518" s="239">
        <f>S518*H518</f>
        <v>0</v>
      </c>
      <c r="U518" s="41"/>
      <c r="V518" s="41"/>
      <c r="W518" s="41"/>
      <c r="X518" s="41"/>
      <c r="Y518" s="41"/>
      <c r="Z518" s="41"/>
      <c r="AA518" s="41"/>
      <c r="AB518" s="41"/>
      <c r="AC518" s="41"/>
      <c r="AD518" s="41"/>
      <c r="AE518" s="41"/>
      <c r="AR518" s="240" t="s">
        <v>266</v>
      </c>
      <c r="AT518" s="240" t="s">
        <v>154</v>
      </c>
      <c r="AU518" s="240" t="s">
        <v>86</v>
      </c>
      <c r="AY518" s="20" t="s">
        <v>151</v>
      </c>
      <c r="BE518" s="241">
        <f>IF(N518="základní",J518,0)</f>
        <v>0</v>
      </c>
      <c r="BF518" s="241">
        <f>IF(N518="snížená",J518,0)</f>
        <v>0</v>
      </c>
      <c r="BG518" s="241">
        <f>IF(N518="zákl. přenesená",J518,0)</f>
        <v>0</v>
      </c>
      <c r="BH518" s="241">
        <f>IF(N518="sníž. přenesená",J518,0)</f>
        <v>0</v>
      </c>
      <c r="BI518" s="241">
        <f>IF(N518="nulová",J518,0)</f>
        <v>0</v>
      </c>
      <c r="BJ518" s="20" t="s">
        <v>83</v>
      </c>
      <c r="BK518" s="241">
        <f>ROUND(I518*H518,2)</f>
        <v>0</v>
      </c>
      <c r="BL518" s="20" t="s">
        <v>266</v>
      </c>
      <c r="BM518" s="240" t="s">
        <v>669</v>
      </c>
    </row>
    <row r="519" s="13" customFormat="1">
      <c r="A519" s="13"/>
      <c r="B519" s="242"/>
      <c r="C519" s="243"/>
      <c r="D519" s="244" t="s">
        <v>160</v>
      </c>
      <c r="E519" s="245" t="s">
        <v>19</v>
      </c>
      <c r="F519" s="246" t="s">
        <v>661</v>
      </c>
      <c r="G519" s="243"/>
      <c r="H519" s="247">
        <v>1</v>
      </c>
      <c r="I519" s="248"/>
      <c r="J519" s="243"/>
      <c r="K519" s="243"/>
      <c r="L519" s="249"/>
      <c r="M519" s="250"/>
      <c r="N519" s="251"/>
      <c r="O519" s="251"/>
      <c r="P519" s="251"/>
      <c r="Q519" s="251"/>
      <c r="R519" s="251"/>
      <c r="S519" s="251"/>
      <c r="T519" s="252"/>
      <c r="U519" s="13"/>
      <c r="V519" s="13"/>
      <c r="W519" s="13"/>
      <c r="X519" s="13"/>
      <c r="Y519" s="13"/>
      <c r="Z519" s="13"/>
      <c r="AA519" s="13"/>
      <c r="AB519" s="13"/>
      <c r="AC519" s="13"/>
      <c r="AD519" s="13"/>
      <c r="AE519" s="13"/>
      <c r="AT519" s="253" t="s">
        <v>160</v>
      </c>
      <c r="AU519" s="253" t="s">
        <v>86</v>
      </c>
      <c r="AV519" s="13" t="s">
        <v>86</v>
      </c>
      <c r="AW519" s="13" t="s">
        <v>37</v>
      </c>
      <c r="AX519" s="13" t="s">
        <v>83</v>
      </c>
      <c r="AY519" s="253" t="s">
        <v>151</v>
      </c>
    </row>
    <row r="520" s="2" customFormat="1" ht="16.5" customHeight="1">
      <c r="A520" s="41"/>
      <c r="B520" s="42"/>
      <c r="C520" s="229" t="s">
        <v>670</v>
      </c>
      <c r="D520" s="229" t="s">
        <v>154</v>
      </c>
      <c r="E520" s="230" t="s">
        <v>671</v>
      </c>
      <c r="F520" s="231" t="s">
        <v>672</v>
      </c>
      <c r="G520" s="232" t="s">
        <v>633</v>
      </c>
      <c r="H520" s="233">
        <v>3</v>
      </c>
      <c r="I520" s="234"/>
      <c r="J520" s="235">
        <f>ROUND(I520*H520,2)</f>
        <v>0</v>
      </c>
      <c r="K520" s="231" t="s">
        <v>165</v>
      </c>
      <c r="L520" s="47"/>
      <c r="M520" s="236" t="s">
        <v>19</v>
      </c>
      <c r="N520" s="237" t="s">
        <v>47</v>
      </c>
      <c r="O520" s="87"/>
      <c r="P520" s="238">
        <f>O520*H520</f>
        <v>0</v>
      </c>
      <c r="Q520" s="238">
        <v>0</v>
      </c>
      <c r="R520" s="238">
        <f>Q520*H520</f>
        <v>0</v>
      </c>
      <c r="S520" s="238">
        <v>0.034700000000000002</v>
      </c>
      <c r="T520" s="239">
        <f>S520*H520</f>
        <v>0.1041</v>
      </c>
      <c r="U520" s="41"/>
      <c r="V520" s="41"/>
      <c r="W520" s="41"/>
      <c r="X520" s="41"/>
      <c r="Y520" s="41"/>
      <c r="Z520" s="41"/>
      <c r="AA520" s="41"/>
      <c r="AB520" s="41"/>
      <c r="AC520" s="41"/>
      <c r="AD520" s="41"/>
      <c r="AE520" s="41"/>
      <c r="AR520" s="240" t="s">
        <v>266</v>
      </c>
      <c r="AT520" s="240" t="s">
        <v>154</v>
      </c>
      <c r="AU520" s="240" t="s">
        <v>86</v>
      </c>
      <c r="AY520" s="20" t="s">
        <v>151</v>
      </c>
      <c r="BE520" s="241">
        <f>IF(N520="základní",J520,0)</f>
        <v>0</v>
      </c>
      <c r="BF520" s="241">
        <f>IF(N520="snížená",J520,0)</f>
        <v>0</v>
      </c>
      <c r="BG520" s="241">
        <f>IF(N520="zákl. přenesená",J520,0)</f>
        <v>0</v>
      </c>
      <c r="BH520" s="241">
        <f>IF(N520="sníž. přenesená",J520,0)</f>
        <v>0</v>
      </c>
      <c r="BI520" s="241">
        <f>IF(N520="nulová",J520,0)</f>
        <v>0</v>
      </c>
      <c r="BJ520" s="20" t="s">
        <v>83</v>
      </c>
      <c r="BK520" s="241">
        <f>ROUND(I520*H520,2)</f>
        <v>0</v>
      </c>
      <c r="BL520" s="20" t="s">
        <v>266</v>
      </c>
      <c r="BM520" s="240" t="s">
        <v>673</v>
      </c>
    </row>
    <row r="521" s="14" customFormat="1">
      <c r="A521" s="14"/>
      <c r="B521" s="257"/>
      <c r="C521" s="258"/>
      <c r="D521" s="244" t="s">
        <v>160</v>
      </c>
      <c r="E521" s="259" t="s">
        <v>19</v>
      </c>
      <c r="F521" s="260" t="s">
        <v>196</v>
      </c>
      <c r="G521" s="258"/>
      <c r="H521" s="259" t="s">
        <v>19</v>
      </c>
      <c r="I521" s="261"/>
      <c r="J521" s="258"/>
      <c r="K521" s="258"/>
      <c r="L521" s="262"/>
      <c r="M521" s="263"/>
      <c r="N521" s="264"/>
      <c r="O521" s="264"/>
      <c r="P521" s="264"/>
      <c r="Q521" s="264"/>
      <c r="R521" s="264"/>
      <c r="S521" s="264"/>
      <c r="T521" s="265"/>
      <c r="U521" s="14"/>
      <c r="V521" s="14"/>
      <c r="W521" s="14"/>
      <c r="X521" s="14"/>
      <c r="Y521" s="14"/>
      <c r="Z521" s="14"/>
      <c r="AA521" s="14"/>
      <c r="AB521" s="14"/>
      <c r="AC521" s="14"/>
      <c r="AD521" s="14"/>
      <c r="AE521" s="14"/>
      <c r="AT521" s="266" t="s">
        <v>160</v>
      </c>
      <c r="AU521" s="266" t="s">
        <v>86</v>
      </c>
      <c r="AV521" s="14" t="s">
        <v>83</v>
      </c>
      <c r="AW521" s="14" t="s">
        <v>37</v>
      </c>
      <c r="AX521" s="14" t="s">
        <v>76</v>
      </c>
      <c r="AY521" s="266" t="s">
        <v>151</v>
      </c>
    </row>
    <row r="522" s="13" customFormat="1">
      <c r="A522" s="13"/>
      <c r="B522" s="242"/>
      <c r="C522" s="243"/>
      <c r="D522" s="244" t="s">
        <v>160</v>
      </c>
      <c r="E522" s="245" t="s">
        <v>19</v>
      </c>
      <c r="F522" s="246" t="s">
        <v>674</v>
      </c>
      <c r="G522" s="243"/>
      <c r="H522" s="247">
        <v>1</v>
      </c>
      <c r="I522" s="248"/>
      <c r="J522" s="243"/>
      <c r="K522" s="243"/>
      <c r="L522" s="249"/>
      <c r="M522" s="250"/>
      <c r="N522" s="251"/>
      <c r="O522" s="251"/>
      <c r="P522" s="251"/>
      <c r="Q522" s="251"/>
      <c r="R522" s="251"/>
      <c r="S522" s="251"/>
      <c r="T522" s="252"/>
      <c r="U522" s="13"/>
      <c r="V522" s="13"/>
      <c r="W522" s="13"/>
      <c r="X522" s="13"/>
      <c r="Y522" s="13"/>
      <c r="Z522" s="13"/>
      <c r="AA522" s="13"/>
      <c r="AB522" s="13"/>
      <c r="AC522" s="13"/>
      <c r="AD522" s="13"/>
      <c r="AE522" s="13"/>
      <c r="AT522" s="253" t="s">
        <v>160</v>
      </c>
      <c r="AU522" s="253" t="s">
        <v>86</v>
      </c>
      <c r="AV522" s="13" t="s">
        <v>86</v>
      </c>
      <c r="AW522" s="13" t="s">
        <v>37</v>
      </c>
      <c r="AX522" s="13" t="s">
        <v>76</v>
      </c>
      <c r="AY522" s="253" t="s">
        <v>151</v>
      </c>
    </row>
    <row r="523" s="13" customFormat="1">
      <c r="A523" s="13"/>
      <c r="B523" s="242"/>
      <c r="C523" s="243"/>
      <c r="D523" s="244" t="s">
        <v>160</v>
      </c>
      <c r="E523" s="245" t="s">
        <v>19</v>
      </c>
      <c r="F523" s="246" t="s">
        <v>675</v>
      </c>
      <c r="G523" s="243"/>
      <c r="H523" s="247">
        <v>1</v>
      </c>
      <c r="I523" s="248"/>
      <c r="J523" s="243"/>
      <c r="K523" s="243"/>
      <c r="L523" s="249"/>
      <c r="M523" s="250"/>
      <c r="N523" s="251"/>
      <c r="O523" s="251"/>
      <c r="P523" s="251"/>
      <c r="Q523" s="251"/>
      <c r="R523" s="251"/>
      <c r="S523" s="251"/>
      <c r="T523" s="252"/>
      <c r="U523" s="13"/>
      <c r="V523" s="13"/>
      <c r="W523" s="13"/>
      <c r="X523" s="13"/>
      <c r="Y523" s="13"/>
      <c r="Z523" s="13"/>
      <c r="AA523" s="13"/>
      <c r="AB523" s="13"/>
      <c r="AC523" s="13"/>
      <c r="AD523" s="13"/>
      <c r="AE523" s="13"/>
      <c r="AT523" s="253" t="s">
        <v>160</v>
      </c>
      <c r="AU523" s="253" t="s">
        <v>86</v>
      </c>
      <c r="AV523" s="13" t="s">
        <v>86</v>
      </c>
      <c r="AW523" s="13" t="s">
        <v>37</v>
      </c>
      <c r="AX523" s="13" t="s">
        <v>76</v>
      </c>
      <c r="AY523" s="253" t="s">
        <v>151</v>
      </c>
    </row>
    <row r="524" s="13" customFormat="1">
      <c r="A524" s="13"/>
      <c r="B524" s="242"/>
      <c r="C524" s="243"/>
      <c r="D524" s="244" t="s">
        <v>160</v>
      </c>
      <c r="E524" s="245" t="s">
        <v>19</v>
      </c>
      <c r="F524" s="246" t="s">
        <v>676</v>
      </c>
      <c r="G524" s="243"/>
      <c r="H524" s="247">
        <v>1</v>
      </c>
      <c r="I524" s="248"/>
      <c r="J524" s="243"/>
      <c r="K524" s="243"/>
      <c r="L524" s="249"/>
      <c r="M524" s="250"/>
      <c r="N524" s="251"/>
      <c r="O524" s="251"/>
      <c r="P524" s="251"/>
      <c r="Q524" s="251"/>
      <c r="R524" s="251"/>
      <c r="S524" s="251"/>
      <c r="T524" s="252"/>
      <c r="U524" s="13"/>
      <c r="V524" s="13"/>
      <c r="W524" s="13"/>
      <c r="X524" s="13"/>
      <c r="Y524" s="13"/>
      <c r="Z524" s="13"/>
      <c r="AA524" s="13"/>
      <c r="AB524" s="13"/>
      <c r="AC524" s="13"/>
      <c r="AD524" s="13"/>
      <c r="AE524" s="13"/>
      <c r="AT524" s="253" t="s">
        <v>160</v>
      </c>
      <c r="AU524" s="253" t="s">
        <v>86</v>
      </c>
      <c r="AV524" s="13" t="s">
        <v>86</v>
      </c>
      <c r="AW524" s="13" t="s">
        <v>37</v>
      </c>
      <c r="AX524" s="13" t="s">
        <v>76</v>
      </c>
      <c r="AY524" s="253" t="s">
        <v>151</v>
      </c>
    </row>
    <row r="525" s="15" customFormat="1">
      <c r="A525" s="15"/>
      <c r="B525" s="267"/>
      <c r="C525" s="268"/>
      <c r="D525" s="244" t="s">
        <v>160</v>
      </c>
      <c r="E525" s="269" t="s">
        <v>19</v>
      </c>
      <c r="F525" s="270" t="s">
        <v>172</v>
      </c>
      <c r="G525" s="268"/>
      <c r="H525" s="271">
        <v>3</v>
      </c>
      <c r="I525" s="272"/>
      <c r="J525" s="268"/>
      <c r="K525" s="268"/>
      <c r="L525" s="273"/>
      <c r="M525" s="274"/>
      <c r="N525" s="275"/>
      <c r="O525" s="275"/>
      <c r="P525" s="275"/>
      <c r="Q525" s="275"/>
      <c r="R525" s="275"/>
      <c r="S525" s="275"/>
      <c r="T525" s="276"/>
      <c r="U525" s="15"/>
      <c r="V525" s="15"/>
      <c r="W525" s="15"/>
      <c r="X525" s="15"/>
      <c r="Y525" s="15"/>
      <c r="Z525" s="15"/>
      <c r="AA525" s="15"/>
      <c r="AB525" s="15"/>
      <c r="AC525" s="15"/>
      <c r="AD525" s="15"/>
      <c r="AE525" s="15"/>
      <c r="AT525" s="277" t="s">
        <v>160</v>
      </c>
      <c r="AU525" s="277" t="s">
        <v>86</v>
      </c>
      <c r="AV525" s="15" t="s">
        <v>158</v>
      </c>
      <c r="AW525" s="15" t="s">
        <v>37</v>
      </c>
      <c r="AX525" s="15" t="s">
        <v>83</v>
      </c>
      <c r="AY525" s="277" t="s">
        <v>151</v>
      </c>
    </row>
    <row r="526" s="2" customFormat="1" ht="24" customHeight="1">
      <c r="A526" s="41"/>
      <c r="B526" s="42"/>
      <c r="C526" s="229" t="s">
        <v>677</v>
      </c>
      <c r="D526" s="229" t="s">
        <v>154</v>
      </c>
      <c r="E526" s="230" t="s">
        <v>678</v>
      </c>
      <c r="F526" s="231" t="s">
        <v>679</v>
      </c>
      <c r="G526" s="232" t="s">
        <v>180</v>
      </c>
      <c r="H526" s="233">
        <v>1.6519999999999999</v>
      </c>
      <c r="I526" s="234"/>
      <c r="J526" s="235">
        <f>ROUND(I526*H526,2)</f>
        <v>0</v>
      </c>
      <c r="K526" s="231" t="s">
        <v>165</v>
      </c>
      <c r="L526" s="47"/>
      <c r="M526" s="236" t="s">
        <v>19</v>
      </c>
      <c r="N526" s="237" t="s">
        <v>47</v>
      </c>
      <c r="O526" s="87"/>
      <c r="P526" s="238">
        <f>O526*H526</f>
        <v>0</v>
      </c>
      <c r="Q526" s="238">
        <v>0</v>
      </c>
      <c r="R526" s="238">
        <f>Q526*H526</f>
        <v>0</v>
      </c>
      <c r="S526" s="238">
        <v>0</v>
      </c>
      <c r="T526" s="239">
        <f>S526*H526</f>
        <v>0</v>
      </c>
      <c r="U526" s="41"/>
      <c r="V526" s="41"/>
      <c r="W526" s="41"/>
      <c r="X526" s="41"/>
      <c r="Y526" s="41"/>
      <c r="Z526" s="41"/>
      <c r="AA526" s="41"/>
      <c r="AB526" s="41"/>
      <c r="AC526" s="41"/>
      <c r="AD526" s="41"/>
      <c r="AE526" s="41"/>
      <c r="AR526" s="240" t="s">
        <v>266</v>
      </c>
      <c r="AT526" s="240" t="s">
        <v>154</v>
      </c>
      <c r="AU526" s="240" t="s">
        <v>86</v>
      </c>
      <c r="AY526" s="20" t="s">
        <v>151</v>
      </c>
      <c r="BE526" s="241">
        <f>IF(N526="základní",J526,0)</f>
        <v>0</v>
      </c>
      <c r="BF526" s="241">
        <f>IF(N526="snížená",J526,0)</f>
        <v>0</v>
      </c>
      <c r="BG526" s="241">
        <f>IF(N526="zákl. přenesená",J526,0)</f>
        <v>0</v>
      </c>
      <c r="BH526" s="241">
        <f>IF(N526="sníž. přenesená",J526,0)</f>
        <v>0</v>
      </c>
      <c r="BI526" s="241">
        <f>IF(N526="nulová",J526,0)</f>
        <v>0</v>
      </c>
      <c r="BJ526" s="20" t="s">
        <v>83</v>
      </c>
      <c r="BK526" s="241">
        <f>ROUND(I526*H526,2)</f>
        <v>0</v>
      </c>
      <c r="BL526" s="20" t="s">
        <v>266</v>
      </c>
      <c r="BM526" s="240" t="s">
        <v>680</v>
      </c>
    </row>
    <row r="527" s="2" customFormat="1" ht="16.5" customHeight="1">
      <c r="A527" s="41"/>
      <c r="B527" s="42"/>
      <c r="C527" s="229" t="s">
        <v>681</v>
      </c>
      <c r="D527" s="229" t="s">
        <v>154</v>
      </c>
      <c r="E527" s="230" t="s">
        <v>682</v>
      </c>
      <c r="F527" s="231" t="s">
        <v>683</v>
      </c>
      <c r="G527" s="232" t="s">
        <v>633</v>
      </c>
      <c r="H527" s="233">
        <v>3</v>
      </c>
      <c r="I527" s="234"/>
      <c r="J527" s="235">
        <f>ROUND(I527*H527,2)</f>
        <v>0</v>
      </c>
      <c r="K527" s="231" t="s">
        <v>165</v>
      </c>
      <c r="L527" s="47"/>
      <c r="M527" s="236" t="s">
        <v>19</v>
      </c>
      <c r="N527" s="237" t="s">
        <v>47</v>
      </c>
      <c r="O527" s="87"/>
      <c r="P527" s="238">
        <f>O527*H527</f>
        <v>0</v>
      </c>
      <c r="Q527" s="238">
        <v>0</v>
      </c>
      <c r="R527" s="238">
        <f>Q527*H527</f>
        <v>0</v>
      </c>
      <c r="S527" s="238">
        <v>0.00156</v>
      </c>
      <c r="T527" s="239">
        <f>S527*H527</f>
        <v>0.0046800000000000001</v>
      </c>
      <c r="U527" s="41"/>
      <c r="V527" s="41"/>
      <c r="W527" s="41"/>
      <c r="X527" s="41"/>
      <c r="Y527" s="41"/>
      <c r="Z527" s="41"/>
      <c r="AA527" s="41"/>
      <c r="AB527" s="41"/>
      <c r="AC527" s="41"/>
      <c r="AD527" s="41"/>
      <c r="AE527" s="41"/>
      <c r="AR527" s="240" t="s">
        <v>266</v>
      </c>
      <c r="AT527" s="240" t="s">
        <v>154</v>
      </c>
      <c r="AU527" s="240" t="s">
        <v>86</v>
      </c>
      <c r="AY527" s="20" t="s">
        <v>151</v>
      </c>
      <c r="BE527" s="241">
        <f>IF(N527="základní",J527,0)</f>
        <v>0</v>
      </c>
      <c r="BF527" s="241">
        <f>IF(N527="snížená",J527,0)</f>
        <v>0</v>
      </c>
      <c r="BG527" s="241">
        <f>IF(N527="zákl. přenesená",J527,0)</f>
        <v>0</v>
      </c>
      <c r="BH527" s="241">
        <f>IF(N527="sníž. přenesená",J527,0)</f>
        <v>0</v>
      </c>
      <c r="BI527" s="241">
        <f>IF(N527="nulová",J527,0)</f>
        <v>0</v>
      </c>
      <c r="BJ527" s="20" t="s">
        <v>83</v>
      </c>
      <c r="BK527" s="241">
        <f>ROUND(I527*H527,2)</f>
        <v>0</v>
      </c>
      <c r="BL527" s="20" t="s">
        <v>266</v>
      </c>
      <c r="BM527" s="240" t="s">
        <v>684</v>
      </c>
    </row>
    <row r="528" s="2" customFormat="1" ht="16.5" customHeight="1">
      <c r="A528" s="41"/>
      <c r="B528" s="42"/>
      <c r="C528" s="229" t="s">
        <v>685</v>
      </c>
      <c r="D528" s="229" t="s">
        <v>154</v>
      </c>
      <c r="E528" s="230" t="s">
        <v>686</v>
      </c>
      <c r="F528" s="231" t="s">
        <v>687</v>
      </c>
      <c r="G528" s="232" t="s">
        <v>633</v>
      </c>
      <c r="H528" s="233">
        <v>10</v>
      </c>
      <c r="I528" s="234"/>
      <c r="J528" s="235">
        <f>ROUND(I528*H528,2)</f>
        <v>0</v>
      </c>
      <c r="K528" s="231" t="s">
        <v>165</v>
      </c>
      <c r="L528" s="47"/>
      <c r="M528" s="236" t="s">
        <v>19</v>
      </c>
      <c r="N528" s="237" t="s">
        <v>47</v>
      </c>
      <c r="O528" s="87"/>
      <c r="P528" s="238">
        <f>O528*H528</f>
        <v>0</v>
      </c>
      <c r="Q528" s="238">
        <v>0</v>
      </c>
      <c r="R528" s="238">
        <f>Q528*H528</f>
        <v>0</v>
      </c>
      <c r="S528" s="238">
        <v>0.00085999999999999998</v>
      </c>
      <c r="T528" s="239">
        <f>S528*H528</f>
        <v>0.0086</v>
      </c>
      <c r="U528" s="41"/>
      <c r="V528" s="41"/>
      <c r="W528" s="41"/>
      <c r="X528" s="41"/>
      <c r="Y528" s="41"/>
      <c r="Z528" s="41"/>
      <c r="AA528" s="41"/>
      <c r="AB528" s="41"/>
      <c r="AC528" s="41"/>
      <c r="AD528" s="41"/>
      <c r="AE528" s="41"/>
      <c r="AR528" s="240" t="s">
        <v>266</v>
      </c>
      <c r="AT528" s="240" t="s">
        <v>154</v>
      </c>
      <c r="AU528" s="240" t="s">
        <v>86</v>
      </c>
      <c r="AY528" s="20" t="s">
        <v>151</v>
      </c>
      <c r="BE528" s="241">
        <f>IF(N528="základní",J528,0)</f>
        <v>0</v>
      </c>
      <c r="BF528" s="241">
        <f>IF(N528="snížená",J528,0)</f>
        <v>0</v>
      </c>
      <c r="BG528" s="241">
        <f>IF(N528="zákl. přenesená",J528,0)</f>
        <v>0</v>
      </c>
      <c r="BH528" s="241">
        <f>IF(N528="sníž. přenesená",J528,0)</f>
        <v>0</v>
      </c>
      <c r="BI528" s="241">
        <f>IF(N528="nulová",J528,0)</f>
        <v>0</v>
      </c>
      <c r="BJ528" s="20" t="s">
        <v>83</v>
      </c>
      <c r="BK528" s="241">
        <f>ROUND(I528*H528,2)</f>
        <v>0</v>
      </c>
      <c r="BL528" s="20" t="s">
        <v>266</v>
      </c>
      <c r="BM528" s="240" t="s">
        <v>688</v>
      </c>
    </row>
    <row r="529" s="2" customFormat="1" ht="16.5" customHeight="1">
      <c r="A529" s="41"/>
      <c r="B529" s="42"/>
      <c r="C529" s="229" t="s">
        <v>689</v>
      </c>
      <c r="D529" s="229" t="s">
        <v>154</v>
      </c>
      <c r="E529" s="230" t="s">
        <v>690</v>
      </c>
      <c r="F529" s="231" t="s">
        <v>691</v>
      </c>
      <c r="G529" s="232" t="s">
        <v>164</v>
      </c>
      <c r="H529" s="233">
        <v>31</v>
      </c>
      <c r="I529" s="234"/>
      <c r="J529" s="235">
        <f>ROUND(I529*H529,2)</f>
        <v>0</v>
      </c>
      <c r="K529" s="231" t="s">
        <v>165</v>
      </c>
      <c r="L529" s="47"/>
      <c r="M529" s="236" t="s">
        <v>19</v>
      </c>
      <c r="N529" s="237" t="s">
        <v>47</v>
      </c>
      <c r="O529" s="87"/>
      <c r="P529" s="238">
        <f>O529*H529</f>
        <v>0</v>
      </c>
      <c r="Q529" s="238">
        <v>0</v>
      </c>
      <c r="R529" s="238">
        <f>Q529*H529</f>
        <v>0</v>
      </c>
      <c r="S529" s="238">
        <v>0.00084999999999999995</v>
      </c>
      <c r="T529" s="239">
        <f>S529*H529</f>
        <v>0.026349999999999998</v>
      </c>
      <c r="U529" s="41"/>
      <c r="V529" s="41"/>
      <c r="W529" s="41"/>
      <c r="X529" s="41"/>
      <c r="Y529" s="41"/>
      <c r="Z529" s="41"/>
      <c r="AA529" s="41"/>
      <c r="AB529" s="41"/>
      <c r="AC529" s="41"/>
      <c r="AD529" s="41"/>
      <c r="AE529" s="41"/>
      <c r="AR529" s="240" t="s">
        <v>266</v>
      </c>
      <c r="AT529" s="240" t="s">
        <v>154</v>
      </c>
      <c r="AU529" s="240" t="s">
        <v>86</v>
      </c>
      <c r="AY529" s="20" t="s">
        <v>151</v>
      </c>
      <c r="BE529" s="241">
        <f>IF(N529="základní",J529,0)</f>
        <v>0</v>
      </c>
      <c r="BF529" s="241">
        <f>IF(N529="snížená",J529,0)</f>
        <v>0</v>
      </c>
      <c r="BG529" s="241">
        <f>IF(N529="zákl. přenesená",J529,0)</f>
        <v>0</v>
      </c>
      <c r="BH529" s="241">
        <f>IF(N529="sníž. přenesená",J529,0)</f>
        <v>0</v>
      </c>
      <c r="BI529" s="241">
        <f>IF(N529="nulová",J529,0)</f>
        <v>0</v>
      </c>
      <c r="BJ529" s="20" t="s">
        <v>83</v>
      </c>
      <c r="BK529" s="241">
        <f>ROUND(I529*H529,2)</f>
        <v>0</v>
      </c>
      <c r="BL529" s="20" t="s">
        <v>266</v>
      </c>
      <c r="BM529" s="240" t="s">
        <v>692</v>
      </c>
    </row>
    <row r="530" s="13" customFormat="1">
      <c r="A530" s="13"/>
      <c r="B530" s="242"/>
      <c r="C530" s="243"/>
      <c r="D530" s="244" t="s">
        <v>160</v>
      </c>
      <c r="E530" s="245" t="s">
        <v>19</v>
      </c>
      <c r="F530" s="246" t="s">
        <v>693</v>
      </c>
      <c r="G530" s="243"/>
      <c r="H530" s="247">
        <v>31</v>
      </c>
      <c r="I530" s="248"/>
      <c r="J530" s="243"/>
      <c r="K530" s="243"/>
      <c r="L530" s="249"/>
      <c r="M530" s="250"/>
      <c r="N530" s="251"/>
      <c r="O530" s="251"/>
      <c r="P530" s="251"/>
      <c r="Q530" s="251"/>
      <c r="R530" s="251"/>
      <c r="S530" s="251"/>
      <c r="T530" s="252"/>
      <c r="U530" s="13"/>
      <c r="V530" s="13"/>
      <c r="W530" s="13"/>
      <c r="X530" s="13"/>
      <c r="Y530" s="13"/>
      <c r="Z530" s="13"/>
      <c r="AA530" s="13"/>
      <c r="AB530" s="13"/>
      <c r="AC530" s="13"/>
      <c r="AD530" s="13"/>
      <c r="AE530" s="13"/>
      <c r="AT530" s="253" t="s">
        <v>160</v>
      </c>
      <c r="AU530" s="253" t="s">
        <v>86</v>
      </c>
      <c r="AV530" s="13" t="s">
        <v>86</v>
      </c>
      <c r="AW530" s="13" t="s">
        <v>37</v>
      </c>
      <c r="AX530" s="13" t="s">
        <v>83</v>
      </c>
      <c r="AY530" s="253" t="s">
        <v>151</v>
      </c>
    </row>
    <row r="531" s="2" customFormat="1" ht="24" customHeight="1">
      <c r="A531" s="41"/>
      <c r="B531" s="42"/>
      <c r="C531" s="229" t="s">
        <v>694</v>
      </c>
      <c r="D531" s="229" t="s">
        <v>154</v>
      </c>
      <c r="E531" s="230" t="s">
        <v>695</v>
      </c>
      <c r="F531" s="231" t="s">
        <v>696</v>
      </c>
      <c r="G531" s="232" t="s">
        <v>180</v>
      </c>
      <c r="H531" s="233">
        <v>0.0030000000000000001</v>
      </c>
      <c r="I531" s="234"/>
      <c r="J531" s="235">
        <f>ROUND(I531*H531,2)</f>
        <v>0</v>
      </c>
      <c r="K531" s="231" t="s">
        <v>165</v>
      </c>
      <c r="L531" s="47"/>
      <c r="M531" s="236" t="s">
        <v>19</v>
      </c>
      <c r="N531" s="237" t="s">
        <v>47</v>
      </c>
      <c r="O531" s="87"/>
      <c r="P531" s="238">
        <f>O531*H531</f>
        <v>0</v>
      </c>
      <c r="Q531" s="238">
        <v>0</v>
      </c>
      <c r="R531" s="238">
        <f>Q531*H531</f>
        <v>0</v>
      </c>
      <c r="S531" s="238">
        <v>0</v>
      </c>
      <c r="T531" s="239">
        <f>S531*H531</f>
        <v>0</v>
      </c>
      <c r="U531" s="41"/>
      <c r="V531" s="41"/>
      <c r="W531" s="41"/>
      <c r="X531" s="41"/>
      <c r="Y531" s="41"/>
      <c r="Z531" s="41"/>
      <c r="AA531" s="41"/>
      <c r="AB531" s="41"/>
      <c r="AC531" s="41"/>
      <c r="AD531" s="41"/>
      <c r="AE531" s="41"/>
      <c r="AR531" s="240" t="s">
        <v>266</v>
      </c>
      <c r="AT531" s="240" t="s">
        <v>154</v>
      </c>
      <c r="AU531" s="240" t="s">
        <v>86</v>
      </c>
      <c r="AY531" s="20" t="s">
        <v>151</v>
      </c>
      <c r="BE531" s="241">
        <f>IF(N531="základní",J531,0)</f>
        <v>0</v>
      </c>
      <c r="BF531" s="241">
        <f>IF(N531="snížená",J531,0)</f>
        <v>0</v>
      </c>
      <c r="BG531" s="241">
        <f>IF(N531="zákl. přenesená",J531,0)</f>
        <v>0</v>
      </c>
      <c r="BH531" s="241">
        <f>IF(N531="sníž. přenesená",J531,0)</f>
        <v>0</v>
      </c>
      <c r="BI531" s="241">
        <f>IF(N531="nulová",J531,0)</f>
        <v>0</v>
      </c>
      <c r="BJ531" s="20" t="s">
        <v>83</v>
      </c>
      <c r="BK531" s="241">
        <f>ROUND(I531*H531,2)</f>
        <v>0</v>
      </c>
      <c r="BL531" s="20" t="s">
        <v>266</v>
      </c>
      <c r="BM531" s="240" t="s">
        <v>697</v>
      </c>
    </row>
    <row r="532" s="2" customFormat="1">
      <c r="A532" s="41"/>
      <c r="B532" s="42"/>
      <c r="C532" s="43"/>
      <c r="D532" s="244" t="s">
        <v>167</v>
      </c>
      <c r="E532" s="43"/>
      <c r="F532" s="254" t="s">
        <v>698</v>
      </c>
      <c r="G532" s="43"/>
      <c r="H532" s="43"/>
      <c r="I532" s="149"/>
      <c r="J532" s="43"/>
      <c r="K532" s="43"/>
      <c r="L532" s="47"/>
      <c r="M532" s="255"/>
      <c r="N532" s="256"/>
      <c r="O532" s="87"/>
      <c r="P532" s="87"/>
      <c r="Q532" s="87"/>
      <c r="R532" s="87"/>
      <c r="S532" s="87"/>
      <c r="T532" s="88"/>
      <c r="U532" s="41"/>
      <c r="V532" s="41"/>
      <c r="W532" s="41"/>
      <c r="X532" s="41"/>
      <c r="Y532" s="41"/>
      <c r="Z532" s="41"/>
      <c r="AA532" s="41"/>
      <c r="AB532" s="41"/>
      <c r="AC532" s="41"/>
      <c r="AD532" s="41"/>
      <c r="AE532" s="41"/>
      <c r="AT532" s="20" t="s">
        <v>167</v>
      </c>
      <c r="AU532" s="20" t="s">
        <v>86</v>
      </c>
    </row>
    <row r="533" s="12" customFormat="1" ht="22.8" customHeight="1">
      <c r="A533" s="12"/>
      <c r="B533" s="213"/>
      <c r="C533" s="214"/>
      <c r="D533" s="215" t="s">
        <v>75</v>
      </c>
      <c r="E533" s="227" t="s">
        <v>699</v>
      </c>
      <c r="F533" s="227" t="s">
        <v>700</v>
      </c>
      <c r="G533" s="214"/>
      <c r="H533" s="214"/>
      <c r="I533" s="217"/>
      <c r="J533" s="228">
        <f>BK533</f>
        <v>0</v>
      </c>
      <c r="K533" s="214"/>
      <c r="L533" s="219"/>
      <c r="M533" s="220"/>
      <c r="N533" s="221"/>
      <c r="O533" s="221"/>
      <c r="P533" s="222">
        <f>SUM(P534:P592)</f>
        <v>0</v>
      </c>
      <c r="Q533" s="221"/>
      <c r="R533" s="222">
        <f>SUM(R534:R592)</f>
        <v>2.1278199999999998</v>
      </c>
      <c r="S533" s="221"/>
      <c r="T533" s="223">
        <f>SUM(T534:T592)</f>
        <v>0.238125</v>
      </c>
      <c r="U533" s="12"/>
      <c r="V533" s="12"/>
      <c r="W533" s="12"/>
      <c r="X533" s="12"/>
      <c r="Y533" s="12"/>
      <c r="Z533" s="12"/>
      <c r="AA533" s="12"/>
      <c r="AB533" s="12"/>
      <c r="AC533" s="12"/>
      <c r="AD533" s="12"/>
      <c r="AE533" s="12"/>
      <c r="AR533" s="224" t="s">
        <v>86</v>
      </c>
      <c r="AT533" s="225" t="s">
        <v>75</v>
      </c>
      <c r="AU533" s="225" t="s">
        <v>83</v>
      </c>
      <c r="AY533" s="224" t="s">
        <v>151</v>
      </c>
      <c r="BK533" s="226">
        <f>SUM(BK534:BK592)</f>
        <v>0</v>
      </c>
    </row>
    <row r="534" s="2" customFormat="1" ht="24" customHeight="1">
      <c r="A534" s="41"/>
      <c r="B534" s="42"/>
      <c r="C534" s="229" t="s">
        <v>701</v>
      </c>
      <c r="D534" s="229" t="s">
        <v>154</v>
      </c>
      <c r="E534" s="230" t="s">
        <v>702</v>
      </c>
      <c r="F534" s="231" t="s">
        <v>703</v>
      </c>
      <c r="G534" s="232" t="s">
        <v>157</v>
      </c>
      <c r="H534" s="233">
        <v>7.5</v>
      </c>
      <c r="I534" s="234"/>
      <c r="J534" s="235">
        <f>ROUND(I534*H534,2)</f>
        <v>0</v>
      </c>
      <c r="K534" s="231" t="s">
        <v>165</v>
      </c>
      <c r="L534" s="47"/>
      <c r="M534" s="236" t="s">
        <v>19</v>
      </c>
      <c r="N534" s="237" t="s">
        <v>47</v>
      </c>
      <c r="O534" s="87"/>
      <c r="P534" s="238">
        <f>O534*H534</f>
        <v>0</v>
      </c>
      <c r="Q534" s="238">
        <v>0</v>
      </c>
      <c r="R534" s="238">
        <f>Q534*H534</f>
        <v>0</v>
      </c>
      <c r="S534" s="238">
        <v>0.03175</v>
      </c>
      <c r="T534" s="239">
        <f>S534*H534</f>
        <v>0.238125</v>
      </c>
      <c r="U534" s="41"/>
      <c r="V534" s="41"/>
      <c r="W534" s="41"/>
      <c r="X534" s="41"/>
      <c r="Y534" s="41"/>
      <c r="Z534" s="41"/>
      <c r="AA534" s="41"/>
      <c r="AB534" s="41"/>
      <c r="AC534" s="41"/>
      <c r="AD534" s="41"/>
      <c r="AE534" s="41"/>
      <c r="AR534" s="240" t="s">
        <v>266</v>
      </c>
      <c r="AT534" s="240" t="s">
        <v>154</v>
      </c>
      <c r="AU534" s="240" t="s">
        <v>86</v>
      </c>
      <c r="AY534" s="20" t="s">
        <v>151</v>
      </c>
      <c r="BE534" s="241">
        <f>IF(N534="základní",J534,0)</f>
        <v>0</v>
      </c>
      <c r="BF534" s="241">
        <f>IF(N534="snížená",J534,0)</f>
        <v>0</v>
      </c>
      <c r="BG534" s="241">
        <f>IF(N534="zákl. přenesená",J534,0)</f>
        <v>0</v>
      </c>
      <c r="BH534" s="241">
        <f>IF(N534="sníž. přenesená",J534,0)</f>
        <v>0</v>
      </c>
      <c r="BI534" s="241">
        <f>IF(N534="nulová",J534,0)</f>
        <v>0</v>
      </c>
      <c r="BJ534" s="20" t="s">
        <v>83</v>
      </c>
      <c r="BK534" s="241">
        <f>ROUND(I534*H534,2)</f>
        <v>0</v>
      </c>
      <c r="BL534" s="20" t="s">
        <v>266</v>
      </c>
      <c r="BM534" s="240" t="s">
        <v>704</v>
      </c>
    </row>
    <row r="535" s="2" customFormat="1">
      <c r="A535" s="41"/>
      <c r="B535" s="42"/>
      <c r="C535" s="43"/>
      <c r="D535" s="244" t="s">
        <v>167</v>
      </c>
      <c r="E535" s="43"/>
      <c r="F535" s="254" t="s">
        <v>705</v>
      </c>
      <c r="G535" s="43"/>
      <c r="H535" s="43"/>
      <c r="I535" s="149"/>
      <c r="J535" s="43"/>
      <c r="K535" s="43"/>
      <c r="L535" s="47"/>
      <c r="M535" s="255"/>
      <c r="N535" s="256"/>
      <c r="O535" s="87"/>
      <c r="P535" s="87"/>
      <c r="Q535" s="87"/>
      <c r="R535" s="87"/>
      <c r="S535" s="87"/>
      <c r="T535" s="88"/>
      <c r="U535" s="41"/>
      <c r="V535" s="41"/>
      <c r="W535" s="41"/>
      <c r="X535" s="41"/>
      <c r="Y535" s="41"/>
      <c r="Z535" s="41"/>
      <c r="AA535" s="41"/>
      <c r="AB535" s="41"/>
      <c r="AC535" s="41"/>
      <c r="AD535" s="41"/>
      <c r="AE535" s="41"/>
      <c r="AT535" s="20" t="s">
        <v>167</v>
      </c>
      <c r="AU535" s="20" t="s">
        <v>86</v>
      </c>
    </row>
    <row r="536" s="14" customFormat="1">
      <c r="A536" s="14"/>
      <c r="B536" s="257"/>
      <c r="C536" s="258"/>
      <c r="D536" s="244" t="s">
        <v>160</v>
      </c>
      <c r="E536" s="259" t="s">
        <v>19</v>
      </c>
      <c r="F536" s="260" t="s">
        <v>196</v>
      </c>
      <c r="G536" s="258"/>
      <c r="H536" s="259" t="s">
        <v>19</v>
      </c>
      <c r="I536" s="261"/>
      <c r="J536" s="258"/>
      <c r="K536" s="258"/>
      <c r="L536" s="262"/>
      <c r="M536" s="263"/>
      <c r="N536" s="264"/>
      <c r="O536" s="264"/>
      <c r="P536" s="264"/>
      <c r="Q536" s="264"/>
      <c r="R536" s="264"/>
      <c r="S536" s="264"/>
      <c r="T536" s="265"/>
      <c r="U536" s="14"/>
      <c r="V536" s="14"/>
      <c r="W536" s="14"/>
      <c r="X536" s="14"/>
      <c r="Y536" s="14"/>
      <c r="Z536" s="14"/>
      <c r="AA536" s="14"/>
      <c r="AB536" s="14"/>
      <c r="AC536" s="14"/>
      <c r="AD536" s="14"/>
      <c r="AE536" s="14"/>
      <c r="AT536" s="266" t="s">
        <v>160</v>
      </c>
      <c r="AU536" s="266" t="s">
        <v>86</v>
      </c>
      <c r="AV536" s="14" t="s">
        <v>83</v>
      </c>
      <c r="AW536" s="14" t="s">
        <v>37</v>
      </c>
      <c r="AX536" s="14" t="s">
        <v>76</v>
      </c>
      <c r="AY536" s="266" t="s">
        <v>151</v>
      </c>
    </row>
    <row r="537" s="14" customFormat="1">
      <c r="A537" s="14"/>
      <c r="B537" s="257"/>
      <c r="C537" s="258"/>
      <c r="D537" s="244" t="s">
        <v>160</v>
      </c>
      <c r="E537" s="259" t="s">
        <v>19</v>
      </c>
      <c r="F537" s="260" t="s">
        <v>213</v>
      </c>
      <c r="G537" s="258"/>
      <c r="H537" s="259" t="s">
        <v>19</v>
      </c>
      <c r="I537" s="261"/>
      <c r="J537" s="258"/>
      <c r="K537" s="258"/>
      <c r="L537" s="262"/>
      <c r="M537" s="263"/>
      <c r="N537" s="264"/>
      <c r="O537" s="264"/>
      <c r="P537" s="264"/>
      <c r="Q537" s="264"/>
      <c r="R537" s="264"/>
      <c r="S537" s="264"/>
      <c r="T537" s="265"/>
      <c r="U537" s="14"/>
      <c r="V537" s="14"/>
      <c r="W537" s="14"/>
      <c r="X537" s="14"/>
      <c r="Y537" s="14"/>
      <c r="Z537" s="14"/>
      <c r="AA537" s="14"/>
      <c r="AB537" s="14"/>
      <c r="AC537" s="14"/>
      <c r="AD537" s="14"/>
      <c r="AE537" s="14"/>
      <c r="AT537" s="266" t="s">
        <v>160</v>
      </c>
      <c r="AU537" s="266" t="s">
        <v>86</v>
      </c>
      <c r="AV537" s="14" t="s">
        <v>83</v>
      </c>
      <c r="AW537" s="14" t="s">
        <v>37</v>
      </c>
      <c r="AX537" s="14" t="s">
        <v>76</v>
      </c>
      <c r="AY537" s="266" t="s">
        <v>151</v>
      </c>
    </row>
    <row r="538" s="13" customFormat="1">
      <c r="A538" s="13"/>
      <c r="B538" s="242"/>
      <c r="C538" s="243"/>
      <c r="D538" s="244" t="s">
        <v>160</v>
      </c>
      <c r="E538" s="245" t="s">
        <v>19</v>
      </c>
      <c r="F538" s="246" t="s">
        <v>706</v>
      </c>
      <c r="G538" s="243"/>
      <c r="H538" s="247">
        <v>7.5</v>
      </c>
      <c r="I538" s="248"/>
      <c r="J538" s="243"/>
      <c r="K538" s="243"/>
      <c r="L538" s="249"/>
      <c r="M538" s="250"/>
      <c r="N538" s="251"/>
      <c r="O538" s="251"/>
      <c r="P538" s="251"/>
      <c r="Q538" s="251"/>
      <c r="R538" s="251"/>
      <c r="S538" s="251"/>
      <c r="T538" s="252"/>
      <c r="U538" s="13"/>
      <c r="V538" s="13"/>
      <c r="W538" s="13"/>
      <c r="X538" s="13"/>
      <c r="Y538" s="13"/>
      <c r="Z538" s="13"/>
      <c r="AA538" s="13"/>
      <c r="AB538" s="13"/>
      <c r="AC538" s="13"/>
      <c r="AD538" s="13"/>
      <c r="AE538" s="13"/>
      <c r="AT538" s="253" t="s">
        <v>160</v>
      </c>
      <c r="AU538" s="253" t="s">
        <v>86</v>
      </c>
      <c r="AV538" s="13" t="s">
        <v>86</v>
      </c>
      <c r="AW538" s="13" t="s">
        <v>37</v>
      </c>
      <c r="AX538" s="13" t="s">
        <v>83</v>
      </c>
      <c r="AY538" s="253" t="s">
        <v>151</v>
      </c>
    </row>
    <row r="539" s="2" customFormat="1" ht="24" customHeight="1">
      <c r="A539" s="41"/>
      <c r="B539" s="42"/>
      <c r="C539" s="229" t="s">
        <v>707</v>
      </c>
      <c r="D539" s="229" t="s">
        <v>154</v>
      </c>
      <c r="E539" s="230" t="s">
        <v>708</v>
      </c>
      <c r="F539" s="231" t="s">
        <v>709</v>
      </c>
      <c r="G539" s="232" t="s">
        <v>157</v>
      </c>
      <c r="H539" s="233">
        <v>63</v>
      </c>
      <c r="I539" s="234"/>
      <c r="J539" s="235">
        <f>ROUND(I539*H539,2)</f>
        <v>0</v>
      </c>
      <c r="K539" s="231" t="s">
        <v>165</v>
      </c>
      <c r="L539" s="47"/>
      <c r="M539" s="236" t="s">
        <v>19</v>
      </c>
      <c r="N539" s="237" t="s">
        <v>47</v>
      </c>
      <c r="O539" s="87"/>
      <c r="P539" s="238">
        <f>O539*H539</f>
        <v>0</v>
      </c>
      <c r="Q539" s="238">
        <v>0.01223</v>
      </c>
      <c r="R539" s="238">
        <f>Q539*H539</f>
        <v>0.77049000000000001</v>
      </c>
      <c r="S539" s="238">
        <v>0</v>
      </c>
      <c r="T539" s="239">
        <f>S539*H539</f>
        <v>0</v>
      </c>
      <c r="U539" s="41"/>
      <c r="V539" s="41"/>
      <c r="W539" s="41"/>
      <c r="X539" s="41"/>
      <c r="Y539" s="41"/>
      <c r="Z539" s="41"/>
      <c r="AA539" s="41"/>
      <c r="AB539" s="41"/>
      <c r="AC539" s="41"/>
      <c r="AD539" s="41"/>
      <c r="AE539" s="41"/>
      <c r="AR539" s="240" t="s">
        <v>266</v>
      </c>
      <c r="AT539" s="240" t="s">
        <v>154</v>
      </c>
      <c r="AU539" s="240" t="s">
        <v>86</v>
      </c>
      <c r="AY539" s="20" t="s">
        <v>151</v>
      </c>
      <c r="BE539" s="241">
        <f>IF(N539="základní",J539,0)</f>
        <v>0</v>
      </c>
      <c r="BF539" s="241">
        <f>IF(N539="snížená",J539,0)</f>
        <v>0</v>
      </c>
      <c r="BG539" s="241">
        <f>IF(N539="zákl. přenesená",J539,0)</f>
        <v>0</v>
      </c>
      <c r="BH539" s="241">
        <f>IF(N539="sníž. přenesená",J539,0)</f>
        <v>0</v>
      </c>
      <c r="BI539" s="241">
        <f>IF(N539="nulová",J539,0)</f>
        <v>0</v>
      </c>
      <c r="BJ539" s="20" t="s">
        <v>83</v>
      </c>
      <c r="BK539" s="241">
        <f>ROUND(I539*H539,2)</f>
        <v>0</v>
      </c>
      <c r="BL539" s="20" t="s">
        <v>266</v>
      </c>
      <c r="BM539" s="240" t="s">
        <v>710</v>
      </c>
    </row>
    <row r="540" s="2" customFormat="1">
      <c r="A540" s="41"/>
      <c r="B540" s="42"/>
      <c r="C540" s="43"/>
      <c r="D540" s="244" t="s">
        <v>167</v>
      </c>
      <c r="E540" s="43"/>
      <c r="F540" s="254" t="s">
        <v>711</v>
      </c>
      <c r="G540" s="43"/>
      <c r="H540" s="43"/>
      <c r="I540" s="149"/>
      <c r="J540" s="43"/>
      <c r="K540" s="43"/>
      <c r="L540" s="47"/>
      <c r="M540" s="255"/>
      <c r="N540" s="256"/>
      <c r="O540" s="87"/>
      <c r="P540" s="87"/>
      <c r="Q540" s="87"/>
      <c r="R540" s="87"/>
      <c r="S540" s="87"/>
      <c r="T540" s="88"/>
      <c r="U540" s="41"/>
      <c r="V540" s="41"/>
      <c r="W540" s="41"/>
      <c r="X540" s="41"/>
      <c r="Y540" s="41"/>
      <c r="Z540" s="41"/>
      <c r="AA540" s="41"/>
      <c r="AB540" s="41"/>
      <c r="AC540" s="41"/>
      <c r="AD540" s="41"/>
      <c r="AE540" s="41"/>
      <c r="AT540" s="20" t="s">
        <v>167</v>
      </c>
      <c r="AU540" s="20" t="s">
        <v>86</v>
      </c>
    </row>
    <row r="541" s="14" customFormat="1">
      <c r="A541" s="14"/>
      <c r="B541" s="257"/>
      <c r="C541" s="258"/>
      <c r="D541" s="244" t="s">
        <v>160</v>
      </c>
      <c r="E541" s="259" t="s">
        <v>19</v>
      </c>
      <c r="F541" s="260" t="s">
        <v>209</v>
      </c>
      <c r="G541" s="258"/>
      <c r="H541" s="259" t="s">
        <v>19</v>
      </c>
      <c r="I541" s="261"/>
      <c r="J541" s="258"/>
      <c r="K541" s="258"/>
      <c r="L541" s="262"/>
      <c r="M541" s="263"/>
      <c r="N541" s="264"/>
      <c r="O541" s="264"/>
      <c r="P541" s="264"/>
      <c r="Q541" s="264"/>
      <c r="R541" s="264"/>
      <c r="S541" s="264"/>
      <c r="T541" s="265"/>
      <c r="U541" s="14"/>
      <c r="V541" s="14"/>
      <c r="W541" s="14"/>
      <c r="X541" s="14"/>
      <c r="Y541" s="14"/>
      <c r="Z541" s="14"/>
      <c r="AA541" s="14"/>
      <c r="AB541" s="14"/>
      <c r="AC541" s="14"/>
      <c r="AD541" s="14"/>
      <c r="AE541" s="14"/>
      <c r="AT541" s="266" t="s">
        <v>160</v>
      </c>
      <c r="AU541" s="266" t="s">
        <v>86</v>
      </c>
      <c r="AV541" s="14" t="s">
        <v>83</v>
      </c>
      <c r="AW541" s="14" t="s">
        <v>37</v>
      </c>
      <c r="AX541" s="14" t="s">
        <v>76</v>
      </c>
      <c r="AY541" s="266" t="s">
        <v>151</v>
      </c>
    </row>
    <row r="542" s="14" customFormat="1">
      <c r="A542" s="14"/>
      <c r="B542" s="257"/>
      <c r="C542" s="258"/>
      <c r="D542" s="244" t="s">
        <v>160</v>
      </c>
      <c r="E542" s="259" t="s">
        <v>19</v>
      </c>
      <c r="F542" s="260" t="s">
        <v>210</v>
      </c>
      <c r="G542" s="258"/>
      <c r="H542" s="259" t="s">
        <v>19</v>
      </c>
      <c r="I542" s="261"/>
      <c r="J542" s="258"/>
      <c r="K542" s="258"/>
      <c r="L542" s="262"/>
      <c r="M542" s="263"/>
      <c r="N542" s="264"/>
      <c r="O542" s="264"/>
      <c r="P542" s="264"/>
      <c r="Q542" s="264"/>
      <c r="R542" s="264"/>
      <c r="S542" s="264"/>
      <c r="T542" s="265"/>
      <c r="U542" s="14"/>
      <c r="V542" s="14"/>
      <c r="W542" s="14"/>
      <c r="X542" s="14"/>
      <c r="Y542" s="14"/>
      <c r="Z542" s="14"/>
      <c r="AA542" s="14"/>
      <c r="AB542" s="14"/>
      <c r="AC542" s="14"/>
      <c r="AD542" s="14"/>
      <c r="AE542" s="14"/>
      <c r="AT542" s="266" t="s">
        <v>160</v>
      </c>
      <c r="AU542" s="266" t="s">
        <v>86</v>
      </c>
      <c r="AV542" s="14" t="s">
        <v>83</v>
      </c>
      <c r="AW542" s="14" t="s">
        <v>37</v>
      </c>
      <c r="AX542" s="14" t="s">
        <v>76</v>
      </c>
      <c r="AY542" s="266" t="s">
        <v>151</v>
      </c>
    </row>
    <row r="543" s="13" customFormat="1">
      <c r="A543" s="13"/>
      <c r="B543" s="242"/>
      <c r="C543" s="243"/>
      <c r="D543" s="244" t="s">
        <v>160</v>
      </c>
      <c r="E543" s="245" t="s">
        <v>19</v>
      </c>
      <c r="F543" s="246" t="s">
        <v>712</v>
      </c>
      <c r="G543" s="243"/>
      <c r="H543" s="247">
        <v>24.053999999999998</v>
      </c>
      <c r="I543" s="248"/>
      <c r="J543" s="243"/>
      <c r="K543" s="243"/>
      <c r="L543" s="249"/>
      <c r="M543" s="250"/>
      <c r="N543" s="251"/>
      <c r="O543" s="251"/>
      <c r="P543" s="251"/>
      <c r="Q543" s="251"/>
      <c r="R543" s="251"/>
      <c r="S543" s="251"/>
      <c r="T543" s="252"/>
      <c r="U543" s="13"/>
      <c r="V543" s="13"/>
      <c r="W543" s="13"/>
      <c r="X543" s="13"/>
      <c r="Y543" s="13"/>
      <c r="Z543" s="13"/>
      <c r="AA543" s="13"/>
      <c r="AB543" s="13"/>
      <c r="AC543" s="13"/>
      <c r="AD543" s="13"/>
      <c r="AE543" s="13"/>
      <c r="AT543" s="253" t="s">
        <v>160</v>
      </c>
      <c r="AU543" s="253" t="s">
        <v>86</v>
      </c>
      <c r="AV543" s="13" t="s">
        <v>86</v>
      </c>
      <c r="AW543" s="13" t="s">
        <v>37</v>
      </c>
      <c r="AX543" s="13" t="s">
        <v>76</v>
      </c>
      <c r="AY543" s="253" t="s">
        <v>151</v>
      </c>
    </row>
    <row r="544" s="14" customFormat="1">
      <c r="A544" s="14"/>
      <c r="B544" s="257"/>
      <c r="C544" s="258"/>
      <c r="D544" s="244" t="s">
        <v>160</v>
      </c>
      <c r="E544" s="259" t="s">
        <v>19</v>
      </c>
      <c r="F544" s="260" t="s">
        <v>213</v>
      </c>
      <c r="G544" s="258"/>
      <c r="H544" s="259" t="s">
        <v>19</v>
      </c>
      <c r="I544" s="261"/>
      <c r="J544" s="258"/>
      <c r="K544" s="258"/>
      <c r="L544" s="262"/>
      <c r="M544" s="263"/>
      <c r="N544" s="264"/>
      <c r="O544" s="264"/>
      <c r="P544" s="264"/>
      <c r="Q544" s="264"/>
      <c r="R544" s="264"/>
      <c r="S544" s="264"/>
      <c r="T544" s="265"/>
      <c r="U544" s="14"/>
      <c r="V544" s="14"/>
      <c r="W544" s="14"/>
      <c r="X544" s="14"/>
      <c r="Y544" s="14"/>
      <c r="Z544" s="14"/>
      <c r="AA544" s="14"/>
      <c r="AB544" s="14"/>
      <c r="AC544" s="14"/>
      <c r="AD544" s="14"/>
      <c r="AE544" s="14"/>
      <c r="AT544" s="266" t="s">
        <v>160</v>
      </c>
      <c r="AU544" s="266" t="s">
        <v>86</v>
      </c>
      <c r="AV544" s="14" t="s">
        <v>83</v>
      </c>
      <c r="AW544" s="14" t="s">
        <v>37</v>
      </c>
      <c r="AX544" s="14" t="s">
        <v>76</v>
      </c>
      <c r="AY544" s="266" t="s">
        <v>151</v>
      </c>
    </row>
    <row r="545" s="13" customFormat="1">
      <c r="A545" s="13"/>
      <c r="B545" s="242"/>
      <c r="C545" s="243"/>
      <c r="D545" s="244" t="s">
        <v>160</v>
      </c>
      <c r="E545" s="245" t="s">
        <v>19</v>
      </c>
      <c r="F545" s="246" t="s">
        <v>713</v>
      </c>
      <c r="G545" s="243"/>
      <c r="H545" s="247">
        <v>19.440000000000001</v>
      </c>
      <c r="I545" s="248"/>
      <c r="J545" s="243"/>
      <c r="K545" s="243"/>
      <c r="L545" s="249"/>
      <c r="M545" s="250"/>
      <c r="N545" s="251"/>
      <c r="O545" s="251"/>
      <c r="P545" s="251"/>
      <c r="Q545" s="251"/>
      <c r="R545" s="251"/>
      <c r="S545" s="251"/>
      <c r="T545" s="252"/>
      <c r="U545" s="13"/>
      <c r="V545" s="13"/>
      <c r="W545" s="13"/>
      <c r="X545" s="13"/>
      <c r="Y545" s="13"/>
      <c r="Z545" s="13"/>
      <c r="AA545" s="13"/>
      <c r="AB545" s="13"/>
      <c r="AC545" s="13"/>
      <c r="AD545" s="13"/>
      <c r="AE545" s="13"/>
      <c r="AT545" s="253" t="s">
        <v>160</v>
      </c>
      <c r="AU545" s="253" t="s">
        <v>86</v>
      </c>
      <c r="AV545" s="13" t="s">
        <v>86</v>
      </c>
      <c r="AW545" s="13" t="s">
        <v>37</v>
      </c>
      <c r="AX545" s="13" t="s">
        <v>76</v>
      </c>
      <c r="AY545" s="253" t="s">
        <v>151</v>
      </c>
    </row>
    <row r="546" s="14" customFormat="1">
      <c r="A546" s="14"/>
      <c r="B546" s="257"/>
      <c r="C546" s="258"/>
      <c r="D546" s="244" t="s">
        <v>160</v>
      </c>
      <c r="E546" s="259" t="s">
        <v>19</v>
      </c>
      <c r="F546" s="260" t="s">
        <v>216</v>
      </c>
      <c r="G546" s="258"/>
      <c r="H546" s="259" t="s">
        <v>19</v>
      </c>
      <c r="I546" s="261"/>
      <c r="J546" s="258"/>
      <c r="K546" s="258"/>
      <c r="L546" s="262"/>
      <c r="M546" s="263"/>
      <c r="N546" s="264"/>
      <c r="O546" s="264"/>
      <c r="P546" s="264"/>
      <c r="Q546" s="264"/>
      <c r="R546" s="264"/>
      <c r="S546" s="264"/>
      <c r="T546" s="265"/>
      <c r="U546" s="14"/>
      <c r="V546" s="14"/>
      <c r="W546" s="14"/>
      <c r="X546" s="14"/>
      <c r="Y546" s="14"/>
      <c r="Z546" s="14"/>
      <c r="AA546" s="14"/>
      <c r="AB546" s="14"/>
      <c r="AC546" s="14"/>
      <c r="AD546" s="14"/>
      <c r="AE546" s="14"/>
      <c r="AT546" s="266" t="s">
        <v>160</v>
      </c>
      <c r="AU546" s="266" t="s">
        <v>86</v>
      </c>
      <c r="AV546" s="14" t="s">
        <v>83</v>
      </c>
      <c r="AW546" s="14" t="s">
        <v>37</v>
      </c>
      <c r="AX546" s="14" t="s">
        <v>76</v>
      </c>
      <c r="AY546" s="266" t="s">
        <v>151</v>
      </c>
    </row>
    <row r="547" s="13" customFormat="1">
      <c r="A547" s="13"/>
      <c r="B547" s="242"/>
      <c r="C547" s="243"/>
      <c r="D547" s="244" t="s">
        <v>160</v>
      </c>
      <c r="E547" s="245" t="s">
        <v>19</v>
      </c>
      <c r="F547" s="246" t="s">
        <v>714</v>
      </c>
      <c r="G547" s="243"/>
      <c r="H547" s="247">
        <v>19.506</v>
      </c>
      <c r="I547" s="248"/>
      <c r="J547" s="243"/>
      <c r="K547" s="243"/>
      <c r="L547" s="249"/>
      <c r="M547" s="250"/>
      <c r="N547" s="251"/>
      <c r="O547" s="251"/>
      <c r="P547" s="251"/>
      <c r="Q547" s="251"/>
      <c r="R547" s="251"/>
      <c r="S547" s="251"/>
      <c r="T547" s="252"/>
      <c r="U547" s="13"/>
      <c r="V547" s="13"/>
      <c r="W547" s="13"/>
      <c r="X547" s="13"/>
      <c r="Y547" s="13"/>
      <c r="Z547" s="13"/>
      <c r="AA547" s="13"/>
      <c r="AB547" s="13"/>
      <c r="AC547" s="13"/>
      <c r="AD547" s="13"/>
      <c r="AE547" s="13"/>
      <c r="AT547" s="253" t="s">
        <v>160</v>
      </c>
      <c r="AU547" s="253" t="s">
        <v>86</v>
      </c>
      <c r="AV547" s="13" t="s">
        <v>86</v>
      </c>
      <c r="AW547" s="13" t="s">
        <v>37</v>
      </c>
      <c r="AX547" s="13" t="s">
        <v>76</v>
      </c>
      <c r="AY547" s="253" t="s">
        <v>151</v>
      </c>
    </row>
    <row r="548" s="15" customFormat="1">
      <c r="A548" s="15"/>
      <c r="B548" s="267"/>
      <c r="C548" s="268"/>
      <c r="D548" s="244" t="s">
        <v>160</v>
      </c>
      <c r="E548" s="269" t="s">
        <v>19</v>
      </c>
      <c r="F548" s="270" t="s">
        <v>172</v>
      </c>
      <c r="G548" s="268"/>
      <c r="H548" s="271">
        <v>63</v>
      </c>
      <c r="I548" s="272"/>
      <c r="J548" s="268"/>
      <c r="K548" s="268"/>
      <c r="L548" s="273"/>
      <c r="M548" s="274"/>
      <c r="N548" s="275"/>
      <c r="O548" s="275"/>
      <c r="P548" s="275"/>
      <c r="Q548" s="275"/>
      <c r="R548" s="275"/>
      <c r="S548" s="275"/>
      <c r="T548" s="276"/>
      <c r="U548" s="15"/>
      <c r="V548" s="15"/>
      <c r="W548" s="15"/>
      <c r="X548" s="15"/>
      <c r="Y548" s="15"/>
      <c r="Z548" s="15"/>
      <c r="AA548" s="15"/>
      <c r="AB548" s="15"/>
      <c r="AC548" s="15"/>
      <c r="AD548" s="15"/>
      <c r="AE548" s="15"/>
      <c r="AT548" s="277" t="s">
        <v>160</v>
      </c>
      <c r="AU548" s="277" t="s">
        <v>86</v>
      </c>
      <c r="AV548" s="15" t="s">
        <v>158</v>
      </c>
      <c r="AW548" s="15" t="s">
        <v>37</v>
      </c>
      <c r="AX548" s="15" t="s">
        <v>83</v>
      </c>
      <c r="AY548" s="277" t="s">
        <v>151</v>
      </c>
    </row>
    <row r="549" s="2" customFormat="1" ht="24" customHeight="1">
      <c r="A549" s="41"/>
      <c r="B549" s="42"/>
      <c r="C549" s="229" t="s">
        <v>715</v>
      </c>
      <c r="D549" s="229" t="s">
        <v>154</v>
      </c>
      <c r="E549" s="230" t="s">
        <v>716</v>
      </c>
      <c r="F549" s="231" t="s">
        <v>717</v>
      </c>
      <c r="G549" s="232" t="s">
        <v>157</v>
      </c>
      <c r="H549" s="233">
        <v>67</v>
      </c>
      <c r="I549" s="234"/>
      <c r="J549" s="235">
        <f>ROUND(I549*H549,2)</f>
        <v>0</v>
      </c>
      <c r="K549" s="231" t="s">
        <v>165</v>
      </c>
      <c r="L549" s="47"/>
      <c r="M549" s="236" t="s">
        <v>19</v>
      </c>
      <c r="N549" s="237" t="s">
        <v>47</v>
      </c>
      <c r="O549" s="87"/>
      <c r="P549" s="238">
        <f>O549*H549</f>
        <v>0</v>
      </c>
      <c r="Q549" s="238">
        <v>0.00010000000000000001</v>
      </c>
      <c r="R549" s="238">
        <f>Q549*H549</f>
        <v>0.0067000000000000002</v>
      </c>
      <c r="S549" s="238">
        <v>0</v>
      </c>
      <c r="T549" s="239">
        <f>S549*H549</f>
        <v>0</v>
      </c>
      <c r="U549" s="41"/>
      <c r="V549" s="41"/>
      <c r="W549" s="41"/>
      <c r="X549" s="41"/>
      <c r="Y549" s="41"/>
      <c r="Z549" s="41"/>
      <c r="AA549" s="41"/>
      <c r="AB549" s="41"/>
      <c r="AC549" s="41"/>
      <c r="AD549" s="41"/>
      <c r="AE549" s="41"/>
      <c r="AR549" s="240" t="s">
        <v>266</v>
      </c>
      <c r="AT549" s="240" t="s">
        <v>154</v>
      </c>
      <c r="AU549" s="240" t="s">
        <v>86</v>
      </c>
      <c r="AY549" s="20" t="s">
        <v>151</v>
      </c>
      <c r="BE549" s="241">
        <f>IF(N549="základní",J549,0)</f>
        <v>0</v>
      </c>
      <c r="BF549" s="241">
        <f>IF(N549="snížená",J549,0)</f>
        <v>0</v>
      </c>
      <c r="BG549" s="241">
        <f>IF(N549="zákl. přenesená",J549,0)</f>
        <v>0</v>
      </c>
      <c r="BH549" s="241">
        <f>IF(N549="sníž. přenesená",J549,0)</f>
        <v>0</v>
      </c>
      <c r="BI549" s="241">
        <f>IF(N549="nulová",J549,0)</f>
        <v>0</v>
      </c>
      <c r="BJ549" s="20" t="s">
        <v>83</v>
      </c>
      <c r="BK549" s="241">
        <f>ROUND(I549*H549,2)</f>
        <v>0</v>
      </c>
      <c r="BL549" s="20" t="s">
        <v>266</v>
      </c>
      <c r="BM549" s="240" t="s">
        <v>718</v>
      </c>
    </row>
    <row r="550" s="2" customFormat="1">
      <c r="A550" s="41"/>
      <c r="B550" s="42"/>
      <c r="C550" s="43"/>
      <c r="D550" s="244" t="s">
        <v>167</v>
      </c>
      <c r="E550" s="43"/>
      <c r="F550" s="254" t="s">
        <v>711</v>
      </c>
      <c r="G550" s="43"/>
      <c r="H550" s="43"/>
      <c r="I550" s="149"/>
      <c r="J550" s="43"/>
      <c r="K550" s="43"/>
      <c r="L550" s="47"/>
      <c r="M550" s="255"/>
      <c r="N550" s="256"/>
      <c r="O550" s="87"/>
      <c r="P550" s="87"/>
      <c r="Q550" s="87"/>
      <c r="R550" s="87"/>
      <c r="S550" s="87"/>
      <c r="T550" s="88"/>
      <c r="U550" s="41"/>
      <c r="V550" s="41"/>
      <c r="W550" s="41"/>
      <c r="X550" s="41"/>
      <c r="Y550" s="41"/>
      <c r="Z550" s="41"/>
      <c r="AA550" s="41"/>
      <c r="AB550" s="41"/>
      <c r="AC550" s="41"/>
      <c r="AD550" s="41"/>
      <c r="AE550" s="41"/>
      <c r="AT550" s="20" t="s">
        <v>167</v>
      </c>
      <c r="AU550" s="20" t="s">
        <v>86</v>
      </c>
    </row>
    <row r="551" s="13" customFormat="1">
      <c r="A551" s="13"/>
      <c r="B551" s="242"/>
      <c r="C551" s="243"/>
      <c r="D551" s="244" t="s">
        <v>160</v>
      </c>
      <c r="E551" s="245" t="s">
        <v>19</v>
      </c>
      <c r="F551" s="246" t="s">
        <v>719</v>
      </c>
      <c r="G551" s="243"/>
      <c r="H551" s="247">
        <v>67</v>
      </c>
      <c r="I551" s="248"/>
      <c r="J551" s="243"/>
      <c r="K551" s="243"/>
      <c r="L551" s="249"/>
      <c r="M551" s="250"/>
      <c r="N551" s="251"/>
      <c r="O551" s="251"/>
      <c r="P551" s="251"/>
      <c r="Q551" s="251"/>
      <c r="R551" s="251"/>
      <c r="S551" s="251"/>
      <c r="T551" s="252"/>
      <c r="U551" s="13"/>
      <c r="V551" s="13"/>
      <c r="W551" s="13"/>
      <c r="X551" s="13"/>
      <c r="Y551" s="13"/>
      <c r="Z551" s="13"/>
      <c r="AA551" s="13"/>
      <c r="AB551" s="13"/>
      <c r="AC551" s="13"/>
      <c r="AD551" s="13"/>
      <c r="AE551" s="13"/>
      <c r="AT551" s="253" t="s">
        <v>160</v>
      </c>
      <c r="AU551" s="253" t="s">
        <v>86</v>
      </c>
      <c r="AV551" s="13" t="s">
        <v>86</v>
      </c>
      <c r="AW551" s="13" t="s">
        <v>37</v>
      </c>
      <c r="AX551" s="13" t="s">
        <v>83</v>
      </c>
      <c r="AY551" s="253" t="s">
        <v>151</v>
      </c>
    </row>
    <row r="552" s="2" customFormat="1" ht="24" customHeight="1">
      <c r="A552" s="41"/>
      <c r="B552" s="42"/>
      <c r="C552" s="229" t="s">
        <v>720</v>
      </c>
      <c r="D552" s="229" t="s">
        <v>154</v>
      </c>
      <c r="E552" s="230" t="s">
        <v>721</v>
      </c>
      <c r="F552" s="231" t="s">
        <v>722</v>
      </c>
      <c r="G552" s="232" t="s">
        <v>242</v>
      </c>
      <c r="H552" s="233">
        <v>154</v>
      </c>
      <c r="I552" s="234"/>
      <c r="J552" s="235">
        <f>ROUND(I552*H552,2)</f>
        <v>0</v>
      </c>
      <c r="K552" s="231" t="s">
        <v>165</v>
      </c>
      <c r="L552" s="47"/>
      <c r="M552" s="236" t="s">
        <v>19</v>
      </c>
      <c r="N552" s="237" t="s">
        <v>47</v>
      </c>
      <c r="O552" s="87"/>
      <c r="P552" s="238">
        <f>O552*H552</f>
        <v>0</v>
      </c>
      <c r="Q552" s="238">
        <v>0.0078399999999999997</v>
      </c>
      <c r="R552" s="238">
        <f>Q552*H552</f>
        <v>1.20736</v>
      </c>
      <c r="S552" s="238">
        <v>0</v>
      </c>
      <c r="T552" s="239">
        <f>S552*H552</f>
        <v>0</v>
      </c>
      <c r="U552" s="41"/>
      <c r="V552" s="41"/>
      <c r="W552" s="41"/>
      <c r="X552" s="41"/>
      <c r="Y552" s="41"/>
      <c r="Z552" s="41"/>
      <c r="AA552" s="41"/>
      <c r="AB552" s="41"/>
      <c r="AC552" s="41"/>
      <c r="AD552" s="41"/>
      <c r="AE552" s="41"/>
      <c r="AR552" s="240" t="s">
        <v>266</v>
      </c>
      <c r="AT552" s="240" t="s">
        <v>154</v>
      </c>
      <c r="AU552" s="240" t="s">
        <v>86</v>
      </c>
      <c r="AY552" s="20" t="s">
        <v>151</v>
      </c>
      <c r="BE552" s="241">
        <f>IF(N552="základní",J552,0)</f>
        <v>0</v>
      </c>
      <c r="BF552" s="241">
        <f>IF(N552="snížená",J552,0)</f>
        <v>0</v>
      </c>
      <c r="BG552" s="241">
        <f>IF(N552="zákl. přenesená",J552,0)</f>
        <v>0</v>
      </c>
      <c r="BH552" s="241">
        <f>IF(N552="sníž. přenesená",J552,0)</f>
        <v>0</v>
      </c>
      <c r="BI552" s="241">
        <f>IF(N552="nulová",J552,0)</f>
        <v>0</v>
      </c>
      <c r="BJ552" s="20" t="s">
        <v>83</v>
      </c>
      <c r="BK552" s="241">
        <f>ROUND(I552*H552,2)</f>
        <v>0</v>
      </c>
      <c r="BL552" s="20" t="s">
        <v>266</v>
      </c>
      <c r="BM552" s="240" t="s">
        <v>723</v>
      </c>
    </row>
    <row r="553" s="2" customFormat="1">
      <c r="A553" s="41"/>
      <c r="B553" s="42"/>
      <c r="C553" s="43"/>
      <c r="D553" s="244" t="s">
        <v>167</v>
      </c>
      <c r="E553" s="43"/>
      <c r="F553" s="254" t="s">
        <v>724</v>
      </c>
      <c r="G553" s="43"/>
      <c r="H553" s="43"/>
      <c r="I553" s="149"/>
      <c r="J553" s="43"/>
      <c r="K553" s="43"/>
      <c r="L553" s="47"/>
      <c r="M553" s="255"/>
      <c r="N553" s="256"/>
      <c r="O553" s="87"/>
      <c r="P553" s="87"/>
      <c r="Q553" s="87"/>
      <c r="R553" s="87"/>
      <c r="S553" s="87"/>
      <c r="T553" s="88"/>
      <c r="U553" s="41"/>
      <c r="V553" s="41"/>
      <c r="W553" s="41"/>
      <c r="X553" s="41"/>
      <c r="Y553" s="41"/>
      <c r="Z553" s="41"/>
      <c r="AA553" s="41"/>
      <c r="AB553" s="41"/>
      <c r="AC553" s="41"/>
      <c r="AD553" s="41"/>
      <c r="AE553" s="41"/>
      <c r="AT553" s="20" t="s">
        <v>167</v>
      </c>
      <c r="AU553" s="20" t="s">
        <v>86</v>
      </c>
    </row>
    <row r="554" s="14" customFormat="1">
      <c r="A554" s="14"/>
      <c r="B554" s="257"/>
      <c r="C554" s="258"/>
      <c r="D554" s="244" t="s">
        <v>160</v>
      </c>
      <c r="E554" s="259" t="s">
        <v>19</v>
      </c>
      <c r="F554" s="260" t="s">
        <v>725</v>
      </c>
      <c r="G554" s="258"/>
      <c r="H554" s="259" t="s">
        <v>19</v>
      </c>
      <c r="I554" s="261"/>
      <c r="J554" s="258"/>
      <c r="K554" s="258"/>
      <c r="L554" s="262"/>
      <c r="M554" s="263"/>
      <c r="N554" s="264"/>
      <c r="O554" s="264"/>
      <c r="P554" s="264"/>
      <c r="Q554" s="264"/>
      <c r="R554" s="264"/>
      <c r="S554" s="264"/>
      <c r="T554" s="265"/>
      <c r="U554" s="14"/>
      <c r="V554" s="14"/>
      <c r="W554" s="14"/>
      <c r="X554" s="14"/>
      <c r="Y554" s="14"/>
      <c r="Z554" s="14"/>
      <c r="AA554" s="14"/>
      <c r="AB554" s="14"/>
      <c r="AC554" s="14"/>
      <c r="AD554" s="14"/>
      <c r="AE554" s="14"/>
      <c r="AT554" s="266" t="s">
        <v>160</v>
      </c>
      <c r="AU554" s="266" t="s">
        <v>86</v>
      </c>
      <c r="AV554" s="14" t="s">
        <v>83</v>
      </c>
      <c r="AW554" s="14" t="s">
        <v>37</v>
      </c>
      <c r="AX554" s="14" t="s">
        <v>76</v>
      </c>
      <c r="AY554" s="266" t="s">
        <v>151</v>
      </c>
    </row>
    <row r="555" s="14" customFormat="1">
      <c r="A555" s="14"/>
      <c r="B555" s="257"/>
      <c r="C555" s="258"/>
      <c r="D555" s="244" t="s">
        <v>160</v>
      </c>
      <c r="E555" s="259" t="s">
        <v>19</v>
      </c>
      <c r="F555" s="260" t="s">
        <v>210</v>
      </c>
      <c r="G555" s="258"/>
      <c r="H555" s="259" t="s">
        <v>19</v>
      </c>
      <c r="I555" s="261"/>
      <c r="J555" s="258"/>
      <c r="K555" s="258"/>
      <c r="L555" s="262"/>
      <c r="M555" s="263"/>
      <c r="N555" s="264"/>
      <c r="O555" s="264"/>
      <c r="P555" s="264"/>
      <c r="Q555" s="264"/>
      <c r="R555" s="264"/>
      <c r="S555" s="264"/>
      <c r="T555" s="265"/>
      <c r="U555" s="14"/>
      <c r="V555" s="14"/>
      <c r="W555" s="14"/>
      <c r="X555" s="14"/>
      <c r="Y555" s="14"/>
      <c r="Z555" s="14"/>
      <c r="AA555" s="14"/>
      <c r="AB555" s="14"/>
      <c r="AC555" s="14"/>
      <c r="AD555" s="14"/>
      <c r="AE555" s="14"/>
      <c r="AT555" s="266" t="s">
        <v>160</v>
      </c>
      <c r="AU555" s="266" t="s">
        <v>86</v>
      </c>
      <c r="AV555" s="14" t="s">
        <v>83</v>
      </c>
      <c r="AW555" s="14" t="s">
        <v>37</v>
      </c>
      <c r="AX555" s="14" t="s">
        <v>76</v>
      </c>
      <c r="AY555" s="266" t="s">
        <v>151</v>
      </c>
    </row>
    <row r="556" s="13" customFormat="1">
      <c r="A556" s="13"/>
      <c r="B556" s="242"/>
      <c r="C556" s="243"/>
      <c r="D556" s="244" t="s">
        <v>160</v>
      </c>
      <c r="E556" s="245" t="s">
        <v>19</v>
      </c>
      <c r="F556" s="246" t="s">
        <v>726</v>
      </c>
      <c r="G556" s="243"/>
      <c r="H556" s="247">
        <v>2.0499999999999998</v>
      </c>
      <c r="I556" s="248"/>
      <c r="J556" s="243"/>
      <c r="K556" s="243"/>
      <c r="L556" s="249"/>
      <c r="M556" s="250"/>
      <c r="N556" s="251"/>
      <c r="O556" s="251"/>
      <c r="P556" s="251"/>
      <c r="Q556" s="251"/>
      <c r="R556" s="251"/>
      <c r="S556" s="251"/>
      <c r="T556" s="252"/>
      <c r="U556" s="13"/>
      <c r="V556" s="13"/>
      <c r="W556" s="13"/>
      <c r="X556" s="13"/>
      <c r="Y556" s="13"/>
      <c r="Z556" s="13"/>
      <c r="AA556" s="13"/>
      <c r="AB556" s="13"/>
      <c r="AC556" s="13"/>
      <c r="AD556" s="13"/>
      <c r="AE556" s="13"/>
      <c r="AT556" s="253" t="s">
        <v>160</v>
      </c>
      <c r="AU556" s="253" t="s">
        <v>86</v>
      </c>
      <c r="AV556" s="13" t="s">
        <v>86</v>
      </c>
      <c r="AW556" s="13" t="s">
        <v>37</v>
      </c>
      <c r="AX556" s="13" t="s">
        <v>76</v>
      </c>
      <c r="AY556" s="253" t="s">
        <v>151</v>
      </c>
    </row>
    <row r="557" s="14" customFormat="1">
      <c r="A557" s="14"/>
      <c r="B557" s="257"/>
      <c r="C557" s="258"/>
      <c r="D557" s="244" t="s">
        <v>160</v>
      </c>
      <c r="E557" s="259" t="s">
        <v>19</v>
      </c>
      <c r="F557" s="260" t="s">
        <v>216</v>
      </c>
      <c r="G557" s="258"/>
      <c r="H557" s="259" t="s">
        <v>19</v>
      </c>
      <c r="I557" s="261"/>
      <c r="J557" s="258"/>
      <c r="K557" s="258"/>
      <c r="L557" s="262"/>
      <c r="M557" s="263"/>
      <c r="N557" s="264"/>
      <c r="O557" s="264"/>
      <c r="P557" s="264"/>
      <c r="Q557" s="264"/>
      <c r="R557" s="264"/>
      <c r="S557" s="264"/>
      <c r="T557" s="265"/>
      <c r="U557" s="14"/>
      <c r="V557" s="14"/>
      <c r="W557" s="14"/>
      <c r="X557" s="14"/>
      <c r="Y557" s="14"/>
      <c r="Z557" s="14"/>
      <c r="AA557" s="14"/>
      <c r="AB557" s="14"/>
      <c r="AC557" s="14"/>
      <c r="AD557" s="14"/>
      <c r="AE557" s="14"/>
      <c r="AT557" s="266" t="s">
        <v>160</v>
      </c>
      <c r="AU557" s="266" t="s">
        <v>86</v>
      </c>
      <c r="AV557" s="14" t="s">
        <v>83</v>
      </c>
      <c r="AW557" s="14" t="s">
        <v>37</v>
      </c>
      <c r="AX557" s="14" t="s">
        <v>76</v>
      </c>
      <c r="AY557" s="266" t="s">
        <v>151</v>
      </c>
    </row>
    <row r="558" s="13" customFormat="1">
      <c r="A558" s="13"/>
      <c r="B558" s="242"/>
      <c r="C558" s="243"/>
      <c r="D558" s="244" t="s">
        <v>160</v>
      </c>
      <c r="E558" s="245" t="s">
        <v>19</v>
      </c>
      <c r="F558" s="246" t="s">
        <v>727</v>
      </c>
      <c r="G558" s="243"/>
      <c r="H558" s="247">
        <v>1.8500000000000001</v>
      </c>
      <c r="I558" s="248"/>
      <c r="J558" s="243"/>
      <c r="K558" s="243"/>
      <c r="L558" s="249"/>
      <c r="M558" s="250"/>
      <c r="N558" s="251"/>
      <c r="O558" s="251"/>
      <c r="P558" s="251"/>
      <c r="Q558" s="251"/>
      <c r="R558" s="251"/>
      <c r="S558" s="251"/>
      <c r="T558" s="252"/>
      <c r="U558" s="13"/>
      <c r="V558" s="13"/>
      <c r="W558" s="13"/>
      <c r="X558" s="13"/>
      <c r="Y558" s="13"/>
      <c r="Z558" s="13"/>
      <c r="AA558" s="13"/>
      <c r="AB558" s="13"/>
      <c r="AC558" s="13"/>
      <c r="AD558" s="13"/>
      <c r="AE558" s="13"/>
      <c r="AT558" s="253" t="s">
        <v>160</v>
      </c>
      <c r="AU558" s="253" t="s">
        <v>86</v>
      </c>
      <c r="AV558" s="13" t="s">
        <v>86</v>
      </c>
      <c r="AW558" s="13" t="s">
        <v>37</v>
      </c>
      <c r="AX558" s="13" t="s">
        <v>76</v>
      </c>
      <c r="AY558" s="253" t="s">
        <v>151</v>
      </c>
    </row>
    <row r="559" s="13" customFormat="1">
      <c r="A559" s="13"/>
      <c r="B559" s="242"/>
      <c r="C559" s="243"/>
      <c r="D559" s="244" t="s">
        <v>160</v>
      </c>
      <c r="E559" s="245" t="s">
        <v>19</v>
      </c>
      <c r="F559" s="246" t="s">
        <v>728</v>
      </c>
      <c r="G559" s="243"/>
      <c r="H559" s="247">
        <v>150.09999999999999</v>
      </c>
      <c r="I559" s="248"/>
      <c r="J559" s="243"/>
      <c r="K559" s="243"/>
      <c r="L559" s="249"/>
      <c r="M559" s="250"/>
      <c r="N559" s="251"/>
      <c r="O559" s="251"/>
      <c r="P559" s="251"/>
      <c r="Q559" s="251"/>
      <c r="R559" s="251"/>
      <c r="S559" s="251"/>
      <c r="T559" s="252"/>
      <c r="U559" s="13"/>
      <c r="V559" s="13"/>
      <c r="W559" s="13"/>
      <c r="X559" s="13"/>
      <c r="Y559" s="13"/>
      <c r="Z559" s="13"/>
      <c r="AA559" s="13"/>
      <c r="AB559" s="13"/>
      <c r="AC559" s="13"/>
      <c r="AD559" s="13"/>
      <c r="AE559" s="13"/>
      <c r="AT559" s="253" t="s">
        <v>160</v>
      </c>
      <c r="AU559" s="253" t="s">
        <v>86</v>
      </c>
      <c r="AV559" s="13" t="s">
        <v>86</v>
      </c>
      <c r="AW559" s="13" t="s">
        <v>37</v>
      </c>
      <c r="AX559" s="13" t="s">
        <v>76</v>
      </c>
      <c r="AY559" s="253" t="s">
        <v>151</v>
      </c>
    </row>
    <row r="560" s="15" customFormat="1">
      <c r="A560" s="15"/>
      <c r="B560" s="267"/>
      <c r="C560" s="268"/>
      <c r="D560" s="244" t="s">
        <v>160</v>
      </c>
      <c r="E560" s="269" t="s">
        <v>19</v>
      </c>
      <c r="F560" s="270" t="s">
        <v>172</v>
      </c>
      <c r="G560" s="268"/>
      <c r="H560" s="271">
        <v>154</v>
      </c>
      <c r="I560" s="272"/>
      <c r="J560" s="268"/>
      <c r="K560" s="268"/>
      <c r="L560" s="273"/>
      <c r="M560" s="274"/>
      <c r="N560" s="275"/>
      <c r="O560" s="275"/>
      <c r="P560" s="275"/>
      <c r="Q560" s="275"/>
      <c r="R560" s="275"/>
      <c r="S560" s="275"/>
      <c r="T560" s="276"/>
      <c r="U560" s="15"/>
      <c r="V560" s="15"/>
      <c r="W560" s="15"/>
      <c r="X560" s="15"/>
      <c r="Y560" s="15"/>
      <c r="Z560" s="15"/>
      <c r="AA560" s="15"/>
      <c r="AB560" s="15"/>
      <c r="AC560" s="15"/>
      <c r="AD560" s="15"/>
      <c r="AE560" s="15"/>
      <c r="AT560" s="277" t="s">
        <v>160</v>
      </c>
      <c r="AU560" s="277" t="s">
        <v>86</v>
      </c>
      <c r="AV560" s="15" t="s">
        <v>158</v>
      </c>
      <c r="AW560" s="15" t="s">
        <v>37</v>
      </c>
      <c r="AX560" s="15" t="s">
        <v>83</v>
      </c>
      <c r="AY560" s="277" t="s">
        <v>151</v>
      </c>
    </row>
    <row r="561" s="2" customFormat="1" ht="16.5" customHeight="1">
      <c r="A561" s="41"/>
      <c r="B561" s="42"/>
      <c r="C561" s="229" t="s">
        <v>729</v>
      </c>
      <c r="D561" s="229" t="s">
        <v>154</v>
      </c>
      <c r="E561" s="230" t="s">
        <v>730</v>
      </c>
      <c r="F561" s="231" t="s">
        <v>731</v>
      </c>
      <c r="G561" s="232" t="s">
        <v>164</v>
      </c>
      <c r="H561" s="233">
        <v>3</v>
      </c>
      <c r="I561" s="234"/>
      <c r="J561" s="235">
        <f>ROUND(I561*H561,2)</f>
        <v>0</v>
      </c>
      <c r="K561" s="231" t="s">
        <v>165</v>
      </c>
      <c r="L561" s="47"/>
      <c r="M561" s="236" t="s">
        <v>19</v>
      </c>
      <c r="N561" s="237" t="s">
        <v>47</v>
      </c>
      <c r="O561" s="87"/>
      <c r="P561" s="238">
        <f>O561*H561</f>
        <v>0</v>
      </c>
      <c r="Q561" s="238">
        <v>8.0000000000000007E-05</v>
      </c>
      <c r="R561" s="238">
        <f>Q561*H561</f>
        <v>0.00024000000000000003</v>
      </c>
      <c r="S561" s="238">
        <v>0</v>
      </c>
      <c r="T561" s="239">
        <f>S561*H561</f>
        <v>0</v>
      </c>
      <c r="U561" s="41"/>
      <c r="V561" s="41"/>
      <c r="W561" s="41"/>
      <c r="X561" s="41"/>
      <c r="Y561" s="41"/>
      <c r="Z561" s="41"/>
      <c r="AA561" s="41"/>
      <c r="AB561" s="41"/>
      <c r="AC561" s="41"/>
      <c r="AD561" s="41"/>
      <c r="AE561" s="41"/>
      <c r="AR561" s="240" t="s">
        <v>266</v>
      </c>
      <c r="AT561" s="240" t="s">
        <v>154</v>
      </c>
      <c r="AU561" s="240" t="s">
        <v>86</v>
      </c>
      <c r="AY561" s="20" t="s">
        <v>151</v>
      </c>
      <c r="BE561" s="241">
        <f>IF(N561="základní",J561,0)</f>
        <v>0</v>
      </c>
      <c r="BF561" s="241">
        <f>IF(N561="snížená",J561,0)</f>
        <v>0</v>
      </c>
      <c r="BG561" s="241">
        <f>IF(N561="zákl. přenesená",J561,0)</f>
        <v>0</v>
      </c>
      <c r="BH561" s="241">
        <f>IF(N561="sníž. přenesená",J561,0)</f>
        <v>0</v>
      </c>
      <c r="BI561" s="241">
        <f>IF(N561="nulová",J561,0)</f>
        <v>0</v>
      </c>
      <c r="BJ561" s="20" t="s">
        <v>83</v>
      </c>
      <c r="BK561" s="241">
        <f>ROUND(I561*H561,2)</f>
        <v>0</v>
      </c>
      <c r="BL561" s="20" t="s">
        <v>266</v>
      </c>
      <c r="BM561" s="240" t="s">
        <v>732</v>
      </c>
    </row>
    <row r="562" s="2" customFormat="1">
      <c r="A562" s="41"/>
      <c r="B562" s="42"/>
      <c r="C562" s="43"/>
      <c r="D562" s="244" t="s">
        <v>167</v>
      </c>
      <c r="E562" s="43"/>
      <c r="F562" s="254" t="s">
        <v>733</v>
      </c>
      <c r="G562" s="43"/>
      <c r="H562" s="43"/>
      <c r="I562" s="149"/>
      <c r="J562" s="43"/>
      <c r="K562" s="43"/>
      <c r="L562" s="47"/>
      <c r="M562" s="255"/>
      <c r="N562" s="256"/>
      <c r="O562" s="87"/>
      <c r="P562" s="87"/>
      <c r="Q562" s="87"/>
      <c r="R562" s="87"/>
      <c r="S562" s="87"/>
      <c r="T562" s="88"/>
      <c r="U562" s="41"/>
      <c r="V562" s="41"/>
      <c r="W562" s="41"/>
      <c r="X562" s="41"/>
      <c r="Y562" s="41"/>
      <c r="Z562" s="41"/>
      <c r="AA562" s="41"/>
      <c r="AB562" s="41"/>
      <c r="AC562" s="41"/>
      <c r="AD562" s="41"/>
      <c r="AE562" s="41"/>
      <c r="AT562" s="20" t="s">
        <v>167</v>
      </c>
      <c r="AU562" s="20" t="s">
        <v>86</v>
      </c>
    </row>
    <row r="563" s="14" customFormat="1">
      <c r="A563" s="14"/>
      <c r="B563" s="257"/>
      <c r="C563" s="258"/>
      <c r="D563" s="244" t="s">
        <v>160</v>
      </c>
      <c r="E563" s="259" t="s">
        <v>19</v>
      </c>
      <c r="F563" s="260" t="s">
        <v>734</v>
      </c>
      <c r="G563" s="258"/>
      <c r="H563" s="259" t="s">
        <v>19</v>
      </c>
      <c r="I563" s="261"/>
      <c r="J563" s="258"/>
      <c r="K563" s="258"/>
      <c r="L563" s="262"/>
      <c r="M563" s="263"/>
      <c r="N563" s="264"/>
      <c r="O563" s="264"/>
      <c r="P563" s="264"/>
      <c r="Q563" s="264"/>
      <c r="R563" s="264"/>
      <c r="S563" s="264"/>
      <c r="T563" s="265"/>
      <c r="U563" s="14"/>
      <c r="V563" s="14"/>
      <c r="W563" s="14"/>
      <c r="X563" s="14"/>
      <c r="Y563" s="14"/>
      <c r="Z563" s="14"/>
      <c r="AA563" s="14"/>
      <c r="AB563" s="14"/>
      <c r="AC563" s="14"/>
      <c r="AD563" s="14"/>
      <c r="AE563" s="14"/>
      <c r="AT563" s="266" t="s">
        <v>160</v>
      </c>
      <c r="AU563" s="266" t="s">
        <v>86</v>
      </c>
      <c r="AV563" s="14" t="s">
        <v>83</v>
      </c>
      <c r="AW563" s="14" t="s">
        <v>37</v>
      </c>
      <c r="AX563" s="14" t="s">
        <v>76</v>
      </c>
      <c r="AY563" s="266" t="s">
        <v>151</v>
      </c>
    </row>
    <row r="564" s="13" customFormat="1">
      <c r="A564" s="13"/>
      <c r="B564" s="242"/>
      <c r="C564" s="243"/>
      <c r="D564" s="244" t="s">
        <v>160</v>
      </c>
      <c r="E564" s="245" t="s">
        <v>19</v>
      </c>
      <c r="F564" s="246" t="s">
        <v>735</v>
      </c>
      <c r="G564" s="243"/>
      <c r="H564" s="247">
        <v>1</v>
      </c>
      <c r="I564" s="248"/>
      <c r="J564" s="243"/>
      <c r="K564" s="243"/>
      <c r="L564" s="249"/>
      <c r="M564" s="250"/>
      <c r="N564" s="251"/>
      <c r="O564" s="251"/>
      <c r="P564" s="251"/>
      <c r="Q564" s="251"/>
      <c r="R564" s="251"/>
      <c r="S564" s="251"/>
      <c r="T564" s="252"/>
      <c r="U564" s="13"/>
      <c r="V564" s="13"/>
      <c r="W564" s="13"/>
      <c r="X564" s="13"/>
      <c r="Y564" s="13"/>
      <c r="Z564" s="13"/>
      <c r="AA564" s="13"/>
      <c r="AB564" s="13"/>
      <c r="AC564" s="13"/>
      <c r="AD564" s="13"/>
      <c r="AE564" s="13"/>
      <c r="AT564" s="253" t="s">
        <v>160</v>
      </c>
      <c r="AU564" s="253" t="s">
        <v>86</v>
      </c>
      <c r="AV564" s="13" t="s">
        <v>86</v>
      </c>
      <c r="AW564" s="13" t="s">
        <v>37</v>
      </c>
      <c r="AX564" s="13" t="s">
        <v>76</v>
      </c>
      <c r="AY564" s="253" t="s">
        <v>151</v>
      </c>
    </row>
    <row r="565" s="13" customFormat="1">
      <c r="A565" s="13"/>
      <c r="B565" s="242"/>
      <c r="C565" s="243"/>
      <c r="D565" s="244" t="s">
        <v>160</v>
      </c>
      <c r="E565" s="245" t="s">
        <v>19</v>
      </c>
      <c r="F565" s="246" t="s">
        <v>736</v>
      </c>
      <c r="G565" s="243"/>
      <c r="H565" s="247">
        <v>1</v>
      </c>
      <c r="I565" s="248"/>
      <c r="J565" s="243"/>
      <c r="K565" s="243"/>
      <c r="L565" s="249"/>
      <c r="M565" s="250"/>
      <c r="N565" s="251"/>
      <c r="O565" s="251"/>
      <c r="P565" s="251"/>
      <c r="Q565" s="251"/>
      <c r="R565" s="251"/>
      <c r="S565" s="251"/>
      <c r="T565" s="252"/>
      <c r="U565" s="13"/>
      <c r="V565" s="13"/>
      <c r="W565" s="13"/>
      <c r="X565" s="13"/>
      <c r="Y565" s="13"/>
      <c r="Z565" s="13"/>
      <c r="AA565" s="13"/>
      <c r="AB565" s="13"/>
      <c r="AC565" s="13"/>
      <c r="AD565" s="13"/>
      <c r="AE565" s="13"/>
      <c r="AT565" s="253" t="s">
        <v>160</v>
      </c>
      <c r="AU565" s="253" t="s">
        <v>86</v>
      </c>
      <c r="AV565" s="13" t="s">
        <v>86</v>
      </c>
      <c r="AW565" s="13" t="s">
        <v>37</v>
      </c>
      <c r="AX565" s="13" t="s">
        <v>76</v>
      </c>
      <c r="AY565" s="253" t="s">
        <v>151</v>
      </c>
    </row>
    <row r="566" s="13" customFormat="1">
      <c r="A566" s="13"/>
      <c r="B566" s="242"/>
      <c r="C566" s="243"/>
      <c r="D566" s="244" t="s">
        <v>160</v>
      </c>
      <c r="E566" s="245" t="s">
        <v>19</v>
      </c>
      <c r="F566" s="246" t="s">
        <v>737</v>
      </c>
      <c r="G566" s="243"/>
      <c r="H566" s="247">
        <v>1</v>
      </c>
      <c r="I566" s="248"/>
      <c r="J566" s="243"/>
      <c r="K566" s="243"/>
      <c r="L566" s="249"/>
      <c r="M566" s="250"/>
      <c r="N566" s="251"/>
      <c r="O566" s="251"/>
      <c r="P566" s="251"/>
      <c r="Q566" s="251"/>
      <c r="R566" s="251"/>
      <c r="S566" s="251"/>
      <c r="T566" s="252"/>
      <c r="U566" s="13"/>
      <c r="V566" s="13"/>
      <c r="W566" s="13"/>
      <c r="X566" s="13"/>
      <c r="Y566" s="13"/>
      <c r="Z566" s="13"/>
      <c r="AA566" s="13"/>
      <c r="AB566" s="13"/>
      <c r="AC566" s="13"/>
      <c r="AD566" s="13"/>
      <c r="AE566" s="13"/>
      <c r="AT566" s="253" t="s">
        <v>160</v>
      </c>
      <c r="AU566" s="253" t="s">
        <v>86</v>
      </c>
      <c r="AV566" s="13" t="s">
        <v>86</v>
      </c>
      <c r="AW566" s="13" t="s">
        <v>37</v>
      </c>
      <c r="AX566" s="13" t="s">
        <v>76</v>
      </c>
      <c r="AY566" s="253" t="s">
        <v>151</v>
      </c>
    </row>
    <row r="567" s="15" customFormat="1">
      <c r="A567" s="15"/>
      <c r="B567" s="267"/>
      <c r="C567" s="268"/>
      <c r="D567" s="244" t="s">
        <v>160</v>
      </c>
      <c r="E567" s="269" t="s">
        <v>19</v>
      </c>
      <c r="F567" s="270" t="s">
        <v>172</v>
      </c>
      <c r="G567" s="268"/>
      <c r="H567" s="271">
        <v>3</v>
      </c>
      <c r="I567" s="272"/>
      <c r="J567" s="268"/>
      <c r="K567" s="268"/>
      <c r="L567" s="273"/>
      <c r="M567" s="274"/>
      <c r="N567" s="275"/>
      <c r="O567" s="275"/>
      <c r="P567" s="275"/>
      <c r="Q567" s="275"/>
      <c r="R567" s="275"/>
      <c r="S567" s="275"/>
      <c r="T567" s="276"/>
      <c r="U567" s="15"/>
      <c r="V567" s="15"/>
      <c r="W567" s="15"/>
      <c r="X567" s="15"/>
      <c r="Y567" s="15"/>
      <c r="Z567" s="15"/>
      <c r="AA567" s="15"/>
      <c r="AB567" s="15"/>
      <c r="AC567" s="15"/>
      <c r="AD567" s="15"/>
      <c r="AE567" s="15"/>
      <c r="AT567" s="277" t="s">
        <v>160</v>
      </c>
      <c r="AU567" s="277" t="s">
        <v>86</v>
      </c>
      <c r="AV567" s="15" t="s">
        <v>158</v>
      </c>
      <c r="AW567" s="15" t="s">
        <v>37</v>
      </c>
      <c r="AX567" s="15" t="s">
        <v>83</v>
      </c>
      <c r="AY567" s="277" t="s">
        <v>151</v>
      </c>
    </row>
    <row r="568" s="2" customFormat="1" ht="16.5" customHeight="1">
      <c r="A568" s="41"/>
      <c r="B568" s="42"/>
      <c r="C568" s="278" t="s">
        <v>738</v>
      </c>
      <c r="D568" s="278" t="s">
        <v>186</v>
      </c>
      <c r="E568" s="279" t="s">
        <v>739</v>
      </c>
      <c r="F568" s="280" t="s">
        <v>740</v>
      </c>
      <c r="G568" s="281" t="s">
        <v>164</v>
      </c>
      <c r="H568" s="282">
        <v>3</v>
      </c>
      <c r="I568" s="283"/>
      <c r="J568" s="284">
        <f>ROUND(I568*H568,2)</f>
        <v>0</v>
      </c>
      <c r="K568" s="280" t="s">
        <v>19</v>
      </c>
      <c r="L568" s="285"/>
      <c r="M568" s="286" t="s">
        <v>19</v>
      </c>
      <c r="N568" s="287" t="s">
        <v>47</v>
      </c>
      <c r="O568" s="87"/>
      <c r="P568" s="238">
        <f>O568*H568</f>
        <v>0</v>
      </c>
      <c r="Q568" s="238">
        <v>0.00072999999999999996</v>
      </c>
      <c r="R568" s="238">
        <f>Q568*H568</f>
        <v>0.0021900000000000001</v>
      </c>
      <c r="S568" s="238">
        <v>0</v>
      </c>
      <c r="T568" s="239">
        <f>S568*H568</f>
        <v>0</v>
      </c>
      <c r="U568" s="41"/>
      <c r="V568" s="41"/>
      <c r="W568" s="41"/>
      <c r="X568" s="41"/>
      <c r="Y568" s="41"/>
      <c r="Z568" s="41"/>
      <c r="AA568" s="41"/>
      <c r="AB568" s="41"/>
      <c r="AC568" s="41"/>
      <c r="AD568" s="41"/>
      <c r="AE568" s="41"/>
      <c r="AR568" s="240" t="s">
        <v>394</v>
      </c>
      <c r="AT568" s="240" t="s">
        <v>186</v>
      </c>
      <c r="AU568" s="240" t="s">
        <v>86</v>
      </c>
      <c r="AY568" s="20" t="s">
        <v>151</v>
      </c>
      <c r="BE568" s="241">
        <f>IF(N568="základní",J568,0)</f>
        <v>0</v>
      </c>
      <c r="BF568" s="241">
        <f>IF(N568="snížená",J568,0)</f>
        <v>0</v>
      </c>
      <c r="BG568" s="241">
        <f>IF(N568="zákl. přenesená",J568,0)</f>
        <v>0</v>
      </c>
      <c r="BH568" s="241">
        <f>IF(N568="sníž. přenesená",J568,0)</f>
        <v>0</v>
      </c>
      <c r="BI568" s="241">
        <f>IF(N568="nulová",J568,0)</f>
        <v>0</v>
      </c>
      <c r="BJ568" s="20" t="s">
        <v>83</v>
      </c>
      <c r="BK568" s="241">
        <f>ROUND(I568*H568,2)</f>
        <v>0</v>
      </c>
      <c r="BL568" s="20" t="s">
        <v>266</v>
      </c>
      <c r="BM568" s="240" t="s">
        <v>741</v>
      </c>
    </row>
    <row r="569" s="13" customFormat="1">
      <c r="A569" s="13"/>
      <c r="B569" s="242"/>
      <c r="C569" s="243"/>
      <c r="D569" s="244" t="s">
        <v>160</v>
      </c>
      <c r="E569" s="245" t="s">
        <v>19</v>
      </c>
      <c r="F569" s="246" t="s">
        <v>742</v>
      </c>
      <c r="G569" s="243"/>
      <c r="H569" s="247">
        <v>3</v>
      </c>
      <c r="I569" s="248"/>
      <c r="J569" s="243"/>
      <c r="K569" s="243"/>
      <c r="L569" s="249"/>
      <c r="M569" s="250"/>
      <c r="N569" s="251"/>
      <c r="O569" s="251"/>
      <c r="P569" s="251"/>
      <c r="Q569" s="251"/>
      <c r="R569" s="251"/>
      <c r="S569" s="251"/>
      <c r="T569" s="252"/>
      <c r="U569" s="13"/>
      <c r="V569" s="13"/>
      <c r="W569" s="13"/>
      <c r="X569" s="13"/>
      <c r="Y569" s="13"/>
      <c r="Z569" s="13"/>
      <c r="AA569" s="13"/>
      <c r="AB569" s="13"/>
      <c r="AC569" s="13"/>
      <c r="AD569" s="13"/>
      <c r="AE569" s="13"/>
      <c r="AT569" s="253" t="s">
        <v>160</v>
      </c>
      <c r="AU569" s="253" t="s">
        <v>86</v>
      </c>
      <c r="AV569" s="13" t="s">
        <v>86</v>
      </c>
      <c r="AW569" s="13" t="s">
        <v>37</v>
      </c>
      <c r="AX569" s="13" t="s">
        <v>83</v>
      </c>
      <c r="AY569" s="253" t="s">
        <v>151</v>
      </c>
    </row>
    <row r="570" s="2" customFormat="1" ht="24" customHeight="1">
      <c r="A570" s="41"/>
      <c r="B570" s="42"/>
      <c r="C570" s="229" t="s">
        <v>743</v>
      </c>
      <c r="D570" s="229" t="s">
        <v>154</v>
      </c>
      <c r="E570" s="230" t="s">
        <v>744</v>
      </c>
      <c r="F570" s="231" t="s">
        <v>745</v>
      </c>
      <c r="G570" s="232" t="s">
        <v>164</v>
      </c>
      <c r="H570" s="233">
        <v>3</v>
      </c>
      <c r="I570" s="234"/>
      <c r="J570" s="235">
        <f>ROUND(I570*H570,2)</f>
        <v>0</v>
      </c>
      <c r="K570" s="231" t="s">
        <v>19</v>
      </c>
      <c r="L570" s="47"/>
      <c r="M570" s="236" t="s">
        <v>19</v>
      </c>
      <c r="N570" s="237" t="s">
        <v>47</v>
      </c>
      <c r="O570" s="87"/>
      <c r="P570" s="238">
        <f>O570*H570</f>
        <v>0</v>
      </c>
      <c r="Q570" s="238">
        <v>0.020119999999999999</v>
      </c>
      <c r="R570" s="238">
        <f>Q570*H570</f>
        <v>0.060359999999999997</v>
      </c>
      <c r="S570" s="238">
        <v>0</v>
      </c>
      <c r="T570" s="239">
        <f>S570*H570</f>
        <v>0</v>
      </c>
      <c r="U570" s="41"/>
      <c r="V570" s="41"/>
      <c r="W570" s="41"/>
      <c r="X570" s="41"/>
      <c r="Y570" s="41"/>
      <c r="Z570" s="41"/>
      <c r="AA570" s="41"/>
      <c r="AB570" s="41"/>
      <c r="AC570" s="41"/>
      <c r="AD570" s="41"/>
      <c r="AE570" s="41"/>
      <c r="AR570" s="240" t="s">
        <v>266</v>
      </c>
      <c r="AT570" s="240" t="s">
        <v>154</v>
      </c>
      <c r="AU570" s="240" t="s">
        <v>86</v>
      </c>
      <c r="AY570" s="20" t="s">
        <v>151</v>
      </c>
      <c r="BE570" s="241">
        <f>IF(N570="základní",J570,0)</f>
        <v>0</v>
      </c>
      <c r="BF570" s="241">
        <f>IF(N570="snížená",J570,0)</f>
        <v>0</v>
      </c>
      <c r="BG570" s="241">
        <f>IF(N570="zákl. přenesená",J570,0)</f>
        <v>0</v>
      </c>
      <c r="BH570" s="241">
        <f>IF(N570="sníž. přenesená",J570,0)</f>
        <v>0</v>
      </c>
      <c r="BI570" s="241">
        <f>IF(N570="nulová",J570,0)</f>
        <v>0</v>
      </c>
      <c r="BJ570" s="20" t="s">
        <v>83</v>
      </c>
      <c r="BK570" s="241">
        <f>ROUND(I570*H570,2)</f>
        <v>0</v>
      </c>
      <c r="BL570" s="20" t="s">
        <v>266</v>
      </c>
      <c r="BM570" s="240" t="s">
        <v>746</v>
      </c>
    </row>
    <row r="571" s="2" customFormat="1">
      <c r="A571" s="41"/>
      <c r="B571" s="42"/>
      <c r="C571" s="43"/>
      <c r="D571" s="244" t="s">
        <v>167</v>
      </c>
      <c r="E571" s="43"/>
      <c r="F571" s="254" t="s">
        <v>747</v>
      </c>
      <c r="G571" s="43"/>
      <c r="H571" s="43"/>
      <c r="I571" s="149"/>
      <c r="J571" s="43"/>
      <c r="K571" s="43"/>
      <c r="L571" s="47"/>
      <c r="M571" s="255"/>
      <c r="N571" s="256"/>
      <c r="O571" s="87"/>
      <c r="P571" s="87"/>
      <c r="Q571" s="87"/>
      <c r="R571" s="87"/>
      <c r="S571" s="87"/>
      <c r="T571" s="88"/>
      <c r="U571" s="41"/>
      <c r="V571" s="41"/>
      <c r="W571" s="41"/>
      <c r="X571" s="41"/>
      <c r="Y571" s="41"/>
      <c r="Z571" s="41"/>
      <c r="AA571" s="41"/>
      <c r="AB571" s="41"/>
      <c r="AC571" s="41"/>
      <c r="AD571" s="41"/>
      <c r="AE571" s="41"/>
      <c r="AT571" s="20" t="s">
        <v>167</v>
      </c>
      <c r="AU571" s="20" t="s">
        <v>86</v>
      </c>
    </row>
    <row r="572" s="14" customFormat="1">
      <c r="A572" s="14"/>
      <c r="B572" s="257"/>
      <c r="C572" s="258"/>
      <c r="D572" s="244" t="s">
        <v>160</v>
      </c>
      <c r="E572" s="259" t="s">
        <v>19</v>
      </c>
      <c r="F572" s="260" t="s">
        <v>748</v>
      </c>
      <c r="G572" s="258"/>
      <c r="H572" s="259" t="s">
        <v>19</v>
      </c>
      <c r="I572" s="261"/>
      <c r="J572" s="258"/>
      <c r="K572" s="258"/>
      <c r="L572" s="262"/>
      <c r="M572" s="263"/>
      <c r="N572" s="264"/>
      <c r="O572" s="264"/>
      <c r="P572" s="264"/>
      <c r="Q572" s="264"/>
      <c r="R572" s="264"/>
      <c r="S572" s="264"/>
      <c r="T572" s="265"/>
      <c r="U572" s="14"/>
      <c r="V572" s="14"/>
      <c r="W572" s="14"/>
      <c r="X572" s="14"/>
      <c r="Y572" s="14"/>
      <c r="Z572" s="14"/>
      <c r="AA572" s="14"/>
      <c r="AB572" s="14"/>
      <c r="AC572" s="14"/>
      <c r="AD572" s="14"/>
      <c r="AE572" s="14"/>
      <c r="AT572" s="266" t="s">
        <v>160</v>
      </c>
      <c r="AU572" s="266" t="s">
        <v>86</v>
      </c>
      <c r="AV572" s="14" t="s">
        <v>83</v>
      </c>
      <c r="AW572" s="14" t="s">
        <v>37</v>
      </c>
      <c r="AX572" s="14" t="s">
        <v>76</v>
      </c>
      <c r="AY572" s="266" t="s">
        <v>151</v>
      </c>
    </row>
    <row r="573" s="13" customFormat="1">
      <c r="A573" s="13"/>
      <c r="B573" s="242"/>
      <c r="C573" s="243"/>
      <c r="D573" s="244" t="s">
        <v>160</v>
      </c>
      <c r="E573" s="245" t="s">
        <v>19</v>
      </c>
      <c r="F573" s="246" t="s">
        <v>749</v>
      </c>
      <c r="G573" s="243"/>
      <c r="H573" s="247">
        <v>1</v>
      </c>
      <c r="I573" s="248"/>
      <c r="J573" s="243"/>
      <c r="K573" s="243"/>
      <c r="L573" s="249"/>
      <c r="M573" s="250"/>
      <c r="N573" s="251"/>
      <c r="O573" s="251"/>
      <c r="P573" s="251"/>
      <c r="Q573" s="251"/>
      <c r="R573" s="251"/>
      <c r="S573" s="251"/>
      <c r="T573" s="252"/>
      <c r="U573" s="13"/>
      <c r="V573" s="13"/>
      <c r="W573" s="13"/>
      <c r="X573" s="13"/>
      <c r="Y573" s="13"/>
      <c r="Z573" s="13"/>
      <c r="AA573" s="13"/>
      <c r="AB573" s="13"/>
      <c r="AC573" s="13"/>
      <c r="AD573" s="13"/>
      <c r="AE573" s="13"/>
      <c r="AT573" s="253" t="s">
        <v>160</v>
      </c>
      <c r="AU573" s="253" t="s">
        <v>86</v>
      </c>
      <c r="AV573" s="13" t="s">
        <v>86</v>
      </c>
      <c r="AW573" s="13" t="s">
        <v>37</v>
      </c>
      <c r="AX573" s="13" t="s">
        <v>76</v>
      </c>
      <c r="AY573" s="253" t="s">
        <v>151</v>
      </c>
    </row>
    <row r="574" s="13" customFormat="1">
      <c r="A574" s="13"/>
      <c r="B574" s="242"/>
      <c r="C574" s="243"/>
      <c r="D574" s="244" t="s">
        <v>160</v>
      </c>
      <c r="E574" s="245" t="s">
        <v>19</v>
      </c>
      <c r="F574" s="246" t="s">
        <v>750</v>
      </c>
      <c r="G574" s="243"/>
      <c r="H574" s="247">
        <v>1</v>
      </c>
      <c r="I574" s="248"/>
      <c r="J574" s="243"/>
      <c r="K574" s="243"/>
      <c r="L574" s="249"/>
      <c r="M574" s="250"/>
      <c r="N574" s="251"/>
      <c r="O574" s="251"/>
      <c r="P574" s="251"/>
      <c r="Q574" s="251"/>
      <c r="R574" s="251"/>
      <c r="S574" s="251"/>
      <c r="T574" s="252"/>
      <c r="U574" s="13"/>
      <c r="V574" s="13"/>
      <c r="W574" s="13"/>
      <c r="X574" s="13"/>
      <c r="Y574" s="13"/>
      <c r="Z574" s="13"/>
      <c r="AA574" s="13"/>
      <c r="AB574" s="13"/>
      <c r="AC574" s="13"/>
      <c r="AD574" s="13"/>
      <c r="AE574" s="13"/>
      <c r="AT574" s="253" t="s">
        <v>160</v>
      </c>
      <c r="AU574" s="253" t="s">
        <v>86</v>
      </c>
      <c r="AV574" s="13" t="s">
        <v>86</v>
      </c>
      <c r="AW574" s="13" t="s">
        <v>37</v>
      </c>
      <c r="AX574" s="13" t="s">
        <v>76</v>
      </c>
      <c r="AY574" s="253" t="s">
        <v>151</v>
      </c>
    </row>
    <row r="575" s="13" customFormat="1">
      <c r="A575" s="13"/>
      <c r="B575" s="242"/>
      <c r="C575" s="243"/>
      <c r="D575" s="244" t="s">
        <v>160</v>
      </c>
      <c r="E575" s="245" t="s">
        <v>19</v>
      </c>
      <c r="F575" s="246" t="s">
        <v>737</v>
      </c>
      <c r="G575" s="243"/>
      <c r="H575" s="247">
        <v>1</v>
      </c>
      <c r="I575" s="248"/>
      <c r="J575" s="243"/>
      <c r="K575" s="243"/>
      <c r="L575" s="249"/>
      <c r="M575" s="250"/>
      <c r="N575" s="251"/>
      <c r="O575" s="251"/>
      <c r="P575" s="251"/>
      <c r="Q575" s="251"/>
      <c r="R575" s="251"/>
      <c r="S575" s="251"/>
      <c r="T575" s="252"/>
      <c r="U575" s="13"/>
      <c r="V575" s="13"/>
      <c r="W575" s="13"/>
      <c r="X575" s="13"/>
      <c r="Y575" s="13"/>
      <c r="Z575" s="13"/>
      <c r="AA575" s="13"/>
      <c r="AB575" s="13"/>
      <c r="AC575" s="13"/>
      <c r="AD575" s="13"/>
      <c r="AE575" s="13"/>
      <c r="AT575" s="253" t="s">
        <v>160</v>
      </c>
      <c r="AU575" s="253" t="s">
        <v>86</v>
      </c>
      <c r="AV575" s="13" t="s">
        <v>86</v>
      </c>
      <c r="AW575" s="13" t="s">
        <v>37</v>
      </c>
      <c r="AX575" s="13" t="s">
        <v>76</v>
      </c>
      <c r="AY575" s="253" t="s">
        <v>151</v>
      </c>
    </row>
    <row r="576" s="15" customFormat="1">
      <c r="A576" s="15"/>
      <c r="B576" s="267"/>
      <c r="C576" s="268"/>
      <c r="D576" s="244" t="s">
        <v>160</v>
      </c>
      <c r="E576" s="269" t="s">
        <v>19</v>
      </c>
      <c r="F576" s="270" t="s">
        <v>172</v>
      </c>
      <c r="G576" s="268"/>
      <c r="H576" s="271">
        <v>3</v>
      </c>
      <c r="I576" s="272"/>
      <c r="J576" s="268"/>
      <c r="K576" s="268"/>
      <c r="L576" s="273"/>
      <c r="M576" s="274"/>
      <c r="N576" s="275"/>
      <c r="O576" s="275"/>
      <c r="P576" s="275"/>
      <c r="Q576" s="275"/>
      <c r="R576" s="275"/>
      <c r="S576" s="275"/>
      <c r="T576" s="276"/>
      <c r="U576" s="15"/>
      <c r="V576" s="15"/>
      <c r="W576" s="15"/>
      <c r="X576" s="15"/>
      <c r="Y576" s="15"/>
      <c r="Z576" s="15"/>
      <c r="AA576" s="15"/>
      <c r="AB576" s="15"/>
      <c r="AC576" s="15"/>
      <c r="AD576" s="15"/>
      <c r="AE576" s="15"/>
      <c r="AT576" s="277" t="s">
        <v>160</v>
      </c>
      <c r="AU576" s="277" t="s">
        <v>86</v>
      </c>
      <c r="AV576" s="15" t="s">
        <v>158</v>
      </c>
      <c r="AW576" s="15" t="s">
        <v>37</v>
      </c>
      <c r="AX576" s="15" t="s">
        <v>83</v>
      </c>
      <c r="AY576" s="277" t="s">
        <v>151</v>
      </c>
    </row>
    <row r="577" s="2" customFormat="1" ht="24" customHeight="1">
      <c r="A577" s="41"/>
      <c r="B577" s="42"/>
      <c r="C577" s="229" t="s">
        <v>751</v>
      </c>
      <c r="D577" s="229" t="s">
        <v>154</v>
      </c>
      <c r="E577" s="230" t="s">
        <v>752</v>
      </c>
      <c r="F577" s="231" t="s">
        <v>753</v>
      </c>
      <c r="G577" s="232" t="s">
        <v>164</v>
      </c>
      <c r="H577" s="233">
        <v>1</v>
      </c>
      <c r="I577" s="234"/>
      <c r="J577" s="235">
        <f>ROUND(I577*H577,2)</f>
        <v>0</v>
      </c>
      <c r="K577" s="231" t="s">
        <v>19</v>
      </c>
      <c r="L577" s="47"/>
      <c r="M577" s="236" t="s">
        <v>19</v>
      </c>
      <c r="N577" s="237" t="s">
        <v>47</v>
      </c>
      <c r="O577" s="87"/>
      <c r="P577" s="238">
        <f>O577*H577</f>
        <v>0</v>
      </c>
      <c r="Q577" s="238">
        <v>0.020119999999999999</v>
      </c>
      <c r="R577" s="238">
        <f>Q577*H577</f>
        <v>0.020119999999999999</v>
      </c>
      <c r="S577" s="238">
        <v>0</v>
      </c>
      <c r="T577" s="239">
        <f>S577*H577</f>
        <v>0</v>
      </c>
      <c r="U577" s="41"/>
      <c r="V577" s="41"/>
      <c r="W577" s="41"/>
      <c r="X577" s="41"/>
      <c r="Y577" s="41"/>
      <c r="Z577" s="41"/>
      <c r="AA577" s="41"/>
      <c r="AB577" s="41"/>
      <c r="AC577" s="41"/>
      <c r="AD577" s="41"/>
      <c r="AE577" s="41"/>
      <c r="AR577" s="240" t="s">
        <v>266</v>
      </c>
      <c r="AT577" s="240" t="s">
        <v>154</v>
      </c>
      <c r="AU577" s="240" t="s">
        <v>86</v>
      </c>
      <c r="AY577" s="20" t="s">
        <v>151</v>
      </c>
      <c r="BE577" s="241">
        <f>IF(N577="základní",J577,0)</f>
        <v>0</v>
      </c>
      <c r="BF577" s="241">
        <f>IF(N577="snížená",J577,0)</f>
        <v>0</v>
      </c>
      <c r="BG577" s="241">
        <f>IF(N577="zákl. přenesená",J577,0)</f>
        <v>0</v>
      </c>
      <c r="BH577" s="241">
        <f>IF(N577="sníž. přenesená",J577,0)</f>
        <v>0</v>
      </c>
      <c r="BI577" s="241">
        <f>IF(N577="nulová",J577,0)</f>
        <v>0</v>
      </c>
      <c r="BJ577" s="20" t="s">
        <v>83</v>
      </c>
      <c r="BK577" s="241">
        <f>ROUND(I577*H577,2)</f>
        <v>0</v>
      </c>
      <c r="BL577" s="20" t="s">
        <v>266</v>
      </c>
      <c r="BM577" s="240" t="s">
        <v>754</v>
      </c>
    </row>
    <row r="578" s="2" customFormat="1">
      <c r="A578" s="41"/>
      <c r="B578" s="42"/>
      <c r="C578" s="43"/>
      <c r="D578" s="244" t="s">
        <v>167</v>
      </c>
      <c r="E578" s="43"/>
      <c r="F578" s="254" t="s">
        <v>747</v>
      </c>
      <c r="G578" s="43"/>
      <c r="H578" s="43"/>
      <c r="I578" s="149"/>
      <c r="J578" s="43"/>
      <c r="K578" s="43"/>
      <c r="L578" s="47"/>
      <c r="M578" s="255"/>
      <c r="N578" s="256"/>
      <c r="O578" s="87"/>
      <c r="P578" s="87"/>
      <c r="Q578" s="87"/>
      <c r="R578" s="87"/>
      <c r="S578" s="87"/>
      <c r="T578" s="88"/>
      <c r="U578" s="41"/>
      <c r="V578" s="41"/>
      <c r="W578" s="41"/>
      <c r="X578" s="41"/>
      <c r="Y578" s="41"/>
      <c r="Z578" s="41"/>
      <c r="AA578" s="41"/>
      <c r="AB578" s="41"/>
      <c r="AC578" s="41"/>
      <c r="AD578" s="41"/>
      <c r="AE578" s="41"/>
      <c r="AT578" s="20" t="s">
        <v>167</v>
      </c>
      <c r="AU578" s="20" t="s">
        <v>86</v>
      </c>
    </row>
    <row r="579" s="14" customFormat="1">
      <c r="A579" s="14"/>
      <c r="B579" s="257"/>
      <c r="C579" s="258"/>
      <c r="D579" s="244" t="s">
        <v>160</v>
      </c>
      <c r="E579" s="259" t="s">
        <v>19</v>
      </c>
      <c r="F579" s="260" t="s">
        <v>748</v>
      </c>
      <c r="G579" s="258"/>
      <c r="H579" s="259" t="s">
        <v>19</v>
      </c>
      <c r="I579" s="261"/>
      <c r="J579" s="258"/>
      <c r="K579" s="258"/>
      <c r="L579" s="262"/>
      <c r="M579" s="263"/>
      <c r="N579" s="264"/>
      <c r="O579" s="264"/>
      <c r="P579" s="264"/>
      <c r="Q579" s="264"/>
      <c r="R579" s="264"/>
      <c r="S579" s="264"/>
      <c r="T579" s="265"/>
      <c r="U579" s="14"/>
      <c r="V579" s="14"/>
      <c r="W579" s="14"/>
      <c r="X579" s="14"/>
      <c r="Y579" s="14"/>
      <c r="Z579" s="14"/>
      <c r="AA579" s="14"/>
      <c r="AB579" s="14"/>
      <c r="AC579" s="14"/>
      <c r="AD579" s="14"/>
      <c r="AE579" s="14"/>
      <c r="AT579" s="266" t="s">
        <v>160</v>
      </c>
      <c r="AU579" s="266" t="s">
        <v>86</v>
      </c>
      <c r="AV579" s="14" t="s">
        <v>83</v>
      </c>
      <c r="AW579" s="14" t="s">
        <v>37</v>
      </c>
      <c r="AX579" s="14" t="s">
        <v>76</v>
      </c>
      <c r="AY579" s="266" t="s">
        <v>151</v>
      </c>
    </row>
    <row r="580" s="13" customFormat="1">
      <c r="A580" s="13"/>
      <c r="B580" s="242"/>
      <c r="C580" s="243"/>
      <c r="D580" s="244" t="s">
        <v>160</v>
      </c>
      <c r="E580" s="245" t="s">
        <v>19</v>
      </c>
      <c r="F580" s="246" t="s">
        <v>749</v>
      </c>
      <c r="G580" s="243"/>
      <c r="H580" s="247">
        <v>1</v>
      </c>
      <c r="I580" s="248"/>
      <c r="J580" s="243"/>
      <c r="K580" s="243"/>
      <c r="L580" s="249"/>
      <c r="M580" s="250"/>
      <c r="N580" s="251"/>
      <c r="O580" s="251"/>
      <c r="P580" s="251"/>
      <c r="Q580" s="251"/>
      <c r="R580" s="251"/>
      <c r="S580" s="251"/>
      <c r="T580" s="252"/>
      <c r="U580" s="13"/>
      <c r="V580" s="13"/>
      <c r="W580" s="13"/>
      <c r="X580" s="13"/>
      <c r="Y580" s="13"/>
      <c r="Z580" s="13"/>
      <c r="AA580" s="13"/>
      <c r="AB580" s="13"/>
      <c r="AC580" s="13"/>
      <c r="AD580" s="13"/>
      <c r="AE580" s="13"/>
      <c r="AT580" s="253" t="s">
        <v>160</v>
      </c>
      <c r="AU580" s="253" t="s">
        <v>86</v>
      </c>
      <c r="AV580" s="13" t="s">
        <v>86</v>
      </c>
      <c r="AW580" s="13" t="s">
        <v>37</v>
      </c>
      <c r="AX580" s="13" t="s">
        <v>83</v>
      </c>
      <c r="AY580" s="253" t="s">
        <v>151</v>
      </c>
    </row>
    <row r="581" s="2" customFormat="1" ht="24" customHeight="1">
      <c r="A581" s="41"/>
      <c r="B581" s="42"/>
      <c r="C581" s="229" t="s">
        <v>755</v>
      </c>
      <c r="D581" s="229" t="s">
        <v>154</v>
      </c>
      <c r="E581" s="230" t="s">
        <v>756</v>
      </c>
      <c r="F581" s="231" t="s">
        <v>757</v>
      </c>
      <c r="G581" s="232" t="s">
        <v>164</v>
      </c>
      <c r="H581" s="233">
        <v>2</v>
      </c>
      <c r="I581" s="234"/>
      <c r="J581" s="235">
        <f>ROUND(I581*H581,2)</f>
        <v>0</v>
      </c>
      <c r="K581" s="231" t="s">
        <v>19</v>
      </c>
      <c r="L581" s="47"/>
      <c r="M581" s="236" t="s">
        <v>19</v>
      </c>
      <c r="N581" s="237" t="s">
        <v>47</v>
      </c>
      <c r="O581" s="87"/>
      <c r="P581" s="238">
        <f>O581*H581</f>
        <v>0</v>
      </c>
      <c r="Q581" s="238">
        <v>0.020119999999999999</v>
      </c>
      <c r="R581" s="238">
        <f>Q581*H581</f>
        <v>0.040239999999999998</v>
      </c>
      <c r="S581" s="238">
        <v>0</v>
      </c>
      <c r="T581" s="239">
        <f>S581*H581</f>
        <v>0</v>
      </c>
      <c r="U581" s="41"/>
      <c r="V581" s="41"/>
      <c r="W581" s="41"/>
      <c r="X581" s="41"/>
      <c r="Y581" s="41"/>
      <c r="Z581" s="41"/>
      <c r="AA581" s="41"/>
      <c r="AB581" s="41"/>
      <c r="AC581" s="41"/>
      <c r="AD581" s="41"/>
      <c r="AE581" s="41"/>
      <c r="AR581" s="240" t="s">
        <v>266</v>
      </c>
      <c r="AT581" s="240" t="s">
        <v>154</v>
      </c>
      <c r="AU581" s="240" t="s">
        <v>86</v>
      </c>
      <c r="AY581" s="20" t="s">
        <v>151</v>
      </c>
      <c r="BE581" s="241">
        <f>IF(N581="základní",J581,0)</f>
        <v>0</v>
      </c>
      <c r="BF581" s="241">
        <f>IF(N581="snížená",J581,0)</f>
        <v>0</v>
      </c>
      <c r="BG581" s="241">
        <f>IF(N581="zákl. přenesená",J581,0)</f>
        <v>0</v>
      </c>
      <c r="BH581" s="241">
        <f>IF(N581="sníž. přenesená",J581,0)</f>
        <v>0</v>
      </c>
      <c r="BI581" s="241">
        <f>IF(N581="nulová",J581,0)</f>
        <v>0</v>
      </c>
      <c r="BJ581" s="20" t="s">
        <v>83</v>
      </c>
      <c r="BK581" s="241">
        <f>ROUND(I581*H581,2)</f>
        <v>0</v>
      </c>
      <c r="BL581" s="20" t="s">
        <v>266</v>
      </c>
      <c r="BM581" s="240" t="s">
        <v>758</v>
      </c>
    </row>
    <row r="582" s="2" customFormat="1">
      <c r="A582" s="41"/>
      <c r="B582" s="42"/>
      <c r="C582" s="43"/>
      <c r="D582" s="244" t="s">
        <v>167</v>
      </c>
      <c r="E582" s="43"/>
      <c r="F582" s="254" t="s">
        <v>747</v>
      </c>
      <c r="G582" s="43"/>
      <c r="H582" s="43"/>
      <c r="I582" s="149"/>
      <c r="J582" s="43"/>
      <c r="K582" s="43"/>
      <c r="L582" s="47"/>
      <c r="M582" s="255"/>
      <c r="N582" s="256"/>
      <c r="O582" s="87"/>
      <c r="P582" s="87"/>
      <c r="Q582" s="87"/>
      <c r="R582" s="87"/>
      <c r="S582" s="87"/>
      <c r="T582" s="88"/>
      <c r="U582" s="41"/>
      <c r="V582" s="41"/>
      <c r="W582" s="41"/>
      <c r="X582" s="41"/>
      <c r="Y582" s="41"/>
      <c r="Z582" s="41"/>
      <c r="AA582" s="41"/>
      <c r="AB582" s="41"/>
      <c r="AC582" s="41"/>
      <c r="AD582" s="41"/>
      <c r="AE582" s="41"/>
      <c r="AT582" s="20" t="s">
        <v>167</v>
      </c>
      <c r="AU582" s="20" t="s">
        <v>86</v>
      </c>
    </row>
    <row r="583" s="14" customFormat="1">
      <c r="A583" s="14"/>
      <c r="B583" s="257"/>
      <c r="C583" s="258"/>
      <c r="D583" s="244" t="s">
        <v>160</v>
      </c>
      <c r="E583" s="259" t="s">
        <v>19</v>
      </c>
      <c r="F583" s="260" t="s">
        <v>748</v>
      </c>
      <c r="G583" s="258"/>
      <c r="H583" s="259" t="s">
        <v>19</v>
      </c>
      <c r="I583" s="261"/>
      <c r="J583" s="258"/>
      <c r="K583" s="258"/>
      <c r="L583" s="262"/>
      <c r="M583" s="263"/>
      <c r="N583" s="264"/>
      <c r="O583" s="264"/>
      <c r="P583" s="264"/>
      <c r="Q583" s="264"/>
      <c r="R583" s="264"/>
      <c r="S583" s="264"/>
      <c r="T583" s="265"/>
      <c r="U583" s="14"/>
      <c r="V583" s="14"/>
      <c r="W583" s="14"/>
      <c r="X583" s="14"/>
      <c r="Y583" s="14"/>
      <c r="Z583" s="14"/>
      <c r="AA583" s="14"/>
      <c r="AB583" s="14"/>
      <c r="AC583" s="14"/>
      <c r="AD583" s="14"/>
      <c r="AE583" s="14"/>
      <c r="AT583" s="266" t="s">
        <v>160</v>
      </c>
      <c r="AU583" s="266" t="s">
        <v>86</v>
      </c>
      <c r="AV583" s="14" t="s">
        <v>83</v>
      </c>
      <c r="AW583" s="14" t="s">
        <v>37</v>
      </c>
      <c r="AX583" s="14" t="s">
        <v>76</v>
      </c>
      <c r="AY583" s="266" t="s">
        <v>151</v>
      </c>
    </row>
    <row r="584" s="13" customFormat="1">
      <c r="A584" s="13"/>
      <c r="B584" s="242"/>
      <c r="C584" s="243"/>
      <c r="D584" s="244" t="s">
        <v>160</v>
      </c>
      <c r="E584" s="245" t="s">
        <v>19</v>
      </c>
      <c r="F584" s="246" t="s">
        <v>749</v>
      </c>
      <c r="G584" s="243"/>
      <c r="H584" s="247">
        <v>1</v>
      </c>
      <c r="I584" s="248"/>
      <c r="J584" s="243"/>
      <c r="K584" s="243"/>
      <c r="L584" s="249"/>
      <c r="M584" s="250"/>
      <c r="N584" s="251"/>
      <c r="O584" s="251"/>
      <c r="P584" s="251"/>
      <c r="Q584" s="251"/>
      <c r="R584" s="251"/>
      <c r="S584" s="251"/>
      <c r="T584" s="252"/>
      <c r="U584" s="13"/>
      <c r="V584" s="13"/>
      <c r="W584" s="13"/>
      <c r="X584" s="13"/>
      <c r="Y584" s="13"/>
      <c r="Z584" s="13"/>
      <c r="AA584" s="13"/>
      <c r="AB584" s="13"/>
      <c r="AC584" s="13"/>
      <c r="AD584" s="13"/>
      <c r="AE584" s="13"/>
      <c r="AT584" s="253" t="s">
        <v>160</v>
      </c>
      <c r="AU584" s="253" t="s">
        <v>86</v>
      </c>
      <c r="AV584" s="13" t="s">
        <v>86</v>
      </c>
      <c r="AW584" s="13" t="s">
        <v>37</v>
      </c>
      <c r="AX584" s="13" t="s">
        <v>76</v>
      </c>
      <c r="AY584" s="253" t="s">
        <v>151</v>
      </c>
    </row>
    <row r="585" s="13" customFormat="1">
      <c r="A585" s="13"/>
      <c r="B585" s="242"/>
      <c r="C585" s="243"/>
      <c r="D585" s="244" t="s">
        <v>160</v>
      </c>
      <c r="E585" s="245" t="s">
        <v>19</v>
      </c>
      <c r="F585" s="246" t="s">
        <v>750</v>
      </c>
      <c r="G585" s="243"/>
      <c r="H585" s="247">
        <v>1</v>
      </c>
      <c r="I585" s="248"/>
      <c r="J585" s="243"/>
      <c r="K585" s="243"/>
      <c r="L585" s="249"/>
      <c r="M585" s="250"/>
      <c r="N585" s="251"/>
      <c r="O585" s="251"/>
      <c r="P585" s="251"/>
      <c r="Q585" s="251"/>
      <c r="R585" s="251"/>
      <c r="S585" s="251"/>
      <c r="T585" s="252"/>
      <c r="U585" s="13"/>
      <c r="V585" s="13"/>
      <c r="W585" s="13"/>
      <c r="X585" s="13"/>
      <c r="Y585" s="13"/>
      <c r="Z585" s="13"/>
      <c r="AA585" s="13"/>
      <c r="AB585" s="13"/>
      <c r="AC585" s="13"/>
      <c r="AD585" s="13"/>
      <c r="AE585" s="13"/>
      <c r="AT585" s="253" t="s">
        <v>160</v>
      </c>
      <c r="AU585" s="253" t="s">
        <v>86</v>
      </c>
      <c r="AV585" s="13" t="s">
        <v>86</v>
      </c>
      <c r="AW585" s="13" t="s">
        <v>37</v>
      </c>
      <c r="AX585" s="13" t="s">
        <v>76</v>
      </c>
      <c r="AY585" s="253" t="s">
        <v>151</v>
      </c>
    </row>
    <row r="586" s="15" customFormat="1">
      <c r="A586" s="15"/>
      <c r="B586" s="267"/>
      <c r="C586" s="268"/>
      <c r="D586" s="244" t="s">
        <v>160</v>
      </c>
      <c r="E586" s="269" t="s">
        <v>19</v>
      </c>
      <c r="F586" s="270" t="s">
        <v>172</v>
      </c>
      <c r="G586" s="268"/>
      <c r="H586" s="271">
        <v>2</v>
      </c>
      <c r="I586" s="272"/>
      <c r="J586" s="268"/>
      <c r="K586" s="268"/>
      <c r="L586" s="273"/>
      <c r="M586" s="274"/>
      <c r="N586" s="275"/>
      <c r="O586" s="275"/>
      <c r="P586" s="275"/>
      <c r="Q586" s="275"/>
      <c r="R586" s="275"/>
      <c r="S586" s="275"/>
      <c r="T586" s="276"/>
      <c r="U586" s="15"/>
      <c r="V586" s="15"/>
      <c r="W586" s="15"/>
      <c r="X586" s="15"/>
      <c r="Y586" s="15"/>
      <c r="Z586" s="15"/>
      <c r="AA586" s="15"/>
      <c r="AB586" s="15"/>
      <c r="AC586" s="15"/>
      <c r="AD586" s="15"/>
      <c r="AE586" s="15"/>
      <c r="AT586" s="277" t="s">
        <v>160</v>
      </c>
      <c r="AU586" s="277" t="s">
        <v>86</v>
      </c>
      <c r="AV586" s="15" t="s">
        <v>158</v>
      </c>
      <c r="AW586" s="15" t="s">
        <v>37</v>
      </c>
      <c r="AX586" s="15" t="s">
        <v>83</v>
      </c>
      <c r="AY586" s="277" t="s">
        <v>151</v>
      </c>
    </row>
    <row r="587" s="2" customFormat="1" ht="24" customHeight="1">
      <c r="A587" s="41"/>
      <c r="B587" s="42"/>
      <c r="C587" s="229" t="s">
        <v>759</v>
      </c>
      <c r="D587" s="229" t="s">
        <v>154</v>
      </c>
      <c r="E587" s="230" t="s">
        <v>760</v>
      </c>
      <c r="F587" s="231" t="s">
        <v>761</v>
      </c>
      <c r="G587" s="232" t="s">
        <v>164</v>
      </c>
      <c r="H587" s="233">
        <v>1</v>
      </c>
      <c r="I587" s="234"/>
      <c r="J587" s="235">
        <f>ROUND(I587*H587,2)</f>
        <v>0</v>
      </c>
      <c r="K587" s="231" t="s">
        <v>19</v>
      </c>
      <c r="L587" s="47"/>
      <c r="M587" s="236" t="s">
        <v>19</v>
      </c>
      <c r="N587" s="237" t="s">
        <v>47</v>
      </c>
      <c r="O587" s="87"/>
      <c r="P587" s="238">
        <f>O587*H587</f>
        <v>0</v>
      </c>
      <c r="Q587" s="238">
        <v>0.020119999999999999</v>
      </c>
      <c r="R587" s="238">
        <f>Q587*H587</f>
        <v>0.020119999999999999</v>
      </c>
      <c r="S587" s="238">
        <v>0</v>
      </c>
      <c r="T587" s="239">
        <f>S587*H587</f>
        <v>0</v>
      </c>
      <c r="U587" s="41"/>
      <c r="V587" s="41"/>
      <c r="W587" s="41"/>
      <c r="X587" s="41"/>
      <c r="Y587" s="41"/>
      <c r="Z587" s="41"/>
      <c r="AA587" s="41"/>
      <c r="AB587" s="41"/>
      <c r="AC587" s="41"/>
      <c r="AD587" s="41"/>
      <c r="AE587" s="41"/>
      <c r="AR587" s="240" t="s">
        <v>266</v>
      </c>
      <c r="AT587" s="240" t="s">
        <v>154</v>
      </c>
      <c r="AU587" s="240" t="s">
        <v>86</v>
      </c>
      <c r="AY587" s="20" t="s">
        <v>151</v>
      </c>
      <c r="BE587" s="241">
        <f>IF(N587="základní",J587,0)</f>
        <v>0</v>
      </c>
      <c r="BF587" s="241">
        <f>IF(N587="snížená",J587,0)</f>
        <v>0</v>
      </c>
      <c r="BG587" s="241">
        <f>IF(N587="zákl. přenesená",J587,0)</f>
        <v>0</v>
      </c>
      <c r="BH587" s="241">
        <f>IF(N587="sníž. přenesená",J587,0)</f>
        <v>0</v>
      </c>
      <c r="BI587" s="241">
        <f>IF(N587="nulová",J587,0)</f>
        <v>0</v>
      </c>
      <c r="BJ587" s="20" t="s">
        <v>83</v>
      </c>
      <c r="BK587" s="241">
        <f>ROUND(I587*H587,2)</f>
        <v>0</v>
      </c>
      <c r="BL587" s="20" t="s">
        <v>266</v>
      </c>
      <c r="BM587" s="240" t="s">
        <v>762</v>
      </c>
    </row>
    <row r="588" s="2" customFormat="1">
      <c r="A588" s="41"/>
      <c r="B588" s="42"/>
      <c r="C588" s="43"/>
      <c r="D588" s="244" t="s">
        <v>167</v>
      </c>
      <c r="E588" s="43"/>
      <c r="F588" s="254" t="s">
        <v>747</v>
      </c>
      <c r="G588" s="43"/>
      <c r="H588" s="43"/>
      <c r="I588" s="149"/>
      <c r="J588" s="43"/>
      <c r="K588" s="43"/>
      <c r="L588" s="47"/>
      <c r="M588" s="255"/>
      <c r="N588" s="256"/>
      <c r="O588" s="87"/>
      <c r="P588" s="87"/>
      <c r="Q588" s="87"/>
      <c r="R588" s="87"/>
      <c r="S588" s="87"/>
      <c r="T588" s="88"/>
      <c r="U588" s="41"/>
      <c r="V588" s="41"/>
      <c r="W588" s="41"/>
      <c r="X588" s="41"/>
      <c r="Y588" s="41"/>
      <c r="Z588" s="41"/>
      <c r="AA588" s="41"/>
      <c r="AB588" s="41"/>
      <c r="AC588" s="41"/>
      <c r="AD588" s="41"/>
      <c r="AE588" s="41"/>
      <c r="AT588" s="20" t="s">
        <v>167</v>
      </c>
      <c r="AU588" s="20" t="s">
        <v>86</v>
      </c>
    </row>
    <row r="589" s="14" customFormat="1">
      <c r="A589" s="14"/>
      <c r="B589" s="257"/>
      <c r="C589" s="258"/>
      <c r="D589" s="244" t="s">
        <v>160</v>
      </c>
      <c r="E589" s="259" t="s">
        <v>19</v>
      </c>
      <c r="F589" s="260" t="s">
        <v>748</v>
      </c>
      <c r="G589" s="258"/>
      <c r="H589" s="259" t="s">
        <v>19</v>
      </c>
      <c r="I589" s="261"/>
      <c r="J589" s="258"/>
      <c r="K589" s="258"/>
      <c r="L589" s="262"/>
      <c r="M589" s="263"/>
      <c r="N589" s="264"/>
      <c r="O589" s="264"/>
      <c r="P589" s="264"/>
      <c r="Q589" s="264"/>
      <c r="R589" s="264"/>
      <c r="S589" s="264"/>
      <c r="T589" s="265"/>
      <c r="U589" s="14"/>
      <c r="V589" s="14"/>
      <c r="W589" s="14"/>
      <c r="X589" s="14"/>
      <c r="Y589" s="14"/>
      <c r="Z589" s="14"/>
      <c r="AA589" s="14"/>
      <c r="AB589" s="14"/>
      <c r="AC589" s="14"/>
      <c r="AD589" s="14"/>
      <c r="AE589" s="14"/>
      <c r="AT589" s="266" t="s">
        <v>160</v>
      </c>
      <c r="AU589" s="266" t="s">
        <v>86</v>
      </c>
      <c r="AV589" s="14" t="s">
        <v>83</v>
      </c>
      <c r="AW589" s="14" t="s">
        <v>37</v>
      </c>
      <c r="AX589" s="14" t="s">
        <v>76</v>
      </c>
      <c r="AY589" s="266" t="s">
        <v>151</v>
      </c>
    </row>
    <row r="590" s="13" customFormat="1">
      <c r="A590" s="13"/>
      <c r="B590" s="242"/>
      <c r="C590" s="243"/>
      <c r="D590" s="244" t="s">
        <v>160</v>
      </c>
      <c r="E590" s="245" t="s">
        <v>19</v>
      </c>
      <c r="F590" s="246" t="s">
        <v>749</v>
      </c>
      <c r="G590" s="243"/>
      <c r="H590" s="247">
        <v>1</v>
      </c>
      <c r="I590" s="248"/>
      <c r="J590" s="243"/>
      <c r="K590" s="243"/>
      <c r="L590" s="249"/>
      <c r="M590" s="250"/>
      <c r="N590" s="251"/>
      <c r="O590" s="251"/>
      <c r="P590" s="251"/>
      <c r="Q590" s="251"/>
      <c r="R590" s="251"/>
      <c r="S590" s="251"/>
      <c r="T590" s="252"/>
      <c r="U590" s="13"/>
      <c r="V590" s="13"/>
      <c r="W590" s="13"/>
      <c r="X590" s="13"/>
      <c r="Y590" s="13"/>
      <c r="Z590" s="13"/>
      <c r="AA590" s="13"/>
      <c r="AB590" s="13"/>
      <c r="AC590" s="13"/>
      <c r="AD590" s="13"/>
      <c r="AE590" s="13"/>
      <c r="AT590" s="253" t="s">
        <v>160</v>
      </c>
      <c r="AU590" s="253" t="s">
        <v>86</v>
      </c>
      <c r="AV590" s="13" t="s">
        <v>86</v>
      </c>
      <c r="AW590" s="13" t="s">
        <v>37</v>
      </c>
      <c r="AX590" s="13" t="s">
        <v>83</v>
      </c>
      <c r="AY590" s="253" t="s">
        <v>151</v>
      </c>
    </row>
    <row r="591" s="2" customFormat="1" ht="24" customHeight="1">
      <c r="A591" s="41"/>
      <c r="B591" s="42"/>
      <c r="C591" s="229" t="s">
        <v>763</v>
      </c>
      <c r="D591" s="229" t="s">
        <v>154</v>
      </c>
      <c r="E591" s="230" t="s">
        <v>764</v>
      </c>
      <c r="F591" s="231" t="s">
        <v>765</v>
      </c>
      <c r="G591" s="232" t="s">
        <v>180</v>
      </c>
      <c r="H591" s="233">
        <v>2.1280000000000001</v>
      </c>
      <c r="I591" s="234"/>
      <c r="J591" s="235">
        <f>ROUND(I591*H591,2)</f>
        <v>0</v>
      </c>
      <c r="K591" s="231" t="s">
        <v>165</v>
      </c>
      <c r="L591" s="47"/>
      <c r="M591" s="236" t="s">
        <v>19</v>
      </c>
      <c r="N591" s="237" t="s">
        <v>47</v>
      </c>
      <c r="O591" s="87"/>
      <c r="P591" s="238">
        <f>O591*H591</f>
        <v>0</v>
      </c>
      <c r="Q591" s="238">
        <v>0</v>
      </c>
      <c r="R591" s="238">
        <f>Q591*H591</f>
        <v>0</v>
      </c>
      <c r="S591" s="238">
        <v>0</v>
      </c>
      <c r="T591" s="239">
        <f>S591*H591</f>
        <v>0</v>
      </c>
      <c r="U591" s="41"/>
      <c r="V591" s="41"/>
      <c r="W591" s="41"/>
      <c r="X591" s="41"/>
      <c r="Y591" s="41"/>
      <c r="Z591" s="41"/>
      <c r="AA591" s="41"/>
      <c r="AB591" s="41"/>
      <c r="AC591" s="41"/>
      <c r="AD591" s="41"/>
      <c r="AE591" s="41"/>
      <c r="AR591" s="240" t="s">
        <v>266</v>
      </c>
      <c r="AT591" s="240" t="s">
        <v>154</v>
      </c>
      <c r="AU591" s="240" t="s">
        <v>86</v>
      </c>
      <c r="AY591" s="20" t="s">
        <v>151</v>
      </c>
      <c r="BE591" s="241">
        <f>IF(N591="základní",J591,0)</f>
        <v>0</v>
      </c>
      <c r="BF591" s="241">
        <f>IF(N591="snížená",J591,0)</f>
        <v>0</v>
      </c>
      <c r="BG591" s="241">
        <f>IF(N591="zákl. přenesená",J591,0)</f>
        <v>0</v>
      </c>
      <c r="BH591" s="241">
        <f>IF(N591="sníž. přenesená",J591,0)</f>
        <v>0</v>
      </c>
      <c r="BI591" s="241">
        <f>IF(N591="nulová",J591,0)</f>
        <v>0</v>
      </c>
      <c r="BJ591" s="20" t="s">
        <v>83</v>
      </c>
      <c r="BK591" s="241">
        <f>ROUND(I591*H591,2)</f>
        <v>0</v>
      </c>
      <c r="BL591" s="20" t="s">
        <v>266</v>
      </c>
      <c r="BM591" s="240" t="s">
        <v>766</v>
      </c>
    </row>
    <row r="592" s="2" customFormat="1">
      <c r="A592" s="41"/>
      <c r="B592" s="42"/>
      <c r="C592" s="43"/>
      <c r="D592" s="244" t="s">
        <v>167</v>
      </c>
      <c r="E592" s="43"/>
      <c r="F592" s="254" t="s">
        <v>767</v>
      </c>
      <c r="G592" s="43"/>
      <c r="H592" s="43"/>
      <c r="I592" s="149"/>
      <c r="J592" s="43"/>
      <c r="K592" s="43"/>
      <c r="L592" s="47"/>
      <c r="M592" s="255"/>
      <c r="N592" s="256"/>
      <c r="O592" s="87"/>
      <c r="P592" s="87"/>
      <c r="Q592" s="87"/>
      <c r="R592" s="87"/>
      <c r="S592" s="87"/>
      <c r="T592" s="88"/>
      <c r="U592" s="41"/>
      <c r="V592" s="41"/>
      <c r="W592" s="41"/>
      <c r="X592" s="41"/>
      <c r="Y592" s="41"/>
      <c r="Z592" s="41"/>
      <c r="AA592" s="41"/>
      <c r="AB592" s="41"/>
      <c r="AC592" s="41"/>
      <c r="AD592" s="41"/>
      <c r="AE592" s="41"/>
      <c r="AT592" s="20" t="s">
        <v>167</v>
      </c>
      <c r="AU592" s="20" t="s">
        <v>86</v>
      </c>
    </row>
    <row r="593" s="12" customFormat="1" ht="22.8" customHeight="1">
      <c r="A593" s="12"/>
      <c r="B593" s="213"/>
      <c r="C593" s="214"/>
      <c r="D593" s="215" t="s">
        <v>75</v>
      </c>
      <c r="E593" s="227" t="s">
        <v>768</v>
      </c>
      <c r="F593" s="227" t="s">
        <v>769</v>
      </c>
      <c r="G593" s="214"/>
      <c r="H593" s="214"/>
      <c r="I593" s="217"/>
      <c r="J593" s="228">
        <f>BK593</f>
        <v>0</v>
      </c>
      <c r="K593" s="214"/>
      <c r="L593" s="219"/>
      <c r="M593" s="220"/>
      <c r="N593" s="221"/>
      <c r="O593" s="221"/>
      <c r="P593" s="222">
        <f>SUM(P594:P634)</f>
        <v>0</v>
      </c>
      <c r="Q593" s="221"/>
      <c r="R593" s="222">
        <f>SUM(R594:R634)</f>
        <v>0.40674945000000001</v>
      </c>
      <c r="S593" s="221"/>
      <c r="T593" s="223">
        <f>SUM(T594:T634)</f>
        <v>0</v>
      </c>
      <c r="U593" s="12"/>
      <c r="V593" s="12"/>
      <c r="W593" s="12"/>
      <c r="X593" s="12"/>
      <c r="Y593" s="12"/>
      <c r="Z593" s="12"/>
      <c r="AA593" s="12"/>
      <c r="AB593" s="12"/>
      <c r="AC593" s="12"/>
      <c r="AD593" s="12"/>
      <c r="AE593" s="12"/>
      <c r="AR593" s="224" t="s">
        <v>86</v>
      </c>
      <c r="AT593" s="225" t="s">
        <v>75</v>
      </c>
      <c r="AU593" s="225" t="s">
        <v>83</v>
      </c>
      <c r="AY593" s="224" t="s">
        <v>151</v>
      </c>
      <c r="BK593" s="226">
        <f>SUM(BK594:BK634)</f>
        <v>0</v>
      </c>
    </row>
    <row r="594" s="2" customFormat="1" ht="16.5" customHeight="1">
      <c r="A594" s="41"/>
      <c r="B594" s="42"/>
      <c r="C594" s="229" t="s">
        <v>770</v>
      </c>
      <c r="D594" s="229" t="s">
        <v>154</v>
      </c>
      <c r="E594" s="230" t="s">
        <v>771</v>
      </c>
      <c r="F594" s="231" t="s">
        <v>772</v>
      </c>
      <c r="G594" s="232" t="s">
        <v>157</v>
      </c>
      <c r="H594" s="233">
        <v>1.0349999999999999</v>
      </c>
      <c r="I594" s="234"/>
      <c r="J594" s="235">
        <f>ROUND(I594*H594,2)</f>
        <v>0</v>
      </c>
      <c r="K594" s="231" t="s">
        <v>165</v>
      </c>
      <c r="L594" s="47"/>
      <c r="M594" s="236" t="s">
        <v>19</v>
      </c>
      <c r="N594" s="237" t="s">
        <v>47</v>
      </c>
      <c r="O594" s="87"/>
      <c r="P594" s="238">
        <f>O594*H594</f>
        <v>0</v>
      </c>
      <c r="Q594" s="238">
        <v>0.00027</v>
      </c>
      <c r="R594" s="238">
        <f>Q594*H594</f>
        <v>0.00027944999999999999</v>
      </c>
      <c r="S594" s="238">
        <v>0</v>
      </c>
      <c r="T594" s="239">
        <f>S594*H594</f>
        <v>0</v>
      </c>
      <c r="U594" s="41"/>
      <c r="V594" s="41"/>
      <c r="W594" s="41"/>
      <c r="X594" s="41"/>
      <c r="Y594" s="41"/>
      <c r="Z594" s="41"/>
      <c r="AA594" s="41"/>
      <c r="AB594" s="41"/>
      <c r="AC594" s="41"/>
      <c r="AD594" s="41"/>
      <c r="AE594" s="41"/>
      <c r="AR594" s="240" t="s">
        <v>266</v>
      </c>
      <c r="AT594" s="240" t="s">
        <v>154</v>
      </c>
      <c r="AU594" s="240" t="s">
        <v>86</v>
      </c>
      <c r="AY594" s="20" t="s">
        <v>151</v>
      </c>
      <c r="BE594" s="241">
        <f>IF(N594="základní",J594,0)</f>
        <v>0</v>
      </c>
      <c r="BF594" s="241">
        <f>IF(N594="snížená",J594,0)</f>
        <v>0</v>
      </c>
      <c r="BG594" s="241">
        <f>IF(N594="zákl. přenesená",J594,0)</f>
        <v>0</v>
      </c>
      <c r="BH594" s="241">
        <f>IF(N594="sníž. přenesená",J594,0)</f>
        <v>0</v>
      </c>
      <c r="BI594" s="241">
        <f>IF(N594="nulová",J594,0)</f>
        <v>0</v>
      </c>
      <c r="BJ594" s="20" t="s">
        <v>83</v>
      </c>
      <c r="BK594" s="241">
        <f>ROUND(I594*H594,2)</f>
        <v>0</v>
      </c>
      <c r="BL594" s="20" t="s">
        <v>266</v>
      </c>
      <c r="BM594" s="240" t="s">
        <v>773</v>
      </c>
    </row>
    <row r="595" s="2" customFormat="1">
      <c r="A595" s="41"/>
      <c r="B595" s="42"/>
      <c r="C595" s="43"/>
      <c r="D595" s="244" t="s">
        <v>167</v>
      </c>
      <c r="E595" s="43"/>
      <c r="F595" s="254" t="s">
        <v>774</v>
      </c>
      <c r="G595" s="43"/>
      <c r="H595" s="43"/>
      <c r="I595" s="149"/>
      <c r="J595" s="43"/>
      <c r="K595" s="43"/>
      <c r="L595" s="47"/>
      <c r="M595" s="255"/>
      <c r="N595" s="256"/>
      <c r="O595" s="87"/>
      <c r="P595" s="87"/>
      <c r="Q595" s="87"/>
      <c r="R595" s="87"/>
      <c r="S595" s="87"/>
      <c r="T595" s="88"/>
      <c r="U595" s="41"/>
      <c r="V595" s="41"/>
      <c r="W595" s="41"/>
      <c r="X595" s="41"/>
      <c r="Y595" s="41"/>
      <c r="Z595" s="41"/>
      <c r="AA595" s="41"/>
      <c r="AB595" s="41"/>
      <c r="AC595" s="41"/>
      <c r="AD595" s="41"/>
      <c r="AE595" s="41"/>
      <c r="AT595" s="20" t="s">
        <v>167</v>
      </c>
      <c r="AU595" s="20" t="s">
        <v>86</v>
      </c>
    </row>
    <row r="596" s="14" customFormat="1">
      <c r="A596" s="14"/>
      <c r="B596" s="257"/>
      <c r="C596" s="258"/>
      <c r="D596" s="244" t="s">
        <v>160</v>
      </c>
      <c r="E596" s="259" t="s">
        <v>19</v>
      </c>
      <c r="F596" s="260" t="s">
        <v>775</v>
      </c>
      <c r="G596" s="258"/>
      <c r="H596" s="259" t="s">
        <v>19</v>
      </c>
      <c r="I596" s="261"/>
      <c r="J596" s="258"/>
      <c r="K596" s="258"/>
      <c r="L596" s="262"/>
      <c r="M596" s="263"/>
      <c r="N596" s="264"/>
      <c r="O596" s="264"/>
      <c r="P596" s="264"/>
      <c r="Q596" s="264"/>
      <c r="R596" s="264"/>
      <c r="S596" s="264"/>
      <c r="T596" s="265"/>
      <c r="U596" s="14"/>
      <c r="V596" s="14"/>
      <c r="W596" s="14"/>
      <c r="X596" s="14"/>
      <c r="Y596" s="14"/>
      <c r="Z596" s="14"/>
      <c r="AA596" s="14"/>
      <c r="AB596" s="14"/>
      <c r="AC596" s="14"/>
      <c r="AD596" s="14"/>
      <c r="AE596" s="14"/>
      <c r="AT596" s="266" t="s">
        <v>160</v>
      </c>
      <c r="AU596" s="266" t="s">
        <v>86</v>
      </c>
      <c r="AV596" s="14" t="s">
        <v>83</v>
      </c>
      <c r="AW596" s="14" t="s">
        <v>37</v>
      </c>
      <c r="AX596" s="14" t="s">
        <v>76</v>
      </c>
      <c r="AY596" s="266" t="s">
        <v>151</v>
      </c>
    </row>
    <row r="597" s="13" customFormat="1">
      <c r="A597" s="13"/>
      <c r="B597" s="242"/>
      <c r="C597" s="243"/>
      <c r="D597" s="244" t="s">
        <v>160</v>
      </c>
      <c r="E597" s="245" t="s">
        <v>19</v>
      </c>
      <c r="F597" s="246" t="s">
        <v>776</v>
      </c>
      <c r="G597" s="243"/>
      <c r="H597" s="247">
        <v>1.0349999999999999</v>
      </c>
      <c r="I597" s="248"/>
      <c r="J597" s="243"/>
      <c r="K597" s="243"/>
      <c r="L597" s="249"/>
      <c r="M597" s="250"/>
      <c r="N597" s="251"/>
      <c r="O597" s="251"/>
      <c r="P597" s="251"/>
      <c r="Q597" s="251"/>
      <c r="R597" s="251"/>
      <c r="S597" s="251"/>
      <c r="T597" s="252"/>
      <c r="U597" s="13"/>
      <c r="V597" s="13"/>
      <c r="W597" s="13"/>
      <c r="X597" s="13"/>
      <c r="Y597" s="13"/>
      <c r="Z597" s="13"/>
      <c r="AA597" s="13"/>
      <c r="AB597" s="13"/>
      <c r="AC597" s="13"/>
      <c r="AD597" s="13"/>
      <c r="AE597" s="13"/>
      <c r="AT597" s="253" t="s">
        <v>160</v>
      </c>
      <c r="AU597" s="253" t="s">
        <v>86</v>
      </c>
      <c r="AV597" s="13" t="s">
        <v>86</v>
      </c>
      <c r="AW597" s="13" t="s">
        <v>37</v>
      </c>
      <c r="AX597" s="13" t="s">
        <v>83</v>
      </c>
      <c r="AY597" s="253" t="s">
        <v>151</v>
      </c>
    </row>
    <row r="598" s="2" customFormat="1" ht="24" customHeight="1">
      <c r="A598" s="41"/>
      <c r="B598" s="42"/>
      <c r="C598" s="278" t="s">
        <v>777</v>
      </c>
      <c r="D598" s="278" t="s">
        <v>186</v>
      </c>
      <c r="E598" s="279" t="s">
        <v>778</v>
      </c>
      <c r="F598" s="280" t="s">
        <v>779</v>
      </c>
      <c r="G598" s="281" t="s">
        <v>164</v>
      </c>
      <c r="H598" s="282">
        <v>1</v>
      </c>
      <c r="I598" s="283"/>
      <c r="J598" s="284">
        <f>ROUND(I598*H598,2)</f>
        <v>0</v>
      </c>
      <c r="K598" s="280" t="s">
        <v>19</v>
      </c>
      <c r="L598" s="285"/>
      <c r="M598" s="286" t="s">
        <v>19</v>
      </c>
      <c r="N598" s="287" t="s">
        <v>47</v>
      </c>
      <c r="O598" s="87"/>
      <c r="P598" s="238">
        <f>O598*H598</f>
        <v>0</v>
      </c>
      <c r="Q598" s="238">
        <v>0.031629999999999998</v>
      </c>
      <c r="R598" s="238">
        <f>Q598*H598</f>
        <v>0.031629999999999998</v>
      </c>
      <c r="S598" s="238">
        <v>0</v>
      </c>
      <c r="T598" s="239">
        <f>S598*H598</f>
        <v>0</v>
      </c>
      <c r="U598" s="41"/>
      <c r="V598" s="41"/>
      <c r="W598" s="41"/>
      <c r="X598" s="41"/>
      <c r="Y598" s="41"/>
      <c r="Z598" s="41"/>
      <c r="AA598" s="41"/>
      <c r="AB598" s="41"/>
      <c r="AC598" s="41"/>
      <c r="AD598" s="41"/>
      <c r="AE598" s="41"/>
      <c r="AR598" s="240" t="s">
        <v>394</v>
      </c>
      <c r="AT598" s="240" t="s">
        <v>186</v>
      </c>
      <c r="AU598" s="240" t="s">
        <v>86</v>
      </c>
      <c r="AY598" s="20" t="s">
        <v>151</v>
      </c>
      <c r="BE598" s="241">
        <f>IF(N598="základní",J598,0)</f>
        <v>0</v>
      </c>
      <c r="BF598" s="241">
        <f>IF(N598="snížená",J598,0)</f>
        <v>0</v>
      </c>
      <c r="BG598" s="241">
        <f>IF(N598="zákl. přenesená",J598,0)</f>
        <v>0</v>
      </c>
      <c r="BH598" s="241">
        <f>IF(N598="sníž. přenesená",J598,0)</f>
        <v>0</v>
      </c>
      <c r="BI598" s="241">
        <f>IF(N598="nulová",J598,0)</f>
        <v>0</v>
      </c>
      <c r="BJ598" s="20" t="s">
        <v>83</v>
      </c>
      <c r="BK598" s="241">
        <f>ROUND(I598*H598,2)</f>
        <v>0</v>
      </c>
      <c r="BL598" s="20" t="s">
        <v>266</v>
      </c>
      <c r="BM598" s="240" t="s">
        <v>780</v>
      </c>
    </row>
    <row r="599" s="13" customFormat="1">
      <c r="A599" s="13"/>
      <c r="B599" s="242"/>
      <c r="C599" s="243"/>
      <c r="D599" s="244" t="s">
        <v>160</v>
      </c>
      <c r="E599" s="245" t="s">
        <v>19</v>
      </c>
      <c r="F599" s="246" t="s">
        <v>781</v>
      </c>
      <c r="G599" s="243"/>
      <c r="H599" s="247">
        <v>1</v>
      </c>
      <c r="I599" s="248"/>
      <c r="J599" s="243"/>
      <c r="K599" s="243"/>
      <c r="L599" s="249"/>
      <c r="M599" s="250"/>
      <c r="N599" s="251"/>
      <c r="O599" s="251"/>
      <c r="P599" s="251"/>
      <c r="Q599" s="251"/>
      <c r="R599" s="251"/>
      <c r="S599" s="251"/>
      <c r="T599" s="252"/>
      <c r="U599" s="13"/>
      <c r="V599" s="13"/>
      <c r="W599" s="13"/>
      <c r="X599" s="13"/>
      <c r="Y599" s="13"/>
      <c r="Z599" s="13"/>
      <c r="AA599" s="13"/>
      <c r="AB599" s="13"/>
      <c r="AC599" s="13"/>
      <c r="AD599" s="13"/>
      <c r="AE599" s="13"/>
      <c r="AT599" s="253" t="s">
        <v>160</v>
      </c>
      <c r="AU599" s="253" t="s">
        <v>86</v>
      </c>
      <c r="AV599" s="13" t="s">
        <v>86</v>
      </c>
      <c r="AW599" s="13" t="s">
        <v>37</v>
      </c>
      <c r="AX599" s="13" t="s">
        <v>83</v>
      </c>
      <c r="AY599" s="253" t="s">
        <v>151</v>
      </c>
    </row>
    <row r="600" s="2" customFormat="1" ht="16.5" customHeight="1">
      <c r="A600" s="41"/>
      <c r="B600" s="42"/>
      <c r="C600" s="229" t="s">
        <v>782</v>
      </c>
      <c r="D600" s="229" t="s">
        <v>154</v>
      </c>
      <c r="E600" s="230" t="s">
        <v>783</v>
      </c>
      <c r="F600" s="231" t="s">
        <v>784</v>
      </c>
      <c r="G600" s="232" t="s">
        <v>164</v>
      </c>
      <c r="H600" s="233">
        <v>2</v>
      </c>
      <c r="I600" s="234"/>
      <c r="J600" s="235">
        <f>ROUND(I600*H600,2)</f>
        <v>0</v>
      </c>
      <c r="K600" s="231" t="s">
        <v>165</v>
      </c>
      <c r="L600" s="47"/>
      <c r="M600" s="236" t="s">
        <v>19</v>
      </c>
      <c r="N600" s="237" t="s">
        <v>47</v>
      </c>
      <c r="O600" s="87"/>
      <c r="P600" s="238">
        <f>O600*H600</f>
        <v>0</v>
      </c>
      <c r="Q600" s="238">
        <v>0.00027</v>
      </c>
      <c r="R600" s="238">
        <f>Q600*H600</f>
        <v>0.00054000000000000001</v>
      </c>
      <c r="S600" s="238">
        <v>0</v>
      </c>
      <c r="T600" s="239">
        <f>S600*H600</f>
        <v>0</v>
      </c>
      <c r="U600" s="41"/>
      <c r="V600" s="41"/>
      <c r="W600" s="41"/>
      <c r="X600" s="41"/>
      <c r="Y600" s="41"/>
      <c r="Z600" s="41"/>
      <c r="AA600" s="41"/>
      <c r="AB600" s="41"/>
      <c r="AC600" s="41"/>
      <c r="AD600" s="41"/>
      <c r="AE600" s="41"/>
      <c r="AR600" s="240" t="s">
        <v>266</v>
      </c>
      <c r="AT600" s="240" t="s">
        <v>154</v>
      </c>
      <c r="AU600" s="240" t="s">
        <v>86</v>
      </c>
      <c r="AY600" s="20" t="s">
        <v>151</v>
      </c>
      <c r="BE600" s="241">
        <f>IF(N600="základní",J600,0)</f>
        <v>0</v>
      </c>
      <c r="BF600" s="241">
        <f>IF(N600="snížená",J600,0)</f>
        <v>0</v>
      </c>
      <c r="BG600" s="241">
        <f>IF(N600="zákl. přenesená",J600,0)</f>
        <v>0</v>
      </c>
      <c r="BH600" s="241">
        <f>IF(N600="sníž. přenesená",J600,0)</f>
        <v>0</v>
      </c>
      <c r="BI600" s="241">
        <f>IF(N600="nulová",J600,0)</f>
        <v>0</v>
      </c>
      <c r="BJ600" s="20" t="s">
        <v>83</v>
      </c>
      <c r="BK600" s="241">
        <f>ROUND(I600*H600,2)</f>
        <v>0</v>
      </c>
      <c r="BL600" s="20" t="s">
        <v>266</v>
      </c>
      <c r="BM600" s="240" t="s">
        <v>785</v>
      </c>
    </row>
    <row r="601" s="2" customFormat="1">
      <c r="A601" s="41"/>
      <c r="B601" s="42"/>
      <c r="C601" s="43"/>
      <c r="D601" s="244" t="s">
        <v>167</v>
      </c>
      <c r="E601" s="43"/>
      <c r="F601" s="254" t="s">
        <v>774</v>
      </c>
      <c r="G601" s="43"/>
      <c r="H601" s="43"/>
      <c r="I601" s="149"/>
      <c r="J601" s="43"/>
      <c r="K601" s="43"/>
      <c r="L601" s="47"/>
      <c r="M601" s="255"/>
      <c r="N601" s="256"/>
      <c r="O601" s="87"/>
      <c r="P601" s="87"/>
      <c r="Q601" s="87"/>
      <c r="R601" s="87"/>
      <c r="S601" s="87"/>
      <c r="T601" s="88"/>
      <c r="U601" s="41"/>
      <c r="V601" s="41"/>
      <c r="W601" s="41"/>
      <c r="X601" s="41"/>
      <c r="Y601" s="41"/>
      <c r="Z601" s="41"/>
      <c r="AA601" s="41"/>
      <c r="AB601" s="41"/>
      <c r="AC601" s="41"/>
      <c r="AD601" s="41"/>
      <c r="AE601" s="41"/>
      <c r="AT601" s="20" t="s">
        <v>167</v>
      </c>
      <c r="AU601" s="20" t="s">
        <v>86</v>
      </c>
    </row>
    <row r="602" s="14" customFormat="1">
      <c r="A602" s="14"/>
      <c r="B602" s="257"/>
      <c r="C602" s="258"/>
      <c r="D602" s="244" t="s">
        <v>160</v>
      </c>
      <c r="E602" s="259" t="s">
        <v>19</v>
      </c>
      <c r="F602" s="260" t="s">
        <v>775</v>
      </c>
      <c r="G602" s="258"/>
      <c r="H602" s="259" t="s">
        <v>19</v>
      </c>
      <c r="I602" s="261"/>
      <c r="J602" s="258"/>
      <c r="K602" s="258"/>
      <c r="L602" s="262"/>
      <c r="M602" s="263"/>
      <c r="N602" s="264"/>
      <c r="O602" s="264"/>
      <c r="P602" s="264"/>
      <c r="Q602" s="264"/>
      <c r="R602" s="264"/>
      <c r="S602" s="264"/>
      <c r="T602" s="265"/>
      <c r="U602" s="14"/>
      <c r="V602" s="14"/>
      <c r="W602" s="14"/>
      <c r="X602" s="14"/>
      <c r="Y602" s="14"/>
      <c r="Z602" s="14"/>
      <c r="AA602" s="14"/>
      <c r="AB602" s="14"/>
      <c r="AC602" s="14"/>
      <c r="AD602" s="14"/>
      <c r="AE602" s="14"/>
      <c r="AT602" s="266" t="s">
        <v>160</v>
      </c>
      <c r="AU602" s="266" t="s">
        <v>86</v>
      </c>
      <c r="AV602" s="14" t="s">
        <v>83</v>
      </c>
      <c r="AW602" s="14" t="s">
        <v>37</v>
      </c>
      <c r="AX602" s="14" t="s">
        <v>76</v>
      </c>
      <c r="AY602" s="266" t="s">
        <v>151</v>
      </c>
    </row>
    <row r="603" s="13" customFormat="1">
      <c r="A603" s="13"/>
      <c r="B603" s="242"/>
      <c r="C603" s="243"/>
      <c r="D603" s="244" t="s">
        <v>160</v>
      </c>
      <c r="E603" s="245" t="s">
        <v>19</v>
      </c>
      <c r="F603" s="246" t="s">
        <v>786</v>
      </c>
      <c r="G603" s="243"/>
      <c r="H603" s="247">
        <v>2</v>
      </c>
      <c r="I603" s="248"/>
      <c r="J603" s="243"/>
      <c r="K603" s="243"/>
      <c r="L603" s="249"/>
      <c r="M603" s="250"/>
      <c r="N603" s="251"/>
      <c r="O603" s="251"/>
      <c r="P603" s="251"/>
      <c r="Q603" s="251"/>
      <c r="R603" s="251"/>
      <c r="S603" s="251"/>
      <c r="T603" s="252"/>
      <c r="U603" s="13"/>
      <c r="V603" s="13"/>
      <c r="W603" s="13"/>
      <c r="X603" s="13"/>
      <c r="Y603" s="13"/>
      <c r="Z603" s="13"/>
      <c r="AA603" s="13"/>
      <c r="AB603" s="13"/>
      <c r="AC603" s="13"/>
      <c r="AD603" s="13"/>
      <c r="AE603" s="13"/>
      <c r="AT603" s="253" t="s">
        <v>160</v>
      </c>
      <c r="AU603" s="253" t="s">
        <v>86</v>
      </c>
      <c r="AV603" s="13" t="s">
        <v>86</v>
      </c>
      <c r="AW603" s="13" t="s">
        <v>37</v>
      </c>
      <c r="AX603" s="13" t="s">
        <v>83</v>
      </c>
      <c r="AY603" s="253" t="s">
        <v>151</v>
      </c>
    </row>
    <row r="604" s="2" customFormat="1" ht="24" customHeight="1">
      <c r="A604" s="41"/>
      <c r="B604" s="42"/>
      <c r="C604" s="278" t="s">
        <v>787</v>
      </c>
      <c r="D604" s="278" t="s">
        <v>186</v>
      </c>
      <c r="E604" s="279" t="s">
        <v>788</v>
      </c>
      <c r="F604" s="280" t="s">
        <v>789</v>
      </c>
      <c r="G604" s="281" t="s">
        <v>164</v>
      </c>
      <c r="H604" s="282">
        <v>2</v>
      </c>
      <c r="I604" s="283"/>
      <c r="J604" s="284">
        <f>ROUND(I604*H604,2)</f>
        <v>0</v>
      </c>
      <c r="K604" s="280" t="s">
        <v>19</v>
      </c>
      <c r="L604" s="285"/>
      <c r="M604" s="286" t="s">
        <v>19</v>
      </c>
      <c r="N604" s="287" t="s">
        <v>47</v>
      </c>
      <c r="O604" s="87"/>
      <c r="P604" s="238">
        <f>O604*H604</f>
        <v>0</v>
      </c>
      <c r="Q604" s="238">
        <v>0.018749999999999999</v>
      </c>
      <c r="R604" s="238">
        <f>Q604*H604</f>
        <v>0.037499999999999999</v>
      </c>
      <c r="S604" s="238">
        <v>0</v>
      </c>
      <c r="T604" s="239">
        <f>S604*H604</f>
        <v>0</v>
      </c>
      <c r="U604" s="41"/>
      <c r="V604" s="41"/>
      <c r="W604" s="41"/>
      <c r="X604" s="41"/>
      <c r="Y604" s="41"/>
      <c r="Z604" s="41"/>
      <c r="AA604" s="41"/>
      <c r="AB604" s="41"/>
      <c r="AC604" s="41"/>
      <c r="AD604" s="41"/>
      <c r="AE604" s="41"/>
      <c r="AR604" s="240" t="s">
        <v>394</v>
      </c>
      <c r="AT604" s="240" t="s">
        <v>186</v>
      </c>
      <c r="AU604" s="240" t="s">
        <v>86</v>
      </c>
      <c r="AY604" s="20" t="s">
        <v>151</v>
      </c>
      <c r="BE604" s="241">
        <f>IF(N604="základní",J604,0)</f>
        <v>0</v>
      </c>
      <c r="BF604" s="241">
        <f>IF(N604="snížená",J604,0)</f>
        <v>0</v>
      </c>
      <c r="BG604" s="241">
        <f>IF(N604="zákl. přenesená",J604,0)</f>
        <v>0</v>
      </c>
      <c r="BH604" s="241">
        <f>IF(N604="sníž. přenesená",J604,0)</f>
        <v>0</v>
      </c>
      <c r="BI604" s="241">
        <f>IF(N604="nulová",J604,0)</f>
        <v>0</v>
      </c>
      <c r="BJ604" s="20" t="s">
        <v>83</v>
      </c>
      <c r="BK604" s="241">
        <f>ROUND(I604*H604,2)</f>
        <v>0</v>
      </c>
      <c r="BL604" s="20" t="s">
        <v>266</v>
      </c>
      <c r="BM604" s="240" t="s">
        <v>790</v>
      </c>
    </row>
    <row r="605" s="13" customFormat="1">
      <c r="A605" s="13"/>
      <c r="B605" s="242"/>
      <c r="C605" s="243"/>
      <c r="D605" s="244" t="s">
        <v>160</v>
      </c>
      <c r="E605" s="245" t="s">
        <v>19</v>
      </c>
      <c r="F605" s="246" t="s">
        <v>791</v>
      </c>
      <c r="G605" s="243"/>
      <c r="H605" s="247">
        <v>2</v>
      </c>
      <c r="I605" s="248"/>
      <c r="J605" s="243"/>
      <c r="K605" s="243"/>
      <c r="L605" s="249"/>
      <c r="M605" s="250"/>
      <c r="N605" s="251"/>
      <c r="O605" s="251"/>
      <c r="P605" s="251"/>
      <c r="Q605" s="251"/>
      <c r="R605" s="251"/>
      <c r="S605" s="251"/>
      <c r="T605" s="252"/>
      <c r="U605" s="13"/>
      <c r="V605" s="13"/>
      <c r="W605" s="13"/>
      <c r="X605" s="13"/>
      <c r="Y605" s="13"/>
      <c r="Z605" s="13"/>
      <c r="AA605" s="13"/>
      <c r="AB605" s="13"/>
      <c r="AC605" s="13"/>
      <c r="AD605" s="13"/>
      <c r="AE605" s="13"/>
      <c r="AT605" s="253" t="s">
        <v>160</v>
      </c>
      <c r="AU605" s="253" t="s">
        <v>86</v>
      </c>
      <c r="AV605" s="13" t="s">
        <v>86</v>
      </c>
      <c r="AW605" s="13" t="s">
        <v>37</v>
      </c>
      <c r="AX605" s="13" t="s">
        <v>83</v>
      </c>
      <c r="AY605" s="253" t="s">
        <v>151</v>
      </c>
    </row>
    <row r="606" s="2" customFormat="1" ht="24" customHeight="1">
      <c r="A606" s="41"/>
      <c r="B606" s="42"/>
      <c r="C606" s="229" t="s">
        <v>792</v>
      </c>
      <c r="D606" s="229" t="s">
        <v>154</v>
      </c>
      <c r="E606" s="230" t="s">
        <v>793</v>
      </c>
      <c r="F606" s="231" t="s">
        <v>794</v>
      </c>
      <c r="G606" s="232" t="s">
        <v>164</v>
      </c>
      <c r="H606" s="233">
        <v>16</v>
      </c>
      <c r="I606" s="234"/>
      <c r="J606" s="235">
        <f>ROUND(I606*H606,2)</f>
        <v>0</v>
      </c>
      <c r="K606" s="231" t="s">
        <v>165</v>
      </c>
      <c r="L606" s="47"/>
      <c r="M606" s="236" t="s">
        <v>19</v>
      </c>
      <c r="N606" s="237" t="s">
        <v>47</v>
      </c>
      <c r="O606" s="87"/>
      <c r="P606" s="238">
        <f>O606*H606</f>
        <v>0</v>
      </c>
      <c r="Q606" s="238">
        <v>0</v>
      </c>
      <c r="R606" s="238">
        <f>Q606*H606</f>
        <v>0</v>
      </c>
      <c r="S606" s="238">
        <v>0</v>
      </c>
      <c r="T606" s="239">
        <f>S606*H606</f>
        <v>0</v>
      </c>
      <c r="U606" s="41"/>
      <c r="V606" s="41"/>
      <c r="W606" s="41"/>
      <c r="X606" s="41"/>
      <c r="Y606" s="41"/>
      <c r="Z606" s="41"/>
      <c r="AA606" s="41"/>
      <c r="AB606" s="41"/>
      <c r="AC606" s="41"/>
      <c r="AD606" s="41"/>
      <c r="AE606" s="41"/>
      <c r="AR606" s="240" t="s">
        <v>266</v>
      </c>
      <c r="AT606" s="240" t="s">
        <v>154</v>
      </c>
      <c r="AU606" s="240" t="s">
        <v>86</v>
      </c>
      <c r="AY606" s="20" t="s">
        <v>151</v>
      </c>
      <c r="BE606" s="241">
        <f>IF(N606="základní",J606,0)</f>
        <v>0</v>
      </c>
      <c r="BF606" s="241">
        <f>IF(N606="snížená",J606,0)</f>
        <v>0</v>
      </c>
      <c r="BG606" s="241">
        <f>IF(N606="zákl. přenesená",J606,0)</f>
        <v>0</v>
      </c>
      <c r="BH606" s="241">
        <f>IF(N606="sníž. přenesená",J606,0)</f>
        <v>0</v>
      </c>
      <c r="BI606" s="241">
        <f>IF(N606="nulová",J606,0)</f>
        <v>0</v>
      </c>
      <c r="BJ606" s="20" t="s">
        <v>83</v>
      </c>
      <c r="BK606" s="241">
        <f>ROUND(I606*H606,2)</f>
        <v>0</v>
      </c>
      <c r="BL606" s="20" t="s">
        <v>266</v>
      </c>
      <c r="BM606" s="240" t="s">
        <v>795</v>
      </c>
    </row>
    <row r="607" s="2" customFormat="1">
      <c r="A607" s="41"/>
      <c r="B607" s="42"/>
      <c r="C607" s="43"/>
      <c r="D607" s="244" t="s">
        <v>167</v>
      </c>
      <c r="E607" s="43"/>
      <c r="F607" s="254" t="s">
        <v>796</v>
      </c>
      <c r="G607" s="43"/>
      <c r="H607" s="43"/>
      <c r="I607" s="149"/>
      <c r="J607" s="43"/>
      <c r="K607" s="43"/>
      <c r="L607" s="47"/>
      <c r="M607" s="255"/>
      <c r="N607" s="256"/>
      <c r="O607" s="87"/>
      <c r="P607" s="87"/>
      <c r="Q607" s="87"/>
      <c r="R607" s="87"/>
      <c r="S607" s="87"/>
      <c r="T607" s="88"/>
      <c r="U607" s="41"/>
      <c r="V607" s="41"/>
      <c r="W607" s="41"/>
      <c r="X607" s="41"/>
      <c r="Y607" s="41"/>
      <c r="Z607" s="41"/>
      <c r="AA607" s="41"/>
      <c r="AB607" s="41"/>
      <c r="AC607" s="41"/>
      <c r="AD607" s="41"/>
      <c r="AE607" s="41"/>
      <c r="AT607" s="20" t="s">
        <v>167</v>
      </c>
      <c r="AU607" s="20" t="s">
        <v>86</v>
      </c>
    </row>
    <row r="608" s="14" customFormat="1">
      <c r="A608" s="14"/>
      <c r="B608" s="257"/>
      <c r="C608" s="258"/>
      <c r="D608" s="244" t="s">
        <v>160</v>
      </c>
      <c r="E608" s="259" t="s">
        <v>19</v>
      </c>
      <c r="F608" s="260" t="s">
        <v>775</v>
      </c>
      <c r="G608" s="258"/>
      <c r="H608" s="259" t="s">
        <v>19</v>
      </c>
      <c r="I608" s="261"/>
      <c r="J608" s="258"/>
      <c r="K608" s="258"/>
      <c r="L608" s="262"/>
      <c r="M608" s="263"/>
      <c r="N608" s="264"/>
      <c r="O608" s="264"/>
      <c r="P608" s="264"/>
      <c r="Q608" s="264"/>
      <c r="R608" s="264"/>
      <c r="S608" s="264"/>
      <c r="T608" s="265"/>
      <c r="U608" s="14"/>
      <c r="V608" s="14"/>
      <c r="W608" s="14"/>
      <c r="X608" s="14"/>
      <c r="Y608" s="14"/>
      <c r="Z608" s="14"/>
      <c r="AA608" s="14"/>
      <c r="AB608" s="14"/>
      <c r="AC608" s="14"/>
      <c r="AD608" s="14"/>
      <c r="AE608" s="14"/>
      <c r="AT608" s="266" t="s">
        <v>160</v>
      </c>
      <c r="AU608" s="266" t="s">
        <v>86</v>
      </c>
      <c r="AV608" s="14" t="s">
        <v>83</v>
      </c>
      <c r="AW608" s="14" t="s">
        <v>37</v>
      </c>
      <c r="AX608" s="14" t="s">
        <v>76</v>
      </c>
      <c r="AY608" s="266" t="s">
        <v>151</v>
      </c>
    </row>
    <row r="609" s="13" customFormat="1">
      <c r="A609" s="13"/>
      <c r="B609" s="242"/>
      <c r="C609" s="243"/>
      <c r="D609" s="244" t="s">
        <v>160</v>
      </c>
      <c r="E609" s="245" t="s">
        <v>19</v>
      </c>
      <c r="F609" s="246" t="s">
        <v>797</v>
      </c>
      <c r="G609" s="243"/>
      <c r="H609" s="247">
        <v>8</v>
      </c>
      <c r="I609" s="248"/>
      <c r="J609" s="243"/>
      <c r="K609" s="243"/>
      <c r="L609" s="249"/>
      <c r="M609" s="250"/>
      <c r="N609" s="251"/>
      <c r="O609" s="251"/>
      <c r="P609" s="251"/>
      <c r="Q609" s="251"/>
      <c r="R609" s="251"/>
      <c r="S609" s="251"/>
      <c r="T609" s="252"/>
      <c r="U609" s="13"/>
      <c r="V609" s="13"/>
      <c r="W609" s="13"/>
      <c r="X609" s="13"/>
      <c r="Y609" s="13"/>
      <c r="Z609" s="13"/>
      <c r="AA609" s="13"/>
      <c r="AB609" s="13"/>
      <c r="AC609" s="13"/>
      <c r="AD609" s="13"/>
      <c r="AE609" s="13"/>
      <c r="AT609" s="253" t="s">
        <v>160</v>
      </c>
      <c r="AU609" s="253" t="s">
        <v>86</v>
      </c>
      <c r="AV609" s="13" t="s">
        <v>86</v>
      </c>
      <c r="AW609" s="13" t="s">
        <v>37</v>
      </c>
      <c r="AX609" s="13" t="s">
        <v>76</v>
      </c>
      <c r="AY609" s="253" t="s">
        <v>151</v>
      </c>
    </row>
    <row r="610" s="13" customFormat="1">
      <c r="A610" s="13"/>
      <c r="B610" s="242"/>
      <c r="C610" s="243"/>
      <c r="D610" s="244" t="s">
        <v>160</v>
      </c>
      <c r="E610" s="245" t="s">
        <v>19</v>
      </c>
      <c r="F610" s="246" t="s">
        <v>798</v>
      </c>
      <c r="G610" s="243"/>
      <c r="H610" s="247">
        <v>8</v>
      </c>
      <c r="I610" s="248"/>
      <c r="J610" s="243"/>
      <c r="K610" s="243"/>
      <c r="L610" s="249"/>
      <c r="M610" s="250"/>
      <c r="N610" s="251"/>
      <c r="O610" s="251"/>
      <c r="P610" s="251"/>
      <c r="Q610" s="251"/>
      <c r="R610" s="251"/>
      <c r="S610" s="251"/>
      <c r="T610" s="252"/>
      <c r="U610" s="13"/>
      <c r="V610" s="13"/>
      <c r="W610" s="13"/>
      <c r="X610" s="13"/>
      <c r="Y610" s="13"/>
      <c r="Z610" s="13"/>
      <c r="AA610" s="13"/>
      <c r="AB610" s="13"/>
      <c r="AC610" s="13"/>
      <c r="AD610" s="13"/>
      <c r="AE610" s="13"/>
      <c r="AT610" s="253" t="s">
        <v>160</v>
      </c>
      <c r="AU610" s="253" t="s">
        <v>86</v>
      </c>
      <c r="AV610" s="13" t="s">
        <v>86</v>
      </c>
      <c r="AW610" s="13" t="s">
        <v>37</v>
      </c>
      <c r="AX610" s="13" t="s">
        <v>76</v>
      </c>
      <c r="AY610" s="253" t="s">
        <v>151</v>
      </c>
    </row>
    <row r="611" s="15" customFormat="1">
      <c r="A611" s="15"/>
      <c r="B611" s="267"/>
      <c r="C611" s="268"/>
      <c r="D611" s="244" t="s">
        <v>160</v>
      </c>
      <c r="E611" s="269" t="s">
        <v>19</v>
      </c>
      <c r="F611" s="270" t="s">
        <v>172</v>
      </c>
      <c r="G611" s="268"/>
      <c r="H611" s="271">
        <v>16</v>
      </c>
      <c r="I611" s="272"/>
      <c r="J611" s="268"/>
      <c r="K611" s="268"/>
      <c r="L611" s="273"/>
      <c r="M611" s="274"/>
      <c r="N611" s="275"/>
      <c r="O611" s="275"/>
      <c r="P611" s="275"/>
      <c r="Q611" s="275"/>
      <c r="R611" s="275"/>
      <c r="S611" s="275"/>
      <c r="T611" s="276"/>
      <c r="U611" s="15"/>
      <c r="V611" s="15"/>
      <c r="W611" s="15"/>
      <c r="X611" s="15"/>
      <c r="Y611" s="15"/>
      <c r="Z611" s="15"/>
      <c r="AA611" s="15"/>
      <c r="AB611" s="15"/>
      <c r="AC611" s="15"/>
      <c r="AD611" s="15"/>
      <c r="AE611" s="15"/>
      <c r="AT611" s="277" t="s">
        <v>160</v>
      </c>
      <c r="AU611" s="277" t="s">
        <v>86</v>
      </c>
      <c r="AV611" s="15" t="s">
        <v>158</v>
      </c>
      <c r="AW611" s="15" t="s">
        <v>37</v>
      </c>
      <c r="AX611" s="15" t="s">
        <v>83</v>
      </c>
      <c r="AY611" s="277" t="s">
        <v>151</v>
      </c>
    </row>
    <row r="612" s="2" customFormat="1" ht="24" customHeight="1">
      <c r="A612" s="41"/>
      <c r="B612" s="42"/>
      <c r="C612" s="278" t="s">
        <v>799</v>
      </c>
      <c r="D612" s="278" t="s">
        <v>186</v>
      </c>
      <c r="E612" s="279" t="s">
        <v>800</v>
      </c>
      <c r="F612" s="280" t="s">
        <v>801</v>
      </c>
      <c r="G612" s="281" t="s">
        <v>164</v>
      </c>
      <c r="H612" s="282">
        <v>8</v>
      </c>
      <c r="I612" s="283"/>
      <c r="J612" s="284">
        <f>ROUND(I612*H612,2)</f>
        <v>0</v>
      </c>
      <c r="K612" s="280" t="s">
        <v>19</v>
      </c>
      <c r="L612" s="285"/>
      <c r="M612" s="286" t="s">
        <v>19</v>
      </c>
      <c r="N612" s="287" t="s">
        <v>47</v>
      </c>
      <c r="O612" s="87"/>
      <c r="P612" s="238">
        <f>O612*H612</f>
        <v>0</v>
      </c>
      <c r="Q612" s="238">
        <v>0.018499999999999999</v>
      </c>
      <c r="R612" s="238">
        <f>Q612*H612</f>
        <v>0.14799999999999999</v>
      </c>
      <c r="S612" s="238">
        <v>0</v>
      </c>
      <c r="T612" s="239">
        <f>S612*H612</f>
        <v>0</v>
      </c>
      <c r="U612" s="41"/>
      <c r="V612" s="41"/>
      <c r="W612" s="41"/>
      <c r="X612" s="41"/>
      <c r="Y612" s="41"/>
      <c r="Z612" s="41"/>
      <c r="AA612" s="41"/>
      <c r="AB612" s="41"/>
      <c r="AC612" s="41"/>
      <c r="AD612" s="41"/>
      <c r="AE612" s="41"/>
      <c r="AR612" s="240" t="s">
        <v>394</v>
      </c>
      <c r="AT612" s="240" t="s">
        <v>186</v>
      </c>
      <c r="AU612" s="240" t="s">
        <v>86</v>
      </c>
      <c r="AY612" s="20" t="s">
        <v>151</v>
      </c>
      <c r="BE612" s="241">
        <f>IF(N612="základní",J612,0)</f>
        <v>0</v>
      </c>
      <c r="BF612" s="241">
        <f>IF(N612="snížená",J612,0)</f>
        <v>0</v>
      </c>
      <c r="BG612" s="241">
        <f>IF(N612="zákl. přenesená",J612,0)</f>
        <v>0</v>
      </c>
      <c r="BH612" s="241">
        <f>IF(N612="sníž. přenesená",J612,0)</f>
        <v>0</v>
      </c>
      <c r="BI612" s="241">
        <f>IF(N612="nulová",J612,0)</f>
        <v>0</v>
      </c>
      <c r="BJ612" s="20" t="s">
        <v>83</v>
      </c>
      <c r="BK612" s="241">
        <f>ROUND(I612*H612,2)</f>
        <v>0</v>
      </c>
      <c r="BL612" s="20" t="s">
        <v>266</v>
      </c>
      <c r="BM612" s="240" t="s">
        <v>802</v>
      </c>
    </row>
    <row r="613" s="14" customFormat="1">
      <c r="A613" s="14"/>
      <c r="B613" s="257"/>
      <c r="C613" s="258"/>
      <c r="D613" s="244" t="s">
        <v>160</v>
      </c>
      <c r="E613" s="259" t="s">
        <v>19</v>
      </c>
      <c r="F613" s="260" t="s">
        <v>775</v>
      </c>
      <c r="G613" s="258"/>
      <c r="H613" s="259" t="s">
        <v>19</v>
      </c>
      <c r="I613" s="261"/>
      <c r="J613" s="258"/>
      <c r="K613" s="258"/>
      <c r="L613" s="262"/>
      <c r="M613" s="263"/>
      <c r="N613" s="264"/>
      <c r="O613" s="264"/>
      <c r="P613" s="264"/>
      <c r="Q613" s="264"/>
      <c r="R613" s="264"/>
      <c r="S613" s="264"/>
      <c r="T613" s="265"/>
      <c r="U613" s="14"/>
      <c r="V613" s="14"/>
      <c r="W613" s="14"/>
      <c r="X613" s="14"/>
      <c r="Y613" s="14"/>
      <c r="Z613" s="14"/>
      <c r="AA613" s="14"/>
      <c r="AB613" s="14"/>
      <c r="AC613" s="14"/>
      <c r="AD613" s="14"/>
      <c r="AE613" s="14"/>
      <c r="AT613" s="266" t="s">
        <v>160</v>
      </c>
      <c r="AU613" s="266" t="s">
        <v>86</v>
      </c>
      <c r="AV613" s="14" t="s">
        <v>83</v>
      </c>
      <c r="AW613" s="14" t="s">
        <v>37</v>
      </c>
      <c r="AX613" s="14" t="s">
        <v>76</v>
      </c>
      <c r="AY613" s="266" t="s">
        <v>151</v>
      </c>
    </row>
    <row r="614" s="13" customFormat="1">
      <c r="A614" s="13"/>
      <c r="B614" s="242"/>
      <c r="C614" s="243"/>
      <c r="D614" s="244" t="s">
        <v>160</v>
      </c>
      <c r="E614" s="245" t="s">
        <v>19</v>
      </c>
      <c r="F614" s="246" t="s">
        <v>797</v>
      </c>
      <c r="G614" s="243"/>
      <c r="H614" s="247">
        <v>8</v>
      </c>
      <c r="I614" s="248"/>
      <c r="J614" s="243"/>
      <c r="K614" s="243"/>
      <c r="L614" s="249"/>
      <c r="M614" s="250"/>
      <c r="N614" s="251"/>
      <c r="O614" s="251"/>
      <c r="P614" s="251"/>
      <c r="Q614" s="251"/>
      <c r="R614" s="251"/>
      <c r="S614" s="251"/>
      <c r="T614" s="252"/>
      <c r="U614" s="13"/>
      <c r="V614" s="13"/>
      <c r="W614" s="13"/>
      <c r="X614" s="13"/>
      <c r="Y614" s="13"/>
      <c r="Z614" s="13"/>
      <c r="AA614" s="13"/>
      <c r="AB614" s="13"/>
      <c r="AC614" s="13"/>
      <c r="AD614" s="13"/>
      <c r="AE614" s="13"/>
      <c r="AT614" s="253" t="s">
        <v>160</v>
      </c>
      <c r="AU614" s="253" t="s">
        <v>86</v>
      </c>
      <c r="AV614" s="13" t="s">
        <v>86</v>
      </c>
      <c r="AW614" s="13" t="s">
        <v>37</v>
      </c>
      <c r="AX614" s="13" t="s">
        <v>83</v>
      </c>
      <c r="AY614" s="253" t="s">
        <v>151</v>
      </c>
    </row>
    <row r="615" s="2" customFormat="1" ht="24" customHeight="1">
      <c r="A615" s="41"/>
      <c r="B615" s="42"/>
      <c r="C615" s="278" t="s">
        <v>803</v>
      </c>
      <c r="D615" s="278" t="s">
        <v>186</v>
      </c>
      <c r="E615" s="279" t="s">
        <v>804</v>
      </c>
      <c r="F615" s="280" t="s">
        <v>805</v>
      </c>
      <c r="G615" s="281" t="s">
        <v>164</v>
      </c>
      <c r="H615" s="282">
        <v>8</v>
      </c>
      <c r="I615" s="283"/>
      <c r="J615" s="284">
        <f>ROUND(I615*H615,2)</f>
        <v>0</v>
      </c>
      <c r="K615" s="280" t="s">
        <v>19</v>
      </c>
      <c r="L615" s="285"/>
      <c r="M615" s="286" t="s">
        <v>19</v>
      </c>
      <c r="N615" s="287" t="s">
        <v>47</v>
      </c>
      <c r="O615" s="87"/>
      <c r="P615" s="238">
        <f>O615*H615</f>
        <v>0</v>
      </c>
      <c r="Q615" s="238">
        <v>0.016500000000000001</v>
      </c>
      <c r="R615" s="238">
        <f>Q615*H615</f>
        <v>0.13200000000000001</v>
      </c>
      <c r="S615" s="238">
        <v>0</v>
      </c>
      <c r="T615" s="239">
        <f>S615*H615</f>
        <v>0</v>
      </c>
      <c r="U615" s="41"/>
      <c r="V615" s="41"/>
      <c r="W615" s="41"/>
      <c r="X615" s="41"/>
      <c r="Y615" s="41"/>
      <c r="Z615" s="41"/>
      <c r="AA615" s="41"/>
      <c r="AB615" s="41"/>
      <c r="AC615" s="41"/>
      <c r="AD615" s="41"/>
      <c r="AE615" s="41"/>
      <c r="AR615" s="240" t="s">
        <v>394</v>
      </c>
      <c r="AT615" s="240" t="s">
        <v>186</v>
      </c>
      <c r="AU615" s="240" t="s">
        <v>86</v>
      </c>
      <c r="AY615" s="20" t="s">
        <v>151</v>
      </c>
      <c r="BE615" s="241">
        <f>IF(N615="základní",J615,0)</f>
        <v>0</v>
      </c>
      <c r="BF615" s="241">
        <f>IF(N615="snížená",J615,0)</f>
        <v>0</v>
      </c>
      <c r="BG615" s="241">
        <f>IF(N615="zákl. přenesená",J615,0)</f>
        <v>0</v>
      </c>
      <c r="BH615" s="241">
        <f>IF(N615="sníž. přenesená",J615,0)</f>
        <v>0</v>
      </c>
      <c r="BI615" s="241">
        <f>IF(N615="nulová",J615,0)</f>
        <v>0</v>
      </c>
      <c r="BJ615" s="20" t="s">
        <v>83</v>
      </c>
      <c r="BK615" s="241">
        <f>ROUND(I615*H615,2)</f>
        <v>0</v>
      </c>
      <c r="BL615" s="20" t="s">
        <v>266</v>
      </c>
      <c r="BM615" s="240" t="s">
        <v>806</v>
      </c>
    </row>
    <row r="616" s="14" customFormat="1">
      <c r="A616" s="14"/>
      <c r="B616" s="257"/>
      <c r="C616" s="258"/>
      <c r="D616" s="244" t="s">
        <v>160</v>
      </c>
      <c r="E616" s="259" t="s">
        <v>19</v>
      </c>
      <c r="F616" s="260" t="s">
        <v>775</v>
      </c>
      <c r="G616" s="258"/>
      <c r="H616" s="259" t="s">
        <v>19</v>
      </c>
      <c r="I616" s="261"/>
      <c r="J616" s="258"/>
      <c r="K616" s="258"/>
      <c r="L616" s="262"/>
      <c r="M616" s="263"/>
      <c r="N616" s="264"/>
      <c r="O616" s="264"/>
      <c r="P616" s="264"/>
      <c r="Q616" s="264"/>
      <c r="R616" s="264"/>
      <c r="S616" s="264"/>
      <c r="T616" s="265"/>
      <c r="U616" s="14"/>
      <c r="V616" s="14"/>
      <c r="W616" s="14"/>
      <c r="X616" s="14"/>
      <c r="Y616" s="14"/>
      <c r="Z616" s="14"/>
      <c r="AA616" s="14"/>
      <c r="AB616" s="14"/>
      <c r="AC616" s="14"/>
      <c r="AD616" s="14"/>
      <c r="AE616" s="14"/>
      <c r="AT616" s="266" t="s">
        <v>160</v>
      </c>
      <c r="AU616" s="266" t="s">
        <v>86</v>
      </c>
      <c r="AV616" s="14" t="s">
        <v>83</v>
      </c>
      <c r="AW616" s="14" t="s">
        <v>37</v>
      </c>
      <c r="AX616" s="14" t="s">
        <v>76</v>
      </c>
      <c r="AY616" s="266" t="s">
        <v>151</v>
      </c>
    </row>
    <row r="617" s="13" customFormat="1">
      <c r="A617" s="13"/>
      <c r="B617" s="242"/>
      <c r="C617" s="243"/>
      <c r="D617" s="244" t="s">
        <v>160</v>
      </c>
      <c r="E617" s="245" t="s">
        <v>19</v>
      </c>
      <c r="F617" s="246" t="s">
        <v>807</v>
      </c>
      <c r="G617" s="243"/>
      <c r="H617" s="247">
        <v>8</v>
      </c>
      <c r="I617" s="248"/>
      <c r="J617" s="243"/>
      <c r="K617" s="243"/>
      <c r="L617" s="249"/>
      <c r="M617" s="250"/>
      <c r="N617" s="251"/>
      <c r="O617" s="251"/>
      <c r="P617" s="251"/>
      <c r="Q617" s="251"/>
      <c r="R617" s="251"/>
      <c r="S617" s="251"/>
      <c r="T617" s="252"/>
      <c r="U617" s="13"/>
      <c r="V617" s="13"/>
      <c r="W617" s="13"/>
      <c r="X617" s="13"/>
      <c r="Y617" s="13"/>
      <c r="Z617" s="13"/>
      <c r="AA617" s="13"/>
      <c r="AB617" s="13"/>
      <c r="AC617" s="13"/>
      <c r="AD617" s="13"/>
      <c r="AE617" s="13"/>
      <c r="AT617" s="253" t="s">
        <v>160</v>
      </c>
      <c r="AU617" s="253" t="s">
        <v>86</v>
      </c>
      <c r="AV617" s="13" t="s">
        <v>86</v>
      </c>
      <c r="AW617" s="13" t="s">
        <v>37</v>
      </c>
      <c r="AX617" s="13" t="s">
        <v>83</v>
      </c>
      <c r="AY617" s="253" t="s">
        <v>151</v>
      </c>
    </row>
    <row r="618" s="2" customFormat="1" ht="24" customHeight="1">
      <c r="A618" s="41"/>
      <c r="B618" s="42"/>
      <c r="C618" s="229" t="s">
        <v>808</v>
      </c>
      <c r="D618" s="229" t="s">
        <v>154</v>
      </c>
      <c r="E618" s="230" t="s">
        <v>809</v>
      </c>
      <c r="F618" s="231" t="s">
        <v>810</v>
      </c>
      <c r="G618" s="232" t="s">
        <v>164</v>
      </c>
      <c r="H618" s="233">
        <v>7</v>
      </c>
      <c r="I618" s="234"/>
      <c r="J618" s="235">
        <f>ROUND(I618*H618,2)</f>
        <v>0</v>
      </c>
      <c r="K618" s="231" t="s">
        <v>165</v>
      </c>
      <c r="L618" s="47"/>
      <c r="M618" s="236" t="s">
        <v>19</v>
      </c>
      <c r="N618" s="237" t="s">
        <v>47</v>
      </c>
      <c r="O618" s="87"/>
      <c r="P618" s="238">
        <f>O618*H618</f>
        <v>0</v>
      </c>
      <c r="Q618" s="238">
        <v>0</v>
      </c>
      <c r="R618" s="238">
        <f>Q618*H618</f>
        <v>0</v>
      </c>
      <c r="S618" s="238">
        <v>0</v>
      </c>
      <c r="T618" s="239">
        <f>S618*H618</f>
        <v>0</v>
      </c>
      <c r="U618" s="41"/>
      <c r="V618" s="41"/>
      <c r="W618" s="41"/>
      <c r="X618" s="41"/>
      <c r="Y618" s="41"/>
      <c r="Z618" s="41"/>
      <c r="AA618" s="41"/>
      <c r="AB618" s="41"/>
      <c r="AC618" s="41"/>
      <c r="AD618" s="41"/>
      <c r="AE618" s="41"/>
      <c r="AR618" s="240" t="s">
        <v>266</v>
      </c>
      <c r="AT618" s="240" t="s">
        <v>154</v>
      </c>
      <c r="AU618" s="240" t="s">
        <v>86</v>
      </c>
      <c r="AY618" s="20" t="s">
        <v>151</v>
      </c>
      <c r="BE618" s="241">
        <f>IF(N618="základní",J618,0)</f>
        <v>0</v>
      </c>
      <c r="BF618" s="241">
        <f>IF(N618="snížená",J618,0)</f>
        <v>0</v>
      </c>
      <c r="BG618" s="241">
        <f>IF(N618="zákl. přenesená",J618,0)</f>
        <v>0</v>
      </c>
      <c r="BH618" s="241">
        <f>IF(N618="sníž. přenesená",J618,0)</f>
        <v>0</v>
      </c>
      <c r="BI618" s="241">
        <f>IF(N618="nulová",J618,0)</f>
        <v>0</v>
      </c>
      <c r="BJ618" s="20" t="s">
        <v>83</v>
      </c>
      <c r="BK618" s="241">
        <f>ROUND(I618*H618,2)</f>
        <v>0</v>
      </c>
      <c r="BL618" s="20" t="s">
        <v>266</v>
      </c>
      <c r="BM618" s="240" t="s">
        <v>811</v>
      </c>
    </row>
    <row r="619" s="2" customFormat="1">
      <c r="A619" s="41"/>
      <c r="B619" s="42"/>
      <c r="C619" s="43"/>
      <c r="D619" s="244" t="s">
        <v>167</v>
      </c>
      <c r="E619" s="43"/>
      <c r="F619" s="254" t="s">
        <v>796</v>
      </c>
      <c r="G619" s="43"/>
      <c r="H619" s="43"/>
      <c r="I619" s="149"/>
      <c r="J619" s="43"/>
      <c r="K619" s="43"/>
      <c r="L619" s="47"/>
      <c r="M619" s="255"/>
      <c r="N619" s="256"/>
      <c r="O619" s="87"/>
      <c r="P619" s="87"/>
      <c r="Q619" s="87"/>
      <c r="R619" s="87"/>
      <c r="S619" s="87"/>
      <c r="T619" s="88"/>
      <c r="U619" s="41"/>
      <c r="V619" s="41"/>
      <c r="W619" s="41"/>
      <c r="X619" s="41"/>
      <c r="Y619" s="41"/>
      <c r="Z619" s="41"/>
      <c r="AA619" s="41"/>
      <c r="AB619" s="41"/>
      <c r="AC619" s="41"/>
      <c r="AD619" s="41"/>
      <c r="AE619" s="41"/>
      <c r="AT619" s="20" t="s">
        <v>167</v>
      </c>
      <c r="AU619" s="20" t="s">
        <v>86</v>
      </c>
    </row>
    <row r="620" s="14" customFormat="1">
      <c r="A620" s="14"/>
      <c r="B620" s="257"/>
      <c r="C620" s="258"/>
      <c r="D620" s="244" t="s">
        <v>160</v>
      </c>
      <c r="E620" s="259" t="s">
        <v>19</v>
      </c>
      <c r="F620" s="260" t="s">
        <v>775</v>
      </c>
      <c r="G620" s="258"/>
      <c r="H620" s="259" t="s">
        <v>19</v>
      </c>
      <c r="I620" s="261"/>
      <c r="J620" s="258"/>
      <c r="K620" s="258"/>
      <c r="L620" s="262"/>
      <c r="M620" s="263"/>
      <c r="N620" s="264"/>
      <c r="O620" s="264"/>
      <c r="P620" s="264"/>
      <c r="Q620" s="264"/>
      <c r="R620" s="264"/>
      <c r="S620" s="264"/>
      <c r="T620" s="265"/>
      <c r="U620" s="14"/>
      <c r="V620" s="14"/>
      <c r="W620" s="14"/>
      <c r="X620" s="14"/>
      <c r="Y620" s="14"/>
      <c r="Z620" s="14"/>
      <c r="AA620" s="14"/>
      <c r="AB620" s="14"/>
      <c r="AC620" s="14"/>
      <c r="AD620" s="14"/>
      <c r="AE620" s="14"/>
      <c r="AT620" s="266" t="s">
        <v>160</v>
      </c>
      <c r="AU620" s="266" t="s">
        <v>86</v>
      </c>
      <c r="AV620" s="14" t="s">
        <v>83</v>
      </c>
      <c r="AW620" s="14" t="s">
        <v>37</v>
      </c>
      <c r="AX620" s="14" t="s">
        <v>76</v>
      </c>
      <c r="AY620" s="266" t="s">
        <v>151</v>
      </c>
    </row>
    <row r="621" s="13" customFormat="1">
      <c r="A621" s="13"/>
      <c r="B621" s="242"/>
      <c r="C621" s="243"/>
      <c r="D621" s="244" t="s">
        <v>160</v>
      </c>
      <c r="E621" s="245" t="s">
        <v>19</v>
      </c>
      <c r="F621" s="246" t="s">
        <v>812</v>
      </c>
      <c r="G621" s="243"/>
      <c r="H621" s="247">
        <v>5</v>
      </c>
      <c r="I621" s="248"/>
      <c r="J621" s="243"/>
      <c r="K621" s="243"/>
      <c r="L621" s="249"/>
      <c r="M621" s="250"/>
      <c r="N621" s="251"/>
      <c r="O621" s="251"/>
      <c r="P621" s="251"/>
      <c r="Q621" s="251"/>
      <c r="R621" s="251"/>
      <c r="S621" s="251"/>
      <c r="T621" s="252"/>
      <c r="U621" s="13"/>
      <c r="V621" s="13"/>
      <c r="W621" s="13"/>
      <c r="X621" s="13"/>
      <c r="Y621" s="13"/>
      <c r="Z621" s="13"/>
      <c r="AA621" s="13"/>
      <c r="AB621" s="13"/>
      <c r="AC621" s="13"/>
      <c r="AD621" s="13"/>
      <c r="AE621" s="13"/>
      <c r="AT621" s="253" t="s">
        <v>160</v>
      </c>
      <c r="AU621" s="253" t="s">
        <v>86</v>
      </c>
      <c r="AV621" s="13" t="s">
        <v>86</v>
      </c>
      <c r="AW621" s="13" t="s">
        <v>37</v>
      </c>
      <c r="AX621" s="13" t="s">
        <v>76</v>
      </c>
      <c r="AY621" s="253" t="s">
        <v>151</v>
      </c>
    </row>
    <row r="622" s="13" customFormat="1">
      <c r="A622" s="13"/>
      <c r="B622" s="242"/>
      <c r="C622" s="243"/>
      <c r="D622" s="244" t="s">
        <v>160</v>
      </c>
      <c r="E622" s="245" t="s">
        <v>19</v>
      </c>
      <c r="F622" s="246" t="s">
        <v>813</v>
      </c>
      <c r="G622" s="243"/>
      <c r="H622" s="247">
        <v>2</v>
      </c>
      <c r="I622" s="248"/>
      <c r="J622" s="243"/>
      <c r="K622" s="243"/>
      <c r="L622" s="249"/>
      <c r="M622" s="250"/>
      <c r="N622" s="251"/>
      <c r="O622" s="251"/>
      <c r="P622" s="251"/>
      <c r="Q622" s="251"/>
      <c r="R622" s="251"/>
      <c r="S622" s="251"/>
      <c r="T622" s="252"/>
      <c r="U622" s="13"/>
      <c r="V622" s="13"/>
      <c r="W622" s="13"/>
      <c r="X622" s="13"/>
      <c r="Y622" s="13"/>
      <c r="Z622" s="13"/>
      <c r="AA622" s="13"/>
      <c r="AB622" s="13"/>
      <c r="AC622" s="13"/>
      <c r="AD622" s="13"/>
      <c r="AE622" s="13"/>
      <c r="AT622" s="253" t="s">
        <v>160</v>
      </c>
      <c r="AU622" s="253" t="s">
        <v>86</v>
      </c>
      <c r="AV622" s="13" t="s">
        <v>86</v>
      </c>
      <c r="AW622" s="13" t="s">
        <v>37</v>
      </c>
      <c r="AX622" s="13" t="s">
        <v>76</v>
      </c>
      <c r="AY622" s="253" t="s">
        <v>151</v>
      </c>
    </row>
    <row r="623" s="15" customFormat="1">
      <c r="A623" s="15"/>
      <c r="B623" s="267"/>
      <c r="C623" s="268"/>
      <c r="D623" s="244" t="s">
        <v>160</v>
      </c>
      <c r="E623" s="269" t="s">
        <v>19</v>
      </c>
      <c r="F623" s="270" t="s">
        <v>172</v>
      </c>
      <c r="G623" s="268"/>
      <c r="H623" s="271">
        <v>7</v>
      </c>
      <c r="I623" s="272"/>
      <c r="J623" s="268"/>
      <c r="K623" s="268"/>
      <c r="L623" s="273"/>
      <c r="M623" s="274"/>
      <c r="N623" s="275"/>
      <c r="O623" s="275"/>
      <c r="P623" s="275"/>
      <c r="Q623" s="275"/>
      <c r="R623" s="275"/>
      <c r="S623" s="275"/>
      <c r="T623" s="276"/>
      <c r="U623" s="15"/>
      <c r="V623" s="15"/>
      <c r="W623" s="15"/>
      <c r="X623" s="15"/>
      <c r="Y623" s="15"/>
      <c r="Z623" s="15"/>
      <c r="AA623" s="15"/>
      <c r="AB623" s="15"/>
      <c r="AC623" s="15"/>
      <c r="AD623" s="15"/>
      <c r="AE623" s="15"/>
      <c r="AT623" s="277" t="s">
        <v>160</v>
      </c>
      <c r="AU623" s="277" t="s">
        <v>86</v>
      </c>
      <c r="AV623" s="15" t="s">
        <v>158</v>
      </c>
      <c r="AW623" s="15" t="s">
        <v>37</v>
      </c>
      <c r="AX623" s="15" t="s">
        <v>83</v>
      </c>
      <c r="AY623" s="277" t="s">
        <v>151</v>
      </c>
    </row>
    <row r="624" s="2" customFormat="1" ht="24" customHeight="1">
      <c r="A624" s="41"/>
      <c r="B624" s="42"/>
      <c r="C624" s="278" t="s">
        <v>814</v>
      </c>
      <c r="D624" s="278" t="s">
        <v>186</v>
      </c>
      <c r="E624" s="279" t="s">
        <v>815</v>
      </c>
      <c r="F624" s="280" t="s">
        <v>816</v>
      </c>
      <c r="G624" s="281" t="s">
        <v>164</v>
      </c>
      <c r="H624" s="282">
        <v>2</v>
      </c>
      <c r="I624" s="283"/>
      <c r="J624" s="284">
        <f>ROUND(I624*H624,2)</f>
        <v>0</v>
      </c>
      <c r="K624" s="280" t="s">
        <v>19</v>
      </c>
      <c r="L624" s="285"/>
      <c r="M624" s="286" t="s">
        <v>19</v>
      </c>
      <c r="N624" s="287" t="s">
        <v>47</v>
      </c>
      <c r="O624" s="87"/>
      <c r="P624" s="238">
        <f>O624*H624</f>
        <v>0</v>
      </c>
      <c r="Q624" s="238">
        <v>0.025999999999999999</v>
      </c>
      <c r="R624" s="238">
        <f>Q624*H624</f>
        <v>0.051999999999999998</v>
      </c>
      <c r="S624" s="238">
        <v>0</v>
      </c>
      <c r="T624" s="239">
        <f>S624*H624</f>
        <v>0</v>
      </c>
      <c r="U624" s="41"/>
      <c r="V624" s="41"/>
      <c r="W624" s="41"/>
      <c r="X624" s="41"/>
      <c r="Y624" s="41"/>
      <c r="Z624" s="41"/>
      <c r="AA624" s="41"/>
      <c r="AB624" s="41"/>
      <c r="AC624" s="41"/>
      <c r="AD624" s="41"/>
      <c r="AE624" s="41"/>
      <c r="AR624" s="240" t="s">
        <v>394</v>
      </c>
      <c r="AT624" s="240" t="s">
        <v>186</v>
      </c>
      <c r="AU624" s="240" t="s">
        <v>86</v>
      </c>
      <c r="AY624" s="20" t="s">
        <v>151</v>
      </c>
      <c r="BE624" s="241">
        <f>IF(N624="základní",J624,0)</f>
        <v>0</v>
      </c>
      <c r="BF624" s="241">
        <f>IF(N624="snížená",J624,0)</f>
        <v>0</v>
      </c>
      <c r="BG624" s="241">
        <f>IF(N624="zákl. přenesená",J624,0)</f>
        <v>0</v>
      </c>
      <c r="BH624" s="241">
        <f>IF(N624="sníž. přenesená",J624,0)</f>
        <v>0</v>
      </c>
      <c r="BI624" s="241">
        <f>IF(N624="nulová",J624,0)</f>
        <v>0</v>
      </c>
      <c r="BJ624" s="20" t="s">
        <v>83</v>
      </c>
      <c r="BK624" s="241">
        <f>ROUND(I624*H624,2)</f>
        <v>0</v>
      </c>
      <c r="BL624" s="20" t="s">
        <v>266</v>
      </c>
      <c r="BM624" s="240" t="s">
        <v>817</v>
      </c>
    </row>
    <row r="625" s="13" customFormat="1">
      <c r="A625" s="13"/>
      <c r="B625" s="242"/>
      <c r="C625" s="243"/>
      <c r="D625" s="244" t="s">
        <v>160</v>
      </c>
      <c r="E625" s="245" t="s">
        <v>19</v>
      </c>
      <c r="F625" s="246" t="s">
        <v>818</v>
      </c>
      <c r="G625" s="243"/>
      <c r="H625" s="247">
        <v>2</v>
      </c>
      <c r="I625" s="248"/>
      <c r="J625" s="243"/>
      <c r="K625" s="243"/>
      <c r="L625" s="249"/>
      <c r="M625" s="250"/>
      <c r="N625" s="251"/>
      <c r="O625" s="251"/>
      <c r="P625" s="251"/>
      <c r="Q625" s="251"/>
      <c r="R625" s="251"/>
      <c r="S625" s="251"/>
      <c r="T625" s="252"/>
      <c r="U625" s="13"/>
      <c r="V625" s="13"/>
      <c r="W625" s="13"/>
      <c r="X625" s="13"/>
      <c r="Y625" s="13"/>
      <c r="Z625" s="13"/>
      <c r="AA625" s="13"/>
      <c r="AB625" s="13"/>
      <c r="AC625" s="13"/>
      <c r="AD625" s="13"/>
      <c r="AE625" s="13"/>
      <c r="AT625" s="253" t="s">
        <v>160</v>
      </c>
      <c r="AU625" s="253" t="s">
        <v>86</v>
      </c>
      <c r="AV625" s="13" t="s">
        <v>86</v>
      </c>
      <c r="AW625" s="13" t="s">
        <v>37</v>
      </c>
      <c r="AX625" s="13" t="s">
        <v>83</v>
      </c>
      <c r="AY625" s="253" t="s">
        <v>151</v>
      </c>
    </row>
    <row r="626" s="2" customFormat="1" ht="16.5" customHeight="1">
      <c r="A626" s="41"/>
      <c r="B626" s="42"/>
      <c r="C626" s="229" t="s">
        <v>819</v>
      </c>
      <c r="D626" s="229" t="s">
        <v>154</v>
      </c>
      <c r="E626" s="230" t="s">
        <v>820</v>
      </c>
      <c r="F626" s="231" t="s">
        <v>821</v>
      </c>
      <c r="G626" s="232" t="s">
        <v>164</v>
      </c>
      <c r="H626" s="233">
        <v>7</v>
      </c>
      <c r="I626" s="234"/>
      <c r="J626" s="235">
        <f>ROUND(I626*H626,2)</f>
        <v>0</v>
      </c>
      <c r="K626" s="231" t="s">
        <v>165</v>
      </c>
      <c r="L626" s="47"/>
      <c r="M626" s="236" t="s">
        <v>19</v>
      </c>
      <c r="N626" s="237" t="s">
        <v>47</v>
      </c>
      <c r="O626" s="87"/>
      <c r="P626" s="238">
        <f>O626*H626</f>
        <v>0</v>
      </c>
      <c r="Q626" s="238">
        <v>0</v>
      </c>
      <c r="R626" s="238">
        <f>Q626*H626</f>
        <v>0</v>
      </c>
      <c r="S626" s="238">
        <v>0</v>
      </c>
      <c r="T626" s="239">
        <f>S626*H626</f>
        <v>0</v>
      </c>
      <c r="U626" s="41"/>
      <c r="V626" s="41"/>
      <c r="W626" s="41"/>
      <c r="X626" s="41"/>
      <c r="Y626" s="41"/>
      <c r="Z626" s="41"/>
      <c r="AA626" s="41"/>
      <c r="AB626" s="41"/>
      <c r="AC626" s="41"/>
      <c r="AD626" s="41"/>
      <c r="AE626" s="41"/>
      <c r="AR626" s="240" t="s">
        <v>266</v>
      </c>
      <c r="AT626" s="240" t="s">
        <v>154</v>
      </c>
      <c r="AU626" s="240" t="s">
        <v>86</v>
      </c>
      <c r="AY626" s="20" t="s">
        <v>151</v>
      </c>
      <c r="BE626" s="241">
        <f>IF(N626="základní",J626,0)</f>
        <v>0</v>
      </c>
      <c r="BF626" s="241">
        <f>IF(N626="snížená",J626,0)</f>
        <v>0</v>
      </c>
      <c r="BG626" s="241">
        <f>IF(N626="zákl. přenesená",J626,0)</f>
        <v>0</v>
      </c>
      <c r="BH626" s="241">
        <f>IF(N626="sníž. přenesená",J626,0)</f>
        <v>0</v>
      </c>
      <c r="BI626" s="241">
        <f>IF(N626="nulová",J626,0)</f>
        <v>0</v>
      </c>
      <c r="BJ626" s="20" t="s">
        <v>83</v>
      </c>
      <c r="BK626" s="241">
        <f>ROUND(I626*H626,2)</f>
        <v>0</v>
      </c>
      <c r="BL626" s="20" t="s">
        <v>266</v>
      </c>
      <c r="BM626" s="240" t="s">
        <v>822</v>
      </c>
    </row>
    <row r="627" s="14" customFormat="1">
      <c r="A627" s="14"/>
      <c r="B627" s="257"/>
      <c r="C627" s="258"/>
      <c r="D627" s="244" t="s">
        <v>160</v>
      </c>
      <c r="E627" s="259" t="s">
        <v>19</v>
      </c>
      <c r="F627" s="260" t="s">
        <v>823</v>
      </c>
      <c r="G627" s="258"/>
      <c r="H627" s="259" t="s">
        <v>19</v>
      </c>
      <c r="I627" s="261"/>
      <c r="J627" s="258"/>
      <c r="K627" s="258"/>
      <c r="L627" s="262"/>
      <c r="M627" s="263"/>
      <c r="N627" s="264"/>
      <c r="O627" s="264"/>
      <c r="P627" s="264"/>
      <c r="Q627" s="264"/>
      <c r="R627" s="264"/>
      <c r="S627" s="264"/>
      <c r="T627" s="265"/>
      <c r="U627" s="14"/>
      <c r="V627" s="14"/>
      <c r="W627" s="14"/>
      <c r="X627" s="14"/>
      <c r="Y627" s="14"/>
      <c r="Z627" s="14"/>
      <c r="AA627" s="14"/>
      <c r="AB627" s="14"/>
      <c r="AC627" s="14"/>
      <c r="AD627" s="14"/>
      <c r="AE627" s="14"/>
      <c r="AT627" s="266" t="s">
        <v>160</v>
      </c>
      <c r="AU627" s="266" t="s">
        <v>86</v>
      </c>
      <c r="AV627" s="14" t="s">
        <v>83</v>
      </c>
      <c r="AW627" s="14" t="s">
        <v>37</v>
      </c>
      <c r="AX627" s="14" t="s">
        <v>76</v>
      </c>
      <c r="AY627" s="266" t="s">
        <v>151</v>
      </c>
    </row>
    <row r="628" s="13" customFormat="1">
      <c r="A628" s="13"/>
      <c r="B628" s="242"/>
      <c r="C628" s="243"/>
      <c r="D628" s="244" t="s">
        <v>160</v>
      </c>
      <c r="E628" s="245" t="s">
        <v>19</v>
      </c>
      <c r="F628" s="246" t="s">
        <v>812</v>
      </c>
      <c r="G628" s="243"/>
      <c r="H628" s="247">
        <v>5</v>
      </c>
      <c r="I628" s="248"/>
      <c r="J628" s="243"/>
      <c r="K628" s="243"/>
      <c r="L628" s="249"/>
      <c r="M628" s="250"/>
      <c r="N628" s="251"/>
      <c r="O628" s="251"/>
      <c r="P628" s="251"/>
      <c r="Q628" s="251"/>
      <c r="R628" s="251"/>
      <c r="S628" s="251"/>
      <c r="T628" s="252"/>
      <c r="U628" s="13"/>
      <c r="V628" s="13"/>
      <c r="W628" s="13"/>
      <c r="X628" s="13"/>
      <c r="Y628" s="13"/>
      <c r="Z628" s="13"/>
      <c r="AA628" s="13"/>
      <c r="AB628" s="13"/>
      <c r="AC628" s="13"/>
      <c r="AD628" s="13"/>
      <c r="AE628" s="13"/>
      <c r="AT628" s="253" t="s">
        <v>160</v>
      </c>
      <c r="AU628" s="253" t="s">
        <v>86</v>
      </c>
      <c r="AV628" s="13" t="s">
        <v>86</v>
      </c>
      <c r="AW628" s="13" t="s">
        <v>37</v>
      </c>
      <c r="AX628" s="13" t="s">
        <v>76</v>
      </c>
      <c r="AY628" s="253" t="s">
        <v>151</v>
      </c>
    </row>
    <row r="629" s="13" customFormat="1">
      <c r="A629" s="13"/>
      <c r="B629" s="242"/>
      <c r="C629" s="243"/>
      <c r="D629" s="244" t="s">
        <v>160</v>
      </c>
      <c r="E629" s="245" t="s">
        <v>19</v>
      </c>
      <c r="F629" s="246" t="s">
        <v>824</v>
      </c>
      <c r="G629" s="243"/>
      <c r="H629" s="247">
        <v>2</v>
      </c>
      <c r="I629" s="248"/>
      <c r="J629" s="243"/>
      <c r="K629" s="243"/>
      <c r="L629" s="249"/>
      <c r="M629" s="250"/>
      <c r="N629" s="251"/>
      <c r="O629" s="251"/>
      <c r="P629" s="251"/>
      <c r="Q629" s="251"/>
      <c r="R629" s="251"/>
      <c r="S629" s="251"/>
      <c r="T629" s="252"/>
      <c r="U629" s="13"/>
      <c r="V629" s="13"/>
      <c r="W629" s="13"/>
      <c r="X629" s="13"/>
      <c r="Y629" s="13"/>
      <c r="Z629" s="13"/>
      <c r="AA629" s="13"/>
      <c r="AB629" s="13"/>
      <c r="AC629" s="13"/>
      <c r="AD629" s="13"/>
      <c r="AE629" s="13"/>
      <c r="AT629" s="253" t="s">
        <v>160</v>
      </c>
      <c r="AU629" s="253" t="s">
        <v>86</v>
      </c>
      <c r="AV629" s="13" t="s">
        <v>86</v>
      </c>
      <c r="AW629" s="13" t="s">
        <v>37</v>
      </c>
      <c r="AX629" s="13" t="s">
        <v>76</v>
      </c>
      <c r="AY629" s="253" t="s">
        <v>151</v>
      </c>
    </row>
    <row r="630" s="15" customFormat="1">
      <c r="A630" s="15"/>
      <c r="B630" s="267"/>
      <c r="C630" s="268"/>
      <c r="D630" s="244" t="s">
        <v>160</v>
      </c>
      <c r="E630" s="269" t="s">
        <v>19</v>
      </c>
      <c r="F630" s="270" t="s">
        <v>172</v>
      </c>
      <c r="G630" s="268"/>
      <c r="H630" s="271">
        <v>7</v>
      </c>
      <c r="I630" s="272"/>
      <c r="J630" s="268"/>
      <c r="K630" s="268"/>
      <c r="L630" s="273"/>
      <c r="M630" s="274"/>
      <c r="N630" s="275"/>
      <c r="O630" s="275"/>
      <c r="P630" s="275"/>
      <c r="Q630" s="275"/>
      <c r="R630" s="275"/>
      <c r="S630" s="275"/>
      <c r="T630" s="276"/>
      <c r="U630" s="15"/>
      <c r="V630" s="15"/>
      <c r="W630" s="15"/>
      <c r="X630" s="15"/>
      <c r="Y630" s="15"/>
      <c r="Z630" s="15"/>
      <c r="AA630" s="15"/>
      <c r="AB630" s="15"/>
      <c r="AC630" s="15"/>
      <c r="AD630" s="15"/>
      <c r="AE630" s="15"/>
      <c r="AT630" s="277" t="s">
        <v>160</v>
      </c>
      <c r="AU630" s="277" t="s">
        <v>86</v>
      </c>
      <c r="AV630" s="15" t="s">
        <v>158</v>
      </c>
      <c r="AW630" s="15" t="s">
        <v>37</v>
      </c>
      <c r="AX630" s="15" t="s">
        <v>83</v>
      </c>
      <c r="AY630" s="277" t="s">
        <v>151</v>
      </c>
    </row>
    <row r="631" s="2" customFormat="1" ht="16.5" customHeight="1">
      <c r="A631" s="41"/>
      <c r="B631" s="42"/>
      <c r="C631" s="278" t="s">
        <v>825</v>
      </c>
      <c r="D631" s="278" t="s">
        <v>186</v>
      </c>
      <c r="E631" s="279" t="s">
        <v>826</v>
      </c>
      <c r="F631" s="280" t="s">
        <v>827</v>
      </c>
      <c r="G631" s="281" t="s">
        <v>164</v>
      </c>
      <c r="H631" s="282">
        <v>2</v>
      </c>
      <c r="I631" s="283"/>
      <c r="J631" s="284">
        <f>ROUND(I631*H631,2)</f>
        <v>0</v>
      </c>
      <c r="K631" s="280" t="s">
        <v>165</v>
      </c>
      <c r="L631" s="285"/>
      <c r="M631" s="286" t="s">
        <v>19</v>
      </c>
      <c r="N631" s="287" t="s">
        <v>47</v>
      </c>
      <c r="O631" s="87"/>
      <c r="P631" s="238">
        <f>O631*H631</f>
        <v>0</v>
      </c>
      <c r="Q631" s="238">
        <v>0.0023999999999999998</v>
      </c>
      <c r="R631" s="238">
        <f>Q631*H631</f>
        <v>0.0047999999999999996</v>
      </c>
      <c r="S631" s="238">
        <v>0</v>
      </c>
      <c r="T631" s="239">
        <f>S631*H631</f>
        <v>0</v>
      </c>
      <c r="U631" s="41"/>
      <c r="V631" s="41"/>
      <c r="W631" s="41"/>
      <c r="X631" s="41"/>
      <c r="Y631" s="41"/>
      <c r="Z631" s="41"/>
      <c r="AA631" s="41"/>
      <c r="AB631" s="41"/>
      <c r="AC631" s="41"/>
      <c r="AD631" s="41"/>
      <c r="AE631" s="41"/>
      <c r="AR631" s="240" t="s">
        <v>394</v>
      </c>
      <c r="AT631" s="240" t="s">
        <v>186</v>
      </c>
      <c r="AU631" s="240" t="s">
        <v>86</v>
      </c>
      <c r="AY631" s="20" t="s">
        <v>151</v>
      </c>
      <c r="BE631" s="241">
        <f>IF(N631="základní",J631,0)</f>
        <v>0</v>
      </c>
      <c r="BF631" s="241">
        <f>IF(N631="snížená",J631,0)</f>
        <v>0</v>
      </c>
      <c r="BG631" s="241">
        <f>IF(N631="zákl. přenesená",J631,0)</f>
        <v>0</v>
      </c>
      <c r="BH631" s="241">
        <f>IF(N631="sníž. přenesená",J631,0)</f>
        <v>0</v>
      </c>
      <c r="BI631" s="241">
        <f>IF(N631="nulová",J631,0)</f>
        <v>0</v>
      </c>
      <c r="BJ631" s="20" t="s">
        <v>83</v>
      </c>
      <c r="BK631" s="241">
        <f>ROUND(I631*H631,2)</f>
        <v>0</v>
      </c>
      <c r="BL631" s="20" t="s">
        <v>266</v>
      </c>
      <c r="BM631" s="240" t="s">
        <v>828</v>
      </c>
    </row>
    <row r="632" s="13" customFormat="1">
      <c r="A632" s="13"/>
      <c r="B632" s="242"/>
      <c r="C632" s="243"/>
      <c r="D632" s="244" t="s">
        <v>160</v>
      </c>
      <c r="E632" s="245" t="s">
        <v>19</v>
      </c>
      <c r="F632" s="246" t="s">
        <v>829</v>
      </c>
      <c r="G632" s="243"/>
      <c r="H632" s="247">
        <v>2</v>
      </c>
      <c r="I632" s="248"/>
      <c r="J632" s="243"/>
      <c r="K632" s="243"/>
      <c r="L632" s="249"/>
      <c r="M632" s="250"/>
      <c r="N632" s="251"/>
      <c r="O632" s="251"/>
      <c r="P632" s="251"/>
      <c r="Q632" s="251"/>
      <c r="R632" s="251"/>
      <c r="S632" s="251"/>
      <c r="T632" s="252"/>
      <c r="U632" s="13"/>
      <c r="V632" s="13"/>
      <c r="W632" s="13"/>
      <c r="X632" s="13"/>
      <c r="Y632" s="13"/>
      <c r="Z632" s="13"/>
      <c r="AA632" s="13"/>
      <c r="AB632" s="13"/>
      <c r="AC632" s="13"/>
      <c r="AD632" s="13"/>
      <c r="AE632" s="13"/>
      <c r="AT632" s="253" t="s">
        <v>160</v>
      </c>
      <c r="AU632" s="253" t="s">
        <v>86</v>
      </c>
      <c r="AV632" s="13" t="s">
        <v>86</v>
      </c>
      <c r="AW632" s="13" t="s">
        <v>37</v>
      </c>
      <c r="AX632" s="13" t="s">
        <v>83</v>
      </c>
      <c r="AY632" s="253" t="s">
        <v>151</v>
      </c>
    </row>
    <row r="633" s="2" customFormat="1" ht="24" customHeight="1">
      <c r="A633" s="41"/>
      <c r="B633" s="42"/>
      <c r="C633" s="229" t="s">
        <v>830</v>
      </c>
      <c r="D633" s="229" t="s">
        <v>154</v>
      </c>
      <c r="E633" s="230" t="s">
        <v>831</v>
      </c>
      <c r="F633" s="231" t="s">
        <v>832</v>
      </c>
      <c r="G633" s="232" t="s">
        <v>180</v>
      </c>
      <c r="H633" s="233">
        <v>0.40699999999999997</v>
      </c>
      <c r="I633" s="234"/>
      <c r="J633" s="235">
        <f>ROUND(I633*H633,2)</f>
        <v>0</v>
      </c>
      <c r="K633" s="231" t="s">
        <v>165</v>
      </c>
      <c r="L633" s="47"/>
      <c r="M633" s="236" t="s">
        <v>19</v>
      </c>
      <c r="N633" s="237" t="s">
        <v>47</v>
      </c>
      <c r="O633" s="87"/>
      <c r="P633" s="238">
        <f>O633*H633</f>
        <v>0</v>
      </c>
      <c r="Q633" s="238">
        <v>0</v>
      </c>
      <c r="R633" s="238">
        <f>Q633*H633</f>
        <v>0</v>
      </c>
      <c r="S633" s="238">
        <v>0</v>
      </c>
      <c r="T633" s="239">
        <f>S633*H633</f>
        <v>0</v>
      </c>
      <c r="U633" s="41"/>
      <c r="V633" s="41"/>
      <c r="W633" s="41"/>
      <c r="X633" s="41"/>
      <c r="Y633" s="41"/>
      <c r="Z633" s="41"/>
      <c r="AA633" s="41"/>
      <c r="AB633" s="41"/>
      <c r="AC633" s="41"/>
      <c r="AD633" s="41"/>
      <c r="AE633" s="41"/>
      <c r="AR633" s="240" t="s">
        <v>266</v>
      </c>
      <c r="AT633" s="240" t="s">
        <v>154</v>
      </c>
      <c r="AU633" s="240" t="s">
        <v>86</v>
      </c>
      <c r="AY633" s="20" t="s">
        <v>151</v>
      </c>
      <c r="BE633" s="241">
        <f>IF(N633="základní",J633,0)</f>
        <v>0</v>
      </c>
      <c r="BF633" s="241">
        <f>IF(N633="snížená",J633,0)</f>
        <v>0</v>
      </c>
      <c r="BG633" s="241">
        <f>IF(N633="zákl. přenesená",J633,0)</f>
        <v>0</v>
      </c>
      <c r="BH633" s="241">
        <f>IF(N633="sníž. přenesená",J633,0)</f>
        <v>0</v>
      </c>
      <c r="BI633" s="241">
        <f>IF(N633="nulová",J633,0)</f>
        <v>0</v>
      </c>
      <c r="BJ633" s="20" t="s">
        <v>83</v>
      </c>
      <c r="BK633" s="241">
        <f>ROUND(I633*H633,2)</f>
        <v>0</v>
      </c>
      <c r="BL633" s="20" t="s">
        <v>266</v>
      </c>
      <c r="BM633" s="240" t="s">
        <v>833</v>
      </c>
    </row>
    <row r="634" s="2" customFormat="1">
      <c r="A634" s="41"/>
      <c r="B634" s="42"/>
      <c r="C634" s="43"/>
      <c r="D634" s="244" t="s">
        <v>167</v>
      </c>
      <c r="E634" s="43"/>
      <c r="F634" s="254" t="s">
        <v>834</v>
      </c>
      <c r="G634" s="43"/>
      <c r="H634" s="43"/>
      <c r="I634" s="149"/>
      <c r="J634" s="43"/>
      <c r="K634" s="43"/>
      <c r="L634" s="47"/>
      <c r="M634" s="255"/>
      <c r="N634" s="256"/>
      <c r="O634" s="87"/>
      <c r="P634" s="87"/>
      <c r="Q634" s="87"/>
      <c r="R634" s="87"/>
      <c r="S634" s="87"/>
      <c r="T634" s="88"/>
      <c r="U634" s="41"/>
      <c r="V634" s="41"/>
      <c r="W634" s="41"/>
      <c r="X634" s="41"/>
      <c r="Y634" s="41"/>
      <c r="Z634" s="41"/>
      <c r="AA634" s="41"/>
      <c r="AB634" s="41"/>
      <c r="AC634" s="41"/>
      <c r="AD634" s="41"/>
      <c r="AE634" s="41"/>
      <c r="AT634" s="20" t="s">
        <v>167</v>
      </c>
      <c r="AU634" s="20" t="s">
        <v>86</v>
      </c>
    </row>
    <row r="635" s="12" customFormat="1" ht="22.8" customHeight="1">
      <c r="A635" s="12"/>
      <c r="B635" s="213"/>
      <c r="C635" s="214"/>
      <c r="D635" s="215" t="s">
        <v>75</v>
      </c>
      <c r="E635" s="227" t="s">
        <v>835</v>
      </c>
      <c r="F635" s="227" t="s">
        <v>836</v>
      </c>
      <c r="G635" s="214"/>
      <c r="H635" s="214"/>
      <c r="I635" s="217"/>
      <c r="J635" s="228">
        <f>BK635</f>
        <v>0</v>
      </c>
      <c r="K635" s="214"/>
      <c r="L635" s="219"/>
      <c r="M635" s="220"/>
      <c r="N635" s="221"/>
      <c r="O635" s="221"/>
      <c r="P635" s="222">
        <f>SUM(P636:P683)</f>
        <v>0</v>
      </c>
      <c r="Q635" s="221"/>
      <c r="R635" s="222">
        <f>SUM(R636:R683)</f>
        <v>9.2394799999999986</v>
      </c>
      <c r="S635" s="221"/>
      <c r="T635" s="223">
        <f>SUM(T636:T683)</f>
        <v>0</v>
      </c>
      <c r="U635" s="12"/>
      <c r="V635" s="12"/>
      <c r="W635" s="12"/>
      <c r="X635" s="12"/>
      <c r="Y635" s="12"/>
      <c r="Z635" s="12"/>
      <c r="AA635" s="12"/>
      <c r="AB635" s="12"/>
      <c r="AC635" s="12"/>
      <c r="AD635" s="12"/>
      <c r="AE635" s="12"/>
      <c r="AR635" s="224" t="s">
        <v>86</v>
      </c>
      <c r="AT635" s="225" t="s">
        <v>75</v>
      </c>
      <c r="AU635" s="225" t="s">
        <v>83</v>
      </c>
      <c r="AY635" s="224" t="s">
        <v>151</v>
      </c>
      <c r="BK635" s="226">
        <f>SUM(BK636:BK683)</f>
        <v>0</v>
      </c>
    </row>
    <row r="636" s="2" customFormat="1" ht="16.5" customHeight="1">
      <c r="A636" s="41"/>
      <c r="B636" s="42"/>
      <c r="C636" s="229" t="s">
        <v>837</v>
      </c>
      <c r="D636" s="229" t="s">
        <v>154</v>
      </c>
      <c r="E636" s="230" t="s">
        <v>838</v>
      </c>
      <c r="F636" s="231" t="s">
        <v>839</v>
      </c>
      <c r="G636" s="232" t="s">
        <v>157</v>
      </c>
      <c r="H636" s="233">
        <v>173</v>
      </c>
      <c r="I636" s="234"/>
      <c r="J636" s="235">
        <f>ROUND(I636*H636,2)</f>
        <v>0</v>
      </c>
      <c r="K636" s="231" t="s">
        <v>165</v>
      </c>
      <c r="L636" s="47"/>
      <c r="M636" s="236" t="s">
        <v>19</v>
      </c>
      <c r="N636" s="237" t="s">
        <v>47</v>
      </c>
      <c r="O636" s="87"/>
      <c r="P636" s="238">
        <f>O636*H636</f>
        <v>0</v>
      </c>
      <c r="Q636" s="238">
        <v>0</v>
      </c>
      <c r="R636" s="238">
        <f>Q636*H636</f>
        <v>0</v>
      </c>
      <c r="S636" s="238">
        <v>0</v>
      </c>
      <c r="T636" s="239">
        <f>S636*H636</f>
        <v>0</v>
      </c>
      <c r="U636" s="41"/>
      <c r="V636" s="41"/>
      <c r="W636" s="41"/>
      <c r="X636" s="41"/>
      <c r="Y636" s="41"/>
      <c r="Z636" s="41"/>
      <c r="AA636" s="41"/>
      <c r="AB636" s="41"/>
      <c r="AC636" s="41"/>
      <c r="AD636" s="41"/>
      <c r="AE636" s="41"/>
      <c r="AR636" s="240" t="s">
        <v>266</v>
      </c>
      <c r="AT636" s="240" t="s">
        <v>154</v>
      </c>
      <c r="AU636" s="240" t="s">
        <v>86</v>
      </c>
      <c r="AY636" s="20" t="s">
        <v>151</v>
      </c>
      <c r="BE636" s="241">
        <f>IF(N636="základní",J636,0)</f>
        <v>0</v>
      </c>
      <c r="BF636" s="241">
        <f>IF(N636="snížená",J636,0)</f>
        <v>0</v>
      </c>
      <c r="BG636" s="241">
        <f>IF(N636="zákl. přenesená",J636,0)</f>
        <v>0</v>
      </c>
      <c r="BH636" s="241">
        <f>IF(N636="sníž. přenesená",J636,0)</f>
        <v>0</v>
      </c>
      <c r="BI636" s="241">
        <f>IF(N636="nulová",J636,0)</f>
        <v>0</v>
      </c>
      <c r="BJ636" s="20" t="s">
        <v>83</v>
      </c>
      <c r="BK636" s="241">
        <f>ROUND(I636*H636,2)</f>
        <v>0</v>
      </c>
      <c r="BL636" s="20" t="s">
        <v>266</v>
      </c>
      <c r="BM636" s="240" t="s">
        <v>840</v>
      </c>
    </row>
    <row r="637" s="2" customFormat="1">
      <c r="A637" s="41"/>
      <c r="B637" s="42"/>
      <c r="C637" s="43"/>
      <c r="D637" s="244" t="s">
        <v>167</v>
      </c>
      <c r="E637" s="43"/>
      <c r="F637" s="254" t="s">
        <v>841</v>
      </c>
      <c r="G637" s="43"/>
      <c r="H637" s="43"/>
      <c r="I637" s="149"/>
      <c r="J637" s="43"/>
      <c r="K637" s="43"/>
      <c r="L637" s="47"/>
      <c r="M637" s="255"/>
      <c r="N637" s="256"/>
      <c r="O637" s="87"/>
      <c r="P637" s="87"/>
      <c r="Q637" s="87"/>
      <c r="R637" s="87"/>
      <c r="S637" s="87"/>
      <c r="T637" s="88"/>
      <c r="U637" s="41"/>
      <c r="V637" s="41"/>
      <c r="W637" s="41"/>
      <c r="X637" s="41"/>
      <c r="Y637" s="41"/>
      <c r="Z637" s="41"/>
      <c r="AA637" s="41"/>
      <c r="AB637" s="41"/>
      <c r="AC637" s="41"/>
      <c r="AD637" s="41"/>
      <c r="AE637" s="41"/>
      <c r="AT637" s="20" t="s">
        <v>167</v>
      </c>
      <c r="AU637" s="20" t="s">
        <v>86</v>
      </c>
    </row>
    <row r="638" s="14" customFormat="1">
      <c r="A638" s="14"/>
      <c r="B638" s="257"/>
      <c r="C638" s="258"/>
      <c r="D638" s="244" t="s">
        <v>160</v>
      </c>
      <c r="E638" s="259" t="s">
        <v>19</v>
      </c>
      <c r="F638" s="260" t="s">
        <v>209</v>
      </c>
      <c r="G638" s="258"/>
      <c r="H638" s="259" t="s">
        <v>19</v>
      </c>
      <c r="I638" s="261"/>
      <c r="J638" s="258"/>
      <c r="K638" s="258"/>
      <c r="L638" s="262"/>
      <c r="M638" s="263"/>
      <c r="N638" s="264"/>
      <c r="O638" s="264"/>
      <c r="P638" s="264"/>
      <c r="Q638" s="264"/>
      <c r="R638" s="264"/>
      <c r="S638" s="264"/>
      <c r="T638" s="265"/>
      <c r="U638" s="14"/>
      <c r="V638" s="14"/>
      <c r="W638" s="14"/>
      <c r="X638" s="14"/>
      <c r="Y638" s="14"/>
      <c r="Z638" s="14"/>
      <c r="AA638" s="14"/>
      <c r="AB638" s="14"/>
      <c r="AC638" s="14"/>
      <c r="AD638" s="14"/>
      <c r="AE638" s="14"/>
      <c r="AT638" s="266" t="s">
        <v>160</v>
      </c>
      <c r="AU638" s="266" t="s">
        <v>86</v>
      </c>
      <c r="AV638" s="14" t="s">
        <v>83</v>
      </c>
      <c r="AW638" s="14" t="s">
        <v>37</v>
      </c>
      <c r="AX638" s="14" t="s">
        <v>76</v>
      </c>
      <c r="AY638" s="266" t="s">
        <v>151</v>
      </c>
    </row>
    <row r="639" s="14" customFormat="1">
      <c r="A639" s="14"/>
      <c r="B639" s="257"/>
      <c r="C639" s="258"/>
      <c r="D639" s="244" t="s">
        <v>160</v>
      </c>
      <c r="E639" s="259" t="s">
        <v>19</v>
      </c>
      <c r="F639" s="260" t="s">
        <v>210</v>
      </c>
      <c r="G639" s="258"/>
      <c r="H639" s="259" t="s">
        <v>19</v>
      </c>
      <c r="I639" s="261"/>
      <c r="J639" s="258"/>
      <c r="K639" s="258"/>
      <c r="L639" s="262"/>
      <c r="M639" s="263"/>
      <c r="N639" s="264"/>
      <c r="O639" s="264"/>
      <c r="P639" s="264"/>
      <c r="Q639" s="264"/>
      <c r="R639" s="264"/>
      <c r="S639" s="264"/>
      <c r="T639" s="265"/>
      <c r="U639" s="14"/>
      <c r="V639" s="14"/>
      <c r="W639" s="14"/>
      <c r="X639" s="14"/>
      <c r="Y639" s="14"/>
      <c r="Z639" s="14"/>
      <c r="AA639" s="14"/>
      <c r="AB639" s="14"/>
      <c r="AC639" s="14"/>
      <c r="AD639" s="14"/>
      <c r="AE639" s="14"/>
      <c r="AT639" s="266" t="s">
        <v>160</v>
      </c>
      <c r="AU639" s="266" t="s">
        <v>86</v>
      </c>
      <c r="AV639" s="14" t="s">
        <v>83</v>
      </c>
      <c r="AW639" s="14" t="s">
        <v>37</v>
      </c>
      <c r="AX639" s="14" t="s">
        <v>76</v>
      </c>
      <c r="AY639" s="266" t="s">
        <v>151</v>
      </c>
    </row>
    <row r="640" s="13" customFormat="1">
      <c r="A640" s="13"/>
      <c r="B640" s="242"/>
      <c r="C640" s="243"/>
      <c r="D640" s="244" t="s">
        <v>160</v>
      </c>
      <c r="E640" s="245" t="s">
        <v>19</v>
      </c>
      <c r="F640" s="246" t="s">
        <v>842</v>
      </c>
      <c r="G640" s="243"/>
      <c r="H640" s="247">
        <v>15.09</v>
      </c>
      <c r="I640" s="248"/>
      <c r="J640" s="243"/>
      <c r="K640" s="243"/>
      <c r="L640" s="249"/>
      <c r="M640" s="250"/>
      <c r="N640" s="251"/>
      <c r="O640" s="251"/>
      <c r="P640" s="251"/>
      <c r="Q640" s="251"/>
      <c r="R640" s="251"/>
      <c r="S640" s="251"/>
      <c r="T640" s="252"/>
      <c r="U640" s="13"/>
      <c r="V640" s="13"/>
      <c r="W640" s="13"/>
      <c r="X640" s="13"/>
      <c r="Y640" s="13"/>
      <c r="Z640" s="13"/>
      <c r="AA640" s="13"/>
      <c r="AB640" s="13"/>
      <c r="AC640" s="13"/>
      <c r="AD640" s="13"/>
      <c r="AE640" s="13"/>
      <c r="AT640" s="253" t="s">
        <v>160</v>
      </c>
      <c r="AU640" s="253" t="s">
        <v>86</v>
      </c>
      <c r="AV640" s="13" t="s">
        <v>86</v>
      </c>
      <c r="AW640" s="13" t="s">
        <v>37</v>
      </c>
      <c r="AX640" s="13" t="s">
        <v>76</v>
      </c>
      <c r="AY640" s="253" t="s">
        <v>151</v>
      </c>
    </row>
    <row r="641" s="13" customFormat="1">
      <c r="A641" s="13"/>
      <c r="B641" s="242"/>
      <c r="C641" s="243"/>
      <c r="D641" s="244" t="s">
        <v>160</v>
      </c>
      <c r="E641" s="245" t="s">
        <v>19</v>
      </c>
      <c r="F641" s="246" t="s">
        <v>843</v>
      </c>
      <c r="G641" s="243"/>
      <c r="H641" s="247">
        <v>50.530000000000001</v>
      </c>
      <c r="I641" s="248"/>
      <c r="J641" s="243"/>
      <c r="K641" s="243"/>
      <c r="L641" s="249"/>
      <c r="M641" s="250"/>
      <c r="N641" s="251"/>
      <c r="O641" s="251"/>
      <c r="P641" s="251"/>
      <c r="Q641" s="251"/>
      <c r="R641" s="251"/>
      <c r="S641" s="251"/>
      <c r="T641" s="252"/>
      <c r="U641" s="13"/>
      <c r="V641" s="13"/>
      <c r="W641" s="13"/>
      <c r="X641" s="13"/>
      <c r="Y641" s="13"/>
      <c r="Z641" s="13"/>
      <c r="AA641" s="13"/>
      <c r="AB641" s="13"/>
      <c r="AC641" s="13"/>
      <c r="AD641" s="13"/>
      <c r="AE641" s="13"/>
      <c r="AT641" s="253" t="s">
        <v>160</v>
      </c>
      <c r="AU641" s="253" t="s">
        <v>86</v>
      </c>
      <c r="AV641" s="13" t="s">
        <v>86</v>
      </c>
      <c r="AW641" s="13" t="s">
        <v>37</v>
      </c>
      <c r="AX641" s="13" t="s">
        <v>76</v>
      </c>
      <c r="AY641" s="253" t="s">
        <v>151</v>
      </c>
    </row>
    <row r="642" s="14" customFormat="1">
      <c r="A642" s="14"/>
      <c r="B642" s="257"/>
      <c r="C642" s="258"/>
      <c r="D642" s="244" t="s">
        <v>160</v>
      </c>
      <c r="E642" s="259" t="s">
        <v>19</v>
      </c>
      <c r="F642" s="260" t="s">
        <v>213</v>
      </c>
      <c r="G642" s="258"/>
      <c r="H642" s="259" t="s">
        <v>19</v>
      </c>
      <c r="I642" s="261"/>
      <c r="J642" s="258"/>
      <c r="K642" s="258"/>
      <c r="L642" s="262"/>
      <c r="M642" s="263"/>
      <c r="N642" s="264"/>
      <c r="O642" s="264"/>
      <c r="P642" s="264"/>
      <c r="Q642" s="264"/>
      <c r="R642" s="264"/>
      <c r="S642" s="264"/>
      <c r="T642" s="265"/>
      <c r="U642" s="14"/>
      <c r="V642" s="14"/>
      <c r="W642" s="14"/>
      <c r="X642" s="14"/>
      <c r="Y642" s="14"/>
      <c r="Z642" s="14"/>
      <c r="AA642" s="14"/>
      <c r="AB642" s="14"/>
      <c r="AC642" s="14"/>
      <c r="AD642" s="14"/>
      <c r="AE642" s="14"/>
      <c r="AT642" s="266" t="s">
        <v>160</v>
      </c>
      <c r="AU642" s="266" t="s">
        <v>86</v>
      </c>
      <c r="AV642" s="14" t="s">
        <v>83</v>
      </c>
      <c r="AW642" s="14" t="s">
        <v>37</v>
      </c>
      <c r="AX642" s="14" t="s">
        <v>76</v>
      </c>
      <c r="AY642" s="266" t="s">
        <v>151</v>
      </c>
    </row>
    <row r="643" s="13" customFormat="1">
      <c r="A643" s="13"/>
      <c r="B643" s="242"/>
      <c r="C643" s="243"/>
      <c r="D643" s="244" t="s">
        <v>160</v>
      </c>
      <c r="E643" s="245" t="s">
        <v>19</v>
      </c>
      <c r="F643" s="246" t="s">
        <v>844</v>
      </c>
      <c r="G643" s="243"/>
      <c r="H643" s="247">
        <v>16.59</v>
      </c>
      <c r="I643" s="248"/>
      <c r="J643" s="243"/>
      <c r="K643" s="243"/>
      <c r="L643" s="249"/>
      <c r="M643" s="250"/>
      <c r="N643" s="251"/>
      <c r="O643" s="251"/>
      <c r="P643" s="251"/>
      <c r="Q643" s="251"/>
      <c r="R643" s="251"/>
      <c r="S643" s="251"/>
      <c r="T643" s="252"/>
      <c r="U643" s="13"/>
      <c r="V643" s="13"/>
      <c r="W643" s="13"/>
      <c r="X643" s="13"/>
      <c r="Y643" s="13"/>
      <c r="Z643" s="13"/>
      <c r="AA643" s="13"/>
      <c r="AB643" s="13"/>
      <c r="AC643" s="13"/>
      <c r="AD643" s="13"/>
      <c r="AE643" s="13"/>
      <c r="AT643" s="253" t="s">
        <v>160</v>
      </c>
      <c r="AU643" s="253" t="s">
        <v>86</v>
      </c>
      <c r="AV643" s="13" t="s">
        <v>86</v>
      </c>
      <c r="AW643" s="13" t="s">
        <v>37</v>
      </c>
      <c r="AX643" s="13" t="s">
        <v>76</v>
      </c>
      <c r="AY643" s="253" t="s">
        <v>151</v>
      </c>
    </row>
    <row r="644" s="13" customFormat="1">
      <c r="A644" s="13"/>
      <c r="B644" s="242"/>
      <c r="C644" s="243"/>
      <c r="D644" s="244" t="s">
        <v>160</v>
      </c>
      <c r="E644" s="245" t="s">
        <v>19</v>
      </c>
      <c r="F644" s="246" t="s">
        <v>845</v>
      </c>
      <c r="G644" s="243"/>
      <c r="H644" s="247">
        <v>36.564999999999998</v>
      </c>
      <c r="I644" s="248"/>
      <c r="J644" s="243"/>
      <c r="K644" s="243"/>
      <c r="L644" s="249"/>
      <c r="M644" s="250"/>
      <c r="N644" s="251"/>
      <c r="O644" s="251"/>
      <c r="P644" s="251"/>
      <c r="Q644" s="251"/>
      <c r="R644" s="251"/>
      <c r="S644" s="251"/>
      <c r="T644" s="252"/>
      <c r="U644" s="13"/>
      <c r="V644" s="13"/>
      <c r="W644" s="13"/>
      <c r="X644" s="13"/>
      <c r="Y644" s="13"/>
      <c r="Z644" s="13"/>
      <c r="AA644" s="13"/>
      <c r="AB644" s="13"/>
      <c r="AC644" s="13"/>
      <c r="AD644" s="13"/>
      <c r="AE644" s="13"/>
      <c r="AT644" s="253" t="s">
        <v>160</v>
      </c>
      <c r="AU644" s="253" t="s">
        <v>86</v>
      </c>
      <c r="AV644" s="13" t="s">
        <v>86</v>
      </c>
      <c r="AW644" s="13" t="s">
        <v>37</v>
      </c>
      <c r="AX644" s="13" t="s">
        <v>76</v>
      </c>
      <c r="AY644" s="253" t="s">
        <v>151</v>
      </c>
    </row>
    <row r="645" s="14" customFormat="1">
      <c r="A645" s="14"/>
      <c r="B645" s="257"/>
      <c r="C645" s="258"/>
      <c r="D645" s="244" t="s">
        <v>160</v>
      </c>
      <c r="E645" s="259" t="s">
        <v>19</v>
      </c>
      <c r="F645" s="260" t="s">
        <v>216</v>
      </c>
      <c r="G645" s="258"/>
      <c r="H645" s="259" t="s">
        <v>19</v>
      </c>
      <c r="I645" s="261"/>
      <c r="J645" s="258"/>
      <c r="K645" s="258"/>
      <c r="L645" s="262"/>
      <c r="M645" s="263"/>
      <c r="N645" s="264"/>
      <c r="O645" s="264"/>
      <c r="P645" s="264"/>
      <c r="Q645" s="264"/>
      <c r="R645" s="264"/>
      <c r="S645" s="264"/>
      <c r="T645" s="265"/>
      <c r="U645" s="14"/>
      <c r="V645" s="14"/>
      <c r="W645" s="14"/>
      <c r="X645" s="14"/>
      <c r="Y645" s="14"/>
      <c r="Z645" s="14"/>
      <c r="AA645" s="14"/>
      <c r="AB645" s="14"/>
      <c r="AC645" s="14"/>
      <c r="AD645" s="14"/>
      <c r="AE645" s="14"/>
      <c r="AT645" s="266" t="s">
        <v>160</v>
      </c>
      <c r="AU645" s="266" t="s">
        <v>86</v>
      </c>
      <c r="AV645" s="14" t="s">
        <v>83</v>
      </c>
      <c r="AW645" s="14" t="s">
        <v>37</v>
      </c>
      <c r="AX645" s="14" t="s">
        <v>76</v>
      </c>
      <c r="AY645" s="266" t="s">
        <v>151</v>
      </c>
    </row>
    <row r="646" s="13" customFormat="1">
      <c r="A646" s="13"/>
      <c r="B646" s="242"/>
      <c r="C646" s="243"/>
      <c r="D646" s="244" t="s">
        <v>160</v>
      </c>
      <c r="E646" s="245" t="s">
        <v>19</v>
      </c>
      <c r="F646" s="246" t="s">
        <v>846</v>
      </c>
      <c r="G646" s="243"/>
      <c r="H646" s="247">
        <v>17.010000000000002</v>
      </c>
      <c r="I646" s="248"/>
      <c r="J646" s="243"/>
      <c r="K646" s="243"/>
      <c r="L646" s="249"/>
      <c r="M646" s="250"/>
      <c r="N646" s="251"/>
      <c r="O646" s="251"/>
      <c r="P646" s="251"/>
      <c r="Q646" s="251"/>
      <c r="R646" s="251"/>
      <c r="S646" s="251"/>
      <c r="T646" s="252"/>
      <c r="U646" s="13"/>
      <c r="V646" s="13"/>
      <c r="W646" s="13"/>
      <c r="X646" s="13"/>
      <c r="Y646" s="13"/>
      <c r="Z646" s="13"/>
      <c r="AA646" s="13"/>
      <c r="AB646" s="13"/>
      <c r="AC646" s="13"/>
      <c r="AD646" s="13"/>
      <c r="AE646" s="13"/>
      <c r="AT646" s="253" t="s">
        <v>160</v>
      </c>
      <c r="AU646" s="253" t="s">
        <v>86</v>
      </c>
      <c r="AV646" s="13" t="s">
        <v>86</v>
      </c>
      <c r="AW646" s="13" t="s">
        <v>37</v>
      </c>
      <c r="AX646" s="13" t="s">
        <v>76</v>
      </c>
      <c r="AY646" s="253" t="s">
        <v>151</v>
      </c>
    </row>
    <row r="647" s="13" customFormat="1">
      <c r="A647" s="13"/>
      <c r="B647" s="242"/>
      <c r="C647" s="243"/>
      <c r="D647" s="244" t="s">
        <v>160</v>
      </c>
      <c r="E647" s="245" t="s">
        <v>19</v>
      </c>
      <c r="F647" s="246" t="s">
        <v>847</v>
      </c>
      <c r="G647" s="243"/>
      <c r="H647" s="247">
        <v>37.215000000000003</v>
      </c>
      <c r="I647" s="248"/>
      <c r="J647" s="243"/>
      <c r="K647" s="243"/>
      <c r="L647" s="249"/>
      <c r="M647" s="250"/>
      <c r="N647" s="251"/>
      <c r="O647" s="251"/>
      <c r="P647" s="251"/>
      <c r="Q647" s="251"/>
      <c r="R647" s="251"/>
      <c r="S647" s="251"/>
      <c r="T647" s="252"/>
      <c r="U647" s="13"/>
      <c r="V647" s="13"/>
      <c r="W647" s="13"/>
      <c r="X647" s="13"/>
      <c r="Y647" s="13"/>
      <c r="Z647" s="13"/>
      <c r="AA647" s="13"/>
      <c r="AB647" s="13"/>
      <c r="AC647" s="13"/>
      <c r="AD647" s="13"/>
      <c r="AE647" s="13"/>
      <c r="AT647" s="253" t="s">
        <v>160</v>
      </c>
      <c r="AU647" s="253" t="s">
        <v>86</v>
      </c>
      <c r="AV647" s="13" t="s">
        <v>86</v>
      </c>
      <c r="AW647" s="13" t="s">
        <v>37</v>
      </c>
      <c r="AX647" s="13" t="s">
        <v>76</v>
      </c>
      <c r="AY647" s="253" t="s">
        <v>151</v>
      </c>
    </row>
    <row r="648" s="15" customFormat="1">
      <c r="A648" s="15"/>
      <c r="B648" s="267"/>
      <c r="C648" s="268"/>
      <c r="D648" s="244" t="s">
        <v>160</v>
      </c>
      <c r="E648" s="269" t="s">
        <v>19</v>
      </c>
      <c r="F648" s="270" t="s">
        <v>172</v>
      </c>
      <c r="G648" s="268"/>
      <c r="H648" s="271">
        <v>173</v>
      </c>
      <c r="I648" s="272"/>
      <c r="J648" s="268"/>
      <c r="K648" s="268"/>
      <c r="L648" s="273"/>
      <c r="M648" s="274"/>
      <c r="N648" s="275"/>
      <c r="O648" s="275"/>
      <c r="P648" s="275"/>
      <c r="Q648" s="275"/>
      <c r="R648" s="275"/>
      <c r="S648" s="275"/>
      <c r="T648" s="276"/>
      <c r="U648" s="15"/>
      <c r="V648" s="15"/>
      <c r="W648" s="15"/>
      <c r="X648" s="15"/>
      <c r="Y648" s="15"/>
      <c r="Z648" s="15"/>
      <c r="AA648" s="15"/>
      <c r="AB648" s="15"/>
      <c r="AC648" s="15"/>
      <c r="AD648" s="15"/>
      <c r="AE648" s="15"/>
      <c r="AT648" s="277" t="s">
        <v>160</v>
      </c>
      <c r="AU648" s="277" t="s">
        <v>86</v>
      </c>
      <c r="AV648" s="15" t="s">
        <v>158</v>
      </c>
      <c r="AW648" s="15" t="s">
        <v>37</v>
      </c>
      <c r="AX648" s="15" t="s">
        <v>83</v>
      </c>
      <c r="AY648" s="277" t="s">
        <v>151</v>
      </c>
    </row>
    <row r="649" s="2" customFormat="1" ht="16.5" customHeight="1">
      <c r="A649" s="41"/>
      <c r="B649" s="42"/>
      <c r="C649" s="229" t="s">
        <v>848</v>
      </c>
      <c r="D649" s="229" t="s">
        <v>154</v>
      </c>
      <c r="E649" s="230" t="s">
        <v>849</v>
      </c>
      <c r="F649" s="231" t="s">
        <v>850</v>
      </c>
      <c r="G649" s="232" t="s">
        <v>157</v>
      </c>
      <c r="H649" s="233">
        <v>173</v>
      </c>
      <c r="I649" s="234"/>
      <c r="J649" s="235">
        <f>ROUND(I649*H649,2)</f>
        <v>0</v>
      </c>
      <c r="K649" s="231" t="s">
        <v>165</v>
      </c>
      <c r="L649" s="47"/>
      <c r="M649" s="236" t="s">
        <v>19</v>
      </c>
      <c r="N649" s="237" t="s">
        <v>47</v>
      </c>
      <c r="O649" s="87"/>
      <c r="P649" s="238">
        <f>O649*H649</f>
        <v>0</v>
      </c>
      <c r="Q649" s="238">
        <v>0.00029999999999999997</v>
      </c>
      <c r="R649" s="238">
        <f>Q649*H649</f>
        <v>0.051899999999999995</v>
      </c>
      <c r="S649" s="238">
        <v>0</v>
      </c>
      <c r="T649" s="239">
        <f>S649*H649</f>
        <v>0</v>
      </c>
      <c r="U649" s="41"/>
      <c r="V649" s="41"/>
      <c r="W649" s="41"/>
      <c r="X649" s="41"/>
      <c r="Y649" s="41"/>
      <c r="Z649" s="41"/>
      <c r="AA649" s="41"/>
      <c r="AB649" s="41"/>
      <c r="AC649" s="41"/>
      <c r="AD649" s="41"/>
      <c r="AE649" s="41"/>
      <c r="AR649" s="240" t="s">
        <v>266</v>
      </c>
      <c r="AT649" s="240" t="s">
        <v>154</v>
      </c>
      <c r="AU649" s="240" t="s">
        <v>86</v>
      </c>
      <c r="AY649" s="20" t="s">
        <v>151</v>
      </c>
      <c r="BE649" s="241">
        <f>IF(N649="základní",J649,0)</f>
        <v>0</v>
      </c>
      <c r="BF649" s="241">
        <f>IF(N649="snížená",J649,0)</f>
        <v>0</v>
      </c>
      <c r="BG649" s="241">
        <f>IF(N649="zákl. přenesená",J649,0)</f>
        <v>0</v>
      </c>
      <c r="BH649" s="241">
        <f>IF(N649="sníž. přenesená",J649,0)</f>
        <v>0</v>
      </c>
      <c r="BI649" s="241">
        <f>IF(N649="nulová",J649,0)</f>
        <v>0</v>
      </c>
      <c r="BJ649" s="20" t="s">
        <v>83</v>
      </c>
      <c r="BK649" s="241">
        <f>ROUND(I649*H649,2)</f>
        <v>0</v>
      </c>
      <c r="BL649" s="20" t="s">
        <v>266</v>
      </c>
      <c r="BM649" s="240" t="s">
        <v>851</v>
      </c>
    </row>
    <row r="650" s="2" customFormat="1">
      <c r="A650" s="41"/>
      <c r="B650" s="42"/>
      <c r="C650" s="43"/>
      <c r="D650" s="244" t="s">
        <v>167</v>
      </c>
      <c r="E650" s="43"/>
      <c r="F650" s="254" t="s">
        <v>841</v>
      </c>
      <c r="G650" s="43"/>
      <c r="H650" s="43"/>
      <c r="I650" s="149"/>
      <c r="J650" s="43"/>
      <c r="K650" s="43"/>
      <c r="L650" s="47"/>
      <c r="M650" s="255"/>
      <c r="N650" s="256"/>
      <c r="O650" s="87"/>
      <c r="P650" s="87"/>
      <c r="Q650" s="87"/>
      <c r="R650" s="87"/>
      <c r="S650" s="87"/>
      <c r="T650" s="88"/>
      <c r="U650" s="41"/>
      <c r="V650" s="41"/>
      <c r="W650" s="41"/>
      <c r="X650" s="41"/>
      <c r="Y650" s="41"/>
      <c r="Z650" s="41"/>
      <c r="AA650" s="41"/>
      <c r="AB650" s="41"/>
      <c r="AC650" s="41"/>
      <c r="AD650" s="41"/>
      <c r="AE650" s="41"/>
      <c r="AT650" s="20" t="s">
        <v>167</v>
      </c>
      <c r="AU650" s="20" t="s">
        <v>86</v>
      </c>
    </row>
    <row r="651" s="13" customFormat="1">
      <c r="A651" s="13"/>
      <c r="B651" s="242"/>
      <c r="C651" s="243"/>
      <c r="D651" s="244" t="s">
        <v>160</v>
      </c>
      <c r="E651" s="245" t="s">
        <v>19</v>
      </c>
      <c r="F651" s="246" t="s">
        <v>852</v>
      </c>
      <c r="G651" s="243"/>
      <c r="H651" s="247">
        <v>173</v>
      </c>
      <c r="I651" s="248"/>
      <c r="J651" s="243"/>
      <c r="K651" s="243"/>
      <c r="L651" s="249"/>
      <c r="M651" s="250"/>
      <c r="N651" s="251"/>
      <c r="O651" s="251"/>
      <c r="P651" s="251"/>
      <c r="Q651" s="251"/>
      <c r="R651" s="251"/>
      <c r="S651" s="251"/>
      <c r="T651" s="252"/>
      <c r="U651" s="13"/>
      <c r="V651" s="13"/>
      <c r="W651" s="13"/>
      <c r="X651" s="13"/>
      <c r="Y651" s="13"/>
      <c r="Z651" s="13"/>
      <c r="AA651" s="13"/>
      <c r="AB651" s="13"/>
      <c r="AC651" s="13"/>
      <c r="AD651" s="13"/>
      <c r="AE651" s="13"/>
      <c r="AT651" s="253" t="s">
        <v>160</v>
      </c>
      <c r="AU651" s="253" t="s">
        <v>86</v>
      </c>
      <c r="AV651" s="13" t="s">
        <v>86</v>
      </c>
      <c r="AW651" s="13" t="s">
        <v>37</v>
      </c>
      <c r="AX651" s="13" t="s">
        <v>83</v>
      </c>
      <c r="AY651" s="253" t="s">
        <v>151</v>
      </c>
    </row>
    <row r="652" s="2" customFormat="1" ht="24" customHeight="1">
      <c r="A652" s="41"/>
      <c r="B652" s="42"/>
      <c r="C652" s="229" t="s">
        <v>853</v>
      </c>
      <c r="D652" s="229" t="s">
        <v>154</v>
      </c>
      <c r="E652" s="230" t="s">
        <v>854</v>
      </c>
      <c r="F652" s="231" t="s">
        <v>855</v>
      </c>
      <c r="G652" s="232" t="s">
        <v>157</v>
      </c>
      <c r="H652" s="233">
        <v>173</v>
      </c>
      <c r="I652" s="234"/>
      <c r="J652" s="235">
        <f>ROUND(I652*H652,2)</f>
        <v>0</v>
      </c>
      <c r="K652" s="231" t="s">
        <v>165</v>
      </c>
      <c r="L652" s="47"/>
      <c r="M652" s="236" t="s">
        <v>19</v>
      </c>
      <c r="N652" s="237" t="s">
        <v>47</v>
      </c>
      <c r="O652" s="87"/>
      <c r="P652" s="238">
        <f>O652*H652</f>
        <v>0</v>
      </c>
      <c r="Q652" s="238">
        <v>0.025499999999999998</v>
      </c>
      <c r="R652" s="238">
        <f>Q652*H652</f>
        <v>4.4114999999999993</v>
      </c>
      <c r="S652" s="238">
        <v>0</v>
      </c>
      <c r="T652" s="239">
        <f>S652*H652</f>
        <v>0</v>
      </c>
      <c r="U652" s="41"/>
      <c r="V652" s="41"/>
      <c r="W652" s="41"/>
      <c r="X652" s="41"/>
      <c r="Y652" s="41"/>
      <c r="Z652" s="41"/>
      <c r="AA652" s="41"/>
      <c r="AB652" s="41"/>
      <c r="AC652" s="41"/>
      <c r="AD652" s="41"/>
      <c r="AE652" s="41"/>
      <c r="AR652" s="240" t="s">
        <v>266</v>
      </c>
      <c r="AT652" s="240" t="s">
        <v>154</v>
      </c>
      <c r="AU652" s="240" t="s">
        <v>86</v>
      </c>
      <c r="AY652" s="20" t="s">
        <v>151</v>
      </c>
      <c r="BE652" s="241">
        <f>IF(N652="základní",J652,0)</f>
        <v>0</v>
      </c>
      <c r="BF652" s="241">
        <f>IF(N652="snížená",J652,0)</f>
        <v>0</v>
      </c>
      <c r="BG652" s="241">
        <f>IF(N652="zákl. přenesená",J652,0)</f>
        <v>0</v>
      </c>
      <c r="BH652" s="241">
        <f>IF(N652="sníž. přenesená",J652,0)</f>
        <v>0</v>
      </c>
      <c r="BI652" s="241">
        <f>IF(N652="nulová",J652,0)</f>
        <v>0</v>
      </c>
      <c r="BJ652" s="20" t="s">
        <v>83</v>
      </c>
      <c r="BK652" s="241">
        <f>ROUND(I652*H652,2)</f>
        <v>0</v>
      </c>
      <c r="BL652" s="20" t="s">
        <v>266</v>
      </c>
      <c r="BM652" s="240" t="s">
        <v>856</v>
      </c>
    </row>
    <row r="653" s="2" customFormat="1">
      <c r="A653" s="41"/>
      <c r="B653" s="42"/>
      <c r="C653" s="43"/>
      <c r="D653" s="244" t="s">
        <v>167</v>
      </c>
      <c r="E653" s="43"/>
      <c r="F653" s="254" t="s">
        <v>841</v>
      </c>
      <c r="G653" s="43"/>
      <c r="H653" s="43"/>
      <c r="I653" s="149"/>
      <c r="J653" s="43"/>
      <c r="K653" s="43"/>
      <c r="L653" s="47"/>
      <c r="M653" s="255"/>
      <c r="N653" s="256"/>
      <c r="O653" s="87"/>
      <c r="P653" s="87"/>
      <c r="Q653" s="87"/>
      <c r="R653" s="87"/>
      <c r="S653" s="87"/>
      <c r="T653" s="88"/>
      <c r="U653" s="41"/>
      <c r="V653" s="41"/>
      <c r="W653" s="41"/>
      <c r="X653" s="41"/>
      <c r="Y653" s="41"/>
      <c r="Z653" s="41"/>
      <c r="AA653" s="41"/>
      <c r="AB653" s="41"/>
      <c r="AC653" s="41"/>
      <c r="AD653" s="41"/>
      <c r="AE653" s="41"/>
      <c r="AT653" s="20" t="s">
        <v>167</v>
      </c>
      <c r="AU653" s="20" t="s">
        <v>86</v>
      </c>
    </row>
    <row r="654" s="13" customFormat="1">
      <c r="A654" s="13"/>
      <c r="B654" s="242"/>
      <c r="C654" s="243"/>
      <c r="D654" s="244" t="s">
        <v>160</v>
      </c>
      <c r="E654" s="245" t="s">
        <v>19</v>
      </c>
      <c r="F654" s="246" t="s">
        <v>852</v>
      </c>
      <c r="G654" s="243"/>
      <c r="H654" s="247">
        <v>173</v>
      </c>
      <c r="I654" s="248"/>
      <c r="J654" s="243"/>
      <c r="K654" s="243"/>
      <c r="L654" s="249"/>
      <c r="M654" s="250"/>
      <c r="N654" s="251"/>
      <c r="O654" s="251"/>
      <c r="P654" s="251"/>
      <c r="Q654" s="251"/>
      <c r="R654" s="251"/>
      <c r="S654" s="251"/>
      <c r="T654" s="252"/>
      <c r="U654" s="13"/>
      <c r="V654" s="13"/>
      <c r="W654" s="13"/>
      <c r="X654" s="13"/>
      <c r="Y654" s="13"/>
      <c r="Z654" s="13"/>
      <c r="AA654" s="13"/>
      <c r="AB654" s="13"/>
      <c r="AC654" s="13"/>
      <c r="AD654" s="13"/>
      <c r="AE654" s="13"/>
      <c r="AT654" s="253" t="s">
        <v>160</v>
      </c>
      <c r="AU654" s="253" t="s">
        <v>86</v>
      </c>
      <c r="AV654" s="13" t="s">
        <v>86</v>
      </c>
      <c r="AW654" s="13" t="s">
        <v>37</v>
      </c>
      <c r="AX654" s="13" t="s">
        <v>83</v>
      </c>
      <c r="AY654" s="253" t="s">
        <v>151</v>
      </c>
    </row>
    <row r="655" s="2" customFormat="1" ht="16.5" customHeight="1">
      <c r="A655" s="41"/>
      <c r="B655" s="42"/>
      <c r="C655" s="229" t="s">
        <v>857</v>
      </c>
      <c r="D655" s="229" t="s">
        <v>154</v>
      </c>
      <c r="E655" s="230" t="s">
        <v>858</v>
      </c>
      <c r="F655" s="231" t="s">
        <v>859</v>
      </c>
      <c r="G655" s="232" t="s">
        <v>242</v>
      </c>
      <c r="H655" s="233">
        <v>13</v>
      </c>
      <c r="I655" s="234"/>
      <c r="J655" s="235">
        <f>ROUND(I655*H655,2)</f>
        <v>0</v>
      </c>
      <c r="K655" s="231" t="s">
        <v>165</v>
      </c>
      <c r="L655" s="47"/>
      <c r="M655" s="236" t="s">
        <v>19</v>
      </c>
      <c r="N655" s="237" t="s">
        <v>47</v>
      </c>
      <c r="O655" s="87"/>
      <c r="P655" s="238">
        <f>O655*H655</f>
        <v>0</v>
      </c>
      <c r="Q655" s="238">
        <v>0.00058</v>
      </c>
      <c r="R655" s="238">
        <f>Q655*H655</f>
        <v>0.0075399999999999998</v>
      </c>
      <c r="S655" s="238">
        <v>0</v>
      </c>
      <c r="T655" s="239">
        <f>S655*H655</f>
        <v>0</v>
      </c>
      <c r="U655" s="41"/>
      <c r="V655" s="41"/>
      <c r="W655" s="41"/>
      <c r="X655" s="41"/>
      <c r="Y655" s="41"/>
      <c r="Z655" s="41"/>
      <c r="AA655" s="41"/>
      <c r="AB655" s="41"/>
      <c r="AC655" s="41"/>
      <c r="AD655" s="41"/>
      <c r="AE655" s="41"/>
      <c r="AR655" s="240" t="s">
        <v>266</v>
      </c>
      <c r="AT655" s="240" t="s">
        <v>154</v>
      </c>
      <c r="AU655" s="240" t="s">
        <v>86</v>
      </c>
      <c r="AY655" s="20" t="s">
        <v>151</v>
      </c>
      <c r="BE655" s="241">
        <f>IF(N655="základní",J655,0)</f>
        <v>0</v>
      </c>
      <c r="BF655" s="241">
        <f>IF(N655="snížená",J655,0)</f>
        <v>0</v>
      </c>
      <c r="BG655" s="241">
        <f>IF(N655="zákl. přenesená",J655,0)</f>
        <v>0</v>
      </c>
      <c r="BH655" s="241">
        <f>IF(N655="sníž. přenesená",J655,0)</f>
        <v>0</v>
      </c>
      <c r="BI655" s="241">
        <f>IF(N655="nulová",J655,0)</f>
        <v>0</v>
      </c>
      <c r="BJ655" s="20" t="s">
        <v>83</v>
      </c>
      <c r="BK655" s="241">
        <f>ROUND(I655*H655,2)</f>
        <v>0</v>
      </c>
      <c r="BL655" s="20" t="s">
        <v>266</v>
      </c>
      <c r="BM655" s="240" t="s">
        <v>860</v>
      </c>
    </row>
    <row r="656" s="14" customFormat="1">
      <c r="A656" s="14"/>
      <c r="B656" s="257"/>
      <c r="C656" s="258"/>
      <c r="D656" s="244" t="s">
        <v>160</v>
      </c>
      <c r="E656" s="259" t="s">
        <v>19</v>
      </c>
      <c r="F656" s="260" t="s">
        <v>209</v>
      </c>
      <c r="G656" s="258"/>
      <c r="H656" s="259" t="s">
        <v>19</v>
      </c>
      <c r="I656" s="261"/>
      <c r="J656" s="258"/>
      <c r="K656" s="258"/>
      <c r="L656" s="262"/>
      <c r="M656" s="263"/>
      <c r="N656" s="264"/>
      <c r="O656" s="264"/>
      <c r="P656" s="264"/>
      <c r="Q656" s="264"/>
      <c r="R656" s="264"/>
      <c r="S656" s="264"/>
      <c r="T656" s="265"/>
      <c r="U656" s="14"/>
      <c r="V656" s="14"/>
      <c r="W656" s="14"/>
      <c r="X656" s="14"/>
      <c r="Y656" s="14"/>
      <c r="Z656" s="14"/>
      <c r="AA656" s="14"/>
      <c r="AB656" s="14"/>
      <c r="AC656" s="14"/>
      <c r="AD656" s="14"/>
      <c r="AE656" s="14"/>
      <c r="AT656" s="266" t="s">
        <v>160</v>
      </c>
      <c r="AU656" s="266" t="s">
        <v>86</v>
      </c>
      <c r="AV656" s="14" t="s">
        <v>83</v>
      </c>
      <c r="AW656" s="14" t="s">
        <v>37</v>
      </c>
      <c r="AX656" s="14" t="s">
        <v>76</v>
      </c>
      <c r="AY656" s="266" t="s">
        <v>151</v>
      </c>
    </row>
    <row r="657" s="14" customFormat="1">
      <c r="A657" s="14"/>
      <c r="B657" s="257"/>
      <c r="C657" s="258"/>
      <c r="D657" s="244" t="s">
        <v>160</v>
      </c>
      <c r="E657" s="259" t="s">
        <v>19</v>
      </c>
      <c r="F657" s="260" t="s">
        <v>210</v>
      </c>
      <c r="G657" s="258"/>
      <c r="H657" s="259" t="s">
        <v>19</v>
      </c>
      <c r="I657" s="261"/>
      <c r="J657" s="258"/>
      <c r="K657" s="258"/>
      <c r="L657" s="262"/>
      <c r="M657" s="263"/>
      <c r="N657" s="264"/>
      <c r="O657" s="264"/>
      <c r="P657" s="264"/>
      <c r="Q657" s="264"/>
      <c r="R657" s="264"/>
      <c r="S657" s="264"/>
      <c r="T657" s="265"/>
      <c r="U657" s="14"/>
      <c r="V657" s="14"/>
      <c r="W657" s="14"/>
      <c r="X657" s="14"/>
      <c r="Y657" s="14"/>
      <c r="Z657" s="14"/>
      <c r="AA657" s="14"/>
      <c r="AB657" s="14"/>
      <c r="AC657" s="14"/>
      <c r="AD657" s="14"/>
      <c r="AE657" s="14"/>
      <c r="AT657" s="266" t="s">
        <v>160</v>
      </c>
      <c r="AU657" s="266" t="s">
        <v>86</v>
      </c>
      <c r="AV657" s="14" t="s">
        <v>83</v>
      </c>
      <c r="AW657" s="14" t="s">
        <v>37</v>
      </c>
      <c r="AX657" s="14" t="s">
        <v>76</v>
      </c>
      <c r="AY657" s="266" t="s">
        <v>151</v>
      </c>
    </row>
    <row r="658" s="13" customFormat="1">
      <c r="A658" s="13"/>
      <c r="B658" s="242"/>
      <c r="C658" s="243"/>
      <c r="D658" s="244" t="s">
        <v>160</v>
      </c>
      <c r="E658" s="245" t="s">
        <v>19</v>
      </c>
      <c r="F658" s="246" t="s">
        <v>861</v>
      </c>
      <c r="G658" s="243"/>
      <c r="H658" s="247">
        <v>2</v>
      </c>
      <c r="I658" s="248"/>
      <c r="J658" s="243"/>
      <c r="K658" s="243"/>
      <c r="L658" s="249"/>
      <c r="M658" s="250"/>
      <c r="N658" s="251"/>
      <c r="O658" s="251"/>
      <c r="P658" s="251"/>
      <c r="Q658" s="251"/>
      <c r="R658" s="251"/>
      <c r="S658" s="251"/>
      <c r="T658" s="252"/>
      <c r="U658" s="13"/>
      <c r="V658" s="13"/>
      <c r="W658" s="13"/>
      <c r="X658" s="13"/>
      <c r="Y658" s="13"/>
      <c r="Z658" s="13"/>
      <c r="AA658" s="13"/>
      <c r="AB658" s="13"/>
      <c r="AC658" s="13"/>
      <c r="AD658" s="13"/>
      <c r="AE658" s="13"/>
      <c r="AT658" s="253" t="s">
        <v>160</v>
      </c>
      <c r="AU658" s="253" t="s">
        <v>86</v>
      </c>
      <c r="AV658" s="13" t="s">
        <v>86</v>
      </c>
      <c r="AW658" s="13" t="s">
        <v>37</v>
      </c>
      <c r="AX658" s="13" t="s">
        <v>76</v>
      </c>
      <c r="AY658" s="253" t="s">
        <v>151</v>
      </c>
    </row>
    <row r="659" s="13" customFormat="1">
      <c r="A659" s="13"/>
      <c r="B659" s="242"/>
      <c r="C659" s="243"/>
      <c r="D659" s="244" t="s">
        <v>160</v>
      </c>
      <c r="E659" s="245" t="s">
        <v>19</v>
      </c>
      <c r="F659" s="246" t="s">
        <v>862</v>
      </c>
      <c r="G659" s="243"/>
      <c r="H659" s="247">
        <v>6.2999999999999998</v>
      </c>
      <c r="I659" s="248"/>
      <c r="J659" s="243"/>
      <c r="K659" s="243"/>
      <c r="L659" s="249"/>
      <c r="M659" s="250"/>
      <c r="N659" s="251"/>
      <c r="O659" s="251"/>
      <c r="P659" s="251"/>
      <c r="Q659" s="251"/>
      <c r="R659" s="251"/>
      <c r="S659" s="251"/>
      <c r="T659" s="252"/>
      <c r="U659" s="13"/>
      <c r="V659" s="13"/>
      <c r="W659" s="13"/>
      <c r="X659" s="13"/>
      <c r="Y659" s="13"/>
      <c r="Z659" s="13"/>
      <c r="AA659" s="13"/>
      <c r="AB659" s="13"/>
      <c r="AC659" s="13"/>
      <c r="AD659" s="13"/>
      <c r="AE659" s="13"/>
      <c r="AT659" s="253" t="s">
        <v>160</v>
      </c>
      <c r="AU659" s="253" t="s">
        <v>86</v>
      </c>
      <c r="AV659" s="13" t="s">
        <v>86</v>
      </c>
      <c r="AW659" s="13" t="s">
        <v>37</v>
      </c>
      <c r="AX659" s="13" t="s">
        <v>76</v>
      </c>
      <c r="AY659" s="253" t="s">
        <v>151</v>
      </c>
    </row>
    <row r="660" s="14" customFormat="1">
      <c r="A660" s="14"/>
      <c r="B660" s="257"/>
      <c r="C660" s="258"/>
      <c r="D660" s="244" t="s">
        <v>160</v>
      </c>
      <c r="E660" s="259" t="s">
        <v>19</v>
      </c>
      <c r="F660" s="260" t="s">
        <v>213</v>
      </c>
      <c r="G660" s="258"/>
      <c r="H660" s="259" t="s">
        <v>19</v>
      </c>
      <c r="I660" s="261"/>
      <c r="J660" s="258"/>
      <c r="K660" s="258"/>
      <c r="L660" s="262"/>
      <c r="M660" s="263"/>
      <c r="N660" s="264"/>
      <c r="O660" s="264"/>
      <c r="P660" s="264"/>
      <c r="Q660" s="264"/>
      <c r="R660" s="264"/>
      <c r="S660" s="264"/>
      <c r="T660" s="265"/>
      <c r="U660" s="14"/>
      <c r="V660" s="14"/>
      <c r="W660" s="14"/>
      <c r="X660" s="14"/>
      <c r="Y660" s="14"/>
      <c r="Z660" s="14"/>
      <c r="AA660" s="14"/>
      <c r="AB660" s="14"/>
      <c r="AC660" s="14"/>
      <c r="AD660" s="14"/>
      <c r="AE660" s="14"/>
      <c r="AT660" s="266" t="s">
        <v>160</v>
      </c>
      <c r="AU660" s="266" t="s">
        <v>86</v>
      </c>
      <c r="AV660" s="14" t="s">
        <v>83</v>
      </c>
      <c r="AW660" s="14" t="s">
        <v>37</v>
      </c>
      <c r="AX660" s="14" t="s">
        <v>76</v>
      </c>
      <c r="AY660" s="266" t="s">
        <v>151</v>
      </c>
    </row>
    <row r="661" s="13" customFormat="1">
      <c r="A661" s="13"/>
      <c r="B661" s="242"/>
      <c r="C661" s="243"/>
      <c r="D661" s="244" t="s">
        <v>160</v>
      </c>
      <c r="E661" s="245" t="s">
        <v>19</v>
      </c>
      <c r="F661" s="246" t="s">
        <v>863</v>
      </c>
      <c r="G661" s="243"/>
      <c r="H661" s="247">
        <v>2.1000000000000001</v>
      </c>
      <c r="I661" s="248"/>
      <c r="J661" s="243"/>
      <c r="K661" s="243"/>
      <c r="L661" s="249"/>
      <c r="M661" s="250"/>
      <c r="N661" s="251"/>
      <c r="O661" s="251"/>
      <c r="P661" s="251"/>
      <c r="Q661" s="251"/>
      <c r="R661" s="251"/>
      <c r="S661" s="251"/>
      <c r="T661" s="252"/>
      <c r="U661" s="13"/>
      <c r="V661" s="13"/>
      <c r="W661" s="13"/>
      <c r="X661" s="13"/>
      <c r="Y661" s="13"/>
      <c r="Z661" s="13"/>
      <c r="AA661" s="13"/>
      <c r="AB661" s="13"/>
      <c r="AC661" s="13"/>
      <c r="AD661" s="13"/>
      <c r="AE661" s="13"/>
      <c r="AT661" s="253" t="s">
        <v>160</v>
      </c>
      <c r="AU661" s="253" t="s">
        <v>86</v>
      </c>
      <c r="AV661" s="13" t="s">
        <v>86</v>
      </c>
      <c r="AW661" s="13" t="s">
        <v>37</v>
      </c>
      <c r="AX661" s="13" t="s">
        <v>76</v>
      </c>
      <c r="AY661" s="253" t="s">
        <v>151</v>
      </c>
    </row>
    <row r="662" s="14" customFormat="1">
      <c r="A662" s="14"/>
      <c r="B662" s="257"/>
      <c r="C662" s="258"/>
      <c r="D662" s="244" t="s">
        <v>160</v>
      </c>
      <c r="E662" s="259" t="s">
        <v>19</v>
      </c>
      <c r="F662" s="260" t="s">
        <v>216</v>
      </c>
      <c r="G662" s="258"/>
      <c r="H662" s="259" t="s">
        <v>19</v>
      </c>
      <c r="I662" s="261"/>
      <c r="J662" s="258"/>
      <c r="K662" s="258"/>
      <c r="L662" s="262"/>
      <c r="M662" s="263"/>
      <c r="N662" s="264"/>
      <c r="O662" s="264"/>
      <c r="P662" s="264"/>
      <c r="Q662" s="264"/>
      <c r="R662" s="264"/>
      <c r="S662" s="264"/>
      <c r="T662" s="265"/>
      <c r="U662" s="14"/>
      <c r="V662" s="14"/>
      <c r="W662" s="14"/>
      <c r="X662" s="14"/>
      <c r="Y662" s="14"/>
      <c r="Z662" s="14"/>
      <c r="AA662" s="14"/>
      <c r="AB662" s="14"/>
      <c r="AC662" s="14"/>
      <c r="AD662" s="14"/>
      <c r="AE662" s="14"/>
      <c r="AT662" s="266" t="s">
        <v>160</v>
      </c>
      <c r="AU662" s="266" t="s">
        <v>86</v>
      </c>
      <c r="AV662" s="14" t="s">
        <v>83</v>
      </c>
      <c r="AW662" s="14" t="s">
        <v>37</v>
      </c>
      <c r="AX662" s="14" t="s">
        <v>76</v>
      </c>
      <c r="AY662" s="266" t="s">
        <v>151</v>
      </c>
    </row>
    <row r="663" s="13" customFormat="1">
      <c r="A663" s="13"/>
      <c r="B663" s="242"/>
      <c r="C663" s="243"/>
      <c r="D663" s="244" t="s">
        <v>160</v>
      </c>
      <c r="E663" s="245" t="s">
        <v>19</v>
      </c>
      <c r="F663" s="246" t="s">
        <v>864</v>
      </c>
      <c r="G663" s="243"/>
      <c r="H663" s="247">
        <v>2.6000000000000001</v>
      </c>
      <c r="I663" s="248"/>
      <c r="J663" s="243"/>
      <c r="K663" s="243"/>
      <c r="L663" s="249"/>
      <c r="M663" s="250"/>
      <c r="N663" s="251"/>
      <c r="O663" s="251"/>
      <c r="P663" s="251"/>
      <c r="Q663" s="251"/>
      <c r="R663" s="251"/>
      <c r="S663" s="251"/>
      <c r="T663" s="252"/>
      <c r="U663" s="13"/>
      <c r="V663" s="13"/>
      <c r="W663" s="13"/>
      <c r="X663" s="13"/>
      <c r="Y663" s="13"/>
      <c r="Z663" s="13"/>
      <c r="AA663" s="13"/>
      <c r="AB663" s="13"/>
      <c r="AC663" s="13"/>
      <c r="AD663" s="13"/>
      <c r="AE663" s="13"/>
      <c r="AT663" s="253" t="s">
        <v>160</v>
      </c>
      <c r="AU663" s="253" t="s">
        <v>86</v>
      </c>
      <c r="AV663" s="13" t="s">
        <v>86</v>
      </c>
      <c r="AW663" s="13" t="s">
        <v>37</v>
      </c>
      <c r="AX663" s="13" t="s">
        <v>76</v>
      </c>
      <c r="AY663" s="253" t="s">
        <v>151</v>
      </c>
    </row>
    <row r="664" s="15" customFormat="1">
      <c r="A664" s="15"/>
      <c r="B664" s="267"/>
      <c r="C664" s="268"/>
      <c r="D664" s="244" t="s">
        <v>160</v>
      </c>
      <c r="E664" s="269" t="s">
        <v>19</v>
      </c>
      <c r="F664" s="270" t="s">
        <v>172</v>
      </c>
      <c r="G664" s="268"/>
      <c r="H664" s="271">
        <v>13</v>
      </c>
      <c r="I664" s="272"/>
      <c r="J664" s="268"/>
      <c r="K664" s="268"/>
      <c r="L664" s="273"/>
      <c r="M664" s="274"/>
      <c r="N664" s="275"/>
      <c r="O664" s="275"/>
      <c r="P664" s="275"/>
      <c r="Q664" s="275"/>
      <c r="R664" s="275"/>
      <c r="S664" s="275"/>
      <c r="T664" s="276"/>
      <c r="U664" s="15"/>
      <c r="V664" s="15"/>
      <c r="W664" s="15"/>
      <c r="X664" s="15"/>
      <c r="Y664" s="15"/>
      <c r="Z664" s="15"/>
      <c r="AA664" s="15"/>
      <c r="AB664" s="15"/>
      <c r="AC664" s="15"/>
      <c r="AD664" s="15"/>
      <c r="AE664" s="15"/>
      <c r="AT664" s="277" t="s">
        <v>160</v>
      </c>
      <c r="AU664" s="277" t="s">
        <v>86</v>
      </c>
      <c r="AV664" s="15" t="s">
        <v>158</v>
      </c>
      <c r="AW664" s="15" t="s">
        <v>37</v>
      </c>
      <c r="AX664" s="15" t="s">
        <v>83</v>
      </c>
      <c r="AY664" s="277" t="s">
        <v>151</v>
      </c>
    </row>
    <row r="665" s="2" customFormat="1" ht="16.5" customHeight="1">
      <c r="A665" s="41"/>
      <c r="B665" s="42"/>
      <c r="C665" s="278" t="s">
        <v>865</v>
      </c>
      <c r="D665" s="278" t="s">
        <v>186</v>
      </c>
      <c r="E665" s="279" t="s">
        <v>866</v>
      </c>
      <c r="F665" s="280" t="s">
        <v>867</v>
      </c>
      <c r="G665" s="281" t="s">
        <v>164</v>
      </c>
      <c r="H665" s="282">
        <v>14.300000000000001</v>
      </c>
      <c r="I665" s="283"/>
      <c r="J665" s="284">
        <f>ROUND(I665*H665,2)</f>
        <v>0</v>
      </c>
      <c r="K665" s="280" t="s">
        <v>19</v>
      </c>
      <c r="L665" s="285"/>
      <c r="M665" s="286" t="s">
        <v>19</v>
      </c>
      <c r="N665" s="287" t="s">
        <v>47</v>
      </c>
      <c r="O665" s="87"/>
      <c r="P665" s="238">
        <f>O665*H665</f>
        <v>0</v>
      </c>
      <c r="Q665" s="238">
        <v>0.00080000000000000004</v>
      </c>
      <c r="R665" s="238">
        <f>Q665*H665</f>
        <v>0.011440000000000001</v>
      </c>
      <c r="S665" s="238">
        <v>0</v>
      </c>
      <c r="T665" s="239">
        <f>S665*H665</f>
        <v>0</v>
      </c>
      <c r="U665" s="41"/>
      <c r="V665" s="41"/>
      <c r="W665" s="41"/>
      <c r="X665" s="41"/>
      <c r="Y665" s="41"/>
      <c r="Z665" s="41"/>
      <c r="AA665" s="41"/>
      <c r="AB665" s="41"/>
      <c r="AC665" s="41"/>
      <c r="AD665" s="41"/>
      <c r="AE665" s="41"/>
      <c r="AR665" s="240" t="s">
        <v>394</v>
      </c>
      <c r="AT665" s="240" t="s">
        <v>186</v>
      </c>
      <c r="AU665" s="240" t="s">
        <v>86</v>
      </c>
      <c r="AY665" s="20" t="s">
        <v>151</v>
      </c>
      <c r="BE665" s="241">
        <f>IF(N665="základní",J665,0)</f>
        <v>0</v>
      </c>
      <c r="BF665" s="241">
        <f>IF(N665="snížená",J665,0)</f>
        <v>0</v>
      </c>
      <c r="BG665" s="241">
        <f>IF(N665="zákl. přenesená",J665,0)</f>
        <v>0</v>
      </c>
      <c r="BH665" s="241">
        <f>IF(N665="sníž. přenesená",J665,0)</f>
        <v>0</v>
      </c>
      <c r="BI665" s="241">
        <f>IF(N665="nulová",J665,0)</f>
        <v>0</v>
      </c>
      <c r="BJ665" s="20" t="s">
        <v>83</v>
      </c>
      <c r="BK665" s="241">
        <f>ROUND(I665*H665,2)</f>
        <v>0</v>
      </c>
      <c r="BL665" s="20" t="s">
        <v>266</v>
      </c>
      <c r="BM665" s="240" t="s">
        <v>868</v>
      </c>
    </row>
    <row r="666" s="13" customFormat="1">
      <c r="A666" s="13"/>
      <c r="B666" s="242"/>
      <c r="C666" s="243"/>
      <c r="D666" s="244" t="s">
        <v>160</v>
      </c>
      <c r="E666" s="245" t="s">
        <v>19</v>
      </c>
      <c r="F666" s="246" t="s">
        <v>869</v>
      </c>
      <c r="G666" s="243"/>
      <c r="H666" s="247">
        <v>14.300000000000001</v>
      </c>
      <c r="I666" s="248"/>
      <c r="J666" s="243"/>
      <c r="K666" s="243"/>
      <c r="L666" s="249"/>
      <c r="M666" s="250"/>
      <c r="N666" s="251"/>
      <c r="O666" s="251"/>
      <c r="P666" s="251"/>
      <c r="Q666" s="251"/>
      <c r="R666" s="251"/>
      <c r="S666" s="251"/>
      <c r="T666" s="252"/>
      <c r="U666" s="13"/>
      <c r="V666" s="13"/>
      <c r="W666" s="13"/>
      <c r="X666" s="13"/>
      <c r="Y666" s="13"/>
      <c r="Z666" s="13"/>
      <c r="AA666" s="13"/>
      <c r="AB666" s="13"/>
      <c r="AC666" s="13"/>
      <c r="AD666" s="13"/>
      <c r="AE666" s="13"/>
      <c r="AT666" s="253" t="s">
        <v>160</v>
      </c>
      <c r="AU666" s="253" t="s">
        <v>86</v>
      </c>
      <c r="AV666" s="13" t="s">
        <v>86</v>
      </c>
      <c r="AW666" s="13" t="s">
        <v>37</v>
      </c>
      <c r="AX666" s="13" t="s">
        <v>83</v>
      </c>
      <c r="AY666" s="253" t="s">
        <v>151</v>
      </c>
    </row>
    <row r="667" s="2" customFormat="1" ht="24" customHeight="1">
      <c r="A667" s="41"/>
      <c r="B667" s="42"/>
      <c r="C667" s="229" t="s">
        <v>870</v>
      </c>
      <c r="D667" s="229" t="s">
        <v>154</v>
      </c>
      <c r="E667" s="230" t="s">
        <v>871</v>
      </c>
      <c r="F667" s="231" t="s">
        <v>872</v>
      </c>
      <c r="G667" s="232" t="s">
        <v>157</v>
      </c>
      <c r="H667" s="233">
        <v>173</v>
      </c>
      <c r="I667" s="234"/>
      <c r="J667" s="235">
        <f>ROUND(I667*H667,2)</f>
        <v>0</v>
      </c>
      <c r="K667" s="231" t="s">
        <v>165</v>
      </c>
      <c r="L667" s="47"/>
      <c r="M667" s="236" t="s">
        <v>19</v>
      </c>
      <c r="N667" s="237" t="s">
        <v>47</v>
      </c>
      <c r="O667" s="87"/>
      <c r="P667" s="238">
        <f>O667*H667</f>
        <v>0</v>
      </c>
      <c r="Q667" s="238">
        <v>0.0063</v>
      </c>
      <c r="R667" s="238">
        <f>Q667*H667</f>
        <v>1.0899000000000001</v>
      </c>
      <c r="S667" s="238">
        <v>0</v>
      </c>
      <c r="T667" s="239">
        <f>S667*H667</f>
        <v>0</v>
      </c>
      <c r="U667" s="41"/>
      <c r="V667" s="41"/>
      <c r="W667" s="41"/>
      <c r="X667" s="41"/>
      <c r="Y667" s="41"/>
      <c r="Z667" s="41"/>
      <c r="AA667" s="41"/>
      <c r="AB667" s="41"/>
      <c r="AC667" s="41"/>
      <c r="AD667" s="41"/>
      <c r="AE667" s="41"/>
      <c r="AR667" s="240" t="s">
        <v>266</v>
      </c>
      <c r="AT667" s="240" t="s">
        <v>154</v>
      </c>
      <c r="AU667" s="240" t="s">
        <v>86</v>
      </c>
      <c r="AY667" s="20" t="s">
        <v>151</v>
      </c>
      <c r="BE667" s="241">
        <f>IF(N667="základní",J667,0)</f>
        <v>0</v>
      </c>
      <c r="BF667" s="241">
        <f>IF(N667="snížená",J667,0)</f>
        <v>0</v>
      </c>
      <c r="BG667" s="241">
        <f>IF(N667="zákl. přenesená",J667,0)</f>
        <v>0</v>
      </c>
      <c r="BH667" s="241">
        <f>IF(N667="sníž. přenesená",J667,0)</f>
        <v>0</v>
      </c>
      <c r="BI667" s="241">
        <f>IF(N667="nulová",J667,0)</f>
        <v>0</v>
      </c>
      <c r="BJ667" s="20" t="s">
        <v>83</v>
      </c>
      <c r="BK667" s="241">
        <f>ROUND(I667*H667,2)</f>
        <v>0</v>
      </c>
      <c r="BL667" s="20" t="s">
        <v>266</v>
      </c>
      <c r="BM667" s="240" t="s">
        <v>873</v>
      </c>
    </row>
    <row r="668" s="2" customFormat="1">
      <c r="A668" s="41"/>
      <c r="B668" s="42"/>
      <c r="C668" s="43"/>
      <c r="D668" s="244" t="s">
        <v>167</v>
      </c>
      <c r="E668" s="43"/>
      <c r="F668" s="254" t="s">
        <v>874</v>
      </c>
      <c r="G668" s="43"/>
      <c r="H668" s="43"/>
      <c r="I668" s="149"/>
      <c r="J668" s="43"/>
      <c r="K668" s="43"/>
      <c r="L668" s="47"/>
      <c r="M668" s="255"/>
      <c r="N668" s="256"/>
      <c r="O668" s="87"/>
      <c r="P668" s="87"/>
      <c r="Q668" s="87"/>
      <c r="R668" s="87"/>
      <c r="S668" s="87"/>
      <c r="T668" s="88"/>
      <c r="U668" s="41"/>
      <c r="V668" s="41"/>
      <c r="W668" s="41"/>
      <c r="X668" s="41"/>
      <c r="Y668" s="41"/>
      <c r="Z668" s="41"/>
      <c r="AA668" s="41"/>
      <c r="AB668" s="41"/>
      <c r="AC668" s="41"/>
      <c r="AD668" s="41"/>
      <c r="AE668" s="41"/>
      <c r="AT668" s="20" t="s">
        <v>167</v>
      </c>
      <c r="AU668" s="20" t="s">
        <v>86</v>
      </c>
    </row>
    <row r="669" s="13" customFormat="1">
      <c r="A669" s="13"/>
      <c r="B669" s="242"/>
      <c r="C669" s="243"/>
      <c r="D669" s="244" t="s">
        <v>160</v>
      </c>
      <c r="E669" s="245" t="s">
        <v>19</v>
      </c>
      <c r="F669" s="246" t="s">
        <v>852</v>
      </c>
      <c r="G669" s="243"/>
      <c r="H669" s="247">
        <v>173</v>
      </c>
      <c r="I669" s="248"/>
      <c r="J669" s="243"/>
      <c r="K669" s="243"/>
      <c r="L669" s="249"/>
      <c r="M669" s="250"/>
      <c r="N669" s="251"/>
      <c r="O669" s="251"/>
      <c r="P669" s="251"/>
      <c r="Q669" s="251"/>
      <c r="R669" s="251"/>
      <c r="S669" s="251"/>
      <c r="T669" s="252"/>
      <c r="U669" s="13"/>
      <c r="V669" s="13"/>
      <c r="W669" s="13"/>
      <c r="X669" s="13"/>
      <c r="Y669" s="13"/>
      <c r="Z669" s="13"/>
      <c r="AA669" s="13"/>
      <c r="AB669" s="13"/>
      <c r="AC669" s="13"/>
      <c r="AD669" s="13"/>
      <c r="AE669" s="13"/>
      <c r="AT669" s="253" t="s">
        <v>160</v>
      </c>
      <c r="AU669" s="253" t="s">
        <v>86</v>
      </c>
      <c r="AV669" s="13" t="s">
        <v>86</v>
      </c>
      <c r="AW669" s="13" t="s">
        <v>37</v>
      </c>
      <c r="AX669" s="13" t="s">
        <v>83</v>
      </c>
      <c r="AY669" s="253" t="s">
        <v>151</v>
      </c>
    </row>
    <row r="670" s="2" customFormat="1" ht="24" customHeight="1">
      <c r="A670" s="41"/>
      <c r="B670" s="42"/>
      <c r="C670" s="278" t="s">
        <v>875</v>
      </c>
      <c r="D670" s="278" t="s">
        <v>186</v>
      </c>
      <c r="E670" s="279" t="s">
        <v>876</v>
      </c>
      <c r="F670" s="280" t="s">
        <v>877</v>
      </c>
      <c r="G670" s="281" t="s">
        <v>157</v>
      </c>
      <c r="H670" s="282">
        <v>191</v>
      </c>
      <c r="I670" s="283"/>
      <c r="J670" s="284">
        <f>ROUND(I670*H670,2)</f>
        <v>0</v>
      </c>
      <c r="K670" s="280" t="s">
        <v>165</v>
      </c>
      <c r="L670" s="285"/>
      <c r="M670" s="286" t="s">
        <v>19</v>
      </c>
      <c r="N670" s="287" t="s">
        <v>47</v>
      </c>
      <c r="O670" s="87"/>
      <c r="P670" s="238">
        <f>O670*H670</f>
        <v>0</v>
      </c>
      <c r="Q670" s="238">
        <v>0.019199999999999998</v>
      </c>
      <c r="R670" s="238">
        <f>Q670*H670</f>
        <v>3.6671999999999998</v>
      </c>
      <c r="S670" s="238">
        <v>0</v>
      </c>
      <c r="T670" s="239">
        <f>S670*H670</f>
        <v>0</v>
      </c>
      <c r="U670" s="41"/>
      <c r="V670" s="41"/>
      <c r="W670" s="41"/>
      <c r="X670" s="41"/>
      <c r="Y670" s="41"/>
      <c r="Z670" s="41"/>
      <c r="AA670" s="41"/>
      <c r="AB670" s="41"/>
      <c r="AC670" s="41"/>
      <c r="AD670" s="41"/>
      <c r="AE670" s="41"/>
      <c r="AR670" s="240" t="s">
        <v>394</v>
      </c>
      <c r="AT670" s="240" t="s">
        <v>186</v>
      </c>
      <c r="AU670" s="240" t="s">
        <v>86</v>
      </c>
      <c r="AY670" s="20" t="s">
        <v>151</v>
      </c>
      <c r="BE670" s="241">
        <f>IF(N670="základní",J670,0)</f>
        <v>0</v>
      </c>
      <c r="BF670" s="241">
        <f>IF(N670="snížená",J670,0)</f>
        <v>0</v>
      </c>
      <c r="BG670" s="241">
        <f>IF(N670="zákl. přenesená",J670,0)</f>
        <v>0</v>
      </c>
      <c r="BH670" s="241">
        <f>IF(N670="sníž. přenesená",J670,0)</f>
        <v>0</v>
      </c>
      <c r="BI670" s="241">
        <f>IF(N670="nulová",J670,0)</f>
        <v>0</v>
      </c>
      <c r="BJ670" s="20" t="s">
        <v>83</v>
      </c>
      <c r="BK670" s="241">
        <f>ROUND(I670*H670,2)</f>
        <v>0</v>
      </c>
      <c r="BL670" s="20" t="s">
        <v>266</v>
      </c>
      <c r="BM670" s="240" t="s">
        <v>878</v>
      </c>
    </row>
    <row r="671" s="13" customFormat="1">
      <c r="A671" s="13"/>
      <c r="B671" s="242"/>
      <c r="C671" s="243"/>
      <c r="D671" s="244" t="s">
        <v>160</v>
      </c>
      <c r="E671" s="245" t="s">
        <v>19</v>
      </c>
      <c r="F671" s="246" t="s">
        <v>879</v>
      </c>
      <c r="G671" s="243"/>
      <c r="H671" s="247">
        <v>191</v>
      </c>
      <c r="I671" s="248"/>
      <c r="J671" s="243"/>
      <c r="K671" s="243"/>
      <c r="L671" s="249"/>
      <c r="M671" s="250"/>
      <c r="N671" s="251"/>
      <c r="O671" s="251"/>
      <c r="P671" s="251"/>
      <c r="Q671" s="251"/>
      <c r="R671" s="251"/>
      <c r="S671" s="251"/>
      <c r="T671" s="252"/>
      <c r="U671" s="13"/>
      <c r="V671" s="13"/>
      <c r="W671" s="13"/>
      <c r="X671" s="13"/>
      <c r="Y671" s="13"/>
      <c r="Z671" s="13"/>
      <c r="AA671" s="13"/>
      <c r="AB671" s="13"/>
      <c r="AC671" s="13"/>
      <c r="AD671" s="13"/>
      <c r="AE671" s="13"/>
      <c r="AT671" s="253" t="s">
        <v>160</v>
      </c>
      <c r="AU671" s="253" t="s">
        <v>86</v>
      </c>
      <c r="AV671" s="13" t="s">
        <v>86</v>
      </c>
      <c r="AW671" s="13" t="s">
        <v>37</v>
      </c>
      <c r="AX671" s="13" t="s">
        <v>83</v>
      </c>
      <c r="AY671" s="253" t="s">
        <v>151</v>
      </c>
    </row>
    <row r="672" s="2" customFormat="1" ht="16.5" customHeight="1">
      <c r="A672" s="41"/>
      <c r="B672" s="42"/>
      <c r="C672" s="229" t="s">
        <v>880</v>
      </c>
      <c r="D672" s="229" t="s">
        <v>154</v>
      </c>
      <c r="E672" s="230" t="s">
        <v>881</v>
      </c>
      <c r="F672" s="231" t="s">
        <v>882</v>
      </c>
      <c r="G672" s="232" t="s">
        <v>157</v>
      </c>
      <c r="H672" s="233">
        <v>35</v>
      </c>
      <c r="I672" s="234"/>
      <c r="J672" s="235">
        <f>ROUND(I672*H672,2)</f>
        <v>0</v>
      </c>
      <c r="K672" s="231" t="s">
        <v>165</v>
      </c>
      <c r="L672" s="47"/>
      <c r="M672" s="236" t="s">
        <v>19</v>
      </c>
      <c r="N672" s="237" t="s">
        <v>47</v>
      </c>
      <c r="O672" s="87"/>
      <c r="P672" s="238">
        <f>O672*H672</f>
        <v>0</v>
      </c>
      <c r="Q672" s="238">
        <v>0</v>
      </c>
      <c r="R672" s="238">
        <f>Q672*H672</f>
        <v>0</v>
      </c>
      <c r="S672" s="238">
        <v>0</v>
      </c>
      <c r="T672" s="239">
        <f>S672*H672</f>
        <v>0</v>
      </c>
      <c r="U672" s="41"/>
      <c r="V672" s="41"/>
      <c r="W672" s="41"/>
      <c r="X672" s="41"/>
      <c r="Y672" s="41"/>
      <c r="Z672" s="41"/>
      <c r="AA672" s="41"/>
      <c r="AB672" s="41"/>
      <c r="AC672" s="41"/>
      <c r="AD672" s="41"/>
      <c r="AE672" s="41"/>
      <c r="AR672" s="240" t="s">
        <v>266</v>
      </c>
      <c r="AT672" s="240" t="s">
        <v>154</v>
      </c>
      <c r="AU672" s="240" t="s">
        <v>86</v>
      </c>
      <c r="AY672" s="20" t="s">
        <v>151</v>
      </c>
      <c r="BE672" s="241">
        <f>IF(N672="základní",J672,0)</f>
        <v>0</v>
      </c>
      <c r="BF672" s="241">
        <f>IF(N672="snížená",J672,0)</f>
        <v>0</v>
      </c>
      <c r="BG672" s="241">
        <f>IF(N672="zákl. přenesená",J672,0)</f>
        <v>0</v>
      </c>
      <c r="BH672" s="241">
        <f>IF(N672="sníž. přenesená",J672,0)</f>
        <v>0</v>
      </c>
      <c r="BI672" s="241">
        <f>IF(N672="nulová",J672,0)</f>
        <v>0</v>
      </c>
      <c r="BJ672" s="20" t="s">
        <v>83</v>
      </c>
      <c r="BK672" s="241">
        <f>ROUND(I672*H672,2)</f>
        <v>0</v>
      </c>
      <c r="BL672" s="20" t="s">
        <v>266</v>
      </c>
      <c r="BM672" s="240" t="s">
        <v>883</v>
      </c>
    </row>
    <row r="673" s="2" customFormat="1">
      <c r="A673" s="41"/>
      <c r="B673" s="42"/>
      <c r="C673" s="43"/>
      <c r="D673" s="244" t="s">
        <v>167</v>
      </c>
      <c r="E673" s="43"/>
      <c r="F673" s="254" t="s">
        <v>884</v>
      </c>
      <c r="G673" s="43"/>
      <c r="H673" s="43"/>
      <c r="I673" s="149"/>
      <c r="J673" s="43"/>
      <c r="K673" s="43"/>
      <c r="L673" s="47"/>
      <c r="M673" s="255"/>
      <c r="N673" s="256"/>
      <c r="O673" s="87"/>
      <c r="P673" s="87"/>
      <c r="Q673" s="87"/>
      <c r="R673" s="87"/>
      <c r="S673" s="87"/>
      <c r="T673" s="88"/>
      <c r="U673" s="41"/>
      <c r="V673" s="41"/>
      <c r="W673" s="41"/>
      <c r="X673" s="41"/>
      <c r="Y673" s="41"/>
      <c r="Z673" s="41"/>
      <c r="AA673" s="41"/>
      <c r="AB673" s="41"/>
      <c r="AC673" s="41"/>
      <c r="AD673" s="41"/>
      <c r="AE673" s="41"/>
      <c r="AT673" s="20" t="s">
        <v>167</v>
      </c>
      <c r="AU673" s="20" t="s">
        <v>86</v>
      </c>
    </row>
    <row r="674" s="14" customFormat="1">
      <c r="A674" s="14"/>
      <c r="B674" s="257"/>
      <c r="C674" s="258"/>
      <c r="D674" s="244" t="s">
        <v>160</v>
      </c>
      <c r="E674" s="259" t="s">
        <v>19</v>
      </c>
      <c r="F674" s="260" t="s">
        <v>209</v>
      </c>
      <c r="G674" s="258"/>
      <c r="H674" s="259" t="s">
        <v>19</v>
      </c>
      <c r="I674" s="261"/>
      <c r="J674" s="258"/>
      <c r="K674" s="258"/>
      <c r="L674" s="262"/>
      <c r="M674" s="263"/>
      <c r="N674" s="264"/>
      <c r="O674" s="264"/>
      <c r="P674" s="264"/>
      <c r="Q674" s="264"/>
      <c r="R674" s="264"/>
      <c r="S674" s="264"/>
      <c r="T674" s="265"/>
      <c r="U674" s="14"/>
      <c r="V674" s="14"/>
      <c r="W674" s="14"/>
      <c r="X674" s="14"/>
      <c r="Y674" s="14"/>
      <c r="Z674" s="14"/>
      <c r="AA674" s="14"/>
      <c r="AB674" s="14"/>
      <c r="AC674" s="14"/>
      <c r="AD674" s="14"/>
      <c r="AE674" s="14"/>
      <c r="AT674" s="266" t="s">
        <v>160</v>
      </c>
      <c r="AU674" s="266" t="s">
        <v>86</v>
      </c>
      <c r="AV674" s="14" t="s">
        <v>83</v>
      </c>
      <c r="AW674" s="14" t="s">
        <v>37</v>
      </c>
      <c r="AX674" s="14" t="s">
        <v>76</v>
      </c>
      <c r="AY674" s="266" t="s">
        <v>151</v>
      </c>
    </row>
    <row r="675" s="14" customFormat="1">
      <c r="A675" s="14"/>
      <c r="B675" s="257"/>
      <c r="C675" s="258"/>
      <c r="D675" s="244" t="s">
        <v>160</v>
      </c>
      <c r="E675" s="259" t="s">
        <v>19</v>
      </c>
      <c r="F675" s="260" t="s">
        <v>210</v>
      </c>
      <c r="G675" s="258"/>
      <c r="H675" s="259" t="s">
        <v>19</v>
      </c>
      <c r="I675" s="261"/>
      <c r="J675" s="258"/>
      <c r="K675" s="258"/>
      <c r="L675" s="262"/>
      <c r="M675" s="263"/>
      <c r="N675" s="264"/>
      <c r="O675" s="264"/>
      <c r="P675" s="264"/>
      <c r="Q675" s="264"/>
      <c r="R675" s="264"/>
      <c r="S675" s="264"/>
      <c r="T675" s="265"/>
      <c r="U675" s="14"/>
      <c r="V675" s="14"/>
      <c r="W675" s="14"/>
      <c r="X675" s="14"/>
      <c r="Y675" s="14"/>
      <c r="Z675" s="14"/>
      <c r="AA675" s="14"/>
      <c r="AB675" s="14"/>
      <c r="AC675" s="14"/>
      <c r="AD675" s="14"/>
      <c r="AE675" s="14"/>
      <c r="AT675" s="266" t="s">
        <v>160</v>
      </c>
      <c r="AU675" s="266" t="s">
        <v>86</v>
      </c>
      <c r="AV675" s="14" t="s">
        <v>83</v>
      </c>
      <c r="AW675" s="14" t="s">
        <v>37</v>
      </c>
      <c r="AX675" s="14" t="s">
        <v>76</v>
      </c>
      <c r="AY675" s="266" t="s">
        <v>151</v>
      </c>
    </row>
    <row r="676" s="13" customFormat="1">
      <c r="A676" s="13"/>
      <c r="B676" s="242"/>
      <c r="C676" s="243"/>
      <c r="D676" s="244" t="s">
        <v>160</v>
      </c>
      <c r="E676" s="245" t="s">
        <v>19</v>
      </c>
      <c r="F676" s="246" t="s">
        <v>885</v>
      </c>
      <c r="G676" s="243"/>
      <c r="H676" s="247">
        <v>14.050000000000001</v>
      </c>
      <c r="I676" s="248"/>
      <c r="J676" s="243"/>
      <c r="K676" s="243"/>
      <c r="L676" s="249"/>
      <c r="M676" s="250"/>
      <c r="N676" s="251"/>
      <c r="O676" s="251"/>
      <c r="P676" s="251"/>
      <c r="Q676" s="251"/>
      <c r="R676" s="251"/>
      <c r="S676" s="251"/>
      <c r="T676" s="252"/>
      <c r="U676" s="13"/>
      <c r="V676" s="13"/>
      <c r="W676" s="13"/>
      <c r="X676" s="13"/>
      <c r="Y676" s="13"/>
      <c r="Z676" s="13"/>
      <c r="AA676" s="13"/>
      <c r="AB676" s="13"/>
      <c r="AC676" s="13"/>
      <c r="AD676" s="13"/>
      <c r="AE676" s="13"/>
      <c r="AT676" s="253" t="s">
        <v>160</v>
      </c>
      <c r="AU676" s="253" t="s">
        <v>86</v>
      </c>
      <c r="AV676" s="13" t="s">
        <v>86</v>
      </c>
      <c r="AW676" s="13" t="s">
        <v>37</v>
      </c>
      <c r="AX676" s="13" t="s">
        <v>76</v>
      </c>
      <c r="AY676" s="253" t="s">
        <v>151</v>
      </c>
    </row>
    <row r="677" s="14" customFormat="1">
      <c r="A677" s="14"/>
      <c r="B677" s="257"/>
      <c r="C677" s="258"/>
      <c r="D677" s="244" t="s">
        <v>160</v>
      </c>
      <c r="E677" s="259" t="s">
        <v>19</v>
      </c>
      <c r="F677" s="260" t="s">
        <v>213</v>
      </c>
      <c r="G677" s="258"/>
      <c r="H677" s="259" t="s">
        <v>19</v>
      </c>
      <c r="I677" s="261"/>
      <c r="J677" s="258"/>
      <c r="K677" s="258"/>
      <c r="L677" s="262"/>
      <c r="M677" s="263"/>
      <c r="N677" s="264"/>
      <c r="O677" s="264"/>
      <c r="P677" s="264"/>
      <c r="Q677" s="264"/>
      <c r="R677" s="264"/>
      <c r="S677" s="264"/>
      <c r="T677" s="265"/>
      <c r="U677" s="14"/>
      <c r="V677" s="14"/>
      <c r="W677" s="14"/>
      <c r="X677" s="14"/>
      <c r="Y677" s="14"/>
      <c r="Z677" s="14"/>
      <c r="AA677" s="14"/>
      <c r="AB677" s="14"/>
      <c r="AC677" s="14"/>
      <c r="AD677" s="14"/>
      <c r="AE677" s="14"/>
      <c r="AT677" s="266" t="s">
        <v>160</v>
      </c>
      <c r="AU677" s="266" t="s">
        <v>86</v>
      </c>
      <c r="AV677" s="14" t="s">
        <v>83</v>
      </c>
      <c r="AW677" s="14" t="s">
        <v>37</v>
      </c>
      <c r="AX677" s="14" t="s">
        <v>76</v>
      </c>
      <c r="AY677" s="266" t="s">
        <v>151</v>
      </c>
    </row>
    <row r="678" s="13" customFormat="1">
      <c r="A678" s="13"/>
      <c r="B678" s="242"/>
      <c r="C678" s="243"/>
      <c r="D678" s="244" t="s">
        <v>160</v>
      </c>
      <c r="E678" s="245" t="s">
        <v>19</v>
      </c>
      <c r="F678" s="246" t="s">
        <v>886</v>
      </c>
      <c r="G678" s="243"/>
      <c r="H678" s="247">
        <v>10.19</v>
      </c>
      <c r="I678" s="248"/>
      <c r="J678" s="243"/>
      <c r="K678" s="243"/>
      <c r="L678" s="249"/>
      <c r="M678" s="250"/>
      <c r="N678" s="251"/>
      <c r="O678" s="251"/>
      <c r="P678" s="251"/>
      <c r="Q678" s="251"/>
      <c r="R678" s="251"/>
      <c r="S678" s="251"/>
      <c r="T678" s="252"/>
      <c r="U678" s="13"/>
      <c r="V678" s="13"/>
      <c r="W678" s="13"/>
      <c r="X678" s="13"/>
      <c r="Y678" s="13"/>
      <c r="Z678" s="13"/>
      <c r="AA678" s="13"/>
      <c r="AB678" s="13"/>
      <c r="AC678" s="13"/>
      <c r="AD678" s="13"/>
      <c r="AE678" s="13"/>
      <c r="AT678" s="253" t="s">
        <v>160</v>
      </c>
      <c r="AU678" s="253" t="s">
        <v>86</v>
      </c>
      <c r="AV678" s="13" t="s">
        <v>86</v>
      </c>
      <c r="AW678" s="13" t="s">
        <v>37</v>
      </c>
      <c r="AX678" s="13" t="s">
        <v>76</v>
      </c>
      <c r="AY678" s="253" t="s">
        <v>151</v>
      </c>
    </row>
    <row r="679" s="14" customFormat="1">
      <c r="A679" s="14"/>
      <c r="B679" s="257"/>
      <c r="C679" s="258"/>
      <c r="D679" s="244" t="s">
        <v>160</v>
      </c>
      <c r="E679" s="259" t="s">
        <v>19</v>
      </c>
      <c r="F679" s="260" t="s">
        <v>216</v>
      </c>
      <c r="G679" s="258"/>
      <c r="H679" s="259" t="s">
        <v>19</v>
      </c>
      <c r="I679" s="261"/>
      <c r="J679" s="258"/>
      <c r="K679" s="258"/>
      <c r="L679" s="262"/>
      <c r="M679" s="263"/>
      <c r="N679" s="264"/>
      <c r="O679" s="264"/>
      <c r="P679" s="264"/>
      <c r="Q679" s="264"/>
      <c r="R679" s="264"/>
      <c r="S679" s="264"/>
      <c r="T679" s="265"/>
      <c r="U679" s="14"/>
      <c r="V679" s="14"/>
      <c r="W679" s="14"/>
      <c r="X679" s="14"/>
      <c r="Y679" s="14"/>
      <c r="Z679" s="14"/>
      <c r="AA679" s="14"/>
      <c r="AB679" s="14"/>
      <c r="AC679" s="14"/>
      <c r="AD679" s="14"/>
      <c r="AE679" s="14"/>
      <c r="AT679" s="266" t="s">
        <v>160</v>
      </c>
      <c r="AU679" s="266" t="s">
        <v>86</v>
      </c>
      <c r="AV679" s="14" t="s">
        <v>83</v>
      </c>
      <c r="AW679" s="14" t="s">
        <v>37</v>
      </c>
      <c r="AX679" s="14" t="s">
        <v>76</v>
      </c>
      <c r="AY679" s="266" t="s">
        <v>151</v>
      </c>
    </row>
    <row r="680" s="13" customFormat="1">
      <c r="A680" s="13"/>
      <c r="B680" s="242"/>
      <c r="C680" s="243"/>
      <c r="D680" s="244" t="s">
        <v>160</v>
      </c>
      <c r="E680" s="245" t="s">
        <v>19</v>
      </c>
      <c r="F680" s="246" t="s">
        <v>887</v>
      </c>
      <c r="G680" s="243"/>
      <c r="H680" s="247">
        <v>10.76</v>
      </c>
      <c r="I680" s="248"/>
      <c r="J680" s="243"/>
      <c r="K680" s="243"/>
      <c r="L680" s="249"/>
      <c r="M680" s="250"/>
      <c r="N680" s="251"/>
      <c r="O680" s="251"/>
      <c r="P680" s="251"/>
      <c r="Q680" s="251"/>
      <c r="R680" s="251"/>
      <c r="S680" s="251"/>
      <c r="T680" s="252"/>
      <c r="U680" s="13"/>
      <c r="V680" s="13"/>
      <c r="W680" s="13"/>
      <c r="X680" s="13"/>
      <c r="Y680" s="13"/>
      <c r="Z680" s="13"/>
      <c r="AA680" s="13"/>
      <c r="AB680" s="13"/>
      <c r="AC680" s="13"/>
      <c r="AD680" s="13"/>
      <c r="AE680" s="13"/>
      <c r="AT680" s="253" t="s">
        <v>160</v>
      </c>
      <c r="AU680" s="253" t="s">
        <v>86</v>
      </c>
      <c r="AV680" s="13" t="s">
        <v>86</v>
      </c>
      <c r="AW680" s="13" t="s">
        <v>37</v>
      </c>
      <c r="AX680" s="13" t="s">
        <v>76</v>
      </c>
      <c r="AY680" s="253" t="s">
        <v>151</v>
      </c>
    </row>
    <row r="681" s="15" customFormat="1">
      <c r="A681" s="15"/>
      <c r="B681" s="267"/>
      <c r="C681" s="268"/>
      <c r="D681" s="244" t="s">
        <v>160</v>
      </c>
      <c r="E681" s="269" t="s">
        <v>19</v>
      </c>
      <c r="F681" s="270" t="s">
        <v>172</v>
      </c>
      <c r="G681" s="268"/>
      <c r="H681" s="271">
        <v>35</v>
      </c>
      <c r="I681" s="272"/>
      <c r="J681" s="268"/>
      <c r="K681" s="268"/>
      <c r="L681" s="273"/>
      <c r="M681" s="274"/>
      <c r="N681" s="275"/>
      <c r="O681" s="275"/>
      <c r="P681" s="275"/>
      <c r="Q681" s="275"/>
      <c r="R681" s="275"/>
      <c r="S681" s="275"/>
      <c r="T681" s="276"/>
      <c r="U681" s="15"/>
      <c r="V681" s="15"/>
      <c r="W681" s="15"/>
      <c r="X681" s="15"/>
      <c r="Y681" s="15"/>
      <c r="Z681" s="15"/>
      <c r="AA681" s="15"/>
      <c r="AB681" s="15"/>
      <c r="AC681" s="15"/>
      <c r="AD681" s="15"/>
      <c r="AE681" s="15"/>
      <c r="AT681" s="277" t="s">
        <v>160</v>
      </c>
      <c r="AU681" s="277" t="s">
        <v>86</v>
      </c>
      <c r="AV681" s="15" t="s">
        <v>158</v>
      </c>
      <c r="AW681" s="15" t="s">
        <v>37</v>
      </c>
      <c r="AX681" s="15" t="s">
        <v>83</v>
      </c>
      <c r="AY681" s="277" t="s">
        <v>151</v>
      </c>
    </row>
    <row r="682" s="2" customFormat="1" ht="24" customHeight="1">
      <c r="A682" s="41"/>
      <c r="B682" s="42"/>
      <c r="C682" s="229" t="s">
        <v>888</v>
      </c>
      <c r="D682" s="229" t="s">
        <v>154</v>
      </c>
      <c r="E682" s="230" t="s">
        <v>889</v>
      </c>
      <c r="F682" s="231" t="s">
        <v>890</v>
      </c>
      <c r="G682" s="232" t="s">
        <v>180</v>
      </c>
      <c r="H682" s="233">
        <v>9.2390000000000008</v>
      </c>
      <c r="I682" s="234"/>
      <c r="J682" s="235">
        <f>ROUND(I682*H682,2)</f>
        <v>0</v>
      </c>
      <c r="K682" s="231" t="s">
        <v>165</v>
      </c>
      <c r="L682" s="47"/>
      <c r="M682" s="236" t="s">
        <v>19</v>
      </c>
      <c r="N682" s="237" t="s">
        <v>47</v>
      </c>
      <c r="O682" s="87"/>
      <c r="P682" s="238">
        <f>O682*H682</f>
        <v>0</v>
      </c>
      <c r="Q682" s="238">
        <v>0</v>
      </c>
      <c r="R682" s="238">
        <f>Q682*H682</f>
        <v>0</v>
      </c>
      <c r="S682" s="238">
        <v>0</v>
      </c>
      <c r="T682" s="239">
        <f>S682*H682</f>
        <v>0</v>
      </c>
      <c r="U682" s="41"/>
      <c r="V682" s="41"/>
      <c r="W682" s="41"/>
      <c r="X682" s="41"/>
      <c r="Y682" s="41"/>
      <c r="Z682" s="41"/>
      <c r="AA682" s="41"/>
      <c r="AB682" s="41"/>
      <c r="AC682" s="41"/>
      <c r="AD682" s="41"/>
      <c r="AE682" s="41"/>
      <c r="AR682" s="240" t="s">
        <v>266</v>
      </c>
      <c r="AT682" s="240" t="s">
        <v>154</v>
      </c>
      <c r="AU682" s="240" t="s">
        <v>86</v>
      </c>
      <c r="AY682" s="20" t="s">
        <v>151</v>
      </c>
      <c r="BE682" s="241">
        <f>IF(N682="základní",J682,0)</f>
        <v>0</v>
      </c>
      <c r="BF682" s="241">
        <f>IF(N682="snížená",J682,0)</f>
        <v>0</v>
      </c>
      <c r="BG682" s="241">
        <f>IF(N682="zákl. přenesená",J682,0)</f>
        <v>0</v>
      </c>
      <c r="BH682" s="241">
        <f>IF(N682="sníž. přenesená",J682,0)</f>
        <v>0</v>
      </c>
      <c r="BI682" s="241">
        <f>IF(N682="nulová",J682,0)</f>
        <v>0</v>
      </c>
      <c r="BJ682" s="20" t="s">
        <v>83</v>
      </c>
      <c r="BK682" s="241">
        <f>ROUND(I682*H682,2)</f>
        <v>0</v>
      </c>
      <c r="BL682" s="20" t="s">
        <v>266</v>
      </c>
      <c r="BM682" s="240" t="s">
        <v>891</v>
      </c>
    </row>
    <row r="683" s="2" customFormat="1">
      <c r="A683" s="41"/>
      <c r="B683" s="42"/>
      <c r="C683" s="43"/>
      <c r="D683" s="244" t="s">
        <v>167</v>
      </c>
      <c r="E683" s="43"/>
      <c r="F683" s="254" t="s">
        <v>627</v>
      </c>
      <c r="G683" s="43"/>
      <c r="H683" s="43"/>
      <c r="I683" s="149"/>
      <c r="J683" s="43"/>
      <c r="K683" s="43"/>
      <c r="L683" s="47"/>
      <c r="M683" s="255"/>
      <c r="N683" s="256"/>
      <c r="O683" s="87"/>
      <c r="P683" s="87"/>
      <c r="Q683" s="87"/>
      <c r="R683" s="87"/>
      <c r="S683" s="87"/>
      <c r="T683" s="88"/>
      <c r="U683" s="41"/>
      <c r="V683" s="41"/>
      <c r="W683" s="41"/>
      <c r="X683" s="41"/>
      <c r="Y683" s="41"/>
      <c r="Z683" s="41"/>
      <c r="AA683" s="41"/>
      <c r="AB683" s="41"/>
      <c r="AC683" s="41"/>
      <c r="AD683" s="41"/>
      <c r="AE683" s="41"/>
      <c r="AT683" s="20" t="s">
        <v>167</v>
      </c>
      <c r="AU683" s="20" t="s">
        <v>86</v>
      </c>
    </row>
    <row r="684" s="12" customFormat="1" ht="22.8" customHeight="1">
      <c r="A684" s="12"/>
      <c r="B684" s="213"/>
      <c r="C684" s="214"/>
      <c r="D684" s="215" t="s">
        <v>75</v>
      </c>
      <c r="E684" s="227" t="s">
        <v>892</v>
      </c>
      <c r="F684" s="227" t="s">
        <v>893</v>
      </c>
      <c r="G684" s="214"/>
      <c r="H684" s="214"/>
      <c r="I684" s="217"/>
      <c r="J684" s="228">
        <f>BK684</f>
        <v>0</v>
      </c>
      <c r="K684" s="214"/>
      <c r="L684" s="219"/>
      <c r="M684" s="220"/>
      <c r="N684" s="221"/>
      <c r="O684" s="221"/>
      <c r="P684" s="222">
        <f>SUM(P685:P724)</f>
        <v>0</v>
      </c>
      <c r="Q684" s="221"/>
      <c r="R684" s="222">
        <f>SUM(R685:R724)</f>
        <v>7.7631500000000004</v>
      </c>
      <c r="S684" s="221"/>
      <c r="T684" s="223">
        <f>SUM(T685:T724)</f>
        <v>0</v>
      </c>
      <c r="U684" s="12"/>
      <c r="V684" s="12"/>
      <c r="W684" s="12"/>
      <c r="X684" s="12"/>
      <c r="Y684" s="12"/>
      <c r="Z684" s="12"/>
      <c r="AA684" s="12"/>
      <c r="AB684" s="12"/>
      <c r="AC684" s="12"/>
      <c r="AD684" s="12"/>
      <c r="AE684" s="12"/>
      <c r="AR684" s="224" t="s">
        <v>86</v>
      </c>
      <c r="AT684" s="225" t="s">
        <v>75</v>
      </c>
      <c r="AU684" s="225" t="s">
        <v>83</v>
      </c>
      <c r="AY684" s="224" t="s">
        <v>151</v>
      </c>
      <c r="BK684" s="226">
        <f>SUM(BK685:BK724)</f>
        <v>0</v>
      </c>
    </row>
    <row r="685" s="2" customFormat="1" ht="16.5" customHeight="1">
      <c r="A685" s="41"/>
      <c r="B685" s="42"/>
      <c r="C685" s="229" t="s">
        <v>894</v>
      </c>
      <c r="D685" s="229" t="s">
        <v>154</v>
      </c>
      <c r="E685" s="230" t="s">
        <v>895</v>
      </c>
      <c r="F685" s="231" t="s">
        <v>896</v>
      </c>
      <c r="G685" s="232" t="s">
        <v>157</v>
      </c>
      <c r="H685" s="233">
        <v>402.5</v>
      </c>
      <c r="I685" s="234"/>
      <c r="J685" s="235">
        <f>ROUND(I685*H685,2)</f>
        <v>0</v>
      </c>
      <c r="K685" s="231" t="s">
        <v>165</v>
      </c>
      <c r="L685" s="47"/>
      <c r="M685" s="236" t="s">
        <v>19</v>
      </c>
      <c r="N685" s="237" t="s">
        <v>47</v>
      </c>
      <c r="O685" s="87"/>
      <c r="P685" s="238">
        <f>O685*H685</f>
        <v>0</v>
      </c>
      <c r="Q685" s="238">
        <v>0</v>
      </c>
      <c r="R685" s="238">
        <f>Q685*H685</f>
        <v>0</v>
      </c>
      <c r="S685" s="238">
        <v>0</v>
      </c>
      <c r="T685" s="239">
        <f>S685*H685</f>
        <v>0</v>
      </c>
      <c r="U685" s="41"/>
      <c r="V685" s="41"/>
      <c r="W685" s="41"/>
      <c r="X685" s="41"/>
      <c r="Y685" s="41"/>
      <c r="Z685" s="41"/>
      <c r="AA685" s="41"/>
      <c r="AB685" s="41"/>
      <c r="AC685" s="41"/>
      <c r="AD685" s="41"/>
      <c r="AE685" s="41"/>
      <c r="AR685" s="240" t="s">
        <v>266</v>
      </c>
      <c r="AT685" s="240" t="s">
        <v>154</v>
      </c>
      <c r="AU685" s="240" t="s">
        <v>86</v>
      </c>
      <c r="AY685" s="20" t="s">
        <v>151</v>
      </c>
      <c r="BE685" s="241">
        <f>IF(N685="základní",J685,0)</f>
        <v>0</v>
      </c>
      <c r="BF685" s="241">
        <f>IF(N685="snížená",J685,0)</f>
        <v>0</v>
      </c>
      <c r="BG685" s="241">
        <f>IF(N685="zákl. přenesená",J685,0)</f>
        <v>0</v>
      </c>
      <c r="BH685" s="241">
        <f>IF(N685="sníž. přenesená",J685,0)</f>
        <v>0</v>
      </c>
      <c r="BI685" s="241">
        <f>IF(N685="nulová",J685,0)</f>
        <v>0</v>
      </c>
      <c r="BJ685" s="20" t="s">
        <v>83</v>
      </c>
      <c r="BK685" s="241">
        <f>ROUND(I685*H685,2)</f>
        <v>0</v>
      </c>
      <c r="BL685" s="20" t="s">
        <v>266</v>
      </c>
      <c r="BM685" s="240" t="s">
        <v>897</v>
      </c>
    </row>
    <row r="686" s="2" customFormat="1">
      <c r="A686" s="41"/>
      <c r="B686" s="42"/>
      <c r="C686" s="43"/>
      <c r="D686" s="244" t="s">
        <v>167</v>
      </c>
      <c r="E686" s="43"/>
      <c r="F686" s="254" t="s">
        <v>898</v>
      </c>
      <c r="G686" s="43"/>
      <c r="H686" s="43"/>
      <c r="I686" s="149"/>
      <c r="J686" s="43"/>
      <c r="K686" s="43"/>
      <c r="L686" s="47"/>
      <c r="M686" s="255"/>
      <c r="N686" s="256"/>
      <c r="O686" s="87"/>
      <c r="P686" s="87"/>
      <c r="Q686" s="87"/>
      <c r="R686" s="87"/>
      <c r="S686" s="87"/>
      <c r="T686" s="88"/>
      <c r="U686" s="41"/>
      <c r="V686" s="41"/>
      <c r="W686" s="41"/>
      <c r="X686" s="41"/>
      <c r="Y686" s="41"/>
      <c r="Z686" s="41"/>
      <c r="AA686" s="41"/>
      <c r="AB686" s="41"/>
      <c r="AC686" s="41"/>
      <c r="AD686" s="41"/>
      <c r="AE686" s="41"/>
      <c r="AT686" s="20" t="s">
        <v>167</v>
      </c>
      <c r="AU686" s="20" t="s">
        <v>86</v>
      </c>
    </row>
    <row r="687" s="14" customFormat="1">
      <c r="A687" s="14"/>
      <c r="B687" s="257"/>
      <c r="C687" s="258"/>
      <c r="D687" s="244" t="s">
        <v>160</v>
      </c>
      <c r="E687" s="259" t="s">
        <v>19</v>
      </c>
      <c r="F687" s="260" t="s">
        <v>209</v>
      </c>
      <c r="G687" s="258"/>
      <c r="H687" s="259" t="s">
        <v>19</v>
      </c>
      <c r="I687" s="261"/>
      <c r="J687" s="258"/>
      <c r="K687" s="258"/>
      <c r="L687" s="262"/>
      <c r="M687" s="263"/>
      <c r="N687" s="264"/>
      <c r="O687" s="264"/>
      <c r="P687" s="264"/>
      <c r="Q687" s="264"/>
      <c r="R687" s="264"/>
      <c r="S687" s="264"/>
      <c r="T687" s="265"/>
      <c r="U687" s="14"/>
      <c r="V687" s="14"/>
      <c r="W687" s="14"/>
      <c r="X687" s="14"/>
      <c r="Y687" s="14"/>
      <c r="Z687" s="14"/>
      <c r="AA687" s="14"/>
      <c r="AB687" s="14"/>
      <c r="AC687" s="14"/>
      <c r="AD687" s="14"/>
      <c r="AE687" s="14"/>
      <c r="AT687" s="266" t="s">
        <v>160</v>
      </c>
      <c r="AU687" s="266" t="s">
        <v>86</v>
      </c>
      <c r="AV687" s="14" t="s">
        <v>83</v>
      </c>
      <c r="AW687" s="14" t="s">
        <v>37</v>
      </c>
      <c r="AX687" s="14" t="s">
        <v>76</v>
      </c>
      <c r="AY687" s="266" t="s">
        <v>151</v>
      </c>
    </row>
    <row r="688" s="14" customFormat="1">
      <c r="A688" s="14"/>
      <c r="B688" s="257"/>
      <c r="C688" s="258"/>
      <c r="D688" s="244" t="s">
        <v>160</v>
      </c>
      <c r="E688" s="259" t="s">
        <v>19</v>
      </c>
      <c r="F688" s="260" t="s">
        <v>210</v>
      </c>
      <c r="G688" s="258"/>
      <c r="H688" s="259" t="s">
        <v>19</v>
      </c>
      <c r="I688" s="261"/>
      <c r="J688" s="258"/>
      <c r="K688" s="258"/>
      <c r="L688" s="262"/>
      <c r="M688" s="263"/>
      <c r="N688" s="264"/>
      <c r="O688" s="264"/>
      <c r="P688" s="264"/>
      <c r="Q688" s="264"/>
      <c r="R688" s="264"/>
      <c r="S688" s="264"/>
      <c r="T688" s="265"/>
      <c r="U688" s="14"/>
      <c r="V688" s="14"/>
      <c r="W688" s="14"/>
      <c r="X688" s="14"/>
      <c r="Y688" s="14"/>
      <c r="Z688" s="14"/>
      <c r="AA688" s="14"/>
      <c r="AB688" s="14"/>
      <c r="AC688" s="14"/>
      <c r="AD688" s="14"/>
      <c r="AE688" s="14"/>
      <c r="AT688" s="266" t="s">
        <v>160</v>
      </c>
      <c r="AU688" s="266" t="s">
        <v>86</v>
      </c>
      <c r="AV688" s="14" t="s">
        <v>83</v>
      </c>
      <c r="AW688" s="14" t="s">
        <v>37</v>
      </c>
      <c r="AX688" s="14" t="s">
        <v>76</v>
      </c>
      <c r="AY688" s="266" t="s">
        <v>151</v>
      </c>
    </row>
    <row r="689" s="13" customFormat="1">
      <c r="A689" s="13"/>
      <c r="B689" s="242"/>
      <c r="C689" s="243"/>
      <c r="D689" s="244" t="s">
        <v>160</v>
      </c>
      <c r="E689" s="245" t="s">
        <v>19</v>
      </c>
      <c r="F689" s="246" t="s">
        <v>899</v>
      </c>
      <c r="G689" s="243"/>
      <c r="H689" s="247">
        <v>10.413</v>
      </c>
      <c r="I689" s="248"/>
      <c r="J689" s="243"/>
      <c r="K689" s="243"/>
      <c r="L689" s="249"/>
      <c r="M689" s="250"/>
      <c r="N689" s="251"/>
      <c r="O689" s="251"/>
      <c r="P689" s="251"/>
      <c r="Q689" s="251"/>
      <c r="R689" s="251"/>
      <c r="S689" s="251"/>
      <c r="T689" s="252"/>
      <c r="U689" s="13"/>
      <c r="V689" s="13"/>
      <c r="W689" s="13"/>
      <c r="X689" s="13"/>
      <c r="Y689" s="13"/>
      <c r="Z689" s="13"/>
      <c r="AA689" s="13"/>
      <c r="AB689" s="13"/>
      <c r="AC689" s="13"/>
      <c r="AD689" s="13"/>
      <c r="AE689" s="13"/>
      <c r="AT689" s="253" t="s">
        <v>160</v>
      </c>
      <c r="AU689" s="253" t="s">
        <v>86</v>
      </c>
      <c r="AV689" s="13" t="s">
        <v>86</v>
      </c>
      <c r="AW689" s="13" t="s">
        <v>37</v>
      </c>
      <c r="AX689" s="13" t="s">
        <v>76</v>
      </c>
      <c r="AY689" s="253" t="s">
        <v>151</v>
      </c>
    </row>
    <row r="690" s="13" customFormat="1">
      <c r="A690" s="13"/>
      <c r="B690" s="242"/>
      <c r="C690" s="243"/>
      <c r="D690" s="244" t="s">
        <v>160</v>
      </c>
      <c r="E690" s="245" t="s">
        <v>19</v>
      </c>
      <c r="F690" s="246" t="s">
        <v>900</v>
      </c>
      <c r="G690" s="243"/>
      <c r="H690" s="247">
        <v>13.721</v>
      </c>
      <c r="I690" s="248"/>
      <c r="J690" s="243"/>
      <c r="K690" s="243"/>
      <c r="L690" s="249"/>
      <c r="M690" s="250"/>
      <c r="N690" s="251"/>
      <c r="O690" s="251"/>
      <c r="P690" s="251"/>
      <c r="Q690" s="251"/>
      <c r="R690" s="251"/>
      <c r="S690" s="251"/>
      <c r="T690" s="252"/>
      <c r="U690" s="13"/>
      <c r="V690" s="13"/>
      <c r="W690" s="13"/>
      <c r="X690" s="13"/>
      <c r="Y690" s="13"/>
      <c r="Z690" s="13"/>
      <c r="AA690" s="13"/>
      <c r="AB690" s="13"/>
      <c r="AC690" s="13"/>
      <c r="AD690" s="13"/>
      <c r="AE690" s="13"/>
      <c r="AT690" s="253" t="s">
        <v>160</v>
      </c>
      <c r="AU690" s="253" t="s">
        <v>86</v>
      </c>
      <c r="AV690" s="13" t="s">
        <v>86</v>
      </c>
      <c r="AW690" s="13" t="s">
        <v>37</v>
      </c>
      <c r="AX690" s="13" t="s">
        <v>76</v>
      </c>
      <c r="AY690" s="253" t="s">
        <v>151</v>
      </c>
    </row>
    <row r="691" s="13" customFormat="1">
      <c r="A691" s="13"/>
      <c r="B691" s="242"/>
      <c r="C691" s="243"/>
      <c r="D691" s="244" t="s">
        <v>160</v>
      </c>
      <c r="E691" s="245" t="s">
        <v>19</v>
      </c>
      <c r="F691" s="246" t="s">
        <v>901</v>
      </c>
      <c r="G691" s="243"/>
      <c r="H691" s="247">
        <v>19.300000000000001</v>
      </c>
      <c r="I691" s="248"/>
      <c r="J691" s="243"/>
      <c r="K691" s="243"/>
      <c r="L691" s="249"/>
      <c r="M691" s="250"/>
      <c r="N691" s="251"/>
      <c r="O691" s="251"/>
      <c r="P691" s="251"/>
      <c r="Q691" s="251"/>
      <c r="R691" s="251"/>
      <c r="S691" s="251"/>
      <c r="T691" s="252"/>
      <c r="U691" s="13"/>
      <c r="V691" s="13"/>
      <c r="W691" s="13"/>
      <c r="X691" s="13"/>
      <c r="Y691" s="13"/>
      <c r="Z691" s="13"/>
      <c r="AA691" s="13"/>
      <c r="AB691" s="13"/>
      <c r="AC691" s="13"/>
      <c r="AD691" s="13"/>
      <c r="AE691" s="13"/>
      <c r="AT691" s="253" t="s">
        <v>160</v>
      </c>
      <c r="AU691" s="253" t="s">
        <v>86</v>
      </c>
      <c r="AV691" s="13" t="s">
        <v>86</v>
      </c>
      <c r="AW691" s="13" t="s">
        <v>37</v>
      </c>
      <c r="AX691" s="13" t="s">
        <v>76</v>
      </c>
      <c r="AY691" s="253" t="s">
        <v>151</v>
      </c>
    </row>
    <row r="692" s="13" customFormat="1">
      <c r="A692" s="13"/>
      <c r="B692" s="242"/>
      <c r="C692" s="243"/>
      <c r="D692" s="244" t="s">
        <v>160</v>
      </c>
      <c r="E692" s="245" t="s">
        <v>19</v>
      </c>
      <c r="F692" s="246" t="s">
        <v>902</v>
      </c>
      <c r="G692" s="243"/>
      <c r="H692" s="247">
        <v>26.309999999999999</v>
      </c>
      <c r="I692" s="248"/>
      <c r="J692" s="243"/>
      <c r="K692" s="243"/>
      <c r="L692" s="249"/>
      <c r="M692" s="250"/>
      <c r="N692" s="251"/>
      <c r="O692" s="251"/>
      <c r="P692" s="251"/>
      <c r="Q692" s="251"/>
      <c r="R692" s="251"/>
      <c r="S692" s="251"/>
      <c r="T692" s="252"/>
      <c r="U692" s="13"/>
      <c r="V692" s="13"/>
      <c r="W692" s="13"/>
      <c r="X692" s="13"/>
      <c r="Y692" s="13"/>
      <c r="Z692" s="13"/>
      <c r="AA692" s="13"/>
      <c r="AB692" s="13"/>
      <c r="AC692" s="13"/>
      <c r="AD692" s="13"/>
      <c r="AE692" s="13"/>
      <c r="AT692" s="253" t="s">
        <v>160</v>
      </c>
      <c r="AU692" s="253" t="s">
        <v>86</v>
      </c>
      <c r="AV692" s="13" t="s">
        <v>86</v>
      </c>
      <c r="AW692" s="13" t="s">
        <v>37</v>
      </c>
      <c r="AX692" s="13" t="s">
        <v>76</v>
      </c>
      <c r="AY692" s="253" t="s">
        <v>151</v>
      </c>
    </row>
    <row r="693" s="13" customFormat="1">
      <c r="A693" s="13"/>
      <c r="B693" s="242"/>
      <c r="C693" s="243"/>
      <c r="D693" s="244" t="s">
        <v>160</v>
      </c>
      <c r="E693" s="245" t="s">
        <v>19</v>
      </c>
      <c r="F693" s="246" t="s">
        <v>903</v>
      </c>
      <c r="G693" s="243"/>
      <c r="H693" s="247">
        <v>25.875</v>
      </c>
      <c r="I693" s="248"/>
      <c r="J693" s="243"/>
      <c r="K693" s="243"/>
      <c r="L693" s="249"/>
      <c r="M693" s="250"/>
      <c r="N693" s="251"/>
      <c r="O693" s="251"/>
      <c r="P693" s="251"/>
      <c r="Q693" s="251"/>
      <c r="R693" s="251"/>
      <c r="S693" s="251"/>
      <c r="T693" s="252"/>
      <c r="U693" s="13"/>
      <c r="V693" s="13"/>
      <c r="W693" s="13"/>
      <c r="X693" s="13"/>
      <c r="Y693" s="13"/>
      <c r="Z693" s="13"/>
      <c r="AA693" s="13"/>
      <c r="AB693" s="13"/>
      <c r="AC693" s="13"/>
      <c r="AD693" s="13"/>
      <c r="AE693" s="13"/>
      <c r="AT693" s="253" t="s">
        <v>160</v>
      </c>
      <c r="AU693" s="253" t="s">
        <v>86</v>
      </c>
      <c r="AV693" s="13" t="s">
        <v>86</v>
      </c>
      <c r="AW693" s="13" t="s">
        <v>37</v>
      </c>
      <c r="AX693" s="13" t="s">
        <v>76</v>
      </c>
      <c r="AY693" s="253" t="s">
        <v>151</v>
      </c>
    </row>
    <row r="694" s="13" customFormat="1">
      <c r="A694" s="13"/>
      <c r="B694" s="242"/>
      <c r="C694" s="243"/>
      <c r="D694" s="244" t="s">
        <v>160</v>
      </c>
      <c r="E694" s="245" t="s">
        <v>19</v>
      </c>
      <c r="F694" s="246" t="s">
        <v>904</v>
      </c>
      <c r="G694" s="243"/>
      <c r="H694" s="247">
        <v>27.18</v>
      </c>
      <c r="I694" s="248"/>
      <c r="J694" s="243"/>
      <c r="K694" s="243"/>
      <c r="L694" s="249"/>
      <c r="M694" s="250"/>
      <c r="N694" s="251"/>
      <c r="O694" s="251"/>
      <c r="P694" s="251"/>
      <c r="Q694" s="251"/>
      <c r="R694" s="251"/>
      <c r="S694" s="251"/>
      <c r="T694" s="252"/>
      <c r="U694" s="13"/>
      <c r="V694" s="13"/>
      <c r="W694" s="13"/>
      <c r="X694" s="13"/>
      <c r="Y694" s="13"/>
      <c r="Z694" s="13"/>
      <c r="AA694" s="13"/>
      <c r="AB694" s="13"/>
      <c r="AC694" s="13"/>
      <c r="AD694" s="13"/>
      <c r="AE694" s="13"/>
      <c r="AT694" s="253" t="s">
        <v>160</v>
      </c>
      <c r="AU694" s="253" t="s">
        <v>86</v>
      </c>
      <c r="AV694" s="13" t="s">
        <v>86</v>
      </c>
      <c r="AW694" s="13" t="s">
        <v>37</v>
      </c>
      <c r="AX694" s="13" t="s">
        <v>76</v>
      </c>
      <c r="AY694" s="253" t="s">
        <v>151</v>
      </c>
    </row>
    <row r="695" s="13" customFormat="1">
      <c r="A695" s="13"/>
      <c r="B695" s="242"/>
      <c r="C695" s="243"/>
      <c r="D695" s="244" t="s">
        <v>160</v>
      </c>
      <c r="E695" s="245" t="s">
        <v>19</v>
      </c>
      <c r="F695" s="246" t="s">
        <v>905</v>
      </c>
      <c r="G695" s="243"/>
      <c r="H695" s="247">
        <v>18.18</v>
      </c>
      <c r="I695" s="248"/>
      <c r="J695" s="243"/>
      <c r="K695" s="243"/>
      <c r="L695" s="249"/>
      <c r="M695" s="250"/>
      <c r="N695" s="251"/>
      <c r="O695" s="251"/>
      <c r="P695" s="251"/>
      <c r="Q695" s="251"/>
      <c r="R695" s="251"/>
      <c r="S695" s="251"/>
      <c r="T695" s="252"/>
      <c r="U695" s="13"/>
      <c r="V695" s="13"/>
      <c r="W695" s="13"/>
      <c r="X695" s="13"/>
      <c r="Y695" s="13"/>
      <c r="Z695" s="13"/>
      <c r="AA695" s="13"/>
      <c r="AB695" s="13"/>
      <c r="AC695" s="13"/>
      <c r="AD695" s="13"/>
      <c r="AE695" s="13"/>
      <c r="AT695" s="253" t="s">
        <v>160</v>
      </c>
      <c r="AU695" s="253" t="s">
        <v>86</v>
      </c>
      <c r="AV695" s="13" t="s">
        <v>86</v>
      </c>
      <c r="AW695" s="13" t="s">
        <v>37</v>
      </c>
      <c r="AX695" s="13" t="s">
        <v>76</v>
      </c>
      <c r="AY695" s="253" t="s">
        <v>151</v>
      </c>
    </row>
    <row r="696" s="13" customFormat="1">
      <c r="A696" s="13"/>
      <c r="B696" s="242"/>
      <c r="C696" s="243"/>
      <c r="D696" s="244" t="s">
        <v>160</v>
      </c>
      <c r="E696" s="245" t="s">
        <v>19</v>
      </c>
      <c r="F696" s="246" t="s">
        <v>906</v>
      </c>
      <c r="G696" s="243"/>
      <c r="H696" s="247">
        <v>18.379999999999999</v>
      </c>
      <c r="I696" s="248"/>
      <c r="J696" s="243"/>
      <c r="K696" s="243"/>
      <c r="L696" s="249"/>
      <c r="M696" s="250"/>
      <c r="N696" s="251"/>
      <c r="O696" s="251"/>
      <c r="P696" s="251"/>
      <c r="Q696" s="251"/>
      <c r="R696" s="251"/>
      <c r="S696" s="251"/>
      <c r="T696" s="252"/>
      <c r="U696" s="13"/>
      <c r="V696" s="13"/>
      <c r="W696" s="13"/>
      <c r="X696" s="13"/>
      <c r="Y696" s="13"/>
      <c r="Z696" s="13"/>
      <c r="AA696" s="13"/>
      <c r="AB696" s="13"/>
      <c r="AC696" s="13"/>
      <c r="AD696" s="13"/>
      <c r="AE696" s="13"/>
      <c r="AT696" s="253" t="s">
        <v>160</v>
      </c>
      <c r="AU696" s="253" t="s">
        <v>86</v>
      </c>
      <c r="AV696" s="13" t="s">
        <v>86</v>
      </c>
      <c r="AW696" s="13" t="s">
        <v>37</v>
      </c>
      <c r="AX696" s="13" t="s">
        <v>76</v>
      </c>
      <c r="AY696" s="253" t="s">
        <v>151</v>
      </c>
    </row>
    <row r="697" s="14" customFormat="1">
      <c r="A697" s="14"/>
      <c r="B697" s="257"/>
      <c r="C697" s="258"/>
      <c r="D697" s="244" t="s">
        <v>160</v>
      </c>
      <c r="E697" s="259" t="s">
        <v>19</v>
      </c>
      <c r="F697" s="260" t="s">
        <v>213</v>
      </c>
      <c r="G697" s="258"/>
      <c r="H697" s="259" t="s">
        <v>19</v>
      </c>
      <c r="I697" s="261"/>
      <c r="J697" s="258"/>
      <c r="K697" s="258"/>
      <c r="L697" s="262"/>
      <c r="M697" s="263"/>
      <c r="N697" s="264"/>
      <c r="O697" s="264"/>
      <c r="P697" s="264"/>
      <c r="Q697" s="264"/>
      <c r="R697" s="264"/>
      <c r="S697" s="264"/>
      <c r="T697" s="265"/>
      <c r="U697" s="14"/>
      <c r="V697" s="14"/>
      <c r="W697" s="14"/>
      <c r="X697" s="14"/>
      <c r="Y697" s="14"/>
      <c r="Z697" s="14"/>
      <c r="AA697" s="14"/>
      <c r="AB697" s="14"/>
      <c r="AC697" s="14"/>
      <c r="AD697" s="14"/>
      <c r="AE697" s="14"/>
      <c r="AT697" s="266" t="s">
        <v>160</v>
      </c>
      <c r="AU697" s="266" t="s">
        <v>86</v>
      </c>
      <c r="AV697" s="14" t="s">
        <v>83</v>
      </c>
      <c r="AW697" s="14" t="s">
        <v>37</v>
      </c>
      <c r="AX697" s="14" t="s">
        <v>76</v>
      </c>
      <c r="AY697" s="266" t="s">
        <v>151</v>
      </c>
    </row>
    <row r="698" s="13" customFormat="1">
      <c r="A698" s="13"/>
      <c r="B698" s="242"/>
      <c r="C698" s="243"/>
      <c r="D698" s="244" t="s">
        <v>160</v>
      </c>
      <c r="E698" s="245" t="s">
        <v>19</v>
      </c>
      <c r="F698" s="246" t="s">
        <v>907</v>
      </c>
      <c r="G698" s="243"/>
      <c r="H698" s="247">
        <v>11.324999999999999</v>
      </c>
      <c r="I698" s="248"/>
      <c r="J698" s="243"/>
      <c r="K698" s="243"/>
      <c r="L698" s="249"/>
      <c r="M698" s="250"/>
      <c r="N698" s="251"/>
      <c r="O698" s="251"/>
      <c r="P698" s="251"/>
      <c r="Q698" s="251"/>
      <c r="R698" s="251"/>
      <c r="S698" s="251"/>
      <c r="T698" s="252"/>
      <c r="U698" s="13"/>
      <c r="V698" s="13"/>
      <c r="W698" s="13"/>
      <c r="X698" s="13"/>
      <c r="Y698" s="13"/>
      <c r="Z698" s="13"/>
      <c r="AA698" s="13"/>
      <c r="AB698" s="13"/>
      <c r="AC698" s="13"/>
      <c r="AD698" s="13"/>
      <c r="AE698" s="13"/>
      <c r="AT698" s="253" t="s">
        <v>160</v>
      </c>
      <c r="AU698" s="253" t="s">
        <v>86</v>
      </c>
      <c r="AV698" s="13" t="s">
        <v>86</v>
      </c>
      <c r="AW698" s="13" t="s">
        <v>37</v>
      </c>
      <c r="AX698" s="13" t="s">
        <v>76</v>
      </c>
      <c r="AY698" s="253" t="s">
        <v>151</v>
      </c>
    </row>
    <row r="699" s="13" customFormat="1">
      <c r="A699" s="13"/>
      <c r="B699" s="242"/>
      <c r="C699" s="243"/>
      <c r="D699" s="244" t="s">
        <v>160</v>
      </c>
      <c r="E699" s="245" t="s">
        <v>19</v>
      </c>
      <c r="F699" s="246" t="s">
        <v>908</v>
      </c>
      <c r="G699" s="243"/>
      <c r="H699" s="247">
        <v>9.75</v>
      </c>
      <c r="I699" s="248"/>
      <c r="J699" s="243"/>
      <c r="K699" s="243"/>
      <c r="L699" s="249"/>
      <c r="M699" s="250"/>
      <c r="N699" s="251"/>
      <c r="O699" s="251"/>
      <c r="P699" s="251"/>
      <c r="Q699" s="251"/>
      <c r="R699" s="251"/>
      <c r="S699" s="251"/>
      <c r="T699" s="252"/>
      <c r="U699" s="13"/>
      <c r="V699" s="13"/>
      <c r="W699" s="13"/>
      <c r="X699" s="13"/>
      <c r="Y699" s="13"/>
      <c r="Z699" s="13"/>
      <c r="AA699" s="13"/>
      <c r="AB699" s="13"/>
      <c r="AC699" s="13"/>
      <c r="AD699" s="13"/>
      <c r="AE699" s="13"/>
      <c r="AT699" s="253" t="s">
        <v>160</v>
      </c>
      <c r="AU699" s="253" t="s">
        <v>86</v>
      </c>
      <c r="AV699" s="13" t="s">
        <v>86</v>
      </c>
      <c r="AW699" s="13" t="s">
        <v>37</v>
      </c>
      <c r="AX699" s="13" t="s">
        <v>76</v>
      </c>
      <c r="AY699" s="253" t="s">
        <v>151</v>
      </c>
    </row>
    <row r="700" s="13" customFormat="1">
      <c r="A700" s="13"/>
      <c r="B700" s="242"/>
      <c r="C700" s="243"/>
      <c r="D700" s="244" t="s">
        <v>160</v>
      </c>
      <c r="E700" s="245" t="s">
        <v>19</v>
      </c>
      <c r="F700" s="246" t="s">
        <v>909</v>
      </c>
      <c r="G700" s="243"/>
      <c r="H700" s="247">
        <v>19.742999999999999</v>
      </c>
      <c r="I700" s="248"/>
      <c r="J700" s="243"/>
      <c r="K700" s="243"/>
      <c r="L700" s="249"/>
      <c r="M700" s="250"/>
      <c r="N700" s="251"/>
      <c r="O700" s="251"/>
      <c r="P700" s="251"/>
      <c r="Q700" s="251"/>
      <c r="R700" s="251"/>
      <c r="S700" s="251"/>
      <c r="T700" s="252"/>
      <c r="U700" s="13"/>
      <c r="V700" s="13"/>
      <c r="W700" s="13"/>
      <c r="X700" s="13"/>
      <c r="Y700" s="13"/>
      <c r="Z700" s="13"/>
      <c r="AA700" s="13"/>
      <c r="AB700" s="13"/>
      <c r="AC700" s="13"/>
      <c r="AD700" s="13"/>
      <c r="AE700" s="13"/>
      <c r="AT700" s="253" t="s">
        <v>160</v>
      </c>
      <c r="AU700" s="253" t="s">
        <v>86</v>
      </c>
      <c r="AV700" s="13" t="s">
        <v>86</v>
      </c>
      <c r="AW700" s="13" t="s">
        <v>37</v>
      </c>
      <c r="AX700" s="13" t="s">
        <v>76</v>
      </c>
      <c r="AY700" s="253" t="s">
        <v>151</v>
      </c>
    </row>
    <row r="701" s="13" customFormat="1">
      <c r="A701" s="13"/>
      <c r="B701" s="242"/>
      <c r="C701" s="243"/>
      <c r="D701" s="244" t="s">
        <v>160</v>
      </c>
      <c r="E701" s="245" t="s">
        <v>19</v>
      </c>
      <c r="F701" s="246" t="s">
        <v>910</v>
      </c>
      <c r="G701" s="243"/>
      <c r="H701" s="247">
        <v>26.199999999999999</v>
      </c>
      <c r="I701" s="248"/>
      <c r="J701" s="243"/>
      <c r="K701" s="243"/>
      <c r="L701" s="249"/>
      <c r="M701" s="250"/>
      <c r="N701" s="251"/>
      <c r="O701" s="251"/>
      <c r="P701" s="251"/>
      <c r="Q701" s="251"/>
      <c r="R701" s="251"/>
      <c r="S701" s="251"/>
      <c r="T701" s="252"/>
      <c r="U701" s="13"/>
      <c r="V701" s="13"/>
      <c r="W701" s="13"/>
      <c r="X701" s="13"/>
      <c r="Y701" s="13"/>
      <c r="Z701" s="13"/>
      <c r="AA701" s="13"/>
      <c r="AB701" s="13"/>
      <c r="AC701" s="13"/>
      <c r="AD701" s="13"/>
      <c r="AE701" s="13"/>
      <c r="AT701" s="253" t="s">
        <v>160</v>
      </c>
      <c r="AU701" s="253" t="s">
        <v>86</v>
      </c>
      <c r="AV701" s="13" t="s">
        <v>86</v>
      </c>
      <c r="AW701" s="13" t="s">
        <v>37</v>
      </c>
      <c r="AX701" s="13" t="s">
        <v>76</v>
      </c>
      <c r="AY701" s="253" t="s">
        <v>151</v>
      </c>
    </row>
    <row r="702" s="13" customFormat="1">
      <c r="A702" s="13"/>
      <c r="B702" s="242"/>
      <c r="C702" s="243"/>
      <c r="D702" s="244" t="s">
        <v>160</v>
      </c>
      <c r="E702" s="245" t="s">
        <v>19</v>
      </c>
      <c r="F702" s="246" t="s">
        <v>911</v>
      </c>
      <c r="G702" s="243"/>
      <c r="H702" s="247">
        <v>25.375</v>
      </c>
      <c r="I702" s="248"/>
      <c r="J702" s="243"/>
      <c r="K702" s="243"/>
      <c r="L702" s="249"/>
      <c r="M702" s="250"/>
      <c r="N702" s="251"/>
      <c r="O702" s="251"/>
      <c r="P702" s="251"/>
      <c r="Q702" s="251"/>
      <c r="R702" s="251"/>
      <c r="S702" s="251"/>
      <c r="T702" s="252"/>
      <c r="U702" s="13"/>
      <c r="V702" s="13"/>
      <c r="W702" s="13"/>
      <c r="X702" s="13"/>
      <c r="Y702" s="13"/>
      <c r="Z702" s="13"/>
      <c r="AA702" s="13"/>
      <c r="AB702" s="13"/>
      <c r="AC702" s="13"/>
      <c r="AD702" s="13"/>
      <c r="AE702" s="13"/>
      <c r="AT702" s="253" t="s">
        <v>160</v>
      </c>
      <c r="AU702" s="253" t="s">
        <v>86</v>
      </c>
      <c r="AV702" s="13" t="s">
        <v>86</v>
      </c>
      <c r="AW702" s="13" t="s">
        <v>37</v>
      </c>
      <c r="AX702" s="13" t="s">
        <v>76</v>
      </c>
      <c r="AY702" s="253" t="s">
        <v>151</v>
      </c>
    </row>
    <row r="703" s="13" customFormat="1">
      <c r="A703" s="13"/>
      <c r="B703" s="242"/>
      <c r="C703" s="243"/>
      <c r="D703" s="244" t="s">
        <v>160</v>
      </c>
      <c r="E703" s="245" t="s">
        <v>19</v>
      </c>
      <c r="F703" s="246" t="s">
        <v>912</v>
      </c>
      <c r="G703" s="243"/>
      <c r="H703" s="247">
        <v>21.239999999999998</v>
      </c>
      <c r="I703" s="248"/>
      <c r="J703" s="243"/>
      <c r="K703" s="243"/>
      <c r="L703" s="249"/>
      <c r="M703" s="250"/>
      <c r="N703" s="251"/>
      <c r="O703" s="251"/>
      <c r="P703" s="251"/>
      <c r="Q703" s="251"/>
      <c r="R703" s="251"/>
      <c r="S703" s="251"/>
      <c r="T703" s="252"/>
      <c r="U703" s="13"/>
      <c r="V703" s="13"/>
      <c r="W703" s="13"/>
      <c r="X703" s="13"/>
      <c r="Y703" s="13"/>
      <c r="Z703" s="13"/>
      <c r="AA703" s="13"/>
      <c r="AB703" s="13"/>
      <c r="AC703" s="13"/>
      <c r="AD703" s="13"/>
      <c r="AE703" s="13"/>
      <c r="AT703" s="253" t="s">
        <v>160</v>
      </c>
      <c r="AU703" s="253" t="s">
        <v>86</v>
      </c>
      <c r="AV703" s="13" t="s">
        <v>86</v>
      </c>
      <c r="AW703" s="13" t="s">
        <v>37</v>
      </c>
      <c r="AX703" s="13" t="s">
        <v>76</v>
      </c>
      <c r="AY703" s="253" t="s">
        <v>151</v>
      </c>
    </row>
    <row r="704" s="14" customFormat="1">
      <c r="A704" s="14"/>
      <c r="B704" s="257"/>
      <c r="C704" s="258"/>
      <c r="D704" s="244" t="s">
        <v>160</v>
      </c>
      <c r="E704" s="259" t="s">
        <v>19</v>
      </c>
      <c r="F704" s="260" t="s">
        <v>216</v>
      </c>
      <c r="G704" s="258"/>
      <c r="H704" s="259" t="s">
        <v>19</v>
      </c>
      <c r="I704" s="261"/>
      <c r="J704" s="258"/>
      <c r="K704" s="258"/>
      <c r="L704" s="262"/>
      <c r="M704" s="263"/>
      <c r="N704" s="264"/>
      <c r="O704" s="264"/>
      <c r="P704" s="264"/>
      <c r="Q704" s="264"/>
      <c r="R704" s="264"/>
      <c r="S704" s="264"/>
      <c r="T704" s="265"/>
      <c r="U704" s="14"/>
      <c r="V704" s="14"/>
      <c r="W704" s="14"/>
      <c r="X704" s="14"/>
      <c r="Y704" s="14"/>
      <c r="Z704" s="14"/>
      <c r="AA704" s="14"/>
      <c r="AB704" s="14"/>
      <c r="AC704" s="14"/>
      <c r="AD704" s="14"/>
      <c r="AE704" s="14"/>
      <c r="AT704" s="266" t="s">
        <v>160</v>
      </c>
      <c r="AU704" s="266" t="s">
        <v>86</v>
      </c>
      <c r="AV704" s="14" t="s">
        <v>83</v>
      </c>
      <c r="AW704" s="14" t="s">
        <v>37</v>
      </c>
      <c r="AX704" s="14" t="s">
        <v>76</v>
      </c>
      <c r="AY704" s="266" t="s">
        <v>151</v>
      </c>
    </row>
    <row r="705" s="13" customFormat="1">
      <c r="A705" s="13"/>
      <c r="B705" s="242"/>
      <c r="C705" s="243"/>
      <c r="D705" s="244" t="s">
        <v>160</v>
      </c>
      <c r="E705" s="245" t="s">
        <v>19</v>
      </c>
      <c r="F705" s="246" t="s">
        <v>913</v>
      </c>
      <c r="G705" s="243"/>
      <c r="H705" s="247">
        <v>14.725</v>
      </c>
      <c r="I705" s="248"/>
      <c r="J705" s="243"/>
      <c r="K705" s="243"/>
      <c r="L705" s="249"/>
      <c r="M705" s="250"/>
      <c r="N705" s="251"/>
      <c r="O705" s="251"/>
      <c r="P705" s="251"/>
      <c r="Q705" s="251"/>
      <c r="R705" s="251"/>
      <c r="S705" s="251"/>
      <c r="T705" s="252"/>
      <c r="U705" s="13"/>
      <c r="V705" s="13"/>
      <c r="W705" s="13"/>
      <c r="X705" s="13"/>
      <c r="Y705" s="13"/>
      <c r="Z705" s="13"/>
      <c r="AA705" s="13"/>
      <c r="AB705" s="13"/>
      <c r="AC705" s="13"/>
      <c r="AD705" s="13"/>
      <c r="AE705" s="13"/>
      <c r="AT705" s="253" t="s">
        <v>160</v>
      </c>
      <c r="AU705" s="253" t="s">
        <v>86</v>
      </c>
      <c r="AV705" s="13" t="s">
        <v>86</v>
      </c>
      <c r="AW705" s="13" t="s">
        <v>37</v>
      </c>
      <c r="AX705" s="13" t="s">
        <v>76</v>
      </c>
      <c r="AY705" s="253" t="s">
        <v>151</v>
      </c>
    </row>
    <row r="706" s="13" customFormat="1">
      <c r="A706" s="13"/>
      <c r="B706" s="242"/>
      <c r="C706" s="243"/>
      <c r="D706" s="244" t="s">
        <v>160</v>
      </c>
      <c r="E706" s="245" t="s">
        <v>19</v>
      </c>
      <c r="F706" s="246" t="s">
        <v>914</v>
      </c>
      <c r="G706" s="243"/>
      <c r="H706" s="247">
        <v>9.75</v>
      </c>
      <c r="I706" s="248"/>
      <c r="J706" s="243"/>
      <c r="K706" s="243"/>
      <c r="L706" s="249"/>
      <c r="M706" s="250"/>
      <c r="N706" s="251"/>
      <c r="O706" s="251"/>
      <c r="P706" s="251"/>
      <c r="Q706" s="251"/>
      <c r="R706" s="251"/>
      <c r="S706" s="251"/>
      <c r="T706" s="252"/>
      <c r="U706" s="13"/>
      <c r="V706" s="13"/>
      <c r="W706" s="13"/>
      <c r="X706" s="13"/>
      <c r="Y706" s="13"/>
      <c r="Z706" s="13"/>
      <c r="AA706" s="13"/>
      <c r="AB706" s="13"/>
      <c r="AC706" s="13"/>
      <c r="AD706" s="13"/>
      <c r="AE706" s="13"/>
      <c r="AT706" s="253" t="s">
        <v>160</v>
      </c>
      <c r="AU706" s="253" t="s">
        <v>86</v>
      </c>
      <c r="AV706" s="13" t="s">
        <v>86</v>
      </c>
      <c r="AW706" s="13" t="s">
        <v>37</v>
      </c>
      <c r="AX706" s="13" t="s">
        <v>76</v>
      </c>
      <c r="AY706" s="253" t="s">
        <v>151</v>
      </c>
    </row>
    <row r="707" s="13" customFormat="1">
      <c r="A707" s="13"/>
      <c r="B707" s="242"/>
      <c r="C707" s="243"/>
      <c r="D707" s="244" t="s">
        <v>160</v>
      </c>
      <c r="E707" s="245" t="s">
        <v>19</v>
      </c>
      <c r="F707" s="246" t="s">
        <v>915</v>
      </c>
      <c r="G707" s="243"/>
      <c r="H707" s="247">
        <v>19.518000000000001</v>
      </c>
      <c r="I707" s="248"/>
      <c r="J707" s="243"/>
      <c r="K707" s="243"/>
      <c r="L707" s="249"/>
      <c r="M707" s="250"/>
      <c r="N707" s="251"/>
      <c r="O707" s="251"/>
      <c r="P707" s="251"/>
      <c r="Q707" s="251"/>
      <c r="R707" s="251"/>
      <c r="S707" s="251"/>
      <c r="T707" s="252"/>
      <c r="U707" s="13"/>
      <c r="V707" s="13"/>
      <c r="W707" s="13"/>
      <c r="X707" s="13"/>
      <c r="Y707" s="13"/>
      <c r="Z707" s="13"/>
      <c r="AA707" s="13"/>
      <c r="AB707" s="13"/>
      <c r="AC707" s="13"/>
      <c r="AD707" s="13"/>
      <c r="AE707" s="13"/>
      <c r="AT707" s="253" t="s">
        <v>160</v>
      </c>
      <c r="AU707" s="253" t="s">
        <v>86</v>
      </c>
      <c r="AV707" s="13" t="s">
        <v>86</v>
      </c>
      <c r="AW707" s="13" t="s">
        <v>37</v>
      </c>
      <c r="AX707" s="13" t="s">
        <v>76</v>
      </c>
      <c r="AY707" s="253" t="s">
        <v>151</v>
      </c>
    </row>
    <row r="708" s="13" customFormat="1">
      <c r="A708" s="13"/>
      <c r="B708" s="242"/>
      <c r="C708" s="243"/>
      <c r="D708" s="244" t="s">
        <v>160</v>
      </c>
      <c r="E708" s="245" t="s">
        <v>19</v>
      </c>
      <c r="F708" s="246" t="s">
        <v>916</v>
      </c>
      <c r="G708" s="243"/>
      <c r="H708" s="247">
        <v>26.199999999999999</v>
      </c>
      <c r="I708" s="248"/>
      <c r="J708" s="243"/>
      <c r="K708" s="243"/>
      <c r="L708" s="249"/>
      <c r="M708" s="250"/>
      <c r="N708" s="251"/>
      <c r="O708" s="251"/>
      <c r="P708" s="251"/>
      <c r="Q708" s="251"/>
      <c r="R708" s="251"/>
      <c r="S708" s="251"/>
      <c r="T708" s="252"/>
      <c r="U708" s="13"/>
      <c r="V708" s="13"/>
      <c r="W708" s="13"/>
      <c r="X708" s="13"/>
      <c r="Y708" s="13"/>
      <c r="Z708" s="13"/>
      <c r="AA708" s="13"/>
      <c r="AB708" s="13"/>
      <c r="AC708" s="13"/>
      <c r="AD708" s="13"/>
      <c r="AE708" s="13"/>
      <c r="AT708" s="253" t="s">
        <v>160</v>
      </c>
      <c r="AU708" s="253" t="s">
        <v>86</v>
      </c>
      <c r="AV708" s="13" t="s">
        <v>86</v>
      </c>
      <c r="AW708" s="13" t="s">
        <v>37</v>
      </c>
      <c r="AX708" s="13" t="s">
        <v>76</v>
      </c>
      <c r="AY708" s="253" t="s">
        <v>151</v>
      </c>
    </row>
    <row r="709" s="13" customFormat="1">
      <c r="A709" s="13"/>
      <c r="B709" s="242"/>
      <c r="C709" s="243"/>
      <c r="D709" s="244" t="s">
        <v>160</v>
      </c>
      <c r="E709" s="245" t="s">
        <v>19</v>
      </c>
      <c r="F709" s="246" t="s">
        <v>917</v>
      </c>
      <c r="G709" s="243"/>
      <c r="H709" s="247">
        <v>25.774999999999999</v>
      </c>
      <c r="I709" s="248"/>
      <c r="J709" s="243"/>
      <c r="K709" s="243"/>
      <c r="L709" s="249"/>
      <c r="M709" s="250"/>
      <c r="N709" s="251"/>
      <c r="O709" s="251"/>
      <c r="P709" s="251"/>
      <c r="Q709" s="251"/>
      <c r="R709" s="251"/>
      <c r="S709" s="251"/>
      <c r="T709" s="252"/>
      <c r="U709" s="13"/>
      <c r="V709" s="13"/>
      <c r="W709" s="13"/>
      <c r="X709" s="13"/>
      <c r="Y709" s="13"/>
      <c r="Z709" s="13"/>
      <c r="AA709" s="13"/>
      <c r="AB709" s="13"/>
      <c r="AC709" s="13"/>
      <c r="AD709" s="13"/>
      <c r="AE709" s="13"/>
      <c r="AT709" s="253" t="s">
        <v>160</v>
      </c>
      <c r="AU709" s="253" t="s">
        <v>86</v>
      </c>
      <c r="AV709" s="13" t="s">
        <v>86</v>
      </c>
      <c r="AW709" s="13" t="s">
        <v>37</v>
      </c>
      <c r="AX709" s="13" t="s">
        <v>76</v>
      </c>
      <c r="AY709" s="253" t="s">
        <v>151</v>
      </c>
    </row>
    <row r="710" s="13" customFormat="1">
      <c r="A710" s="13"/>
      <c r="B710" s="242"/>
      <c r="C710" s="243"/>
      <c r="D710" s="244" t="s">
        <v>160</v>
      </c>
      <c r="E710" s="245" t="s">
        <v>19</v>
      </c>
      <c r="F710" s="246" t="s">
        <v>918</v>
      </c>
      <c r="G710" s="243"/>
      <c r="H710" s="247">
        <v>21.239999999999998</v>
      </c>
      <c r="I710" s="248"/>
      <c r="J710" s="243"/>
      <c r="K710" s="243"/>
      <c r="L710" s="249"/>
      <c r="M710" s="250"/>
      <c r="N710" s="251"/>
      <c r="O710" s="251"/>
      <c r="P710" s="251"/>
      <c r="Q710" s="251"/>
      <c r="R710" s="251"/>
      <c r="S710" s="251"/>
      <c r="T710" s="252"/>
      <c r="U710" s="13"/>
      <c r="V710" s="13"/>
      <c r="W710" s="13"/>
      <c r="X710" s="13"/>
      <c r="Y710" s="13"/>
      <c r="Z710" s="13"/>
      <c r="AA710" s="13"/>
      <c r="AB710" s="13"/>
      <c r="AC710" s="13"/>
      <c r="AD710" s="13"/>
      <c r="AE710" s="13"/>
      <c r="AT710" s="253" t="s">
        <v>160</v>
      </c>
      <c r="AU710" s="253" t="s">
        <v>86</v>
      </c>
      <c r="AV710" s="13" t="s">
        <v>86</v>
      </c>
      <c r="AW710" s="13" t="s">
        <v>37</v>
      </c>
      <c r="AX710" s="13" t="s">
        <v>76</v>
      </c>
      <c r="AY710" s="253" t="s">
        <v>151</v>
      </c>
    </row>
    <row r="711" s="13" customFormat="1">
      <c r="A711" s="13"/>
      <c r="B711" s="242"/>
      <c r="C711" s="243"/>
      <c r="D711" s="244" t="s">
        <v>160</v>
      </c>
      <c r="E711" s="245" t="s">
        <v>19</v>
      </c>
      <c r="F711" s="246" t="s">
        <v>919</v>
      </c>
      <c r="G711" s="243"/>
      <c r="H711" s="247">
        <v>12.300000000000001</v>
      </c>
      <c r="I711" s="248"/>
      <c r="J711" s="243"/>
      <c r="K711" s="243"/>
      <c r="L711" s="249"/>
      <c r="M711" s="250"/>
      <c r="N711" s="251"/>
      <c r="O711" s="251"/>
      <c r="P711" s="251"/>
      <c r="Q711" s="251"/>
      <c r="R711" s="251"/>
      <c r="S711" s="251"/>
      <c r="T711" s="252"/>
      <c r="U711" s="13"/>
      <c r="V711" s="13"/>
      <c r="W711" s="13"/>
      <c r="X711" s="13"/>
      <c r="Y711" s="13"/>
      <c r="Z711" s="13"/>
      <c r="AA711" s="13"/>
      <c r="AB711" s="13"/>
      <c r="AC711" s="13"/>
      <c r="AD711" s="13"/>
      <c r="AE711" s="13"/>
      <c r="AT711" s="253" t="s">
        <v>160</v>
      </c>
      <c r="AU711" s="253" t="s">
        <v>86</v>
      </c>
      <c r="AV711" s="13" t="s">
        <v>86</v>
      </c>
      <c r="AW711" s="13" t="s">
        <v>37</v>
      </c>
      <c r="AX711" s="13" t="s">
        <v>76</v>
      </c>
      <c r="AY711" s="253" t="s">
        <v>151</v>
      </c>
    </row>
    <row r="712" s="15" customFormat="1">
      <c r="A712" s="15"/>
      <c r="B712" s="267"/>
      <c r="C712" s="268"/>
      <c r="D712" s="244" t="s">
        <v>160</v>
      </c>
      <c r="E712" s="269" t="s">
        <v>19</v>
      </c>
      <c r="F712" s="270" t="s">
        <v>172</v>
      </c>
      <c r="G712" s="268"/>
      <c r="H712" s="271">
        <v>402.5</v>
      </c>
      <c r="I712" s="272"/>
      <c r="J712" s="268"/>
      <c r="K712" s="268"/>
      <c r="L712" s="273"/>
      <c r="M712" s="274"/>
      <c r="N712" s="275"/>
      <c r="O712" s="275"/>
      <c r="P712" s="275"/>
      <c r="Q712" s="275"/>
      <c r="R712" s="275"/>
      <c r="S712" s="275"/>
      <c r="T712" s="276"/>
      <c r="U712" s="15"/>
      <c r="V712" s="15"/>
      <c r="W712" s="15"/>
      <c r="X712" s="15"/>
      <c r="Y712" s="15"/>
      <c r="Z712" s="15"/>
      <c r="AA712" s="15"/>
      <c r="AB712" s="15"/>
      <c r="AC712" s="15"/>
      <c r="AD712" s="15"/>
      <c r="AE712" s="15"/>
      <c r="AT712" s="277" t="s">
        <v>160</v>
      </c>
      <c r="AU712" s="277" t="s">
        <v>86</v>
      </c>
      <c r="AV712" s="15" t="s">
        <v>158</v>
      </c>
      <c r="AW712" s="15" t="s">
        <v>37</v>
      </c>
      <c r="AX712" s="15" t="s">
        <v>83</v>
      </c>
      <c r="AY712" s="277" t="s">
        <v>151</v>
      </c>
    </row>
    <row r="713" s="2" customFormat="1" ht="16.5" customHeight="1">
      <c r="A713" s="41"/>
      <c r="B713" s="42"/>
      <c r="C713" s="229" t="s">
        <v>920</v>
      </c>
      <c r="D713" s="229" t="s">
        <v>154</v>
      </c>
      <c r="E713" s="230" t="s">
        <v>921</v>
      </c>
      <c r="F713" s="231" t="s">
        <v>922</v>
      </c>
      <c r="G713" s="232" t="s">
        <v>157</v>
      </c>
      <c r="H713" s="233">
        <v>402.5</v>
      </c>
      <c r="I713" s="234"/>
      <c r="J713" s="235">
        <f>ROUND(I713*H713,2)</f>
        <v>0</v>
      </c>
      <c r="K713" s="231" t="s">
        <v>165</v>
      </c>
      <c r="L713" s="47"/>
      <c r="M713" s="236" t="s">
        <v>19</v>
      </c>
      <c r="N713" s="237" t="s">
        <v>47</v>
      </c>
      <c r="O713" s="87"/>
      <c r="P713" s="238">
        <f>O713*H713</f>
        <v>0</v>
      </c>
      <c r="Q713" s="238">
        <v>0.00029999999999999997</v>
      </c>
      <c r="R713" s="238">
        <f>Q713*H713</f>
        <v>0.12075</v>
      </c>
      <c r="S713" s="238">
        <v>0</v>
      </c>
      <c r="T713" s="239">
        <f>S713*H713</f>
        <v>0</v>
      </c>
      <c r="U713" s="41"/>
      <c r="V713" s="41"/>
      <c r="W713" s="41"/>
      <c r="X713" s="41"/>
      <c r="Y713" s="41"/>
      <c r="Z713" s="41"/>
      <c r="AA713" s="41"/>
      <c r="AB713" s="41"/>
      <c r="AC713" s="41"/>
      <c r="AD713" s="41"/>
      <c r="AE713" s="41"/>
      <c r="AR713" s="240" t="s">
        <v>266</v>
      </c>
      <c r="AT713" s="240" t="s">
        <v>154</v>
      </c>
      <c r="AU713" s="240" t="s">
        <v>86</v>
      </c>
      <c r="AY713" s="20" t="s">
        <v>151</v>
      </c>
      <c r="BE713" s="241">
        <f>IF(N713="základní",J713,0)</f>
        <v>0</v>
      </c>
      <c r="BF713" s="241">
        <f>IF(N713="snížená",J713,0)</f>
        <v>0</v>
      </c>
      <c r="BG713" s="241">
        <f>IF(N713="zákl. přenesená",J713,0)</f>
        <v>0</v>
      </c>
      <c r="BH713" s="241">
        <f>IF(N713="sníž. přenesená",J713,0)</f>
        <v>0</v>
      </c>
      <c r="BI713" s="241">
        <f>IF(N713="nulová",J713,0)</f>
        <v>0</v>
      </c>
      <c r="BJ713" s="20" t="s">
        <v>83</v>
      </c>
      <c r="BK713" s="241">
        <f>ROUND(I713*H713,2)</f>
        <v>0</v>
      </c>
      <c r="BL713" s="20" t="s">
        <v>266</v>
      </c>
      <c r="BM713" s="240" t="s">
        <v>923</v>
      </c>
    </row>
    <row r="714" s="2" customFormat="1">
      <c r="A714" s="41"/>
      <c r="B714" s="42"/>
      <c r="C714" s="43"/>
      <c r="D714" s="244" t="s">
        <v>167</v>
      </c>
      <c r="E714" s="43"/>
      <c r="F714" s="254" t="s">
        <v>898</v>
      </c>
      <c r="G714" s="43"/>
      <c r="H714" s="43"/>
      <c r="I714" s="149"/>
      <c r="J714" s="43"/>
      <c r="K714" s="43"/>
      <c r="L714" s="47"/>
      <c r="M714" s="255"/>
      <c r="N714" s="256"/>
      <c r="O714" s="87"/>
      <c r="P714" s="87"/>
      <c r="Q714" s="87"/>
      <c r="R714" s="87"/>
      <c r="S714" s="87"/>
      <c r="T714" s="88"/>
      <c r="U714" s="41"/>
      <c r="V714" s="41"/>
      <c r="W714" s="41"/>
      <c r="X714" s="41"/>
      <c r="Y714" s="41"/>
      <c r="Z714" s="41"/>
      <c r="AA714" s="41"/>
      <c r="AB714" s="41"/>
      <c r="AC714" s="41"/>
      <c r="AD714" s="41"/>
      <c r="AE714" s="41"/>
      <c r="AT714" s="20" t="s">
        <v>167</v>
      </c>
      <c r="AU714" s="20" t="s">
        <v>86</v>
      </c>
    </row>
    <row r="715" s="13" customFormat="1">
      <c r="A715" s="13"/>
      <c r="B715" s="242"/>
      <c r="C715" s="243"/>
      <c r="D715" s="244" t="s">
        <v>160</v>
      </c>
      <c r="E715" s="245" t="s">
        <v>19</v>
      </c>
      <c r="F715" s="246" t="s">
        <v>924</v>
      </c>
      <c r="G715" s="243"/>
      <c r="H715" s="247">
        <v>402.5</v>
      </c>
      <c r="I715" s="248"/>
      <c r="J715" s="243"/>
      <c r="K715" s="243"/>
      <c r="L715" s="249"/>
      <c r="M715" s="250"/>
      <c r="N715" s="251"/>
      <c r="O715" s="251"/>
      <c r="P715" s="251"/>
      <c r="Q715" s="251"/>
      <c r="R715" s="251"/>
      <c r="S715" s="251"/>
      <c r="T715" s="252"/>
      <c r="U715" s="13"/>
      <c r="V715" s="13"/>
      <c r="W715" s="13"/>
      <c r="X715" s="13"/>
      <c r="Y715" s="13"/>
      <c r="Z715" s="13"/>
      <c r="AA715" s="13"/>
      <c r="AB715" s="13"/>
      <c r="AC715" s="13"/>
      <c r="AD715" s="13"/>
      <c r="AE715" s="13"/>
      <c r="AT715" s="253" t="s">
        <v>160</v>
      </c>
      <c r="AU715" s="253" t="s">
        <v>86</v>
      </c>
      <c r="AV715" s="13" t="s">
        <v>86</v>
      </c>
      <c r="AW715" s="13" t="s">
        <v>37</v>
      </c>
      <c r="AX715" s="13" t="s">
        <v>83</v>
      </c>
      <c r="AY715" s="253" t="s">
        <v>151</v>
      </c>
    </row>
    <row r="716" s="2" customFormat="1" ht="24" customHeight="1">
      <c r="A716" s="41"/>
      <c r="B716" s="42"/>
      <c r="C716" s="229" t="s">
        <v>925</v>
      </c>
      <c r="D716" s="229" t="s">
        <v>154</v>
      </c>
      <c r="E716" s="230" t="s">
        <v>926</v>
      </c>
      <c r="F716" s="231" t="s">
        <v>927</v>
      </c>
      <c r="G716" s="232" t="s">
        <v>157</v>
      </c>
      <c r="H716" s="233">
        <v>402.5</v>
      </c>
      <c r="I716" s="234"/>
      <c r="J716" s="235">
        <f>ROUND(I716*H716,2)</f>
        <v>0</v>
      </c>
      <c r="K716" s="231" t="s">
        <v>165</v>
      </c>
      <c r="L716" s="47"/>
      <c r="M716" s="236" t="s">
        <v>19</v>
      </c>
      <c r="N716" s="237" t="s">
        <v>47</v>
      </c>
      <c r="O716" s="87"/>
      <c r="P716" s="238">
        <f>O716*H716</f>
        <v>0</v>
      </c>
      <c r="Q716" s="238">
        <v>0.0060000000000000001</v>
      </c>
      <c r="R716" s="238">
        <f>Q716*H716</f>
        <v>2.415</v>
      </c>
      <c r="S716" s="238">
        <v>0</v>
      </c>
      <c r="T716" s="239">
        <f>S716*H716</f>
        <v>0</v>
      </c>
      <c r="U716" s="41"/>
      <c r="V716" s="41"/>
      <c r="W716" s="41"/>
      <c r="X716" s="41"/>
      <c r="Y716" s="41"/>
      <c r="Z716" s="41"/>
      <c r="AA716" s="41"/>
      <c r="AB716" s="41"/>
      <c r="AC716" s="41"/>
      <c r="AD716" s="41"/>
      <c r="AE716" s="41"/>
      <c r="AR716" s="240" t="s">
        <v>266</v>
      </c>
      <c r="AT716" s="240" t="s">
        <v>154</v>
      </c>
      <c r="AU716" s="240" t="s">
        <v>86</v>
      </c>
      <c r="AY716" s="20" t="s">
        <v>151</v>
      </c>
      <c r="BE716" s="241">
        <f>IF(N716="základní",J716,0)</f>
        <v>0</v>
      </c>
      <c r="BF716" s="241">
        <f>IF(N716="snížená",J716,0)</f>
        <v>0</v>
      </c>
      <c r="BG716" s="241">
        <f>IF(N716="zákl. přenesená",J716,0)</f>
        <v>0</v>
      </c>
      <c r="BH716" s="241">
        <f>IF(N716="sníž. přenesená",J716,0)</f>
        <v>0</v>
      </c>
      <c r="BI716" s="241">
        <f>IF(N716="nulová",J716,0)</f>
        <v>0</v>
      </c>
      <c r="BJ716" s="20" t="s">
        <v>83</v>
      </c>
      <c r="BK716" s="241">
        <f>ROUND(I716*H716,2)</f>
        <v>0</v>
      </c>
      <c r="BL716" s="20" t="s">
        <v>266</v>
      </c>
      <c r="BM716" s="240" t="s">
        <v>928</v>
      </c>
    </row>
    <row r="717" s="2" customFormat="1">
      <c r="A717" s="41"/>
      <c r="B717" s="42"/>
      <c r="C717" s="43"/>
      <c r="D717" s="244" t="s">
        <v>167</v>
      </c>
      <c r="E717" s="43"/>
      <c r="F717" s="254" t="s">
        <v>884</v>
      </c>
      <c r="G717" s="43"/>
      <c r="H717" s="43"/>
      <c r="I717" s="149"/>
      <c r="J717" s="43"/>
      <c r="K717" s="43"/>
      <c r="L717" s="47"/>
      <c r="M717" s="255"/>
      <c r="N717" s="256"/>
      <c r="O717" s="87"/>
      <c r="P717" s="87"/>
      <c r="Q717" s="87"/>
      <c r="R717" s="87"/>
      <c r="S717" s="87"/>
      <c r="T717" s="88"/>
      <c r="U717" s="41"/>
      <c r="V717" s="41"/>
      <c r="W717" s="41"/>
      <c r="X717" s="41"/>
      <c r="Y717" s="41"/>
      <c r="Z717" s="41"/>
      <c r="AA717" s="41"/>
      <c r="AB717" s="41"/>
      <c r="AC717" s="41"/>
      <c r="AD717" s="41"/>
      <c r="AE717" s="41"/>
      <c r="AT717" s="20" t="s">
        <v>167</v>
      </c>
      <c r="AU717" s="20" t="s">
        <v>86</v>
      </c>
    </row>
    <row r="718" s="13" customFormat="1">
      <c r="A718" s="13"/>
      <c r="B718" s="242"/>
      <c r="C718" s="243"/>
      <c r="D718" s="244" t="s">
        <v>160</v>
      </c>
      <c r="E718" s="245" t="s">
        <v>19</v>
      </c>
      <c r="F718" s="246" t="s">
        <v>924</v>
      </c>
      <c r="G718" s="243"/>
      <c r="H718" s="247">
        <v>402.5</v>
      </c>
      <c r="I718" s="248"/>
      <c r="J718" s="243"/>
      <c r="K718" s="243"/>
      <c r="L718" s="249"/>
      <c r="M718" s="250"/>
      <c r="N718" s="251"/>
      <c r="O718" s="251"/>
      <c r="P718" s="251"/>
      <c r="Q718" s="251"/>
      <c r="R718" s="251"/>
      <c r="S718" s="251"/>
      <c r="T718" s="252"/>
      <c r="U718" s="13"/>
      <c r="V718" s="13"/>
      <c r="W718" s="13"/>
      <c r="X718" s="13"/>
      <c r="Y718" s="13"/>
      <c r="Z718" s="13"/>
      <c r="AA718" s="13"/>
      <c r="AB718" s="13"/>
      <c r="AC718" s="13"/>
      <c r="AD718" s="13"/>
      <c r="AE718" s="13"/>
      <c r="AT718" s="253" t="s">
        <v>160</v>
      </c>
      <c r="AU718" s="253" t="s">
        <v>86</v>
      </c>
      <c r="AV718" s="13" t="s">
        <v>86</v>
      </c>
      <c r="AW718" s="13" t="s">
        <v>37</v>
      </c>
      <c r="AX718" s="13" t="s">
        <v>83</v>
      </c>
      <c r="AY718" s="253" t="s">
        <v>151</v>
      </c>
    </row>
    <row r="719" s="2" customFormat="1" ht="16.5" customHeight="1">
      <c r="A719" s="41"/>
      <c r="B719" s="42"/>
      <c r="C719" s="278" t="s">
        <v>929</v>
      </c>
      <c r="D719" s="278" t="s">
        <v>186</v>
      </c>
      <c r="E719" s="279" t="s">
        <v>930</v>
      </c>
      <c r="F719" s="280" t="s">
        <v>931</v>
      </c>
      <c r="G719" s="281" t="s">
        <v>157</v>
      </c>
      <c r="H719" s="282">
        <v>443</v>
      </c>
      <c r="I719" s="283"/>
      <c r="J719" s="284">
        <f>ROUND(I719*H719,2)</f>
        <v>0</v>
      </c>
      <c r="K719" s="280" t="s">
        <v>165</v>
      </c>
      <c r="L719" s="285"/>
      <c r="M719" s="286" t="s">
        <v>19</v>
      </c>
      <c r="N719" s="287" t="s">
        <v>47</v>
      </c>
      <c r="O719" s="87"/>
      <c r="P719" s="238">
        <f>O719*H719</f>
        <v>0</v>
      </c>
      <c r="Q719" s="238">
        <v>0.0118</v>
      </c>
      <c r="R719" s="238">
        <f>Q719*H719</f>
        <v>5.2274000000000003</v>
      </c>
      <c r="S719" s="238">
        <v>0</v>
      </c>
      <c r="T719" s="239">
        <f>S719*H719</f>
        <v>0</v>
      </c>
      <c r="U719" s="41"/>
      <c r="V719" s="41"/>
      <c r="W719" s="41"/>
      <c r="X719" s="41"/>
      <c r="Y719" s="41"/>
      <c r="Z719" s="41"/>
      <c r="AA719" s="41"/>
      <c r="AB719" s="41"/>
      <c r="AC719" s="41"/>
      <c r="AD719" s="41"/>
      <c r="AE719" s="41"/>
      <c r="AR719" s="240" t="s">
        <v>394</v>
      </c>
      <c r="AT719" s="240" t="s">
        <v>186</v>
      </c>
      <c r="AU719" s="240" t="s">
        <v>86</v>
      </c>
      <c r="AY719" s="20" t="s">
        <v>151</v>
      </c>
      <c r="BE719" s="241">
        <f>IF(N719="základní",J719,0)</f>
        <v>0</v>
      </c>
      <c r="BF719" s="241">
        <f>IF(N719="snížená",J719,0)</f>
        <v>0</v>
      </c>
      <c r="BG719" s="241">
        <f>IF(N719="zákl. přenesená",J719,0)</f>
        <v>0</v>
      </c>
      <c r="BH719" s="241">
        <f>IF(N719="sníž. přenesená",J719,0)</f>
        <v>0</v>
      </c>
      <c r="BI719" s="241">
        <f>IF(N719="nulová",J719,0)</f>
        <v>0</v>
      </c>
      <c r="BJ719" s="20" t="s">
        <v>83</v>
      </c>
      <c r="BK719" s="241">
        <f>ROUND(I719*H719,2)</f>
        <v>0</v>
      </c>
      <c r="BL719" s="20" t="s">
        <v>266</v>
      </c>
      <c r="BM719" s="240" t="s">
        <v>932</v>
      </c>
    </row>
    <row r="720" s="13" customFormat="1">
      <c r="A720" s="13"/>
      <c r="B720" s="242"/>
      <c r="C720" s="243"/>
      <c r="D720" s="244" t="s">
        <v>160</v>
      </c>
      <c r="E720" s="245" t="s">
        <v>19</v>
      </c>
      <c r="F720" s="246" t="s">
        <v>933</v>
      </c>
      <c r="G720" s="243"/>
      <c r="H720" s="247">
        <v>443</v>
      </c>
      <c r="I720" s="248"/>
      <c r="J720" s="243"/>
      <c r="K720" s="243"/>
      <c r="L720" s="249"/>
      <c r="M720" s="250"/>
      <c r="N720" s="251"/>
      <c r="O720" s="251"/>
      <c r="P720" s="251"/>
      <c r="Q720" s="251"/>
      <c r="R720" s="251"/>
      <c r="S720" s="251"/>
      <c r="T720" s="252"/>
      <c r="U720" s="13"/>
      <c r="V720" s="13"/>
      <c r="W720" s="13"/>
      <c r="X720" s="13"/>
      <c r="Y720" s="13"/>
      <c r="Z720" s="13"/>
      <c r="AA720" s="13"/>
      <c r="AB720" s="13"/>
      <c r="AC720" s="13"/>
      <c r="AD720" s="13"/>
      <c r="AE720" s="13"/>
      <c r="AT720" s="253" t="s">
        <v>160</v>
      </c>
      <c r="AU720" s="253" t="s">
        <v>86</v>
      </c>
      <c r="AV720" s="13" t="s">
        <v>86</v>
      </c>
      <c r="AW720" s="13" t="s">
        <v>37</v>
      </c>
      <c r="AX720" s="13" t="s">
        <v>83</v>
      </c>
      <c r="AY720" s="253" t="s">
        <v>151</v>
      </c>
    </row>
    <row r="721" s="2" customFormat="1" ht="24" customHeight="1">
      <c r="A721" s="41"/>
      <c r="B721" s="42"/>
      <c r="C721" s="229" t="s">
        <v>934</v>
      </c>
      <c r="D721" s="229" t="s">
        <v>154</v>
      </c>
      <c r="E721" s="230" t="s">
        <v>935</v>
      </c>
      <c r="F721" s="231" t="s">
        <v>936</v>
      </c>
      <c r="G721" s="232" t="s">
        <v>157</v>
      </c>
      <c r="H721" s="233">
        <v>402.5</v>
      </c>
      <c r="I721" s="234"/>
      <c r="J721" s="235">
        <f>ROUND(I721*H721,2)</f>
        <v>0</v>
      </c>
      <c r="K721" s="231" t="s">
        <v>19</v>
      </c>
      <c r="L721" s="47"/>
      <c r="M721" s="236" t="s">
        <v>19</v>
      </c>
      <c r="N721" s="237" t="s">
        <v>47</v>
      </c>
      <c r="O721" s="87"/>
      <c r="P721" s="238">
        <f>O721*H721</f>
        <v>0</v>
      </c>
      <c r="Q721" s="238">
        <v>0</v>
      </c>
      <c r="R721" s="238">
        <f>Q721*H721</f>
        <v>0</v>
      </c>
      <c r="S721" s="238">
        <v>0</v>
      </c>
      <c r="T721" s="239">
        <f>S721*H721</f>
        <v>0</v>
      </c>
      <c r="U721" s="41"/>
      <c r="V721" s="41"/>
      <c r="W721" s="41"/>
      <c r="X721" s="41"/>
      <c r="Y721" s="41"/>
      <c r="Z721" s="41"/>
      <c r="AA721" s="41"/>
      <c r="AB721" s="41"/>
      <c r="AC721" s="41"/>
      <c r="AD721" s="41"/>
      <c r="AE721" s="41"/>
      <c r="AR721" s="240" t="s">
        <v>266</v>
      </c>
      <c r="AT721" s="240" t="s">
        <v>154</v>
      </c>
      <c r="AU721" s="240" t="s">
        <v>86</v>
      </c>
      <c r="AY721" s="20" t="s">
        <v>151</v>
      </c>
      <c r="BE721" s="241">
        <f>IF(N721="základní",J721,0)</f>
        <v>0</v>
      </c>
      <c r="BF721" s="241">
        <f>IF(N721="snížená",J721,0)</f>
        <v>0</v>
      </c>
      <c r="BG721" s="241">
        <f>IF(N721="zákl. přenesená",J721,0)</f>
        <v>0</v>
      </c>
      <c r="BH721" s="241">
        <f>IF(N721="sníž. přenesená",J721,0)</f>
        <v>0</v>
      </c>
      <c r="BI721" s="241">
        <f>IF(N721="nulová",J721,0)</f>
        <v>0</v>
      </c>
      <c r="BJ721" s="20" t="s">
        <v>83</v>
      </c>
      <c r="BK721" s="241">
        <f>ROUND(I721*H721,2)</f>
        <v>0</v>
      </c>
      <c r="BL721" s="20" t="s">
        <v>266</v>
      </c>
      <c r="BM721" s="240" t="s">
        <v>937</v>
      </c>
    </row>
    <row r="722" s="13" customFormat="1">
      <c r="A722" s="13"/>
      <c r="B722" s="242"/>
      <c r="C722" s="243"/>
      <c r="D722" s="244" t="s">
        <v>160</v>
      </c>
      <c r="E722" s="245" t="s">
        <v>19</v>
      </c>
      <c r="F722" s="246" t="s">
        <v>924</v>
      </c>
      <c r="G722" s="243"/>
      <c r="H722" s="247">
        <v>402.5</v>
      </c>
      <c r="I722" s="248"/>
      <c r="J722" s="243"/>
      <c r="K722" s="243"/>
      <c r="L722" s="249"/>
      <c r="M722" s="250"/>
      <c r="N722" s="251"/>
      <c r="O722" s="251"/>
      <c r="P722" s="251"/>
      <c r="Q722" s="251"/>
      <c r="R722" s="251"/>
      <c r="S722" s="251"/>
      <c r="T722" s="252"/>
      <c r="U722" s="13"/>
      <c r="V722" s="13"/>
      <c r="W722" s="13"/>
      <c r="X722" s="13"/>
      <c r="Y722" s="13"/>
      <c r="Z722" s="13"/>
      <c r="AA722" s="13"/>
      <c r="AB722" s="13"/>
      <c r="AC722" s="13"/>
      <c r="AD722" s="13"/>
      <c r="AE722" s="13"/>
      <c r="AT722" s="253" t="s">
        <v>160</v>
      </c>
      <c r="AU722" s="253" t="s">
        <v>86</v>
      </c>
      <c r="AV722" s="13" t="s">
        <v>86</v>
      </c>
      <c r="AW722" s="13" t="s">
        <v>37</v>
      </c>
      <c r="AX722" s="13" t="s">
        <v>83</v>
      </c>
      <c r="AY722" s="253" t="s">
        <v>151</v>
      </c>
    </row>
    <row r="723" s="2" customFormat="1" ht="24" customHeight="1">
      <c r="A723" s="41"/>
      <c r="B723" s="42"/>
      <c r="C723" s="229" t="s">
        <v>938</v>
      </c>
      <c r="D723" s="229" t="s">
        <v>154</v>
      </c>
      <c r="E723" s="230" t="s">
        <v>939</v>
      </c>
      <c r="F723" s="231" t="s">
        <v>940</v>
      </c>
      <c r="G723" s="232" t="s">
        <v>180</v>
      </c>
      <c r="H723" s="233">
        <v>7.7629999999999999</v>
      </c>
      <c r="I723" s="234"/>
      <c r="J723" s="235">
        <f>ROUND(I723*H723,2)</f>
        <v>0</v>
      </c>
      <c r="K723" s="231" t="s">
        <v>165</v>
      </c>
      <c r="L723" s="47"/>
      <c r="M723" s="236" t="s">
        <v>19</v>
      </c>
      <c r="N723" s="237" t="s">
        <v>47</v>
      </c>
      <c r="O723" s="87"/>
      <c r="P723" s="238">
        <f>O723*H723</f>
        <v>0</v>
      </c>
      <c r="Q723" s="238">
        <v>0</v>
      </c>
      <c r="R723" s="238">
        <f>Q723*H723</f>
        <v>0</v>
      </c>
      <c r="S723" s="238">
        <v>0</v>
      </c>
      <c r="T723" s="239">
        <f>S723*H723</f>
        <v>0</v>
      </c>
      <c r="U723" s="41"/>
      <c r="V723" s="41"/>
      <c r="W723" s="41"/>
      <c r="X723" s="41"/>
      <c r="Y723" s="41"/>
      <c r="Z723" s="41"/>
      <c r="AA723" s="41"/>
      <c r="AB723" s="41"/>
      <c r="AC723" s="41"/>
      <c r="AD723" s="41"/>
      <c r="AE723" s="41"/>
      <c r="AR723" s="240" t="s">
        <v>266</v>
      </c>
      <c r="AT723" s="240" t="s">
        <v>154</v>
      </c>
      <c r="AU723" s="240" t="s">
        <v>86</v>
      </c>
      <c r="AY723" s="20" t="s">
        <v>151</v>
      </c>
      <c r="BE723" s="241">
        <f>IF(N723="základní",J723,0)</f>
        <v>0</v>
      </c>
      <c r="BF723" s="241">
        <f>IF(N723="snížená",J723,0)</f>
        <v>0</v>
      </c>
      <c r="BG723" s="241">
        <f>IF(N723="zákl. přenesená",J723,0)</f>
        <v>0</v>
      </c>
      <c r="BH723" s="241">
        <f>IF(N723="sníž. přenesená",J723,0)</f>
        <v>0</v>
      </c>
      <c r="BI723" s="241">
        <f>IF(N723="nulová",J723,0)</f>
        <v>0</v>
      </c>
      <c r="BJ723" s="20" t="s">
        <v>83</v>
      </c>
      <c r="BK723" s="241">
        <f>ROUND(I723*H723,2)</f>
        <v>0</v>
      </c>
      <c r="BL723" s="20" t="s">
        <v>266</v>
      </c>
      <c r="BM723" s="240" t="s">
        <v>941</v>
      </c>
    </row>
    <row r="724" s="2" customFormat="1">
      <c r="A724" s="41"/>
      <c r="B724" s="42"/>
      <c r="C724" s="43"/>
      <c r="D724" s="244" t="s">
        <v>167</v>
      </c>
      <c r="E724" s="43"/>
      <c r="F724" s="254" t="s">
        <v>627</v>
      </c>
      <c r="G724" s="43"/>
      <c r="H724" s="43"/>
      <c r="I724" s="149"/>
      <c r="J724" s="43"/>
      <c r="K724" s="43"/>
      <c r="L724" s="47"/>
      <c r="M724" s="255"/>
      <c r="N724" s="256"/>
      <c r="O724" s="87"/>
      <c r="P724" s="87"/>
      <c r="Q724" s="87"/>
      <c r="R724" s="87"/>
      <c r="S724" s="87"/>
      <c r="T724" s="88"/>
      <c r="U724" s="41"/>
      <c r="V724" s="41"/>
      <c r="W724" s="41"/>
      <c r="X724" s="41"/>
      <c r="Y724" s="41"/>
      <c r="Z724" s="41"/>
      <c r="AA724" s="41"/>
      <c r="AB724" s="41"/>
      <c r="AC724" s="41"/>
      <c r="AD724" s="41"/>
      <c r="AE724" s="41"/>
      <c r="AT724" s="20" t="s">
        <v>167</v>
      </c>
      <c r="AU724" s="20" t="s">
        <v>86</v>
      </c>
    </row>
    <row r="725" s="12" customFormat="1" ht="22.8" customHeight="1">
      <c r="A725" s="12"/>
      <c r="B725" s="213"/>
      <c r="C725" s="214"/>
      <c r="D725" s="215" t="s">
        <v>75</v>
      </c>
      <c r="E725" s="227" t="s">
        <v>942</v>
      </c>
      <c r="F725" s="227" t="s">
        <v>943</v>
      </c>
      <c r="G725" s="214"/>
      <c r="H725" s="214"/>
      <c r="I725" s="217"/>
      <c r="J725" s="228">
        <f>BK725</f>
        <v>0</v>
      </c>
      <c r="K725" s="214"/>
      <c r="L725" s="219"/>
      <c r="M725" s="220"/>
      <c r="N725" s="221"/>
      <c r="O725" s="221"/>
      <c r="P725" s="222">
        <f>SUM(P726:P772)</f>
        <v>0</v>
      </c>
      <c r="Q725" s="221"/>
      <c r="R725" s="222">
        <f>SUM(R726:R772)</f>
        <v>0.037904000000000007</v>
      </c>
      <c r="S725" s="221"/>
      <c r="T725" s="223">
        <f>SUM(T726:T772)</f>
        <v>0</v>
      </c>
      <c r="U725" s="12"/>
      <c r="V725" s="12"/>
      <c r="W725" s="12"/>
      <c r="X725" s="12"/>
      <c r="Y725" s="12"/>
      <c r="Z725" s="12"/>
      <c r="AA725" s="12"/>
      <c r="AB725" s="12"/>
      <c r="AC725" s="12"/>
      <c r="AD725" s="12"/>
      <c r="AE725" s="12"/>
      <c r="AR725" s="224" t="s">
        <v>86</v>
      </c>
      <c r="AT725" s="225" t="s">
        <v>75</v>
      </c>
      <c r="AU725" s="225" t="s">
        <v>83</v>
      </c>
      <c r="AY725" s="224" t="s">
        <v>151</v>
      </c>
      <c r="BK725" s="226">
        <f>SUM(BK726:BK772)</f>
        <v>0</v>
      </c>
    </row>
    <row r="726" s="2" customFormat="1" ht="24" customHeight="1">
      <c r="A726" s="41"/>
      <c r="B726" s="42"/>
      <c r="C726" s="229" t="s">
        <v>944</v>
      </c>
      <c r="D726" s="229" t="s">
        <v>154</v>
      </c>
      <c r="E726" s="230" t="s">
        <v>945</v>
      </c>
      <c r="F726" s="231" t="s">
        <v>946</v>
      </c>
      <c r="G726" s="232" t="s">
        <v>157</v>
      </c>
      <c r="H726" s="233">
        <v>23.699999999999999</v>
      </c>
      <c r="I726" s="234"/>
      <c r="J726" s="235">
        <f>ROUND(I726*H726,2)</f>
        <v>0</v>
      </c>
      <c r="K726" s="231" t="s">
        <v>165</v>
      </c>
      <c r="L726" s="47"/>
      <c r="M726" s="236" t="s">
        <v>19</v>
      </c>
      <c r="N726" s="237" t="s">
        <v>47</v>
      </c>
      <c r="O726" s="87"/>
      <c r="P726" s="238">
        <f>O726*H726</f>
        <v>0</v>
      </c>
      <c r="Q726" s="238">
        <v>8.0000000000000007E-05</v>
      </c>
      <c r="R726" s="238">
        <f>Q726*H726</f>
        <v>0.0018960000000000001</v>
      </c>
      <c r="S726" s="238">
        <v>0</v>
      </c>
      <c r="T726" s="239">
        <f>S726*H726</f>
        <v>0</v>
      </c>
      <c r="U726" s="41"/>
      <c r="V726" s="41"/>
      <c r="W726" s="41"/>
      <c r="X726" s="41"/>
      <c r="Y726" s="41"/>
      <c r="Z726" s="41"/>
      <c r="AA726" s="41"/>
      <c r="AB726" s="41"/>
      <c r="AC726" s="41"/>
      <c r="AD726" s="41"/>
      <c r="AE726" s="41"/>
      <c r="AR726" s="240" t="s">
        <v>266</v>
      </c>
      <c r="AT726" s="240" t="s">
        <v>154</v>
      </c>
      <c r="AU726" s="240" t="s">
        <v>86</v>
      </c>
      <c r="AY726" s="20" t="s">
        <v>151</v>
      </c>
      <c r="BE726" s="241">
        <f>IF(N726="základní",J726,0)</f>
        <v>0</v>
      </c>
      <c r="BF726" s="241">
        <f>IF(N726="snížená",J726,0)</f>
        <v>0</v>
      </c>
      <c r="BG726" s="241">
        <f>IF(N726="zákl. přenesená",J726,0)</f>
        <v>0</v>
      </c>
      <c r="BH726" s="241">
        <f>IF(N726="sníž. přenesená",J726,0)</f>
        <v>0</v>
      </c>
      <c r="BI726" s="241">
        <f>IF(N726="nulová",J726,0)</f>
        <v>0</v>
      </c>
      <c r="BJ726" s="20" t="s">
        <v>83</v>
      </c>
      <c r="BK726" s="241">
        <f>ROUND(I726*H726,2)</f>
        <v>0</v>
      </c>
      <c r="BL726" s="20" t="s">
        <v>266</v>
      </c>
      <c r="BM726" s="240" t="s">
        <v>947</v>
      </c>
    </row>
    <row r="727" s="14" customFormat="1">
      <c r="A727" s="14"/>
      <c r="B727" s="257"/>
      <c r="C727" s="258"/>
      <c r="D727" s="244" t="s">
        <v>160</v>
      </c>
      <c r="E727" s="259" t="s">
        <v>19</v>
      </c>
      <c r="F727" s="260" t="s">
        <v>948</v>
      </c>
      <c r="G727" s="258"/>
      <c r="H727" s="259" t="s">
        <v>19</v>
      </c>
      <c r="I727" s="261"/>
      <c r="J727" s="258"/>
      <c r="K727" s="258"/>
      <c r="L727" s="262"/>
      <c r="M727" s="263"/>
      <c r="N727" s="264"/>
      <c r="O727" s="264"/>
      <c r="P727" s="264"/>
      <c r="Q727" s="264"/>
      <c r="R727" s="264"/>
      <c r="S727" s="264"/>
      <c r="T727" s="265"/>
      <c r="U727" s="14"/>
      <c r="V727" s="14"/>
      <c r="W727" s="14"/>
      <c r="X727" s="14"/>
      <c r="Y727" s="14"/>
      <c r="Z727" s="14"/>
      <c r="AA727" s="14"/>
      <c r="AB727" s="14"/>
      <c r="AC727" s="14"/>
      <c r="AD727" s="14"/>
      <c r="AE727" s="14"/>
      <c r="AT727" s="266" t="s">
        <v>160</v>
      </c>
      <c r="AU727" s="266" t="s">
        <v>86</v>
      </c>
      <c r="AV727" s="14" t="s">
        <v>83</v>
      </c>
      <c r="AW727" s="14" t="s">
        <v>37</v>
      </c>
      <c r="AX727" s="14" t="s">
        <v>76</v>
      </c>
      <c r="AY727" s="266" t="s">
        <v>151</v>
      </c>
    </row>
    <row r="728" s="14" customFormat="1">
      <c r="A728" s="14"/>
      <c r="B728" s="257"/>
      <c r="C728" s="258"/>
      <c r="D728" s="244" t="s">
        <v>160</v>
      </c>
      <c r="E728" s="259" t="s">
        <v>19</v>
      </c>
      <c r="F728" s="260" t="s">
        <v>210</v>
      </c>
      <c r="G728" s="258"/>
      <c r="H728" s="259" t="s">
        <v>19</v>
      </c>
      <c r="I728" s="261"/>
      <c r="J728" s="258"/>
      <c r="K728" s="258"/>
      <c r="L728" s="262"/>
      <c r="M728" s="263"/>
      <c r="N728" s="264"/>
      <c r="O728" s="264"/>
      <c r="P728" s="264"/>
      <c r="Q728" s="264"/>
      <c r="R728" s="264"/>
      <c r="S728" s="264"/>
      <c r="T728" s="265"/>
      <c r="U728" s="14"/>
      <c r="V728" s="14"/>
      <c r="W728" s="14"/>
      <c r="X728" s="14"/>
      <c r="Y728" s="14"/>
      <c r="Z728" s="14"/>
      <c r="AA728" s="14"/>
      <c r="AB728" s="14"/>
      <c r="AC728" s="14"/>
      <c r="AD728" s="14"/>
      <c r="AE728" s="14"/>
      <c r="AT728" s="266" t="s">
        <v>160</v>
      </c>
      <c r="AU728" s="266" t="s">
        <v>86</v>
      </c>
      <c r="AV728" s="14" t="s">
        <v>83</v>
      </c>
      <c r="AW728" s="14" t="s">
        <v>37</v>
      </c>
      <c r="AX728" s="14" t="s">
        <v>76</v>
      </c>
      <c r="AY728" s="266" t="s">
        <v>151</v>
      </c>
    </row>
    <row r="729" s="13" customFormat="1">
      <c r="A729" s="13"/>
      <c r="B729" s="242"/>
      <c r="C729" s="243"/>
      <c r="D729" s="244" t="s">
        <v>160</v>
      </c>
      <c r="E729" s="245" t="s">
        <v>19</v>
      </c>
      <c r="F729" s="246" t="s">
        <v>949</v>
      </c>
      <c r="G729" s="243"/>
      <c r="H729" s="247">
        <v>7.8799999999999999</v>
      </c>
      <c r="I729" s="248"/>
      <c r="J729" s="243"/>
      <c r="K729" s="243"/>
      <c r="L729" s="249"/>
      <c r="M729" s="250"/>
      <c r="N729" s="251"/>
      <c r="O729" s="251"/>
      <c r="P729" s="251"/>
      <c r="Q729" s="251"/>
      <c r="R729" s="251"/>
      <c r="S729" s="251"/>
      <c r="T729" s="252"/>
      <c r="U729" s="13"/>
      <c r="V729" s="13"/>
      <c r="W729" s="13"/>
      <c r="X729" s="13"/>
      <c r="Y729" s="13"/>
      <c r="Z729" s="13"/>
      <c r="AA729" s="13"/>
      <c r="AB729" s="13"/>
      <c r="AC729" s="13"/>
      <c r="AD729" s="13"/>
      <c r="AE729" s="13"/>
      <c r="AT729" s="253" t="s">
        <v>160</v>
      </c>
      <c r="AU729" s="253" t="s">
        <v>86</v>
      </c>
      <c r="AV729" s="13" t="s">
        <v>86</v>
      </c>
      <c r="AW729" s="13" t="s">
        <v>37</v>
      </c>
      <c r="AX729" s="13" t="s">
        <v>76</v>
      </c>
      <c r="AY729" s="253" t="s">
        <v>151</v>
      </c>
    </row>
    <row r="730" s="14" customFormat="1">
      <c r="A730" s="14"/>
      <c r="B730" s="257"/>
      <c r="C730" s="258"/>
      <c r="D730" s="244" t="s">
        <v>160</v>
      </c>
      <c r="E730" s="259" t="s">
        <v>19</v>
      </c>
      <c r="F730" s="260" t="s">
        <v>213</v>
      </c>
      <c r="G730" s="258"/>
      <c r="H730" s="259" t="s">
        <v>19</v>
      </c>
      <c r="I730" s="261"/>
      <c r="J730" s="258"/>
      <c r="K730" s="258"/>
      <c r="L730" s="262"/>
      <c r="M730" s="263"/>
      <c r="N730" s="264"/>
      <c r="O730" s="264"/>
      <c r="P730" s="264"/>
      <c r="Q730" s="264"/>
      <c r="R730" s="264"/>
      <c r="S730" s="264"/>
      <c r="T730" s="265"/>
      <c r="U730" s="14"/>
      <c r="V730" s="14"/>
      <c r="W730" s="14"/>
      <c r="X730" s="14"/>
      <c r="Y730" s="14"/>
      <c r="Z730" s="14"/>
      <c r="AA730" s="14"/>
      <c r="AB730" s="14"/>
      <c r="AC730" s="14"/>
      <c r="AD730" s="14"/>
      <c r="AE730" s="14"/>
      <c r="AT730" s="266" t="s">
        <v>160</v>
      </c>
      <c r="AU730" s="266" t="s">
        <v>86</v>
      </c>
      <c r="AV730" s="14" t="s">
        <v>83</v>
      </c>
      <c r="AW730" s="14" t="s">
        <v>37</v>
      </c>
      <c r="AX730" s="14" t="s">
        <v>76</v>
      </c>
      <c r="AY730" s="266" t="s">
        <v>151</v>
      </c>
    </row>
    <row r="731" s="13" customFormat="1">
      <c r="A731" s="13"/>
      <c r="B731" s="242"/>
      <c r="C731" s="243"/>
      <c r="D731" s="244" t="s">
        <v>160</v>
      </c>
      <c r="E731" s="245" t="s">
        <v>19</v>
      </c>
      <c r="F731" s="246" t="s">
        <v>950</v>
      </c>
      <c r="G731" s="243"/>
      <c r="H731" s="247">
        <v>5.3129999999999997</v>
      </c>
      <c r="I731" s="248"/>
      <c r="J731" s="243"/>
      <c r="K731" s="243"/>
      <c r="L731" s="249"/>
      <c r="M731" s="250"/>
      <c r="N731" s="251"/>
      <c r="O731" s="251"/>
      <c r="P731" s="251"/>
      <c r="Q731" s="251"/>
      <c r="R731" s="251"/>
      <c r="S731" s="251"/>
      <c r="T731" s="252"/>
      <c r="U731" s="13"/>
      <c r="V731" s="13"/>
      <c r="W731" s="13"/>
      <c r="X731" s="13"/>
      <c r="Y731" s="13"/>
      <c r="Z731" s="13"/>
      <c r="AA731" s="13"/>
      <c r="AB731" s="13"/>
      <c r="AC731" s="13"/>
      <c r="AD731" s="13"/>
      <c r="AE731" s="13"/>
      <c r="AT731" s="253" t="s">
        <v>160</v>
      </c>
      <c r="AU731" s="253" t="s">
        <v>86</v>
      </c>
      <c r="AV731" s="13" t="s">
        <v>86</v>
      </c>
      <c r="AW731" s="13" t="s">
        <v>37</v>
      </c>
      <c r="AX731" s="13" t="s">
        <v>76</v>
      </c>
      <c r="AY731" s="253" t="s">
        <v>151</v>
      </c>
    </row>
    <row r="732" s="14" customFormat="1">
      <c r="A732" s="14"/>
      <c r="B732" s="257"/>
      <c r="C732" s="258"/>
      <c r="D732" s="244" t="s">
        <v>160</v>
      </c>
      <c r="E732" s="259" t="s">
        <v>19</v>
      </c>
      <c r="F732" s="260" t="s">
        <v>216</v>
      </c>
      <c r="G732" s="258"/>
      <c r="H732" s="259" t="s">
        <v>19</v>
      </c>
      <c r="I732" s="261"/>
      <c r="J732" s="258"/>
      <c r="K732" s="258"/>
      <c r="L732" s="262"/>
      <c r="M732" s="263"/>
      <c r="N732" s="264"/>
      <c r="O732" s="264"/>
      <c r="P732" s="264"/>
      <c r="Q732" s="264"/>
      <c r="R732" s="264"/>
      <c r="S732" s="264"/>
      <c r="T732" s="265"/>
      <c r="U732" s="14"/>
      <c r="V732" s="14"/>
      <c r="W732" s="14"/>
      <c r="X732" s="14"/>
      <c r="Y732" s="14"/>
      <c r="Z732" s="14"/>
      <c r="AA732" s="14"/>
      <c r="AB732" s="14"/>
      <c r="AC732" s="14"/>
      <c r="AD732" s="14"/>
      <c r="AE732" s="14"/>
      <c r="AT732" s="266" t="s">
        <v>160</v>
      </c>
      <c r="AU732" s="266" t="s">
        <v>86</v>
      </c>
      <c r="AV732" s="14" t="s">
        <v>83</v>
      </c>
      <c r="AW732" s="14" t="s">
        <v>37</v>
      </c>
      <c r="AX732" s="14" t="s">
        <v>76</v>
      </c>
      <c r="AY732" s="266" t="s">
        <v>151</v>
      </c>
    </row>
    <row r="733" s="13" customFormat="1">
      <c r="A733" s="13"/>
      <c r="B733" s="242"/>
      <c r="C733" s="243"/>
      <c r="D733" s="244" t="s">
        <v>160</v>
      </c>
      <c r="E733" s="245" t="s">
        <v>19</v>
      </c>
      <c r="F733" s="246" t="s">
        <v>951</v>
      </c>
      <c r="G733" s="243"/>
      <c r="H733" s="247">
        <v>5.1740000000000004</v>
      </c>
      <c r="I733" s="248"/>
      <c r="J733" s="243"/>
      <c r="K733" s="243"/>
      <c r="L733" s="249"/>
      <c r="M733" s="250"/>
      <c r="N733" s="251"/>
      <c r="O733" s="251"/>
      <c r="P733" s="251"/>
      <c r="Q733" s="251"/>
      <c r="R733" s="251"/>
      <c r="S733" s="251"/>
      <c r="T733" s="252"/>
      <c r="U733" s="13"/>
      <c r="V733" s="13"/>
      <c r="W733" s="13"/>
      <c r="X733" s="13"/>
      <c r="Y733" s="13"/>
      <c r="Z733" s="13"/>
      <c r="AA733" s="13"/>
      <c r="AB733" s="13"/>
      <c r="AC733" s="13"/>
      <c r="AD733" s="13"/>
      <c r="AE733" s="13"/>
      <c r="AT733" s="253" t="s">
        <v>160</v>
      </c>
      <c r="AU733" s="253" t="s">
        <v>86</v>
      </c>
      <c r="AV733" s="13" t="s">
        <v>86</v>
      </c>
      <c r="AW733" s="13" t="s">
        <v>37</v>
      </c>
      <c r="AX733" s="13" t="s">
        <v>76</v>
      </c>
      <c r="AY733" s="253" t="s">
        <v>151</v>
      </c>
    </row>
    <row r="734" s="16" customFormat="1">
      <c r="A734" s="16"/>
      <c r="B734" s="288"/>
      <c r="C734" s="289"/>
      <c r="D734" s="244" t="s">
        <v>160</v>
      </c>
      <c r="E734" s="290" t="s">
        <v>19</v>
      </c>
      <c r="F734" s="291" t="s">
        <v>952</v>
      </c>
      <c r="G734" s="289"/>
      <c r="H734" s="292">
        <v>18.367000000000001</v>
      </c>
      <c r="I734" s="293"/>
      <c r="J734" s="289"/>
      <c r="K734" s="289"/>
      <c r="L734" s="294"/>
      <c r="M734" s="295"/>
      <c r="N734" s="296"/>
      <c r="O734" s="296"/>
      <c r="P734" s="296"/>
      <c r="Q734" s="296"/>
      <c r="R734" s="296"/>
      <c r="S734" s="296"/>
      <c r="T734" s="297"/>
      <c r="U734" s="16"/>
      <c r="V734" s="16"/>
      <c r="W734" s="16"/>
      <c r="X734" s="16"/>
      <c r="Y734" s="16"/>
      <c r="Z734" s="16"/>
      <c r="AA734" s="16"/>
      <c r="AB734" s="16"/>
      <c r="AC734" s="16"/>
      <c r="AD734" s="16"/>
      <c r="AE734" s="16"/>
      <c r="AT734" s="298" t="s">
        <v>160</v>
      </c>
      <c r="AU734" s="298" t="s">
        <v>86</v>
      </c>
      <c r="AV734" s="16" t="s">
        <v>152</v>
      </c>
      <c r="AW734" s="16" t="s">
        <v>37</v>
      </c>
      <c r="AX734" s="16" t="s">
        <v>76</v>
      </c>
      <c r="AY734" s="298" t="s">
        <v>151</v>
      </c>
    </row>
    <row r="735" s="13" customFormat="1">
      <c r="A735" s="13"/>
      <c r="B735" s="242"/>
      <c r="C735" s="243"/>
      <c r="D735" s="244" t="s">
        <v>160</v>
      </c>
      <c r="E735" s="245" t="s">
        <v>19</v>
      </c>
      <c r="F735" s="246" t="s">
        <v>953</v>
      </c>
      <c r="G735" s="243"/>
      <c r="H735" s="247">
        <v>5.3330000000000002</v>
      </c>
      <c r="I735" s="248"/>
      <c r="J735" s="243"/>
      <c r="K735" s="243"/>
      <c r="L735" s="249"/>
      <c r="M735" s="250"/>
      <c r="N735" s="251"/>
      <c r="O735" s="251"/>
      <c r="P735" s="251"/>
      <c r="Q735" s="251"/>
      <c r="R735" s="251"/>
      <c r="S735" s="251"/>
      <c r="T735" s="252"/>
      <c r="U735" s="13"/>
      <c r="V735" s="13"/>
      <c r="W735" s="13"/>
      <c r="X735" s="13"/>
      <c r="Y735" s="13"/>
      <c r="Z735" s="13"/>
      <c r="AA735" s="13"/>
      <c r="AB735" s="13"/>
      <c r="AC735" s="13"/>
      <c r="AD735" s="13"/>
      <c r="AE735" s="13"/>
      <c r="AT735" s="253" t="s">
        <v>160</v>
      </c>
      <c r="AU735" s="253" t="s">
        <v>86</v>
      </c>
      <c r="AV735" s="13" t="s">
        <v>86</v>
      </c>
      <c r="AW735" s="13" t="s">
        <v>37</v>
      </c>
      <c r="AX735" s="13" t="s">
        <v>76</v>
      </c>
      <c r="AY735" s="253" t="s">
        <v>151</v>
      </c>
    </row>
    <row r="736" s="15" customFormat="1">
      <c r="A736" s="15"/>
      <c r="B736" s="267"/>
      <c r="C736" s="268"/>
      <c r="D736" s="244" t="s">
        <v>160</v>
      </c>
      <c r="E736" s="269" t="s">
        <v>19</v>
      </c>
      <c r="F736" s="270" t="s">
        <v>172</v>
      </c>
      <c r="G736" s="268"/>
      <c r="H736" s="271">
        <v>23.699999999999999</v>
      </c>
      <c r="I736" s="272"/>
      <c r="J736" s="268"/>
      <c r="K736" s="268"/>
      <c r="L736" s="273"/>
      <c r="M736" s="274"/>
      <c r="N736" s="275"/>
      <c r="O736" s="275"/>
      <c r="P736" s="275"/>
      <c r="Q736" s="275"/>
      <c r="R736" s="275"/>
      <c r="S736" s="275"/>
      <c r="T736" s="276"/>
      <c r="U736" s="15"/>
      <c r="V736" s="15"/>
      <c r="W736" s="15"/>
      <c r="X736" s="15"/>
      <c r="Y736" s="15"/>
      <c r="Z736" s="15"/>
      <c r="AA736" s="15"/>
      <c r="AB736" s="15"/>
      <c r="AC736" s="15"/>
      <c r="AD736" s="15"/>
      <c r="AE736" s="15"/>
      <c r="AT736" s="277" t="s">
        <v>160</v>
      </c>
      <c r="AU736" s="277" t="s">
        <v>86</v>
      </c>
      <c r="AV736" s="15" t="s">
        <v>158</v>
      </c>
      <c r="AW736" s="15" t="s">
        <v>37</v>
      </c>
      <c r="AX736" s="15" t="s">
        <v>83</v>
      </c>
      <c r="AY736" s="277" t="s">
        <v>151</v>
      </c>
    </row>
    <row r="737" s="2" customFormat="1" ht="16.5" customHeight="1">
      <c r="A737" s="41"/>
      <c r="B737" s="42"/>
      <c r="C737" s="229" t="s">
        <v>954</v>
      </c>
      <c r="D737" s="229" t="s">
        <v>154</v>
      </c>
      <c r="E737" s="230" t="s">
        <v>955</v>
      </c>
      <c r="F737" s="231" t="s">
        <v>956</v>
      </c>
      <c r="G737" s="232" t="s">
        <v>157</v>
      </c>
      <c r="H737" s="233">
        <v>5.5</v>
      </c>
      <c r="I737" s="234"/>
      <c r="J737" s="235">
        <f>ROUND(I737*H737,2)</f>
        <v>0</v>
      </c>
      <c r="K737" s="231" t="s">
        <v>165</v>
      </c>
      <c r="L737" s="47"/>
      <c r="M737" s="236" t="s">
        <v>19</v>
      </c>
      <c r="N737" s="237" t="s">
        <v>47</v>
      </c>
      <c r="O737" s="87"/>
      <c r="P737" s="238">
        <f>O737*H737</f>
        <v>0</v>
      </c>
      <c r="Q737" s="238">
        <v>0</v>
      </c>
      <c r="R737" s="238">
        <f>Q737*H737</f>
        <v>0</v>
      </c>
      <c r="S737" s="238">
        <v>0</v>
      </c>
      <c r="T737" s="239">
        <f>S737*H737</f>
        <v>0</v>
      </c>
      <c r="U737" s="41"/>
      <c r="V737" s="41"/>
      <c r="W737" s="41"/>
      <c r="X737" s="41"/>
      <c r="Y737" s="41"/>
      <c r="Z737" s="41"/>
      <c r="AA737" s="41"/>
      <c r="AB737" s="41"/>
      <c r="AC737" s="41"/>
      <c r="AD737" s="41"/>
      <c r="AE737" s="41"/>
      <c r="AR737" s="240" t="s">
        <v>266</v>
      </c>
      <c r="AT737" s="240" t="s">
        <v>154</v>
      </c>
      <c r="AU737" s="240" t="s">
        <v>86</v>
      </c>
      <c r="AY737" s="20" t="s">
        <v>151</v>
      </c>
      <c r="BE737" s="241">
        <f>IF(N737="základní",J737,0)</f>
        <v>0</v>
      </c>
      <c r="BF737" s="241">
        <f>IF(N737="snížená",J737,0)</f>
        <v>0</v>
      </c>
      <c r="BG737" s="241">
        <f>IF(N737="zákl. přenesená",J737,0)</f>
        <v>0</v>
      </c>
      <c r="BH737" s="241">
        <f>IF(N737="sníž. přenesená",J737,0)</f>
        <v>0</v>
      </c>
      <c r="BI737" s="241">
        <f>IF(N737="nulová",J737,0)</f>
        <v>0</v>
      </c>
      <c r="BJ737" s="20" t="s">
        <v>83</v>
      </c>
      <c r="BK737" s="241">
        <f>ROUND(I737*H737,2)</f>
        <v>0</v>
      </c>
      <c r="BL737" s="20" t="s">
        <v>266</v>
      </c>
      <c r="BM737" s="240" t="s">
        <v>957</v>
      </c>
    </row>
    <row r="738" s="14" customFormat="1">
      <c r="A738" s="14"/>
      <c r="B738" s="257"/>
      <c r="C738" s="258"/>
      <c r="D738" s="244" t="s">
        <v>160</v>
      </c>
      <c r="E738" s="259" t="s">
        <v>19</v>
      </c>
      <c r="F738" s="260" t="s">
        <v>958</v>
      </c>
      <c r="G738" s="258"/>
      <c r="H738" s="259" t="s">
        <v>19</v>
      </c>
      <c r="I738" s="261"/>
      <c r="J738" s="258"/>
      <c r="K738" s="258"/>
      <c r="L738" s="262"/>
      <c r="M738" s="263"/>
      <c r="N738" s="264"/>
      <c r="O738" s="264"/>
      <c r="P738" s="264"/>
      <c r="Q738" s="264"/>
      <c r="R738" s="264"/>
      <c r="S738" s="264"/>
      <c r="T738" s="265"/>
      <c r="U738" s="14"/>
      <c r="V738" s="14"/>
      <c r="W738" s="14"/>
      <c r="X738" s="14"/>
      <c r="Y738" s="14"/>
      <c r="Z738" s="14"/>
      <c r="AA738" s="14"/>
      <c r="AB738" s="14"/>
      <c r="AC738" s="14"/>
      <c r="AD738" s="14"/>
      <c r="AE738" s="14"/>
      <c r="AT738" s="266" t="s">
        <v>160</v>
      </c>
      <c r="AU738" s="266" t="s">
        <v>86</v>
      </c>
      <c r="AV738" s="14" t="s">
        <v>83</v>
      </c>
      <c r="AW738" s="14" t="s">
        <v>37</v>
      </c>
      <c r="AX738" s="14" t="s">
        <v>76</v>
      </c>
      <c r="AY738" s="266" t="s">
        <v>151</v>
      </c>
    </row>
    <row r="739" s="14" customFormat="1">
      <c r="A739" s="14"/>
      <c r="B739" s="257"/>
      <c r="C739" s="258"/>
      <c r="D739" s="244" t="s">
        <v>160</v>
      </c>
      <c r="E739" s="259" t="s">
        <v>19</v>
      </c>
      <c r="F739" s="260" t="s">
        <v>210</v>
      </c>
      <c r="G739" s="258"/>
      <c r="H739" s="259" t="s">
        <v>19</v>
      </c>
      <c r="I739" s="261"/>
      <c r="J739" s="258"/>
      <c r="K739" s="258"/>
      <c r="L739" s="262"/>
      <c r="M739" s="263"/>
      <c r="N739" s="264"/>
      <c r="O739" s="264"/>
      <c r="P739" s="264"/>
      <c r="Q739" s="264"/>
      <c r="R739" s="264"/>
      <c r="S739" s="264"/>
      <c r="T739" s="265"/>
      <c r="U739" s="14"/>
      <c r="V739" s="14"/>
      <c r="W739" s="14"/>
      <c r="X739" s="14"/>
      <c r="Y739" s="14"/>
      <c r="Z739" s="14"/>
      <c r="AA739" s="14"/>
      <c r="AB739" s="14"/>
      <c r="AC739" s="14"/>
      <c r="AD739" s="14"/>
      <c r="AE739" s="14"/>
      <c r="AT739" s="266" t="s">
        <v>160</v>
      </c>
      <c r="AU739" s="266" t="s">
        <v>86</v>
      </c>
      <c r="AV739" s="14" t="s">
        <v>83</v>
      </c>
      <c r="AW739" s="14" t="s">
        <v>37</v>
      </c>
      <c r="AX739" s="14" t="s">
        <v>76</v>
      </c>
      <c r="AY739" s="266" t="s">
        <v>151</v>
      </c>
    </row>
    <row r="740" s="13" customFormat="1">
      <c r="A740" s="13"/>
      <c r="B740" s="242"/>
      <c r="C740" s="243"/>
      <c r="D740" s="244" t="s">
        <v>160</v>
      </c>
      <c r="E740" s="245" t="s">
        <v>19</v>
      </c>
      <c r="F740" s="246" t="s">
        <v>959</v>
      </c>
      <c r="G740" s="243"/>
      <c r="H740" s="247">
        <v>2.133</v>
      </c>
      <c r="I740" s="248"/>
      <c r="J740" s="243"/>
      <c r="K740" s="243"/>
      <c r="L740" s="249"/>
      <c r="M740" s="250"/>
      <c r="N740" s="251"/>
      <c r="O740" s="251"/>
      <c r="P740" s="251"/>
      <c r="Q740" s="251"/>
      <c r="R740" s="251"/>
      <c r="S740" s="251"/>
      <c r="T740" s="252"/>
      <c r="U740" s="13"/>
      <c r="V740" s="13"/>
      <c r="W740" s="13"/>
      <c r="X740" s="13"/>
      <c r="Y740" s="13"/>
      <c r="Z740" s="13"/>
      <c r="AA740" s="13"/>
      <c r="AB740" s="13"/>
      <c r="AC740" s="13"/>
      <c r="AD740" s="13"/>
      <c r="AE740" s="13"/>
      <c r="AT740" s="253" t="s">
        <v>160</v>
      </c>
      <c r="AU740" s="253" t="s">
        <v>86</v>
      </c>
      <c r="AV740" s="13" t="s">
        <v>86</v>
      </c>
      <c r="AW740" s="13" t="s">
        <v>37</v>
      </c>
      <c r="AX740" s="13" t="s">
        <v>76</v>
      </c>
      <c r="AY740" s="253" t="s">
        <v>151</v>
      </c>
    </row>
    <row r="741" s="14" customFormat="1">
      <c r="A741" s="14"/>
      <c r="B741" s="257"/>
      <c r="C741" s="258"/>
      <c r="D741" s="244" t="s">
        <v>160</v>
      </c>
      <c r="E741" s="259" t="s">
        <v>19</v>
      </c>
      <c r="F741" s="260" t="s">
        <v>213</v>
      </c>
      <c r="G741" s="258"/>
      <c r="H741" s="259" t="s">
        <v>19</v>
      </c>
      <c r="I741" s="261"/>
      <c r="J741" s="258"/>
      <c r="K741" s="258"/>
      <c r="L741" s="262"/>
      <c r="M741" s="263"/>
      <c r="N741" s="264"/>
      <c r="O741" s="264"/>
      <c r="P741" s="264"/>
      <c r="Q741" s="264"/>
      <c r="R741" s="264"/>
      <c r="S741" s="264"/>
      <c r="T741" s="265"/>
      <c r="U741" s="14"/>
      <c r="V741" s="14"/>
      <c r="W741" s="14"/>
      <c r="X741" s="14"/>
      <c r="Y741" s="14"/>
      <c r="Z741" s="14"/>
      <c r="AA741" s="14"/>
      <c r="AB741" s="14"/>
      <c r="AC741" s="14"/>
      <c r="AD741" s="14"/>
      <c r="AE741" s="14"/>
      <c r="AT741" s="266" t="s">
        <v>160</v>
      </c>
      <c r="AU741" s="266" t="s">
        <v>86</v>
      </c>
      <c r="AV741" s="14" t="s">
        <v>83</v>
      </c>
      <c r="AW741" s="14" t="s">
        <v>37</v>
      </c>
      <c r="AX741" s="14" t="s">
        <v>76</v>
      </c>
      <c r="AY741" s="266" t="s">
        <v>151</v>
      </c>
    </row>
    <row r="742" s="13" customFormat="1">
      <c r="A742" s="13"/>
      <c r="B742" s="242"/>
      <c r="C742" s="243"/>
      <c r="D742" s="244" t="s">
        <v>160</v>
      </c>
      <c r="E742" s="245" t="s">
        <v>19</v>
      </c>
      <c r="F742" s="246" t="s">
        <v>960</v>
      </c>
      <c r="G742" s="243"/>
      <c r="H742" s="247">
        <v>1.067</v>
      </c>
      <c r="I742" s="248"/>
      <c r="J742" s="243"/>
      <c r="K742" s="243"/>
      <c r="L742" s="249"/>
      <c r="M742" s="250"/>
      <c r="N742" s="251"/>
      <c r="O742" s="251"/>
      <c r="P742" s="251"/>
      <c r="Q742" s="251"/>
      <c r="R742" s="251"/>
      <c r="S742" s="251"/>
      <c r="T742" s="252"/>
      <c r="U742" s="13"/>
      <c r="V742" s="13"/>
      <c r="W742" s="13"/>
      <c r="X742" s="13"/>
      <c r="Y742" s="13"/>
      <c r="Z742" s="13"/>
      <c r="AA742" s="13"/>
      <c r="AB742" s="13"/>
      <c r="AC742" s="13"/>
      <c r="AD742" s="13"/>
      <c r="AE742" s="13"/>
      <c r="AT742" s="253" t="s">
        <v>160</v>
      </c>
      <c r="AU742" s="253" t="s">
        <v>86</v>
      </c>
      <c r="AV742" s="13" t="s">
        <v>86</v>
      </c>
      <c r="AW742" s="13" t="s">
        <v>37</v>
      </c>
      <c r="AX742" s="13" t="s">
        <v>76</v>
      </c>
      <c r="AY742" s="253" t="s">
        <v>151</v>
      </c>
    </row>
    <row r="743" s="14" customFormat="1">
      <c r="A743" s="14"/>
      <c r="B743" s="257"/>
      <c r="C743" s="258"/>
      <c r="D743" s="244" t="s">
        <v>160</v>
      </c>
      <c r="E743" s="259" t="s">
        <v>19</v>
      </c>
      <c r="F743" s="260" t="s">
        <v>216</v>
      </c>
      <c r="G743" s="258"/>
      <c r="H743" s="259" t="s">
        <v>19</v>
      </c>
      <c r="I743" s="261"/>
      <c r="J743" s="258"/>
      <c r="K743" s="258"/>
      <c r="L743" s="262"/>
      <c r="M743" s="263"/>
      <c r="N743" s="264"/>
      <c r="O743" s="264"/>
      <c r="P743" s="264"/>
      <c r="Q743" s="264"/>
      <c r="R743" s="264"/>
      <c r="S743" s="264"/>
      <c r="T743" s="265"/>
      <c r="U743" s="14"/>
      <c r="V743" s="14"/>
      <c r="W743" s="14"/>
      <c r="X743" s="14"/>
      <c r="Y743" s="14"/>
      <c r="Z743" s="14"/>
      <c r="AA743" s="14"/>
      <c r="AB743" s="14"/>
      <c r="AC743" s="14"/>
      <c r="AD743" s="14"/>
      <c r="AE743" s="14"/>
      <c r="AT743" s="266" t="s">
        <v>160</v>
      </c>
      <c r="AU743" s="266" t="s">
        <v>86</v>
      </c>
      <c r="AV743" s="14" t="s">
        <v>83</v>
      </c>
      <c r="AW743" s="14" t="s">
        <v>37</v>
      </c>
      <c r="AX743" s="14" t="s">
        <v>76</v>
      </c>
      <c r="AY743" s="266" t="s">
        <v>151</v>
      </c>
    </row>
    <row r="744" s="13" customFormat="1">
      <c r="A744" s="13"/>
      <c r="B744" s="242"/>
      <c r="C744" s="243"/>
      <c r="D744" s="244" t="s">
        <v>160</v>
      </c>
      <c r="E744" s="245" t="s">
        <v>19</v>
      </c>
      <c r="F744" s="246" t="s">
        <v>961</v>
      </c>
      <c r="G744" s="243"/>
      <c r="H744" s="247">
        <v>2.2999999999999998</v>
      </c>
      <c r="I744" s="248"/>
      <c r="J744" s="243"/>
      <c r="K744" s="243"/>
      <c r="L744" s="249"/>
      <c r="M744" s="250"/>
      <c r="N744" s="251"/>
      <c r="O744" s="251"/>
      <c r="P744" s="251"/>
      <c r="Q744" s="251"/>
      <c r="R744" s="251"/>
      <c r="S744" s="251"/>
      <c r="T744" s="252"/>
      <c r="U744" s="13"/>
      <c r="V744" s="13"/>
      <c r="W744" s="13"/>
      <c r="X744" s="13"/>
      <c r="Y744" s="13"/>
      <c r="Z744" s="13"/>
      <c r="AA744" s="13"/>
      <c r="AB744" s="13"/>
      <c r="AC744" s="13"/>
      <c r="AD744" s="13"/>
      <c r="AE744" s="13"/>
      <c r="AT744" s="253" t="s">
        <v>160</v>
      </c>
      <c r="AU744" s="253" t="s">
        <v>86</v>
      </c>
      <c r="AV744" s="13" t="s">
        <v>86</v>
      </c>
      <c r="AW744" s="13" t="s">
        <v>37</v>
      </c>
      <c r="AX744" s="13" t="s">
        <v>76</v>
      </c>
      <c r="AY744" s="253" t="s">
        <v>151</v>
      </c>
    </row>
    <row r="745" s="15" customFormat="1">
      <c r="A745" s="15"/>
      <c r="B745" s="267"/>
      <c r="C745" s="268"/>
      <c r="D745" s="244" t="s">
        <v>160</v>
      </c>
      <c r="E745" s="269" t="s">
        <v>19</v>
      </c>
      <c r="F745" s="270" t="s">
        <v>172</v>
      </c>
      <c r="G745" s="268"/>
      <c r="H745" s="271">
        <v>5.5</v>
      </c>
      <c r="I745" s="272"/>
      <c r="J745" s="268"/>
      <c r="K745" s="268"/>
      <c r="L745" s="273"/>
      <c r="M745" s="274"/>
      <c r="N745" s="275"/>
      <c r="O745" s="275"/>
      <c r="P745" s="275"/>
      <c r="Q745" s="275"/>
      <c r="R745" s="275"/>
      <c r="S745" s="275"/>
      <c r="T745" s="276"/>
      <c r="U745" s="15"/>
      <c r="V745" s="15"/>
      <c r="W745" s="15"/>
      <c r="X745" s="15"/>
      <c r="Y745" s="15"/>
      <c r="Z745" s="15"/>
      <c r="AA745" s="15"/>
      <c r="AB745" s="15"/>
      <c r="AC745" s="15"/>
      <c r="AD745" s="15"/>
      <c r="AE745" s="15"/>
      <c r="AT745" s="277" t="s">
        <v>160</v>
      </c>
      <c r="AU745" s="277" t="s">
        <v>86</v>
      </c>
      <c r="AV745" s="15" t="s">
        <v>158</v>
      </c>
      <c r="AW745" s="15" t="s">
        <v>37</v>
      </c>
      <c r="AX745" s="15" t="s">
        <v>83</v>
      </c>
      <c r="AY745" s="277" t="s">
        <v>151</v>
      </c>
    </row>
    <row r="746" s="2" customFormat="1" ht="16.5" customHeight="1">
      <c r="A746" s="41"/>
      <c r="B746" s="42"/>
      <c r="C746" s="229" t="s">
        <v>962</v>
      </c>
      <c r="D746" s="229" t="s">
        <v>154</v>
      </c>
      <c r="E746" s="230" t="s">
        <v>963</v>
      </c>
      <c r="F746" s="231" t="s">
        <v>964</v>
      </c>
      <c r="G746" s="232" t="s">
        <v>157</v>
      </c>
      <c r="H746" s="233">
        <v>5.5</v>
      </c>
      <c r="I746" s="234"/>
      <c r="J746" s="235">
        <f>ROUND(I746*H746,2)</f>
        <v>0</v>
      </c>
      <c r="K746" s="231" t="s">
        <v>165</v>
      </c>
      <c r="L746" s="47"/>
      <c r="M746" s="236" t="s">
        <v>19</v>
      </c>
      <c r="N746" s="237" t="s">
        <v>47</v>
      </c>
      <c r="O746" s="87"/>
      <c r="P746" s="238">
        <f>O746*H746</f>
        <v>0</v>
      </c>
      <c r="Q746" s="238">
        <v>0.00013999999999999999</v>
      </c>
      <c r="R746" s="238">
        <f>Q746*H746</f>
        <v>0.00076999999999999996</v>
      </c>
      <c r="S746" s="238">
        <v>0</v>
      </c>
      <c r="T746" s="239">
        <f>S746*H746</f>
        <v>0</v>
      </c>
      <c r="U746" s="41"/>
      <c r="V746" s="41"/>
      <c r="W746" s="41"/>
      <c r="X746" s="41"/>
      <c r="Y746" s="41"/>
      <c r="Z746" s="41"/>
      <c r="AA746" s="41"/>
      <c r="AB746" s="41"/>
      <c r="AC746" s="41"/>
      <c r="AD746" s="41"/>
      <c r="AE746" s="41"/>
      <c r="AR746" s="240" t="s">
        <v>266</v>
      </c>
      <c r="AT746" s="240" t="s">
        <v>154</v>
      </c>
      <c r="AU746" s="240" t="s">
        <v>86</v>
      </c>
      <c r="AY746" s="20" t="s">
        <v>151</v>
      </c>
      <c r="BE746" s="241">
        <f>IF(N746="základní",J746,0)</f>
        <v>0</v>
      </c>
      <c r="BF746" s="241">
        <f>IF(N746="snížená",J746,0)</f>
        <v>0</v>
      </c>
      <c r="BG746" s="241">
        <f>IF(N746="zákl. přenesená",J746,0)</f>
        <v>0</v>
      </c>
      <c r="BH746" s="241">
        <f>IF(N746="sníž. přenesená",J746,0)</f>
        <v>0</v>
      </c>
      <c r="BI746" s="241">
        <f>IF(N746="nulová",J746,0)</f>
        <v>0</v>
      </c>
      <c r="BJ746" s="20" t="s">
        <v>83</v>
      </c>
      <c r="BK746" s="241">
        <f>ROUND(I746*H746,2)</f>
        <v>0</v>
      </c>
      <c r="BL746" s="20" t="s">
        <v>266</v>
      </c>
      <c r="BM746" s="240" t="s">
        <v>965</v>
      </c>
    </row>
    <row r="747" s="13" customFormat="1">
      <c r="A747" s="13"/>
      <c r="B747" s="242"/>
      <c r="C747" s="243"/>
      <c r="D747" s="244" t="s">
        <v>160</v>
      </c>
      <c r="E747" s="245" t="s">
        <v>19</v>
      </c>
      <c r="F747" s="246" t="s">
        <v>966</v>
      </c>
      <c r="G747" s="243"/>
      <c r="H747" s="247">
        <v>5.5</v>
      </c>
      <c r="I747" s="248"/>
      <c r="J747" s="243"/>
      <c r="K747" s="243"/>
      <c r="L747" s="249"/>
      <c r="M747" s="250"/>
      <c r="N747" s="251"/>
      <c r="O747" s="251"/>
      <c r="P747" s="251"/>
      <c r="Q747" s="251"/>
      <c r="R747" s="251"/>
      <c r="S747" s="251"/>
      <c r="T747" s="252"/>
      <c r="U747" s="13"/>
      <c r="V747" s="13"/>
      <c r="W747" s="13"/>
      <c r="X747" s="13"/>
      <c r="Y747" s="13"/>
      <c r="Z747" s="13"/>
      <c r="AA747" s="13"/>
      <c r="AB747" s="13"/>
      <c r="AC747" s="13"/>
      <c r="AD747" s="13"/>
      <c r="AE747" s="13"/>
      <c r="AT747" s="253" t="s">
        <v>160</v>
      </c>
      <c r="AU747" s="253" t="s">
        <v>86</v>
      </c>
      <c r="AV747" s="13" t="s">
        <v>86</v>
      </c>
      <c r="AW747" s="13" t="s">
        <v>37</v>
      </c>
      <c r="AX747" s="13" t="s">
        <v>83</v>
      </c>
      <c r="AY747" s="253" t="s">
        <v>151</v>
      </c>
    </row>
    <row r="748" s="2" customFormat="1" ht="16.5" customHeight="1">
      <c r="A748" s="41"/>
      <c r="B748" s="42"/>
      <c r="C748" s="229" t="s">
        <v>967</v>
      </c>
      <c r="D748" s="229" t="s">
        <v>154</v>
      </c>
      <c r="E748" s="230" t="s">
        <v>968</v>
      </c>
      <c r="F748" s="231" t="s">
        <v>969</v>
      </c>
      <c r="G748" s="232" t="s">
        <v>157</v>
      </c>
      <c r="H748" s="233">
        <v>23.699999999999999</v>
      </c>
      <c r="I748" s="234"/>
      <c r="J748" s="235">
        <f>ROUND(I748*H748,2)</f>
        <v>0</v>
      </c>
      <c r="K748" s="231" t="s">
        <v>165</v>
      </c>
      <c r="L748" s="47"/>
      <c r="M748" s="236" t="s">
        <v>19</v>
      </c>
      <c r="N748" s="237" t="s">
        <v>47</v>
      </c>
      <c r="O748" s="87"/>
      <c r="P748" s="238">
        <f>O748*H748</f>
        <v>0</v>
      </c>
      <c r="Q748" s="238">
        <v>0.00012</v>
      </c>
      <c r="R748" s="238">
        <f>Q748*H748</f>
        <v>0.0028440000000000002</v>
      </c>
      <c r="S748" s="238">
        <v>0</v>
      </c>
      <c r="T748" s="239">
        <f>S748*H748</f>
        <v>0</v>
      </c>
      <c r="U748" s="41"/>
      <c r="V748" s="41"/>
      <c r="W748" s="41"/>
      <c r="X748" s="41"/>
      <c r="Y748" s="41"/>
      <c r="Z748" s="41"/>
      <c r="AA748" s="41"/>
      <c r="AB748" s="41"/>
      <c r="AC748" s="41"/>
      <c r="AD748" s="41"/>
      <c r="AE748" s="41"/>
      <c r="AR748" s="240" t="s">
        <v>266</v>
      </c>
      <c r="AT748" s="240" t="s">
        <v>154</v>
      </c>
      <c r="AU748" s="240" t="s">
        <v>86</v>
      </c>
      <c r="AY748" s="20" t="s">
        <v>151</v>
      </c>
      <c r="BE748" s="241">
        <f>IF(N748="základní",J748,0)</f>
        <v>0</v>
      </c>
      <c r="BF748" s="241">
        <f>IF(N748="snížená",J748,0)</f>
        <v>0</v>
      </c>
      <c r="BG748" s="241">
        <f>IF(N748="zákl. přenesená",J748,0)</f>
        <v>0</v>
      </c>
      <c r="BH748" s="241">
        <f>IF(N748="sníž. přenesená",J748,0)</f>
        <v>0</v>
      </c>
      <c r="BI748" s="241">
        <f>IF(N748="nulová",J748,0)</f>
        <v>0</v>
      </c>
      <c r="BJ748" s="20" t="s">
        <v>83</v>
      </c>
      <c r="BK748" s="241">
        <f>ROUND(I748*H748,2)</f>
        <v>0</v>
      </c>
      <c r="BL748" s="20" t="s">
        <v>266</v>
      </c>
      <c r="BM748" s="240" t="s">
        <v>970</v>
      </c>
    </row>
    <row r="749" s="13" customFormat="1">
      <c r="A749" s="13"/>
      <c r="B749" s="242"/>
      <c r="C749" s="243"/>
      <c r="D749" s="244" t="s">
        <v>160</v>
      </c>
      <c r="E749" s="245" t="s">
        <v>19</v>
      </c>
      <c r="F749" s="246" t="s">
        <v>971</v>
      </c>
      <c r="G749" s="243"/>
      <c r="H749" s="247">
        <v>23.699999999999999</v>
      </c>
      <c r="I749" s="248"/>
      <c r="J749" s="243"/>
      <c r="K749" s="243"/>
      <c r="L749" s="249"/>
      <c r="M749" s="250"/>
      <c r="N749" s="251"/>
      <c r="O749" s="251"/>
      <c r="P749" s="251"/>
      <c r="Q749" s="251"/>
      <c r="R749" s="251"/>
      <c r="S749" s="251"/>
      <c r="T749" s="252"/>
      <c r="U749" s="13"/>
      <c r="V749" s="13"/>
      <c r="W749" s="13"/>
      <c r="X749" s="13"/>
      <c r="Y749" s="13"/>
      <c r="Z749" s="13"/>
      <c r="AA749" s="13"/>
      <c r="AB749" s="13"/>
      <c r="AC749" s="13"/>
      <c r="AD749" s="13"/>
      <c r="AE749" s="13"/>
      <c r="AT749" s="253" t="s">
        <v>160</v>
      </c>
      <c r="AU749" s="253" t="s">
        <v>86</v>
      </c>
      <c r="AV749" s="13" t="s">
        <v>86</v>
      </c>
      <c r="AW749" s="13" t="s">
        <v>37</v>
      </c>
      <c r="AX749" s="13" t="s">
        <v>83</v>
      </c>
      <c r="AY749" s="253" t="s">
        <v>151</v>
      </c>
    </row>
    <row r="750" s="2" customFormat="1" ht="16.5" customHeight="1">
      <c r="A750" s="41"/>
      <c r="B750" s="42"/>
      <c r="C750" s="229" t="s">
        <v>972</v>
      </c>
      <c r="D750" s="229" t="s">
        <v>154</v>
      </c>
      <c r="E750" s="230" t="s">
        <v>973</v>
      </c>
      <c r="F750" s="231" t="s">
        <v>974</v>
      </c>
      <c r="G750" s="232" t="s">
        <v>157</v>
      </c>
      <c r="H750" s="233">
        <v>23.699999999999999</v>
      </c>
      <c r="I750" s="234"/>
      <c r="J750" s="235">
        <f>ROUND(I750*H750,2)</f>
        <v>0</v>
      </c>
      <c r="K750" s="231" t="s">
        <v>165</v>
      </c>
      <c r="L750" s="47"/>
      <c r="M750" s="236" t="s">
        <v>19</v>
      </c>
      <c r="N750" s="237" t="s">
        <v>47</v>
      </c>
      <c r="O750" s="87"/>
      <c r="P750" s="238">
        <f>O750*H750</f>
        <v>0</v>
      </c>
      <c r="Q750" s="238">
        <v>0.00012</v>
      </c>
      <c r="R750" s="238">
        <f>Q750*H750</f>
        <v>0.0028440000000000002</v>
      </c>
      <c r="S750" s="238">
        <v>0</v>
      </c>
      <c r="T750" s="239">
        <f>S750*H750</f>
        <v>0</v>
      </c>
      <c r="U750" s="41"/>
      <c r="V750" s="41"/>
      <c r="W750" s="41"/>
      <c r="X750" s="41"/>
      <c r="Y750" s="41"/>
      <c r="Z750" s="41"/>
      <c r="AA750" s="41"/>
      <c r="AB750" s="41"/>
      <c r="AC750" s="41"/>
      <c r="AD750" s="41"/>
      <c r="AE750" s="41"/>
      <c r="AR750" s="240" t="s">
        <v>266</v>
      </c>
      <c r="AT750" s="240" t="s">
        <v>154</v>
      </c>
      <c r="AU750" s="240" t="s">
        <v>86</v>
      </c>
      <c r="AY750" s="20" t="s">
        <v>151</v>
      </c>
      <c r="BE750" s="241">
        <f>IF(N750="základní",J750,0)</f>
        <v>0</v>
      </c>
      <c r="BF750" s="241">
        <f>IF(N750="snížená",J750,0)</f>
        <v>0</v>
      </c>
      <c r="BG750" s="241">
        <f>IF(N750="zákl. přenesená",J750,0)</f>
        <v>0</v>
      </c>
      <c r="BH750" s="241">
        <f>IF(N750="sníž. přenesená",J750,0)</f>
        <v>0</v>
      </c>
      <c r="BI750" s="241">
        <f>IF(N750="nulová",J750,0)</f>
        <v>0</v>
      </c>
      <c r="BJ750" s="20" t="s">
        <v>83</v>
      </c>
      <c r="BK750" s="241">
        <f>ROUND(I750*H750,2)</f>
        <v>0</v>
      </c>
      <c r="BL750" s="20" t="s">
        <v>266</v>
      </c>
      <c r="BM750" s="240" t="s">
        <v>975</v>
      </c>
    </row>
    <row r="751" s="13" customFormat="1">
      <c r="A751" s="13"/>
      <c r="B751" s="242"/>
      <c r="C751" s="243"/>
      <c r="D751" s="244" t="s">
        <v>160</v>
      </c>
      <c r="E751" s="245" t="s">
        <v>19</v>
      </c>
      <c r="F751" s="246" t="s">
        <v>971</v>
      </c>
      <c r="G751" s="243"/>
      <c r="H751" s="247">
        <v>23.699999999999999</v>
      </c>
      <c r="I751" s="248"/>
      <c r="J751" s="243"/>
      <c r="K751" s="243"/>
      <c r="L751" s="249"/>
      <c r="M751" s="250"/>
      <c r="N751" s="251"/>
      <c r="O751" s="251"/>
      <c r="P751" s="251"/>
      <c r="Q751" s="251"/>
      <c r="R751" s="251"/>
      <c r="S751" s="251"/>
      <c r="T751" s="252"/>
      <c r="U751" s="13"/>
      <c r="V751" s="13"/>
      <c r="W751" s="13"/>
      <c r="X751" s="13"/>
      <c r="Y751" s="13"/>
      <c r="Z751" s="13"/>
      <c r="AA751" s="13"/>
      <c r="AB751" s="13"/>
      <c r="AC751" s="13"/>
      <c r="AD751" s="13"/>
      <c r="AE751" s="13"/>
      <c r="AT751" s="253" t="s">
        <v>160</v>
      </c>
      <c r="AU751" s="253" t="s">
        <v>86</v>
      </c>
      <c r="AV751" s="13" t="s">
        <v>86</v>
      </c>
      <c r="AW751" s="13" t="s">
        <v>37</v>
      </c>
      <c r="AX751" s="13" t="s">
        <v>83</v>
      </c>
      <c r="AY751" s="253" t="s">
        <v>151</v>
      </c>
    </row>
    <row r="752" s="2" customFormat="1" ht="16.5" customHeight="1">
      <c r="A752" s="41"/>
      <c r="B752" s="42"/>
      <c r="C752" s="229" t="s">
        <v>976</v>
      </c>
      <c r="D752" s="229" t="s">
        <v>154</v>
      </c>
      <c r="E752" s="230" t="s">
        <v>977</v>
      </c>
      <c r="F752" s="231" t="s">
        <v>978</v>
      </c>
      <c r="G752" s="232" t="s">
        <v>157</v>
      </c>
      <c r="H752" s="233">
        <v>25.5</v>
      </c>
      <c r="I752" s="234"/>
      <c r="J752" s="235">
        <f>ROUND(I752*H752,2)</f>
        <v>0</v>
      </c>
      <c r="K752" s="231" t="s">
        <v>165</v>
      </c>
      <c r="L752" s="47"/>
      <c r="M752" s="236" t="s">
        <v>19</v>
      </c>
      <c r="N752" s="237" t="s">
        <v>47</v>
      </c>
      <c r="O752" s="87"/>
      <c r="P752" s="238">
        <f>O752*H752</f>
        <v>0</v>
      </c>
      <c r="Q752" s="238">
        <v>0</v>
      </c>
      <c r="R752" s="238">
        <f>Q752*H752</f>
        <v>0</v>
      </c>
      <c r="S752" s="238">
        <v>0</v>
      </c>
      <c r="T752" s="239">
        <f>S752*H752</f>
        <v>0</v>
      </c>
      <c r="U752" s="41"/>
      <c r="V752" s="41"/>
      <c r="W752" s="41"/>
      <c r="X752" s="41"/>
      <c r="Y752" s="41"/>
      <c r="Z752" s="41"/>
      <c r="AA752" s="41"/>
      <c r="AB752" s="41"/>
      <c r="AC752" s="41"/>
      <c r="AD752" s="41"/>
      <c r="AE752" s="41"/>
      <c r="AR752" s="240" t="s">
        <v>266</v>
      </c>
      <c r="AT752" s="240" t="s">
        <v>154</v>
      </c>
      <c r="AU752" s="240" t="s">
        <v>86</v>
      </c>
      <c r="AY752" s="20" t="s">
        <v>151</v>
      </c>
      <c r="BE752" s="241">
        <f>IF(N752="základní",J752,0)</f>
        <v>0</v>
      </c>
      <c r="BF752" s="241">
        <f>IF(N752="snížená",J752,0)</f>
        <v>0</v>
      </c>
      <c r="BG752" s="241">
        <f>IF(N752="zákl. přenesená",J752,0)</f>
        <v>0</v>
      </c>
      <c r="BH752" s="241">
        <f>IF(N752="sníž. přenesená",J752,0)</f>
        <v>0</v>
      </c>
      <c r="BI752" s="241">
        <f>IF(N752="nulová",J752,0)</f>
        <v>0</v>
      </c>
      <c r="BJ752" s="20" t="s">
        <v>83</v>
      </c>
      <c r="BK752" s="241">
        <f>ROUND(I752*H752,2)</f>
        <v>0</v>
      </c>
      <c r="BL752" s="20" t="s">
        <v>266</v>
      </c>
      <c r="BM752" s="240" t="s">
        <v>979</v>
      </c>
    </row>
    <row r="753" s="14" customFormat="1">
      <c r="A753" s="14"/>
      <c r="B753" s="257"/>
      <c r="C753" s="258"/>
      <c r="D753" s="244" t="s">
        <v>160</v>
      </c>
      <c r="E753" s="259" t="s">
        <v>19</v>
      </c>
      <c r="F753" s="260" t="s">
        <v>209</v>
      </c>
      <c r="G753" s="258"/>
      <c r="H753" s="259" t="s">
        <v>19</v>
      </c>
      <c r="I753" s="261"/>
      <c r="J753" s="258"/>
      <c r="K753" s="258"/>
      <c r="L753" s="262"/>
      <c r="M753" s="263"/>
      <c r="N753" s="264"/>
      <c r="O753" s="264"/>
      <c r="P753" s="264"/>
      <c r="Q753" s="264"/>
      <c r="R753" s="264"/>
      <c r="S753" s="264"/>
      <c r="T753" s="265"/>
      <c r="U753" s="14"/>
      <c r="V753" s="14"/>
      <c r="W753" s="14"/>
      <c r="X753" s="14"/>
      <c r="Y753" s="14"/>
      <c r="Z753" s="14"/>
      <c r="AA753" s="14"/>
      <c r="AB753" s="14"/>
      <c r="AC753" s="14"/>
      <c r="AD753" s="14"/>
      <c r="AE753" s="14"/>
      <c r="AT753" s="266" t="s">
        <v>160</v>
      </c>
      <c r="AU753" s="266" t="s">
        <v>86</v>
      </c>
      <c r="AV753" s="14" t="s">
        <v>83</v>
      </c>
      <c r="AW753" s="14" t="s">
        <v>37</v>
      </c>
      <c r="AX753" s="14" t="s">
        <v>76</v>
      </c>
      <c r="AY753" s="266" t="s">
        <v>151</v>
      </c>
    </row>
    <row r="754" s="14" customFormat="1">
      <c r="A754" s="14"/>
      <c r="B754" s="257"/>
      <c r="C754" s="258"/>
      <c r="D754" s="244" t="s">
        <v>160</v>
      </c>
      <c r="E754" s="259" t="s">
        <v>19</v>
      </c>
      <c r="F754" s="260" t="s">
        <v>210</v>
      </c>
      <c r="G754" s="258"/>
      <c r="H754" s="259" t="s">
        <v>19</v>
      </c>
      <c r="I754" s="261"/>
      <c r="J754" s="258"/>
      <c r="K754" s="258"/>
      <c r="L754" s="262"/>
      <c r="M754" s="263"/>
      <c r="N754" s="264"/>
      <c r="O754" s="264"/>
      <c r="P754" s="264"/>
      <c r="Q754" s="264"/>
      <c r="R754" s="264"/>
      <c r="S754" s="264"/>
      <c r="T754" s="265"/>
      <c r="U754" s="14"/>
      <c r="V754" s="14"/>
      <c r="W754" s="14"/>
      <c r="X754" s="14"/>
      <c r="Y754" s="14"/>
      <c r="Z754" s="14"/>
      <c r="AA754" s="14"/>
      <c r="AB754" s="14"/>
      <c r="AC754" s="14"/>
      <c r="AD754" s="14"/>
      <c r="AE754" s="14"/>
      <c r="AT754" s="266" t="s">
        <v>160</v>
      </c>
      <c r="AU754" s="266" t="s">
        <v>86</v>
      </c>
      <c r="AV754" s="14" t="s">
        <v>83</v>
      </c>
      <c r="AW754" s="14" t="s">
        <v>37</v>
      </c>
      <c r="AX754" s="14" t="s">
        <v>76</v>
      </c>
      <c r="AY754" s="266" t="s">
        <v>151</v>
      </c>
    </row>
    <row r="755" s="13" customFormat="1">
      <c r="A755" s="13"/>
      <c r="B755" s="242"/>
      <c r="C755" s="243"/>
      <c r="D755" s="244" t="s">
        <v>160</v>
      </c>
      <c r="E755" s="245" t="s">
        <v>19</v>
      </c>
      <c r="F755" s="246" t="s">
        <v>980</v>
      </c>
      <c r="G755" s="243"/>
      <c r="H755" s="247">
        <v>0.14999999999999999</v>
      </c>
      <c r="I755" s="248"/>
      <c r="J755" s="243"/>
      <c r="K755" s="243"/>
      <c r="L755" s="249"/>
      <c r="M755" s="250"/>
      <c r="N755" s="251"/>
      <c r="O755" s="251"/>
      <c r="P755" s="251"/>
      <c r="Q755" s="251"/>
      <c r="R755" s="251"/>
      <c r="S755" s="251"/>
      <c r="T755" s="252"/>
      <c r="U755" s="13"/>
      <c r="V755" s="13"/>
      <c r="W755" s="13"/>
      <c r="X755" s="13"/>
      <c r="Y755" s="13"/>
      <c r="Z755" s="13"/>
      <c r="AA755" s="13"/>
      <c r="AB755" s="13"/>
      <c r="AC755" s="13"/>
      <c r="AD755" s="13"/>
      <c r="AE755" s="13"/>
      <c r="AT755" s="253" t="s">
        <v>160</v>
      </c>
      <c r="AU755" s="253" t="s">
        <v>86</v>
      </c>
      <c r="AV755" s="13" t="s">
        <v>86</v>
      </c>
      <c r="AW755" s="13" t="s">
        <v>37</v>
      </c>
      <c r="AX755" s="13" t="s">
        <v>76</v>
      </c>
      <c r="AY755" s="253" t="s">
        <v>151</v>
      </c>
    </row>
    <row r="756" s="13" customFormat="1">
      <c r="A756" s="13"/>
      <c r="B756" s="242"/>
      <c r="C756" s="243"/>
      <c r="D756" s="244" t="s">
        <v>160</v>
      </c>
      <c r="E756" s="245" t="s">
        <v>19</v>
      </c>
      <c r="F756" s="246" t="s">
        <v>981</v>
      </c>
      <c r="G756" s="243"/>
      <c r="H756" s="247">
        <v>19.975000000000001</v>
      </c>
      <c r="I756" s="248"/>
      <c r="J756" s="243"/>
      <c r="K756" s="243"/>
      <c r="L756" s="249"/>
      <c r="M756" s="250"/>
      <c r="N756" s="251"/>
      <c r="O756" s="251"/>
      <c r="P756" s="251"/>
      <c r="Q756" s="251"/>
      <c r="R756" s="251"/>
      <c r="S756" s="251"/>
      <c r="T756" s="252"/>
      <c r="U756" s="13"/>
      <c r="V756" s="13"/>
      <c r="W756" s="13"/>
      <c r="X756" s="13"/>
      <c r="Y756" s="13"/>
      <c r="Z756" s="13"/>
      <c r="AA756" s="13"/>
      <c r="AB756" s="13"/>
      <c r="AC756" s="13"/>
      <c r="AD756" s="13"/>
      <c r="AE756" s="13"/>
      <c r="AT756" s="253" t="s">
        <v>160</v>
      </c>
      <c r="AU756" s="253" t="s">
        <v>86</v>
      </c>
      <c r="AV756" s="13" t="s">
        <v>86</v>
      </c>
      <c r="AW756" s="13" t="s">
        <v>37</v>
      </c>
      <c r="AX756" s="13" t="s">
        <v>76</v>
      </c>
      <c r="AY756" s="253" t="s">
        <v>151</v>
      </c>
    </row>
    <row r="757" s="14" customFormat="1">
      <c r="A757" s="14"/>
      <c r="B757" s="257"/>
      <c r="C757" s="258"/>
      <c r="D757" s="244" t="s">
        <v>160</v>
      </c>
      <c r="E757" s="259" t="s">
        <v>19</v>
      </c>
      <c r="F757" s="260" t="s">
        <v>213</v>
      </c>
      <c r="G757" s="258"/>
      <c r="H757" s="259" t="s">
        <v>19</v>
      </c>
      <c r="I757" s="261"/>
      <c r="J757" s="258"/>
      <c r="K757" s="258"/>
      <c r="L757" s="262"/>
      <c r="M757" s="263"/>
      <c r="N757" s="264"/>
      <c r="O757" s="264"/>
      <c r="P757" s="264"/>
      <c r="Q757" s="264"/>
      <c r="R757" s="264"/>
      <c r="S757" s="264"/>
      <c r="T757" s="265"/>
      <c r="U757" s="14"/>
      <c r="V757" s="14"/>
      <c r="W757" s="14"/>
      <c r="X757" s="14"/>
      <c r="Y757" s="14"/>
      <c r="Z757" s="14"/>
      <c r="AA757" s="14"/>
      <c r="AB757" s="14"/>
      <c r="AC757" s="14"/>
      <c r="AD757" s="14"/>
      <c r="AE757" s="14"/>
      <c r="AT757" s="266" t="s">
        <v>160</v>
      </c>
      <c r="AU757" s="266" t="s">
        <v>86</v>
      </c>
      <c r="AV757" s="14" t="s">
        <v>83</v>
      </c>
      <c r="AW757" s="14" t="s">
        <v>37</v>
      </c>
      <c r="AX757" s="14" t="s">
        <v>76</v>
      </c>
      <c r="AY757" s="266" t="s">
        <v>151</v>
      </c>
    </row>
    <row r="758" s="13" customFormat="1">
      <c r="A758" s="13"/>
      <c r="B758" s="242"/>
      <c r="C758" s="243"/>
      <c r="D758" s="244" t="s">
        <v>160</v>
      </c>
      <c r="E758" s="245" t="s">
        <v>19</v>
      </c>
      <c r="F758" s="246" t="s">
        <v>982</v>
      </c>
      <c r="G758" s="243"/>
      <c r="H758" s="247">
        <v>2.8999999999999999</v>
      </c>
      <c r="I758" s="248"/>
      <c r="J758" s="243"/>
      <c r="K758" s="243"/>
      <c r="L758" s="249"/>
      <c r="M758" s="250"/>
      <c r="N758" s="251"/>
      <c r="O758" s="251"/>
      <c r="P758" s="251"/>
      <c r="Q758" s="251"/>
      <c r="R758" s="251"/>
      <c r="S758" s="251"/>
      <c r="T758" s="252"/>
      <c r="U758" s="13"/>
      <c r="V758" s="13"/>
      <c r="W758" s="13"/>
      <c r="X758" s="13"/>
      <c r="Y758" s="13"/>
      <c r="Z758" s="13"/>
      <c r="AA758" s="13"/>
      <c r="AB758" s="13"/>
      <c r="AC758" s="13"/>
      <c r="AD758" s="13"/>
      <c r="AE758" s="13"/>
      <c r="AT758" s="253" t="s">
        <v>160</v>
      </c>
      <c r="AU758" s="253" t="s">
        <v>86</v>
      </c>
      <c r="AV758" s="13" t="s">
        <v>86</v>
      </c>
      <c r="AW758" s="13" t="s">
        <v>37</v>
      </c>
      <c r="AX758" s="13" t="s">
        <v>76</v>
      </c>
      <c r="AY758" s="253" t="s">
        <v>151</v>
      </c>
    </row>
    <row r="759" s="14" customFormat="1">
      <c r="A759" s="14"/>
      <c r="B759" s="257"/>
      <c r="C759" s="258"/>
      <c r="D759" s="244" t="s">
        <v>160</v>
      </c>
      <c r="E759" s="259" t="s">
        <v>19</v>
      </c>
      <c r="F759" s="260" t="s">
        <v>216</v>
      </c>
      <c r="G759" s="258"/>
      <c r="H759" s="259" t="s">
        <v>19</v>
      </c>
      <c r="I759" s="261"/>
      <c r="J759" s="258"/>
      <c r="K759" s="258"/>
      <c r="L759" s="262"/>
      <c r="M759" s="263"/>
      <c r="N759" s="264"/>
      <c r="O759" s="264"/>
      <c r="P759" s="264"/>
      <c r="Q759" s="264"/>
      <c r="R759" s="264"/>
      <c r="S759" s="264"/>
      <c r="T759" s="265"/>
      <c r="U759" s="14"/>
      <c r="V759" s="14"/>
      <c r="W759" s="14"/>
      <c r="X759" s="14"/>
      <c r="Y759" s="14"/>
      <c r="Z759" s="14"/>
      <c r="AA759" s="14"/>
      <c r="AB759" s="14"/>
      <c r="AC759" s="14"/>
      <c r="AD759" s="14"/>
      <c r="AE759" s="14"/>
      <c r="AT759" s="266" t="s">
        <v>160</v>
      </c>
      <c r="AU759" s="266" t="s">
        <v>86</v>
      </c>
      <c r="AV759" s="14" t="s">
        <v>83</v>
      </c>
      <c r="AW759" s="14" t="s">
        <v>37</v>
      </c>
      <c r="AX759" s="14" t="s">
        <v>76</v>
      </c>
      <c r="AY759" s="266" t="s">
        <v>151</v>
      </c>
    </row>
    <row r="760" s="13" customFormat="1">
      <c r="A760" s="13"/>
      <c r="B760" s="242"/>
      <c r="C760" s="243"/>
      <c r="D760" s="244" t="s">
        <v>160</v>
      </c>
      <c r="E760" s="245" t="s">
        <v>19</v>
      </c>
      <c r="F760" s="246" t="s">
        <v>983</v>
      </c>
      <c r="G760" s="243"/>
      <c r="H760" s="247">
        <v>2.4750000000000001</v>
      </c>
      <c r="I760" s="248"/>
      <c r="J760" s="243"/>
      <c r="K760" s="243"/>
      <c r="L760" s="249"/>
      <c r="M760" s="250"/>
      <c r="N760" s="251"/>
      <c r="O760" s="251"/>
      <c r="P760" s="251"/>
      <c r="Q760" s="251"/>
      <c r="R760" s="251"/>
      <c r="S760" s="251"/>
      <c r="T760" s="252"/>
      <c r="U760" s="13"/>
      <c r="V760" s="13"/>
      <c r="W760" s="13"/>
      <c r="X760" s="13"/>
      <c r="Y760" s="13"/>
      <c r="Z760" s="13"/>
      <c r="AA760" s="13"/>
      <c r="AB760" s="13"/>
      <c r="AC760" s="13"/>
      <c r="AD760" s="13"/>
      <c r="AE760" s="13"/>
      <c r="AT760" s="253" t="s">
        <v>160</v>
      </c>
      <c r="AU760" s="253" t="s">
        <v>86</v>
      </c>
      <c r="AV760" s="13" t="s">
        <v>86</v>
      </c>
      <c r="AW760" s="13" t="s">
        <v>37</v>
      </c>
      <c r="AX760" s="13" t="s">
        <v>76</v>
      </c>
      <c r="AY760" s="253" t="s">
        <v>151</v>
      </c>
    </row>
    <row r="761" s="15" customFormat="1">
      <c r="A761" s="15"/>
      <c r="B761" s="267"/>
      <c r="C761" s="268"/>
      <c r="D761" s="244" t="s">
        <v>160</v>
      </c>
      <c r="E761" s="269" t="s">
        <v>19</v>
      </c>
      <c r="F761" s="270" t="s">
        <v>172</v>
      </c>
      <c r="G761" s="268"/>
      <c r="H761" s="271">
        <v>25.5</v>
      </c>
      <c r="I761" s="272"/>
      <c r="J761" s="268"/>
      <c r="K761" s="268"/>
      <c r="L761" s="273"/>
      <c r="M761" s="274"/>
      <c r="N761" s="275"/>
      <c r="O761" s="275"/>
      <c r="P761" s="275"/>
      <c r="Q761" s="275"/>
      <c r="R761" s="275"/>
      <c r="S761" s="275"/>
      <c r="T761" s="276"/>
      <c r="U761" s="15"/>
      <c r="V761" s="15"/>
      <c r="W761" s="15"/>
      <c r="X761" s="15"/>
      <c r="Y761" s="15"/>
      <c r="Z761" s="15"/>
      <c r="AA761" s="15"/>
      <c r="AB761" s="15"/>
      <c r="AC761" s="15"/>
      <c r="AD761" s="15"/>
      <c r="AE761" s="15"/>
      <c r="AT761" s="277" t="s">
        <v>160</v>
      </c>
      <c r="AU761" s="277" t="s">
        <v>86</v>
      </c>
      <c r="AV761" s="15" t="s">
        <v>158</v>
      </c>
      <c r="AW761" s="15" t="s">
        <v>37</v>
      </c>
      <c r="AX761" s="15" t="s">
        <v>83</v>
      </c>
      <c r="AY761" s="277" t="s">
        <v>151</v>
      </c>
    </row>
    <row r="762" s="2" customFormat="1" ht="16.5" customHeight="1">
      <c r="A762" s="41"/>
      <c r="B762" s="42"/>
      <c r="C762" s="229" t="s">
        <v>984</v>
      </c>
      <c r="D762" s="229" t="s">
        <v>154</v>
      </c>
      <c r="E762" s="230" t="s">
        <v>985</v>
      </c>
      <c r="F762" s="231" t="s">
        <v>986</v>
      </c>
      <c r="G762" s="232" t="s">
        <v>157</v>
      </c>
      <c r="H762" s="233">
        <v>25.5</v>
      </c>
      <c r="I762" s="234"/>
      <c r="J762" s="235">
        <f>ROUND(I762*H762,2)</f>
        <v>0</v>
      </c>
      <c r="K762" s="231" t="s">
        <v>165</v>
      </c>
      <c r="L762" s="47"/>
      <c r="M762" s="236" t="s">
        <v>19</v>
      </c>
      <c r="N762" s="237" t="s">
        <v>47</v>
      </c>
      <c r="O762" s="87"/>
      <c r="P762" s="238">
        <f>O762*H762</f>
        <v>0</v>
      </c>
      <c r="Q762" s="238">
        <v>0</v>
      </c>
      <c r="R762" s="238">
        <f>Q762*H762</f>
        <v>0</v>
      </c>
      <c r="S762" s="238">
        <v>0</v>
      </c>
      <c r="T762" s="239">
        <f>S762*H762</f>
        <v>0</v>
      </c>
      <c r="U762" s="41"/>
      <c r="V762" s="41"/>
      <c r="W762" s="41"/>
      <c r="X762" s="41"/>
      <c r="Y762" s="41"/>
      <c r="Z762" s="41"/>
      <c r="AA762" s="41"/>
      <c r="AB762" s="41"/>
      <c r="AC762" s="41"/>
      <c r="AD762" s="41"/>
      <c r="AE762" s="41"/>
      <c r="AR762" s="240" t="s">
        <v>266</v>
      </c>
      <c r="AT762" s="240" t="s">
        <v>154</v>
      </c>
      <c r="AU762" s="240" t="s">
        <v>86</v>
      </c>
      <c r="AY762" s="20" t="s">
        <v>151</v>
      </c>
      <c r="BE762" s="241">
        <f>IF(N762="základní",J762,0)</f>
        <v>0</v>
      </c>
      <c r="BF762" s="241">
        <f>IF(N762="snížená",J762,0)</f>
        <v>0</v>
      </c>
      <c r="BG762" s="241">
        <f>IF(N762="zákl. přenesená",J762,0)</f>
        <v>0</v>
      </c>
      <c r="BH762" s="241">
        <f>IF(N762="sníž. přenesená",J762,0)</f>
        <v>0</v>
      </c>
      <c r="BI762" s="241">
        <f>IF(N762="nulová",J762,0)</f>
        <v>0</v>
      </c>
      <c r="BJ762" s="20" t="s">
        <v>83</v>
      </c>
      <c r="BK762" s="241">
        <f>ROUND(I762*H762,2)</f>
        <v>0</v>
      </c>
      <c r="BL762" s="20" t="s">
        <v>266</v>
      </c>
      <c r="BM762" s="240" t="s">
        <v>987</v>
      </c>
    </row>
    <row r="763" s="13" customFormat="1">
      <c r="A763" s="13"/>
      <c r="B763" s="242"/>
      <c r="C763" s="243"/>
      <c r="D763" s="244" t="s">
        <v>160</v>
      </c>
      <c r="E763" s="245" t="s">
        <v>19</v>
      </c>
      <c r="F763" s="246" t="s">
        <v>988</v>
      </c>
      <c r="G763" s="243"/>
      <c r="H763" s="247">
        <v>25.5</v>
      </c>
      <c r="I763" s="248"/>
      <c r="J763" s="243"/>
      <c r="K763" s="243"/>
      <c r="L763" s="249"/>
      <c r="M763" s="250"/>
      <c r="N763" s="251"/>
      <c r="O763" s="251"/>
      <c r="P763" s="251"/>
      <c r="Q763" s="251"/>
      <c r="R763" s="251"/>
      <c r="S763" s="251"/>
      <c r="T763" s="252"/>
      <c r="U763" s="13"/>
      <c r="V763" s="13"/>
      <c r="W763" s="13"/>
      <c r="X763" s="13"/>
      <c r="Y763" s="13"/>
      <c r="Z763" s="13"/>
      <c r="AA763" s="13"/>
      <c r="AB763" s="13"/>
      <c r="AC763" s="13"/>
      <c r="AD763" s="13"/>
      <c r="AE763" s="13"/>
      <c r="AT763" s="253" t="s">
        <v>160</v>
      </c>
      <c r="AU763" s="253" t="s">
        <v>86</v>
      </c>
      <c r="AV763" s="13" t="s">
        <v>86</v>
      </c>
      <c r="AW763" s="13" t="s">
        <v>37</v>
      </c>
      <c r="AX763" s="13" t="s">
        <v>83</v>
      </c>
      <c r="AY763" s="253" t="s">
        <v>151</v>
      </c>
    </row>
    <row r="764" s="2" customFormat="1" ht="24" customHeight="1">
      <c r="A764" s="41"/>
      <c r="B764" s="42"/>
      <c r="C764" s="229" t="s">
        <v>989</v>
      </c>
      <c r="D764" s="229" t="s">
        <v>154</v>
      </c>
      <c r="E764" s="230" t="s">
        <v>990</v>
      </c>
      <c r="F764" s="231" t="s">
        <v>991</v>
      </c>
      <c r="G764" s="232" t="s">
        <v>157</v>
      </c>
      <c r="H764" s="233">
        <v>25.5</v>
      </c>
      <c r="I764" s="234"/>
      <c r="J764" s="235">
        <f>ROUND(I764*H764,2)</f>
        <v>0</v>
      </c>
      <c r="K764" s="231" t="s">
        <v>165</v>
      </c>
      <c r="L764" s="47"/>
      <c r="M764" s="236" t="s">
        <v>19</v>
      </c>
      <c r="N764" s="237" t="s">
        <v>47</v>
      </c>
      <c r="O764" s="87"/>
      <c r="P764" s="238">
        <f>O764*H764</f>
        <v>0</v>
      </c>
      <c r="Q764" s="238">
        <v>0.00010000000000000001</v>
      </c>
      <c r="R764" s="238">
        <f>Q764*H764</f>
        <v>0.0025500000000000002</v>
      </c>
      <c r="S764" s="238">
        <v>0</v>
      </c>
      <c r="T764" s="239">
        <f>S764*H764</f>
        <v>0</v>
      </c>
      <c r="U764" s="41"/>
      <c r="V764" s="41"/>
      <c r="W764" s="41"/>
      <c r="X764" s="41"/>
      <c r="Y764" s="41"/>
      <c r="Z764" s="41"/>
      <c r="AA764" s="41"/>
      <c r="AB764" s="41"/>
      <c r="AC764" s="41"/>
      <c r="AD764" s="41"/>
      <c r="AE764" s="41"/>
      <c r="AR764" s="240" t="s">
        <v>266</v>
      </c>
      <c r="AT764" s="240" t="s">
        <v>154</v>
      </c>
      <c r="AU764" s="240" t="s">
        <v>86</v>
      </c>
      <c r="AY764" s="20" t="s">
        <v>151</v>
      </c>
      <c r="BE764" s="241">
        <f>IF(N764="základní",J764,0)</f>
        <v>0</v>
      </c>
      <c r="BF764" s="241">
        <f>IF(N764="snížená",J764,0)</f>
        <v>0</v>
      </c>
      <c r="BG764" s="241">
        <f>IF(N764="zákl. přenesená",J764,0)</f>
        <v>0</v>
      </c>
      <c r="BH764" s="241">
        <f>IF(N764="sníž. přenesená",J764,0)</f>
        <v>0</v>
      </c>
      <c r="BI764" s="241">
        <f>IF(N764="nulová",J764,0)</f>
        <v>0</v>
      </c>
      <c r="BJ764" s="20" t="s">
        <v>83</v>
      </c>
      <c r="BK764" s="241">
        <f>ROUND(I764*H764,2)</f>
        <v>0</v>
      </c>
      <c r="BL764" s="20" t="s">
        <v>266</v>
      </c>
      <c r="BM764" s="240" t="s">
        <v>992</v>
      </c>
    </row>
    <row r="765" s="13" customFormat="1">
      <c r="A765" s="13"/>
      <c r="B765" s="242"/>
      <c r="C765" s="243"/>
      <c r="D765" s="244" t="s">
        <v>160</v>
      </c>
      <c r="E765" s="245" t="s">
        <v>19</v>
      </c>
      <c r="F765" s="246" t="s">
        <v>988</v>
      </c>
      <c r="G765" s="243"/>
      <c r="H765" s="247">
        <v>25.5</v>
      </c>
      <c r="I765" s="248"/>
      <c r="J765" s="243"/>
      <c r="K765" s="243"/>
      <c r="L765" s="249"/>
      <c r="M765" s="250"/>
      <c r="N765" s="251"/>
      <c r="O765" s="251"/>
      <c r="P765" s="251"/>
      <c r="Q765" s="251"/>
      <c r="R765" s="251"/>
      <c r="S765" s="251"/>
      <c r="T765" s="252"/>
      <c r="U765" s="13"/>
      <c r="V765" s="13"/>
      <c r="W765" s="13"/>
      <c r="X765" s="13"/>
      <c r="Y765" s="13"/>
      <c r="Z765" s="13"/>
      <c r="AA765" s="13"/>
      <c r="AB765" s="13"/>
      <c r="AC765" s="13"/>
      <c r="AD765" s="13"/>
      <c r="AE765" s="13"/>
      <c r="AT765" s="253" t="s">
        <v>160</v>
      </c>
      <c r="AU765" s="253" t="s">
        <v>86</v>
      </c>
      <c r="AV765" s="13" t="s">
        <v>86</v>
      </c>
      <c r="AW765" s="13" t="s">
        <v>37</v>
      </c>
      <c r="AX765" s="13" t="s">
        <v>83</v>
      </c>
      <c r="AY765" s="253" t="s">
        <v>151</v>
      </c>
    </row>
    <row r="766" s="2" customFormat="1" ht="24" customHeight="1">
      <c r="A766" s="41"/>
      <c r="B766" s="42"/>
      <c r="C766" s="229" t="s">
        <v>993</v>
      </c>
      <c r="D766" s="229" t="s">
        <v>154</v>
      </c>
      <c r="E766" s="230" t="s">
        <v>994</v>
      </c>
      <c r="F766" s="231" t="s">
        <v>995</v>
      </c>
      <c r="G766" s="232" t="s">
        <v>157</v>
      </c>
      <c r="H766" s="233">
        <v>37.5</v>
      </c>
      <c r="I766" s="234"/>
      <c r="J766" s="235">
        <f>ROUND(I766*H766,2)</f>
        <v>0</v>
      </c>
      <c r="K766" s="231" t="s">
        <v>165</v>
      </c>
      <c r="L766" s="47"/>
      <c r="M766" s="236" t="s">
        <v>19</v>
      </c>
      <c r="N766" s="237" t="s">
        <v>47</v>
      </c>
      <c r="O766" s="87"/>
      <c r="P766" s="238">
        <f>O766*H766</f>
        <v>0</v>
      </c>
      <c r="Q766" s="238">
        <v>0.00072000000000000005</v>
      </c>
      <c r="R766" s="238">
        <f>Q766*H766</f>
        <v>0.027000000000000003</v>
      </c>
      <c r="S766" s="238">
        <v>0</v>
      </c>
      <c r="T766" s="239">
        <f>S766*H766</f>
        <v>0</v>
      </c>
      <c r="U766" s="41"/>
      <c r="V766" s="41"/>
      <c r="W766" s="41"/>
      <c r="X766" s="41"/>
      <c r="Y766" s="41"/>
      <c r="Z766" s="41"/>
      <c r="AA766" s="41"/>
      <c r="AB766" s="41"/>
      <c r="AC766" s="41"/>
      <c r="AD766" s="41"/>
      <c r="AE766" s="41"/>
      <c r="AR766" s="240" t="s">
        <v>266</v>
      </c>
      <c r="AT766" s="240" t="s">
        <v>154</v>
      </c>
      <c r="AU766" s="240" t="s">
        <v>86</v>
      </c>
      <c r="AY766" s="20" t="s">
        <v>151</v>
      </c>
      <c r="BE766" s="241">
        <f>IF(N766="základní",J766,0)</f>
        <v>0</v>
      </c>
      <c r="BF766" s="241">
        <f>IF(N766="snížená",J766,0)</f>
        <v>0</v>
      </c>
      <c r="BG766" s="241">
        <f>IF(N766="zákl. přenesená",J766,0)</f>
        <v>0</v>
      </c>
      <c r="BH766" s="241">
        <f>IF(N766="sníž. přenesená",J766,0)</f>
        <v>0</v>
      </c>
      <c r="BI766" s="241">
        <f>IF(N766="nulová",J766,0)</f>
        <v>0</v>
      </c>
      <c r="BJ766" s="20" t="s">
        <v>83</v>
      </c>
      <c r="BK766" s="241">
        <f>ROUND(I766*H766,2)</f>
        <v>0</v>
      </c>
      <c r="BL766" s="20" t="s">
        <v>266</v>
      </c>
      <c r="BM766" s="240" t="s">
        <v>996</v>
      </c>
    </row>
    <row r="767" s="14" customFormat="1">
      <c r="A767" s="14"/>
      <c r="B767" s="257"/>
      <c r="C767" s="258"/>
      <c r="D767" s="244" t="s">
        <v>160</v>
      </c>
      <c r="E767" s="259" t="s">
        <v>19</v>
      </c>
      <c r="F767" s="260" t="s">
        <v>209</v>
      </c>
      <c r="G767" s="258"/>
      <c r="H767" s="259" t="s">
        <v>19</v>
      </c>
      <c r="I767" s="261"/>
      <c r="J767" s="258"/>
      <c r="K767" s="258"/>
      <c r="L767" s="262"/>
      <c r="M767" s="263"/>
      <c r="N767" s="264"/>
      <c r="O767" s="264"/>
      <c r="P767" s="264"/>
      <c r="Q767" s="264"/>
      <c r="R767" s="264"/>
      <c r="S767" s="264"/>
      <c r="T767" s="265"/>
      <c r="U767" s="14"/>
      <c r="V767" s="14"/>
      <c r="W767" s="14"/>
      <c r="X767" s="14"/>
      <c r="Y767" s="14"/>
      <c r="Z767" s="14"/>
      <c r="AA767" s="14"/>
      <c r="AB767" s="14"/>
      <c r="AC767" s="14"/>
      <c r="AD767" s="14"/>
      <c r="AE767" s="14"/>
      <c r="AT767" s="266" t="s">
        <v>160</v>
      </c>
      <c r="AU767" s="266" t="s">
        <v>86</v>
      </c>
      <c r="AV767" s="14" t="s">
        <v>83</v>
      </c>
      <c r="AW767" s="14" t="s">
        <v>37</v>
      </c>
      <c r="AX767" s="14" t="s">
        <v>76</v>
      </c>
      <c r="AY767" s="266" t="s">
        <v>151</v>
      </c>
    </row>
    <row r="768" s="13" customFormat="1">
      <c r="A768" s="13"/>
      <c r="B768" s="242"/>
      <c r="C768" s="243"/>
      <c r="D768" s="244" t="s">
        <v>160</v>
      </c>
      <c r="E768" s="245" t="s">
        <v>19</v>
      </c>
      <c r="F768" s="246" t="s">
        <v>997</v>
      </c>
      <c r="G768" s="243"/>
      <c r="H768" s="247">
        <v>6.0999999999999996</v>
      </c>
      <c r="I768" s="248"/>
      <c r="J768" s="243"/>
      <c r="K768" s="243"/>
      <c r="L768" s="249"/>
      <c r="M768" s="250"/>
      <c r="N768" s="251"/>
      <c r="O768" s="251"/>
      <c r="P768" s="251"/>
      <c r="Q768" s="251"/>
      <c r="R768" s="251"/>
      <c r="S768" s="251"/>
      <c r="T768" s="252"/>
      <c r="U768" s="13"/>
      <c r="V768" s="13"/>
      <c r="W768" s="13"/>
      <c r="X768" s="13"/>
      <c r="Y768" s="13"/>
      <c r="Z768" s="13"/>
      <c r="AA768" s="13"/>
      <c r="AB768" s="13"/>
      <c r="AC768" s="13"/>
      <c r="AD768" s="13"/>
      <c r="AE768" s="13"/>
      <c r="AT768" s="253" t="s">
        <v>160</v>
      </c>
      <c r="AU768" s="253" t="s">
        <v>86</v>
      </c>
      <c r="AV768" s="13" t="s">
        <v>86</v>
      </c>
      <c r="AW768" s="13" t="s">
        <v>37</v>
      </c>
      <c r="AX768" s="13" t="s">
        <v>76</v>
      </c>
      <c r="AY768" s="253" t="s">
        <v>151</v>
      </c>
    </row>
    <row r="769" s="13" customFormat="1">
      <c r="A769" s="13"/>
      <c r="B769" s="242"/>
      <c r="C769" s="243"/>
      <c r="D769" s="244" t="s">
        <v>160</v>
      </c>
      <c r="E769" s="245" t="s">
        <v>19</v>
      </c>
      <c r="F769" s="246" t="s">
        <v>998</v>
      </c>
      <c r="G769" s="243"/>
      <c r="H769" s="247">
        <v>16.25</v>
      </c>
      <c r="I769" s="248"/>
      <c r="J769" s="243"/>
      <c r="K769" s="243"/>
      <c r="L769" s="249"/>
      <c r="M769" s="250"/>
      <c r="N769" s="251"/>
      <c r="O769" s="251"/>
      <c r="P769" s="251"/>
      <c r="Q769" s="251"/>
      <c r="R769" s="251"/>
      <c r="S769" s="251"/>
      <c r="T769" s="252"/>
      <c r="U769" s="13"/>
      <c r="V769" s="13"/>
      <c r="W769" s="13"/>
      <c r="X769" s="13"/>
      <c r="Y769" s="13"/>
      <c r="Z769" s="13"/>
      <c r="AA769" s="13"/>
      <c r="AB769" s="13"/>
      <c r="AC769" s="13"/>
      <c r="AD769" s="13"/>
      <c r="AE769" s="13"/>
      <c r="AT769" s="253" t="s">
        <v>160</v>
      </c>
      <c r="AU769" s="253" t="s">
        <v>86</v>
      </c>
      <c r="AV769" s="13" t="s">
        <v>86</v>
      </c>
      <c r="AW769" s="13" t="s">
        <v>37</v>
      </c>
      <c r="AX769" s="13" t="s">
        <v>76</v>
      </c>
      <c r="AY769" s="253" t="s">
        <v>151</v>
      </c>
    </row>
    <row r="770" s="13" customFormat="1">
      <c r="A770" s="13"/>
      <c r="B770" s="242"/>
      <c r="C770" s="243"/>
      <c r="D770" s="244" t="s">
        <v>160</v>
      </c>
      <c r="E770" s="245" t="s">
        <v>19</v>
      </c>
      <c r="F770" s="246" t="s">
        <v>999</v>
      </c>
      <c r="G770" s="243"/>
      <c r="H770" s="247">
        <v>7.7000000000000002</v>
      </c>
      <c r="I770" s="248"/>
      <c r="J770" s="243"/>
      <c r="K770" s="243"/>
      <c r="L770" s="249"/>
      <c r="M770" s="250"/>
      <c r="N770" s="251"/>
      <c r="O770" s="251"/>
      <c r="P770" s="251"/>
      <c r="Q770" s="251"/>
      <c r="R770" s="251"/>
      <c r="S770" s="251"/>
      <c r="T770" s="252"/>
      <c r="U770" s="13"/>
      <c r="V770" s="13"/>
      <c r="W770" s="13"/>
      <c r="X770" s="13"/>
      <c r="Y770" s="13"/>
      <c r="Z770" s="13"/>
      <c r="AA770" s="13"/>
      <c r="AB770" s="13"/>
      <c r="AC770" s="13"/>
      <c r="AD770" s="13"/>
      <c r="AE770" s="13"/>
      <c r="AT770" s="253" t="s">
        <v>160</v>
      </c>
      <c r="AU770" s="253" t="s">
        <v>86</v>
      </c>
      <c r="AV770" s="13" t="s">
        <v>86</v>
      </c>
      <c r="AW770" s="13" t="s">
        <v>37</v>
      </c>
      <c r="AX770" s="13" t="s">
        <v>76</v>
      </c>
      <c r="AY770" s="253" t="s">
        <v>151</v>
      </c>
    </row>
    <row r="771" s="13" customFormat="1">
      <c r="A771" s="13"/>
      <c r="B771" s="242"/>
      <c r="C771" s="243"/>
      <c r="D771" s="244" t="s">
        <v>160</v>
      </c>
      <c r="E771" s="245" t="s">
        <v>19</v>
      </c>
      <c r="F771" s="246" t="s">
        <v>1000</v>
      </c>
      <c r="G771" s="243"/>
      <c r="H771" s="247">
        <v>7.4500000000000002</v>
      </c>
      <c r="I771" s="248"/>
      <c r="J771" s="243"/>
      <c r="K771" s="243"/>
      <c r="L771" s="249"/>
      <c r="M771" s="250"/>
      <c r="N771" s="251"/>
      <c r="O771" s="251"/>
      <c r="P771" s="251"/>
      <c r="Q771" s="251"/>
      <c r="R771" s="251"/>
      <c r="S771" s="251"/>
      <c r="T771" s="252"/>
      <c r="U771" s="13"/>
      <c r="V771" s="13"/>
      <c r="W771" s="13"/>
      <c r="X771" s="13"/>
      <c r="Y771" s="13"/>
      <c r="Z771" s="13"/>
      <c r="AA771" s="13"/>
      <c r="AB771" s="13"/>
      <c r="AC771" s="13"/>
      <c r="AD771" s="13"/>
      <c r="AE771" s="13"/>
      <c r="AT771" s="253" t="s">
        <v>160</v>
      </c>
      <c r="AU771" s="253" t="s">
        <v>86</v>
      </c>
      <c r="AV771" s="13" t="s">
        <v>86</v>
      </c>
      <c r="AW771" s="13" t="s">
        <v>37</v>
      </c>
      <c r="AX771" s="13" t="s">
        <v>76</v>
      </c>
      <c r="AY771" s="253" t="s">
        <v>151</v>
      </c>
    </row>
    <row r="772" s="15" customFormat="1">
      <c r="A772" s="15"/>
      <c r="B772" s="267"/>
      <c r="C772" s="268"/>
      <c r="D772" s="244" t="s">
        <v>160</v>
      </c>
      <c r="E772" s="269" t="s">
        <v>19</v>
      </c>
      <c r="F772" s="270" t="s">
        <v>172</v>
      </c>
      <c r="G772" s="268"/>
      <c r="H772" s="271">
        <v>37.5</v>
      </c>
      <c r="I772" s="272"/>
      <c r="J772" s="268"/>
      <c r="K772" s="268"/>
      <c r="L772" s="273"/>
      <c r="M772" s="274"/>
      <c r="N772" s="275"/>
      <c r="O772" s="275"/>
      <c r="P772" s="275"/>
      <c r="Q772" s="275"/>
      <c r="R772" s="275"/>
      <c r="S772" s="275"/>
      <c r="T772" s="276"/>
      <c r="U772" s="15"/>
      <c r="V772" s="15"/>
      <c r="W772" s="15"/>
      <c r="X772" s="15"/>
      <c r="Y772" s="15"/>
      <c r="Z772" s="15"/>
      <c r="AA772" s="15"/>
      <c r="AB772" s="15"/>
      <c r="AC772" s="15"/>
      <c r="AD772" s="15"/>
      <c r="AE772" s="15"/>
      <c r="AT772" s="277" t="s">
        <v>160</v>
      </c>
      <c r="AU772" s="277" t="s">
        <v>86</v>
      </c>
      <c r="AV772" s="15" t="s">
        <v>158</v>
      </c>
      <c r="AW772" s="15" t="s">
        <v>37</v>
      </c>
      <c r="AX772" s="15" t="s">
        <v>83</v>
      </c>
      <c r="AY772" s="277" t="s">
        <v>151</v>
      </c>
    </row>
    <row r="773" s="12" customFormat="1" ht="22.8" customHeight="1">
      <c r="A773" s="12"/>
      <c r="B773" s="213"/>
      <c r="C773" s="214"/>
      <c r="D773" s="215" t="s">
        <v>75</v>
      </c>
      <c r="E773" s="227" t="s">
        <v>1001</v>
      </c>
      <c r="F773" s="227" t="s">
        <v>1002</v>
      </c>
      <c r="G773" s="214"/>
      <c r="H773" s="214"/>
      <c r="I773" s="217"/>
      <c r="J773" s="228">
        <f>BK773</f>
        <v>0</v>
      </c>
      <c r="K773" s="214"/>
      <c r="L773" s="219"/>
      <c r="M773" s="220"/>
      <c r="N773" s="221"/>
      <c r="O773" s="221"/>
      <c r="P773" s="222">
        <f>SUM(P774:P913)</f>
        <v>0</v>
      </c>
      <c r="Q773" s="221"/>
      <c r="R773" s="222">
        <f>SUM(R774:R913)</f>
        <v>0.32974499999999995</v>
      </c>
      <c r="S773" s="221"/>
      <c r="T773" s="223">
        <f>SUM(T774:T913)</f>
        <v>0.10589999999999999</v>
      </c>
      <c r="U773" s="12"/>
      <c r="V773" s="12"/>
      <c r="W773" s="12"/>
      <c r="X773" s="12"/>
      <c r="Y773" s="12"/>
      <c r="Z773" s="12"/>
      <c r="AA773" s="12"/>
      <c r="AB773" s="12"/>
      <c r="AC773" s="12"/>
      <c r="AD773" s="12"/>
      <c r="AE773" s="12"/>
      <c r="AR773" s="224" t="s">
        <v>86</v>
      </c>
      <c r="AT773" s="225" t="s">
        <v>75</v>
      </c>
      <c r="AU773" s="225" t="s">
        <v>83</v>
      </c>
      <c r="AY773" s="224" t="s">
        <v>151</v>
      </c>
      <c r="BK773" s="226">
        <f>SUM(BK774:BK913)</f>
        <v>0</v>
      </c>
    </row>
    <row r="774" s="2" customFormat="1" ht="16.5" customHeight="1">
      <c r="A774" s="41"/>
      <c r="B774" s="42"/>
      <c r="C774" s="229" t="s">
        <v>1003</v>
      </c>
      <c r="D774" s="229" t="s">
        <v>154</v>
      </c>
      <c r="E774" s="230" t="s">
        <v>1004</v>
      </c>
      <c r="F774" s="231" t="s">
        <v>1005</v>
      </c>
      <c r="G774" s="232" t="s">
        <v>157</v>
      </c>
      <c r="H774" s="233">
        <v>785</v>
      </c>
      <c r="I774" s="234"/>
      <c r="J774" s="235">
        <f>ROUND(I774*H774,2)</f>
        <v>0</v>
      </c>
      <c r="K774" s="231" t="s">
        <v>165</v>
      </c>
      <c r="L774" s="47"/>
      <c r="M774" s="236" t="s">
        <v>19</v>
      </c>
      <c r="N774" s="237" t="s">
        <v>47</v>
      </c>
      <c r="O774" s="87"/>
      <c r="P774" s="238">
        <f>O774*H774</f>
        <v>0</v>
      </c>
      <c r="Q774" s="238">
        <v>0</v>
      </c>
      <c r="R774" s="238">
        <f>Q774*H774</f>
        <v>0</v>
      </c>
      <c r="S774" s="238">
        <v>0</v>
      </c>
      <c r="T774" s="239">
        <f>S774*H774</f>
        <v>0</v>
      </c>
      <c r="U774" s="41"/>
      <c r="V774" s="41"/>
      <c r="W774" s="41"/>
      <c r="X774" s="41"/>
      <c r="Y774" s="41"/>
      <c r="Z774" s="41"/>
      <c r="AA774" s="41"/>
      <c r="AB774" s="41"/>
      <c r="AC774" s="41"/>
      <c r="AD774" s="41"/>
      <c r="AE774" s="41"/>
      <c r="AR774" s="240" t="s">
        <v>266</v>
      </c>
      <c r="AT774" s="240" t="s">
        <v>154</v>
      </c>
      <c r="AU774" s="240" t="s">
        <v>86</v>
      </c>
      <c r="AY774" s="20" t="s">
        <v>151</v>
      </c>
      <c r="BE774" s="241">
        <f>IF(N774="základní",J774,0)</f>
        <v>0</v>
      </c>
      <c r="BF774" s="241">
        <f>IF(N774="snížená",J774,0)</f>
        <v>0</v>
      </c>
      <c r="BG774" s="241">
        <f>IF(N774="zákl. přenesená",J774,0)</f>
        <v>0</v>
      </c>
      <c r="BH774" s="241">
        <f>IF(N774="sníž. přenesená",J774,0)</f>
        <v>0</v>
      </c>
      <c r="BI774" s="241">
        <f>IF(N774="nulová",J774,0)</f>
        <v>0</v>
      </c>
      <c r="BJ774" s="20" t="s">
        <v>83</v>
      </c>
      <c r="BK774" s="241">
        <f>ROUND(I774*H774,2)</f>
        <v>0</v>
      </c>
      <c r="BL774" s="20" t="s">
        <v>266</v>
      </c>
      <c r="BM774" s="240" t="s">
        <v>1006</v>
      </c>
    </row>
    <row r="775" s="14" customFormat="1">
      <c r="A775" s="14"/>
      <c r="B775" s="257"/>
      <c r="C775" s="258"/>
      <c r="D775" s="244" t="s">
        <v>160</v>
      </c>
      <c r="E775" s="259" t="s">
        <v>19</v>
      </c>
      <c r="F775" s="260" t="s">
        <v>209</v>
      </c>
      <c r="G775" s="258"/>
      <c r="H775" s="259" t="s">
        <v>19</v>
      </c>
      <c r="I775" s="261"/>
      <c r="J775" s="258"/>
      <c r="K775" s="258"/>
      <c r="L775" s="262"/>
      <c r="M775" s="263"/>
      <c r="N775" s="264"/>
      <c r="O775" s="264"/>
      <c r="P775" s="264"/>
      <c r="Q775" s="264"/>
      <c r="R775" s="264"/>
      <c r="S775" s="264"/>
      <c r="T775" s="265"/>
      <c r="U775" s="14"/>
      <c r="V775" s="14"/>
      <c r="W775" s="14"/>
      <c r="X775" s="14"/>
      <c r="Y775" s="14"/>
      <c r="Z775" s="14"/>
      <c r="AA775" s="14"/>
      <c r="AB775" s="14"/>
      <c r="AC775" s="14"/>
      <c r="AD775" s="14"/>
      <c r="AE775" s="14"/>
      <c r="AT775" s="266" t="s">
        <v>160</v>
      </c>
      <c r="AU775" s="266" t="s">
        <v>86</v>
      </c>
      <c r="AV775" s="14" t="s">
        <v>83</v>
      </c>
      <c r="AW775" s="14" t="s">
        <v>37</v>
      </c>
      <c r="AX775" s="14" t="s">
        <v>76</v>
      </c>
      <c r="AY775" s="266" t="s">
        <v>151</v>
      </c>
    </row>
    <row r="776" s="14" customFormat="1">
      <c r="A776" s="14"/>
      <c r="B776" s="257"/>
      <c r="C776" s="258"/>
      <c r="D776" s="244" t="s">
        <v>160</v>
      </c>
      <c r="E776" s="259" t="s">
        <v>19</v>
      </c>
      <c r="F776" s="260" t="s">
        <v>210</v>
      </c>
      <c r="G776" s="258"/>
      <c r="H776" s="259" t="s">
        <v>19</v>
      </c>
      <c r="I776" s="261"/>
      <c r="J776" s="258"/>
      <c r="K776" s="258"/>
      <c r="L776" s="262"/>
      <c r="M776" s="263"/>
      <c r="N776" s="264"/>
      <c r="O776" s="264"/>
      <c r="P776" s="264"/>
      <c r="Q776" s="264"/>
      <c r="R776" s="264"/>
      <c r="S776" s="264"/>
      <c r="T776" s="265"/>
      <c r="U776" s="14"/>
      <c r="V776" s="14"/>
      <c r="W776" s="14"/>
      <c r="X776" s="14"/>
      <c r="Y776" s="14"/>
      <c r="Z776" s="14"/>
      <c r="AA776" s="14"/>
      <c r="AB776" s="14"/>
      <c r="AC776" s="14"/>
      <c r="AD776" s="14"/>
      <c r="AE776" s="14"/>
      <c r="AT776" s="266" t="s">
        <v>160</v>
      </c>
      <c r="AU776" s="266" t="s">
        <v>86</v>
      </c>
      <c r="AV776" s="14" t="s">
        <v>83</v>
      </c>
      <c r="AW776" s="14" t="s">
        <v>37</v>
      </c>
      <c r="AX776" s="14" t="s">
        <v>76</v>
      </c>
      <c r="AY776" s="266" t="s">
        <v>151</v>
      </c>
    </row>
    <row r="777" s="13" customFormat="1">
      <c r="A777" s="13"/>
      <c r="B777" s="242"/>
      <c r="C777" s="243"/>
      <c r="D777" s="244" t="s">
        <v>160</v>
      </c>
      <c r="E777" s="245" t="s">
        <v>19</v>
      </c>
      <c r="F777" s="246" t="s">
        <v>1007</v>
      </c>
      <c r="G777" s="243"/>
      <c r="H777" s="247">
        <v>16.824999999999999</v>
      </c>
      <c r="I777" s="248"/>
      <c r="J777" s="243"/>
      <c r="K777" s="243"/>
      <c r="L777" s="249"/>
      <c r="M777" s="250"/>
      <c r="N777" s="251"/>
      <c r="O777" s="251"/>
      <c r="P777" s="251"/>
      <c r="Q777" s="251"/>
      <c r="R777" s="251"/>
      <c r="S777" s="251"/>
      <c r="T777" s="252"/>
      <c r="U777" s="13"/>
      <c r="V777" s="13"/>
      <c r="W777" s="13"/>
      <c r="X777" s="13"/>
      <c r="Y777" s="13"/>
      <c r="Z777" s="13"/>
      <c r="AA777" s="13"/>
      <c r="AB777" s="13"/>
      <c r="AC777" s="13"/>
      <c r="AD777" s="13"/>
      <c r="AE777" s="13"/>
      <c r="AT777" s="253" t="s">
        <v>160</v>
      </c>
      <c r="AU777" s="253" t="s">
        <v>86</v>
      </c>
      <c r="AV777" s="13" t="s">
        <v>86</v>
      </c>
      <c r="AW777" s="13" t="s">
        <v>37</v>
      </c>
      <c r="AX777" s="13" t="s">
        <v>76</v>
      </c>
      <c r="AY777" s="253" t="s">
        <v>151</v>
      </c>
    </row>
    <row r="778" s="13" customFormat="1">
      <c r="A778" s="13"/>
      <c r="B778" s="242"/>
      <c r="C778" s="243"/>
      <c r="D778" s="244" t="s">
        <v>160</v>
      </c>
      <c r="E778" s="245" t="s">
        <v>19</v>
      </c>
      <c r="F778" s="246" t="s">
        <v>1008</v>
      </c>
      <c r="G778" s="243"/>
      <c r="H778" s="247">
        <v>18.803000000000001</v>
      </c>
      <c r="I778" s="248"/>
      <c r="J778" s="243"/>
      <c r="K778" s="243"/>
      <c r="L778" s="249"/>
      <c r="M778" s="250"/>
      <c r="N778" s="251"/>
      <c r="O778" s="251"/>
      <c r="P778" s="251"/>
      <c r="Q778" s="251"/>
      <c r="R778" s="251"/>
      <c r="S778" s="251"/>
      <c r="T778" s="252"/>
      <c r="U778" s="13"/>
      <c r="V778" s="13"/>
      <c r="W778" s="13"/>
      <c r="X778" s="13"/>
      <c r="Y778" s="13"/>
      <c r="Z778" s="13"/>
      <c r="AA778" s="13"/>
      <c r="AB778" s="13"/>
      <c r="AC778" s="13"/>
      <c r="AD778" s="13"/>
      <c r="AE778" s="13"/>
      <c r="AT778" s="253" t="s">
        <v>160</v>
      </c>
      <c r="AU778" s="253" t="s">
        <v>86</v>
      </c>
      <c r="AV778" s="13" t="s">
        <v>86</v>
      </c>
      <c r="AW778" s="13" t="s">
        <v>37</v>
      </c>
      <c r="AX778" s="13" t="s">
        <v>76</v>
      </c>
      <c r="AY778" s="253" t="s">
        <v>151</v>
      </c>
    </row>
    <row r="779" s="13" customFormat="1">
      <c r="A779" s="13"/>
      <c r="B779" s="242"/>
      <c r="C779" s="243"/>
      <c r="D779" s="244" t="s">
        <v>160</v>
      </c>
      <c r="E779" s="245" t="s">
        <v>19</v>
      </c>
      <c r="F779" s="246" t="s">
        <v>1009</v>
      </c>
      <c r="G779" s="243"/>
      <c r="H779" s="247">
        <v>45.264000000000003</v>
      </c>
      <c r="I779" s="248"/>
      <c r="J779" s="243"/>
      <c r="K779" s="243"/>
      <c r="L779" s="249"/>
      <c r="M779" s="250"/>
      <c r="N779" s="251"/>
      <c r="O779" s="251"/>
      <c r="P779" s="251"/>
      <c r="Q779" s="251"/>
      <c r="R779" s="251"/>
      <c r="S779" s="251"/>
      <c r="T779" s="252"/>
      <c r="U779" s="13"/>
      <c r="V779" s="13"/>
      <c r="W779" s="13"/>
      <c r="X779" s="13"/>
      <c r="Y779" s="13"/>
      <c r="Z779" s="13"/>
      <c r="AA779" s="13"/>
      <c r="AB779" s="13"/>
      <c r="AC779" s="13"/>
      <c r="AD779" s="13"/>
      <c r="AE779" s="13"/>
      <c r="AT779" s="253" t="s">
        <v>160</v>
      </c>
      <c r="AU779" s="253" t="s">
        <v>86</v>
      </c>
      <c r="AV779" s="13" t="s">
        <v>86</v>
      </c>
      <c r="AW779" s="13" t="s">
        <v>37</v>
      </c>
      <c r="AX779" s="13" t="s">
        <v>76</v>
      </c>
      <c r="AY779" s="253" t="s">
        <v>151</v>
      </c>
    </row>
    <row r="780" s="13" customFormat="1">
      <c r="A780" s="13"/>
      <c r="B780" s="242"/>
      <c r="C780" s="243"/>
      <c r="D780" s="244" t="s">
        <v>160</v>
      </c>
      <c r="E780" s="245" t="s">
        <v>19</v>
      </c>
      <c r="F780" s="246" t="s">
        <v>1010</v>
      </c>
      <c r="G780" s="243"/>
      <c r="H780" s="247">
        <v>-14.15</v>
      </c>
      <c r="I780" s="248"/>
      <c r="J780" s="243"/>
      <c r="K780" s="243"/>
      <c r="L780" s="249"/>
      <c r="M780" s="250"/>
      <c r="N780" s="251"/>
      <c r="O780" s="251"/>
      <c r="P780" s="251"/>
      <c r="Q780" s="251"/>
      <c r="R780" s="251"/>
      <c r="S780" s="251"/>
      <c r="T780" s="252"/>
      <c r="U780" s="13"/>
      <c r="V780" s="13"/>
      <c r="W780" s="13"/>
      <c r="X780" s="13"/>
      <c r="Y780" s="13"/>
      <c r="Z780" s="13"/>
      <c r="AA780" s="13"/>
      <c r="AB780" s="13"/>
      <c r="AC780" s="13"/>
      <c r="AD780" s="13"/>
      <c r="AE780" s="13"/>
      <c r="AT780" s="253" t="s">
        <v>160</v>
      </c>
      <c r="AU780" s="253" t="s">
        <v>86</v>
      </c>
      <c r="AV780" s="13" t="s">
        <v>86</v>
      </c>
      <c r="AW780" s="13" t="s">
        <v>37</v>
      </c>
      <c r="AX780" s="13" t="s">
        <v>76</v>
      </c>
      <c r="AY780" s="253" t="s">
        <v>151</v>
      </c>
    </row>
    <row r="781" s="13" customFormat="1">
      <c r="A781" s="13"/>
      <c r="B781" s="242"/>
      <c r="C781" s="243"/>
      <c r="D781" s="244" t="s">
        <v>160</v>
      </c>
      <c r="E781" s="245" t="s">
        <v>19</v>
      </c>
      <c r="F781" s="246" t="s">
        <v>1011</v>
      </c>
      <c r="G781" s="243"/>
      <c r="H781" s="247">
        <v>56.609999999999999</v>
      </c>
      <c r="I781" s="248"/>
      <c r="J781" s="243"/>
      <c r="K781" s="243"/>
      <c r="L781" s="249"/>
      <c r="M781" s="250"/>
      <c r="N781" s="251"/>
      <c r="O781" s="251"/>
      <c r="P781" s="251"/>
      <c r="Q781" s="251"/>
      <c r="R781" s="251"/>
      <c r="S781" s="251"/>
      <c r="T781" s="252"/>
      <c r="U781" s="13"/>
      <c r="V781" s="13"/>
      <c r="W781" s="13"/>
      <c r="X781" s="13"/>
      <c r="Y781" s="13"/>
      <c r="Z781" s="13"/>
      <c r="AA781" s="13"/>
      <c r="AB781" s="13"/>
      <c r="AC781" s="13"/>
      <c r="AD781" s="13"/>
      <c r="AE781" s="13"/>
      <c r="AT781" s="253" t="s">
        <v>160</v>
      </c>
      <c r="AU781" s="253" t="s">
        <v>86</v>
      </c>
      <c r="AV781" s="13" t="s">
        <v>86</v>
      </c>
      <c r="AW781" s="13" t="s">
        <v>37</v>
      </c>
      <c r="AX781" s="13" t="s">
        <v>76</v>
      </c>
      <c r="AY781" s="253" t="s">
        <v>151</v>
      </c>
    </row>
    <row r="782" s="13" customFormat="1">
      <c r="A782" s="13"/>
      <c r="B782" s="242"/>
      <c r="C782" s="243"/>
      <c r="D782" s="244" t="s">
        <v>160</v>
      </c>
      <c r="E782" s="245" t="s">
        <v>19</v>
      </c>
      <c r="F782" s="246" t="s">
        <v>1012</v>
      </c>
      <c r="G782" s="243"/>
      <c r="H782" s="247">
        <v>-18.329999999999998</v>
      </c>
      <c r="I782" s="248"/>
      <c r="J782" s="243"/>
      <c r="K782" s="243"/>
      <c r="L782" s="249"/>
      <c r="M782" s="250"/>
      <c r="N782" s="251"/>
      <c r="O782" s="251"/>
      <c r="P782" s="251"/>
      <c r="Q782" s="251"/>
      <c r="R782" s="251"/>
      <c r="S782" s="251"/>
      <c r="T782" s="252"/>
      <c r="U782" s="13"/>
      <c r="V782" s="13"/>
      <c r="W782" s="13"/>
      <c r="X782" s="13"/>
      <c r="Y782" s="13"/>
      <c r="Z782" s="13"/>
      <c r="AA782" s="13"/>
      <c r="AB782" s="13"/>
      <c r="AC782" s="13"/>
      <c r="AD782" s="13"/>
      <c r="AE782" s="13"/>
      <c r="AT782" s="253" t="s">
        <v>160</v>
      </c>
      <c r="AU782" s="253" t="s">
        <v>86</v>
      </c>
      <c r="AV782" s="13" t="s">
        <v>86</v>
      </c>
      <c r="AW782" s="13" t="s">
        <v>37</v>
      </c>
      <c r="AX782" s="13" t="s">
        <v>76</v>
      </c>
      <c r="AY782" s="253" t="s">
        <v>151</v>
      </c>
    </row>
    <row r="783" s="13" customFormat="1">
      <c r="A783" s="13"/>
      <c r="B783" s="242"/>
      <c r="C783" s="243"/>
      <c r="D783" s="244" t="s">
        <v>160</v>
      </c>
      <c r="E783" s="245" t="s">
        <v>19</v>
      </c>
      <c r="F783" s="246" t="s">
        <v>1013</v>
      </c>
      <c r="G783" s="243"/>
      <c r="H783" s="247">
        <v>46.07</v>
      </c>
      <c r="I783" s="248"/>
      <c r="J783" s="243"/>
      <c r="K783" s="243"/>
      <c r="L783" s="249"/>
      <c r="M783" s="250"/>
      <c r="N783" s="251"/>
      <c r="O783" s="251"/>
      <c r="P783" s="251"/>
      <c r="Q783" s="251"/>
      <c r="R783" s="251"/>
      <c r="S783" s="251"/>
      <c r="T783" s="252"/>
      <c r="U783" s="13"/>
      <c r="V783" s="13"/>
      <c r="W783" s="13"/>
      <c r="X783" s="13"/>
      <c r="Y783" s="13"/>
      <c r="Z783" s="13"/>
      <c r="AA783" s="13"/>
      <c r="AB783" s="13"/>
      <c r="AC783" s="13"/>
      <c r="AD783" s="13"/>
      <c r="AE783" s="13"/>
      <c r="AT783" s="253" t="s">
        <v>160</v>
      </c>
      <c r="AU783" s="253" t="s">
        <v>86</v>
      </c>
      <c r="AV783" s="13" t="s">
        <v>86</v>
      </c>
      <c r="AW783" s="13" t="s">
        <v>37</v>
      </c>
      <c r="AX783" s="13" t="s">
        <v>76</v>
      </c>
      <c r="AY783" s="253" t="s">
        <v>151</v>
      </c>
    </row>
    <row r="784" s="13" customFormat="1">
      <c r="A784" s="13"/>
      <c r="B784" s="242"/>
      <c r="C784" s="243"/>
      <c r="D784" s="244" t="s">
        <v>160</v>
      </c>
      <c r="E784" s="245" t="s">
        <v>19</v>
      </c>
      <c r="F784" s="246" t="s">
        <v>1014</v>
      </c>
      <c r="G784" s="243"/>
      <c r="H784" s="247">
        <v>41.229999999999997</v>
      </c>
      <c r="I784" s="248"/>
      <c r="J784" s="243"/>
      <c r="K784" s="243"/>
      <c r="L784" s="249"/>
      <c r="M784" s="250"/>
      <c r="N784" s="251"/>
      <c r="O784" s="251"/>
      <c r="P784" s="251"/>
      <c r="Q784" s="251"/>
      <c r="R784" s="251"/>
      <c r="S784" s="251"/>
      <c r="T784" s="252"/>
      <c r="U784" s="13"/>
      <c r="V784" s="13"/>
      <c r="W784" s="13"/>
      <c r="X784" s="13"/>
      <c r="Y784" s="13"/>
      <c r="Z784" s="13"/>
      <c r="AA784" s="13"/>
      <c r="AB784" s="13"/>
      <c r="AC784" s="13"/>
      <c r="AD784" s="13"/>
      <c r="AE784" s="13"/>
      <c r="AT784" s="253" t="s">
        <v>160</v>
      </c>
      <c r="AU784" s="253" t="s">
        <v>86</v>
      </c>
      <c r="AV784" s="13" t="s">
        <v>86</v>
      </c>
      <c r="AW784" s="13" t="s">
        <v>37</v>
      </c>
      <c r="AX784" s="13" t="s">
        <v>76</v>
      </c>
      <c r="AY784" s="253" t="s">
        <v>151</v>
      </c>
    </row>
    <row r="785" s="13" customFormat="1">
      <c r="A785" s="13"/>
      <c r="B785" s="242"/>
      <c r="C785" s="243"/>
      <c r="D785" s="244" t="s">
        <v>160</v>
      </c>
      <c r="E785" s="245" t="s">
        <v>19</v>
      </c>
      <c r="F785" s="246" t="s">
        <v>1015</v>
      </c>
      <c r="G785" s="243"/>
      <c r="H785" s="247">
        <v>67.992999999999995</v>
      </c>
      <c r="I785" s="248"/>
      <c r="J785" s="243"/>
      <c r="K785" s="243"/>
      <c r="L785" s="249"/>
      <c r="M785" s="250"/>
      <c r="N785" s="251"/>
      <c r="O785" s="251"/>
      <c r="P785" s="251"/>
      <c r="Q785" s="251"/>
      <c r="R785" s="251"/>
      <c r="S785" s="251"/>
      <c r="T785" s="252"/>
      <c r="U785" s="13"/>
      <c r="V785" s="13"/>
      <c r="W785" s="13"/>
      <c r="X785" s="13"/>
      <c r="Y785" s="13"/>
      <c r="Z785" s="13"/>
      <c r="AA785" s="13"/>
      <c r="AB785" s="13"/>
      <c r="AC785" s="13"/>
      <c r="AD785" s="13"/>
      <c r="AE785" s="13"/>
      <c r="AT785" s="253" t="s">
        <v>160</v>
      </c>
      <c r="AU785" s="253" t="s">
        <v>86</v>
      </c>
      <c r="AV785" s="13" t="s">
        <v>86</v>
      </c>
      <c r="AW785" s="13" t="s">
        <v>37</v>
      </c>
      <c r="AX785" s="13" t="s">
        <v>76</v>
      </c>
      <c r="AY785" s="253" t="s">
        <v>151</v>
      </c>
    </row>
    <row r="786" s="13" customFormat="1">
      <c r="A786" s="13"/>
      <c r="B786" s="242"/>
      <c r="C786" s="243"/>
      <c r="D786" s="244" t="s">
        <v>160</v>
      </c>
      <c r="E786" s="245" t="s">
        <v>19</v>
      </c>
      <c r="F786" s="246" t="s">
        <v>1016</v>
      </c>
      <c r="G786" s="243"/>
      <c r="H786" s="247">
        <v>-24.620000000000001</v>
      </c>
      <c r="I786" s="248"/>
      <c r="J786" s="243"/>
      <c r="K786" s="243"/>
      <c r="L786" s="249"/>
      <c r="M786" s="250"/>
      <c r="N786" s="251"/>
      <c r="O786" s="251"/>
      <c r="P786" s="251"/>
      <c r="Q786" s="251"/>
      <c r="R786" s="251"/>
      <c r="S786" s="251"/>
      <c r="T786" s="252"/>
      <c r="U786" s="13"/>
      <c r="V786" s="13"/>
      <c r="W786" s="13"/>
      <c r="X786" s="13"/>
      <c r="Y786" s="13"/>
      <c r="Z786" s="13"/>
      <c r="AA786" s="13"/>
      <c r="AB786" s="13"/>
      <c r="AC786" s="13"/>
      <c r="AD786" s="13"/>
      <c r="AE786" s="13"/>
      <c r="AT786" s="253" t="s">
        <v>160</v>
      </c>
      <c r="AU786" s="253" t="s">
        <v>86</v>
      </c>
      <c r="AV786" s="13" t="s">
        <v>86</v>
      </c>
      <c r="AW786" s="13" t="s">
        <v>37</v>
      </c>
      <c r="AX786" s="13" t="s">
        <v>76</v>
      </c>
      <c r="AY786" s="253" t="s">
        <v>151</v>
      </c>
    </row>
    <row r="787" s="13" customFormat="1">
      <c r="A787" s="13"/>
      <c r="B787" s="242"/>
      <c r="C787" s="243"/>
      <c r="D787" s="244" t="s">
        <v>160</v>
      </c>
      <c r="E787" s="245" t="s">
        <v>19</v>
      </c>
      <c r="F787" s="246" t="s">
        <v>1017</v>
      </c>
      <c r="G787" s="243"/>
      <c r="H787" s="247">
        <v>37.869999999999997</v>
      </c>
      <c r="I787" s="248"/>
      <c r="J787" s="243"/>
      <c r="K787" s="243"/>
      <c r="L787" s="249"/>
      <c r="M787" s="250"/>
      <c r="N787" s="251"/>
      <c r="O787" s="251"/>
      <c r="P787" s="251"/>
      <c r="Q787" s="251"/>
      <c r="R787" s="251"/>
      <c r="S787" s="251"/>
      <c r="T787" s="252"/>
      <c r="U787" s="13"/>
      <c r="V787" s="13"/>
      <c r="W787" s="13"/>
      <c r="X787" s="13"/>
      <c r="Y787" s="13"/>
      <c r="Z787" s="13"/>
      <c r="AA787" s="13"/>
      <c r="AB787" s="13"/>
      <c r="AC787" s="13"/>
      <c r="AD787" s="13"/>
      <c r="AE787" s="13"/>
      <c r="AT787" s="253" t="s">
        <v>160</v>
      </c>
      <c r="AU787" s="253" t="s">
        <v>86</v>
      </c>
      <c r="AV787" s="13" t="s">
        <v>86</v>
      </c>
      <c r="AW787" s="13" t="s">
        <v>37</v>
      </c>
      <c r="AX787" s="13" t="s">
        <v>76</v>
      </c>
      <c r="AY787" s="253" t="s">
        <v>151</v>
      </c>
    </row>
    <row r="788" s="13" customFormat="1">
      <c r="A788" s="13"/>
      <c r="B788" s="242"/>
      <c r="C788" s="243"/>
      <c r="D788" s="244" t="s">
        <v>160</v>
      </c>
      <c r="E788" s="245" t="s">
        <v>19</v>
      </c>
      <c r="F788" s="246" t="s">
        <v>1018</v>
      </c>
      <c r="G788" s="243"/>
      <c r="H788" s="247">
        <v>41.439999999999998</v>
      </c>
      <c r="I788" s="248"/>
      <c r="J788" s="243"/>
      <c r="K788" s="243"/>
      <c r="L788" s="249"/>
      <c r="M788" s="250"/>
      <c r="N788" s="251"/>
      <c r="O788" s="251"/>
      <c r="P788" s="251"/>
      <c r="Q788" s="251"/>
      <c r="R788" s="251"/>
      <c r="S788" s="251"/>
      <c r="T788" s="252"/>
      <c r="U788" s="13"/>
      <c r="V788" s="13"/>
      <c r="W788" s="13"/>
      <c r="X788" s="13"/>
      <c r="Y788" s="13"/>
      <c r="Z788" s="13"/>
      <c r="AA788" s="13"/>
      <c r="AB788" s="13"/>
      <c r="AC788" s="13"/>
      <c r="AD788" s="13"/>
      <c r="AE788" s="13"/>
      <c r="AT788" s="253" t="s">
        <v>160</v>
      </c>
      <c r="AU788" s="253" t="s">
        <v>86</v>
      </c>
      <c r="AV788" s="13" t="s">
        <v>86</v>
      </c>
      <c r="AW788" s="13" t="s">
        <v>37</v>
      </c>
      <c r="AX788" s="13" t="s">
        <v>76</v>
      </c>
      <c r="AY788" s="253" t="s">
        <v>151</v>
      </c>
    </row>
    <row r="789" s="13" customFormat="1">
      <c r="A789" s="13"/>
      <c r="B789" s="242"/>
      <c r="C789" s="243"/>
      <c r="D789" s="244" t="s">
        <v>160</v>
      </c>
      <c r="E789" s="245" t="s">
        <v>19</v>
      </c>
      <c r="F789" s="246" t="s">
        <v>1019</v>
      </c>
      <c r="G789" s="243"/>
      <c r="H789" s="247">
        <v>-18.739999999999998</v>
      </c>
      <c r="I789" s="248"/>
      <c r="J789" s="243"/>
      <c r="K789" s="243"/>
      <c r="L789" s="249"/>
      <c r="M789" s="250"/>
      <c r="N789" s="251"/>
      <c r="O789" s="251"/>
      <c r="P789" s="251"/>
      <c r="Q789" s="251"/>
      <c r="R789" s="251"/>
      <c r="S789" s="251"/>
      <c r="T789" s="252"/>
      <c r="U789" s="13"/>
      <c r="V789" s="13"/>
      <c r="W789" s="13"/>
      <c r="X789" s="13"/>
      <c r="Y789" s="13"/>
      <c r="Z789" s="13"/>
      <c r="AA789" s="13"/>
      <c r="AB789" s="13"/>
      <c r="AC789" s="13"/>
      <c r="AD789" s="13"/>
      <c r="AE789" s="13"/>
      <c r="AT789" s="253" t="s">
        <v>160</v>
      </c>
      <c r="AU789" s="253" t="s">
        <v>86</v>
      </c>
      <c r="AV789" s="13" t="s">
        <v>86</v>
      </c>
      <c r="AW789" s="13" t="s">
        <v>37</v>
      </c>
      <c r="AX789" s="13" t="s">
        <v>76</v>
      </c>
      <c r="AY789" s="253" t="s">
        <v>151</v>
      </c>
    </row>
    <row r="790" s="13" customFormat="1">
      <c r="A790" s="13"/>
      <c r="B790" s="242"/>
      <c r="C790" s="243"/>
      <c r="D790" s="244" t="s">
        <v>160</v>
      </c>
      <c r="E790" s="245" t="s">
        <v>19</v>
      </c>
      <c r="F790" s="246" t="s">
        <v>1020</v>
      </c>
      <c r="G790" s="243"/>
      <c r="H790" s="247">
        <v>30.055</v>
      </c>
      <c r="I790" s="248"/>
      <c r="J790" s="243"/>
      <c r="K790" s="243"/>
      <c r="L790" s="249"/>
      <c r="M790" s="250"/>
      <c r="N790" s="251"/>
      <c r="O790" s="251"/>
      <c r="P790" s="251"/>
      <c r="Q790" s="251"/>
      <c r="R790" s="251"/>
      <c r="S790" s="251"/>
      <c r="T790" s="252"/>
      <c r="U790" s="13"/>
      <c r="V790" s="13"/>
      <c r="W790" s="13"/>
      <c r="X790" s="13"/>
      <c r="Y790" s="13"/>
      <c r="Z790" s="13"/>
      <c r="AA790" s="13"/>
      <c r="AB790" s="13"/>
      <c r="AC790" s="13"/>
      <c r="AD790" s="13"/>
      <c r="AE790" s="13"/>
      <c r="AT790" s="253" t="s">
        <v>160</v>
      </c>
      <c r="AU790" s="253" t="s">
        <v>86</v>
      </c>
      <c r="AV790" s="13" t="s">
        <v>86</v>
      </c>
      <c r="AW790" s="13" t="s">
        <v>37</v>
      </c>
      <c r="AX790" s="13" t="s">
        <v>76</v>
      </c>
      <c r="AY790" s="253" t="s">
        <v>151</v>
      </c>
    </row>
    <row r="791" s="13" customFormat="1">
      <c r="A791" s="13"/>
      <c r="B791" s="242"/>
      <c r="C791" s="243"/>
      <c r="D791" s="244" t="s">
        <v>160</v>
      </c>
      <c r="E791" s="245" t="s">
        <v>19</v>
      </c>
      <c r="F791" s="246" t="s">
        <v>1019</v>
      </c>
      <c r="G791" s="243"/>
      <c r="H791" s="247">
        <v>-18.739999999999998</v>
      </c>
      <c r="I791" s="248"/>
      <c r="J791" s="243"/>
      <c r="K791" s="243"/>
      <c r="L791" s="249"/>
      <c r="M791" s="250"/>
      <c r="N791" s="251"/>
      <c r="O791" s="251"/>
      <c r="P791" s="251"/>
      <c r="Q791" s="251"/>
      <c r="R791" s="251"/>
      <c r="S791" s="251"/>
      <c r="T791" s="252"/>
      <c r="U791" s="13"/>
      <c r="V791" s="13"/>
      <c r="W791" s="13"/>
      <c r="X791" s="13"/>
      <c r="Y791" s="13"/>
      <c r="Z791" s="13"/>
      <c r="AA791" s="13"/>
      <c r="AB791" s="13"/>
      <c r="AC791" s="13"/>
      <c r="AD791" s="13"/>
      <c r="AE791" s="13"/>
      <c r="AT791" s="253" t="s">
        <v>160</v>
      </c>
      <c r="AU791" s="253" t="s">
        <v>86</v>
      </c>
      <c r="AV791" s="13" t="s">
        <v>86</v>
      </c>
      <c r="AW791" s="13" t="s">
        <v>37</v>
      </c>
      <c r="AX791" s="13" t="s">
        <v>76</v>
      </c>
      <c r="AY791" s="253" t="s">
        <v>151</v>
      </c>
    </row>
    <row r="792" s="14" customFormat="1">
      <c r="A792" s="14"/>
      <c r="B792" s="257"/>
      <c r="C792" s="258"/>
      <c r="D792" s="244" t="s">
        <v>160</v>
      </c>
      <c r="E792" s="259" t="s">
        <v>19</v>
      </c>
      <c r="F792" s="260" t="s">
        <v>213</v>
      </c>
      <c r="G792" s="258"/>
      <c r="H792" s="259" t="s">
        <v>19</v>
      </c>
      <c r="I792" s="261"/>
      <c r="J792" s="258"/>
      <c r="K792" s="258"/>
      <c r="L792" s="262"/>
      <c r="M792" s="263"/>
      <c r="N792" s="264"/>
      <c r="O792" s="264"/>
      <c r="P792" s="264"/>
      <c r="Q792" s="264"/>
      <c r="R792" s="264"/>
      <c r="S792" s="264"/>
      <c r="T792" s="265"/>
      <c r="U792" s="14"/>
      <c r="V792" s="14"/>
      <c r="W792" s="14"/>
      <c r="X792" s="14"/>
      <c r="Y792" s="14"/>
      <c r="Z792" s="14"/>
      <c r="AA792" s="14"/>
      <c r="AB792" s="14"/>
      <c r="AC792" s="14"/>
      <c r="AD792" s="14"/>
      <c r="AE792" s="14"/>
      <c r="AT792" s="266" t="s">
        <v>160</v>
      </c>
      <c r="AU792" s="266" t="s">
        <v>86</v>
      </c>
      <c r="AV792" s="14" t="s">
        <v>83</v>
      </c>
      <c r="AW792" s="14" t="s">
        <v>37</v>
      </c>
      <c r="AX792" s="14" t="s">
        <v>76</v>
      </c>
      <c r="AY792" s="266" t="s">
        <v>151</v>
      </c>
    </row>
    <row r="793" s="13" customFormat="1">
      <c r="A793" s="13"/>
      <c r="B793" s="242"/>
      <c r="C793" s="243"/>
      <c r="D793" s="244" t="s">
        <v>160</v>
      </c>
      <c r="E793" s="245" t="s">
        <v>19</v>
      </c>
      <c r="F793" s="246" t="s">
        <v>1021</v>
      </c>
      <c r="G793" s="243"/>
      <c r="H793" s="247">
        <v>15.15</v>
      </c>
      <c r="I793" s="248"/>
      <c r="J793" s="243"/>
      <c r="K793" s="243"/>
      <c r="L793" s="249"/>
      <c r="M793" s="250"/>
      <c r="N793" s="251"/>
      <c r="O793" s="251"/>
      <c r="P793" s="251"/>
      <c r="Q793" s="251"/>
      <c r="R793" s="251"/>
      <c r="S793" s="251"/>
      <c r="T793" s="252"/>
      <c r="U793" s="13"/>
      <c r="V793" s="13"/>
      <c r="W793" s="13"/>
      <c r="X793" s="13"/>
      <c r="Y793" s="13"/>
      <c r="Z793" s="13"/>
      <c r="AA793" s="13"/>
      <c r="AB793" s="13"/>
      <c r="AC793" s="13"/>
      <c r="AD793" s="13"/>
      <c r="AE793" s="13"/>
      <c r="AT793" s="253" t="s">
        <v>160</v>
      </c>
      <c r="AU793" s="253" t="s">
        <v>86</v>
      </c>
      <c r="AV793" s="13" t="s">
        <v>86</v>
      </c>
      <c r="AW793" s="13" t="s">
        <v>37</v>
      </c>
      <c r="AX793" s="13" t="s">
        <v>76</v>
      </c>
      <c r="AY793" s="253" t="s">
        <v>151</v>
      </c>
    </row>
    <row r="794" s="13" customFormat="1">
      <c r="A794" s="13"/>
      <c r="B794" s="242"/>
      <c r="C794" s="243"/>
      <c r="D794" s="244" t="s">
        <v>160</v>
      </c>
      <c r="E794" s="245" t="s">
        <v>19</v>
      </c>
      <c r="F794" s="246" t="s">
        <v>1022</v>
      </c>
      <c r="G794" s="243"/>
      <c r="H794" s="247">
        <v>25.164999999999999</v>
      </c>
      <c r="I794" s="248"/>
      <c r="J794" s="243"/>
      <c r="K794" s="243"/>
      <c r="L794" s="249"/>
      <c r="M794" s="250"/>
      <c r="N794" s="251"/>
      <c r="O794" s="251"/>
      <c r="P794" s="251"/>
      <c r="Q794" s="251"/>
      <c r="R794" s="251"/>
      <c r="S794" s="251"/>
      <c r="T794" s="252"/>
      <c r="U794" s="13"/>
      <c r="V794" s="13"/>
      <c r="W794" s="13"/>
      <c r="X794" s="13"/>
      <c r="Y794" s="13"/>
      <c r="Z794" s="13"/>
      <c r="AA794" s="13"/>
      <c r="AB794" s="13"/>
      <c r="AC794" s="13"/>
      <c r="AD794" s="13"/>
      <c r="AE794" s="13"/>
      <c r="AT794" s="253" t="s">
        <v>160</v>
      </c>
      <c r="AU794" s="253" t="s">
        <v>86</v>
      </c>
      <c r="AV794" s="13" t="s">
        <v>86</v>
      </c>
      <c r="AW794" s="13" t="s">
        <v>37</v>
      </c>
      <c r="AX794" s="13" t="s">
        <v>76</v>
      </c>
      <c r="AY794" s="253" t="s">
        <v>151</v>
      </c>
    </row>
    <row r="795" s="13" customFormat="1">
      <c r="A795" s="13"/>
      <c r="B795" s="242"/>
      <c r="C795" s="243"/>
      <c r="D795" s="244" t="s">
        <v>160</v>
      </c>
      <c r="E795" s="245" t="s">
        <v>19</v>
      </c>
      <c r="F795" s="246" t="s">
        <v>1023</v>
      </c>
      <c r="G795" s="243"/>
      <c r="H795" s="247">
        <v>22.09</v>
      </c>
      <c r="I795" s="248"/>
      <c r="J795" s="243"/>
      <c r="K795" s="243"/>
      <c r="L795" s="249"/>
      <c r="M795" s="250"/>
      <c r="N795" s="251"/>
      <c r="O795" s="251"/>
      <c r="P795" s="251"/>
      <c r="Q795" s="251"/>
      <c r="R795" s="251"/>
      <c r="S795" s="251"/>
      <c r="T795" s="252"/>
      <c r="U795" s="13"/>
      <c r="V795" s="13"/>
      <c r="W795" s="13"/>
      <c r="X795" s="13"/>
      <c r="Y795" s="13"/>
      <c r="Z795" s="13"/>
      <c r="AA795" s="13"/>
      <c r="AB795" s="13"/>
      <c r="AC795" s="13"/>
      <c r="AD795" s="13"/>
      <c r="AE795" s="13"/>
      <c r="AT795" s="253" t="s">
        <v>160</v>
      </c>
      <c r="AU795" s="253" t="s">
        <v>86</v>
      </c>
      <c r="AV795" s="13" t="s">
        <v>86</v>
      </c>
      <c r="AW795" s="13" t="s">
        <v>37</v>
      </c>
      <c r="AX795" s="13" t="s">
        <v>76</v>
      </c>
      <c r="AY795" s="253" t="s">
        <v>151</v>
      </c>
    </row>
    <row r="796" s="13" customFormat="1">
      <c r="A796" s="13"/>
      <c r="B796" s="242"/>
      <c r="C796" s="243"/>
      <c r="D796" s="244" t="s">
        <v>160</v>
      </c>
      <c r="E796" s="245" t="s">
        <v>19</v>
      </c>
      <c r="F796" s="246" t="s">
        <v>1024</v>
      </c>
      <c r="G796" s="243"/>
      <c r="H796" s="247">
        <v>57.289999999999999</v>
      </c>
      <c r="I796" s="248"/>
      <c r="J796" s="243"/>
      <c r="K796" s="243"/>
      <c r="L796" s="249"/>
      <c r="M796" s="250"/>
      <c r="N796" s="251"/>
      <c r="O796" s="251"/>
      <c r="P796" s="251"/>
      <c r="Q796" s="251"/>
      <c r="R796" s="251"/>
      <c r="S796" s="251"/>
      <c r="T796" s="252"/>
      <c r="U796" s="13"/>
      <c r="V796" s="13"/>
      <c r="W796" s="13"/>
      <c r="X796" s="13"/>
      <c r="Y796" s="13"/>
      <c r="Z796" s="13"/>
      <c r="AA796" s="13"/>
      <c r="AB796" s="13"/>
      <c r="AC796" s="13"/>
      <c r="AD796" s="13"/>
      <c r="AE796" s="13"/>
      <c r="AT796" s="253" t="s">
        <v>160</v>
      </c>
      <c r="AU796" s="253" t="s">
        <v>86</v>
      </c>
      <c r="AV796" s="13" t="s">
        <v>86</v>
      </c>
      <c r="AW796" s="13" t="s">
        <v>37</v>
      </c>
      <c r="AX796" s="13" t="s">
        <v>76</v>
      </c>
      <c r="AY796" s="253" t="s">
        <v>151</v>
      </c>
    </row>
    <row r="797" s="13" customFormat="1">
      <c r="A797" s="13"/>
      <c r="B797" s="242"/>
      <c r="C797" s="243"/>
      <c r="D797" s="244" t="s">
        <v>160</v>
      </c>
      <c r="E797" s="245" t="s">
        <v>19</v>
      </c>
      <c r="F797" s="246" t="s">
        <v>1025</v>
      </c>
      <c r="G797" s="243"/>
      <c r="H797" s="247">
        <v>-19.957999999999998</v>
      </c>
      <c r="I797" s="248"/>
      <c r="J797" s="243"/>
      <c r="K797" s="243"/>
      <c r="L797" s="249"/>
      <c r="M797" s="250"/>
      <c r="N797" s="251"/>
      <c r="O797" s="251"/>
      <c r="P797" s="251"/>
      <c r="Q797" s="251"/>
      <c r="R797" s="251"/>
      <c r="S797" s="251"/>
      <c r="T797" s="252"/>
      <c r="U797" s="13"/>
      <c r="V797" s="13"/>
      <c r="W797" s="13"/>
      <c r="X797" s="13"/>
      <c r="Y797" s="13"/>
      <c r="Z797" s="13"/>
      <c r="AA797" s="13"/>
      <c r="AB797" s="13"/>
      <c r="AC797" s="13"/>
      <c r="AD797" s="13"/>
      <c r="AE797" s="13"/>
      <c r="AT797" s="253" t="s">
        <v>160</v>
      </c>
      <c r="AU797" s="253" t="s">
        <v>86</v>
      </c>
      <c r="AV797" s="13" t="s">
        <v>86</v>
      </c>
      <c r="AW797" s="13" t="s">
        <v>37</v>
      </c>
      <c r="AX797" s="13" t="s">
        <v>76</v>
      </c>
      <c r="AY797" s="253" t="s">
        <v>151</v>
      </c>
    </row>
    <row r="798" s="13" customFormat="1">
      <c r="A798" s="13"/>
      <c r="B798" s="242"/>
      <c r="C798" s="243"/>
      <c r="D798" s="244" t="s">
        <v>160</v>
      </c>
      <c r="E798" s="245" t="s">
        <v>19</v>
      </c>
      <c r="F798" s="246" t="s">
        <v>1026</v>
      </c>
      <c r="G798" s="243"/>
      <c r="H798" s="247">
        <v>65.629999999999995</v>
      </c>
      <c r="I798" s="248"/>
      <c r="J798" s="243"/>
      <c r="K798" s="243"/>
      <c r="L798" s="249"/>
      <c r="M798" s="250"/>
      <c r="N798" s="251"/>
      <c r="O798" s="251"/>
      <c r="P798" s="251"/>
      <c r="Q798" s="251"/>
      <c r="R798" s="251"/>
      <c r="S798" s="251"/>
      <c r="T798" s="252"/>
      <c r="U798" s="13"/>
      <c r="V798" s="13"/>
      <c r="W798" s="13"/>
      <c r="X798" s="13"/>
      <c r="Y798" s="13"/>
      <c r="Z798" s="13"/>
      <c r="AA798" s="13"/>
      <c r="AB798" s="13"/>
      <c r="AC798" s="13"/>
      <c r="AD798" s="13"/>
      <c r="AE798" s="13"/>
      <c r="AT798" s="253" t="s">
        <v>160</v>
      </c>
      <c r="AU798" s="253" t="s">
        <v>86</v>
      </c>
      <c r="AV798" s="13" t="s">
        <v>86</v>
      </c>
      <c r="AW798" s="13" t="s">
        <v>37</v>
      </c>
      <c r="AX798" s="13" t="s">
        <v>76</v>
      </c>
      <c r="AY798" s="253" t="s">
        <v>151</v>
      </c>
    </row>
    <row r="799" s="13" customFormat="1">
      <c r="A799" s="13"/>
      <c r="B799" s="242"/>
      <c r="C799" s="243"/>
      <c r="D799" s="244" t="s">
        <v>160</v>
      </c>
      <c r="E799" s="245" t="s">
        <v>19</v>
      </c>
      <c r="F799" s="246" t="s">
        <v>1027</v>
      </c>
      <c r="G799" s="243"/>
      <c r="H799" s="247">
        <v>-23.629999999999999</v>
      </c>
      <c r="I799" s="248"/>
      <c r="J799" s="243"/>
      <c r="K799" s="243"/>
      <c r="L799" s="249"/>
      <c r="M799" s="250"/>
      <c r="N799" s="251"/>
      <c r="O799" s="251"/>
      <c r="P799" s="251"/>
      <c r="Q799" s="251"/>
      <c r="R799" s="251"/>
      <c r="S799" s="251"/>
      <c r="T799" s="252"/>
      <c r="U799" s="13"/>
      <c r="V799" s="13"/>
      <c r="W799" s="13"/>
      <c r="X799" s="13"/>
      <c r="Y799" s="13"/>
      <c r="Z799" s="13"/>
      <c r="AA799" s="13"/>
      <c r="AB799" s="13"/>
      <c r="AC799" s="13"/>
      <c r="AD799" s="13"/>
      <c r="AE799" s="13"/>
      <c r="AT799" s="253" t="s">
        <v>160</v>
      </c>
      <c r="AU799" s="253" t="s">
        <v>86</v>
      </c>
      <c r="AV799" s="13" t="s">
        <v>86</v>
      </c>
      <c r="AW799" s="13" t="s">
        <v>37</v>
      </c>
      <c r="AX799" s="13" t="s">
        <v>76</v>
      </c>
      <c r="AY799" s="253" t="s">
        <v>151</v>
      </c>
    </row>
    <row r="800" s="13" customFormat="1">
      <c r="A800" s="13"/>
      <c r="B800" s="242"/>
      <c r="C800" s="243"/>
      <c r="D800" s="244" t="s">
        <v>160</v>
      </c>
      <c r="E800" s="245" t="s">
        <v>19</v>
      </c>
      <c r="F800" s="246" t="s">
        <v>1028</v>
      </c>
      <c r="G800" s="243"/>
      <c r="H800" s="247">
        <v>67.924999999999997</v>
      </c>
      <c r="I800" s="248"/>
      <c r="J800" s="243"/>
      <c r="K800" s="243"/>
      <c r="L800" s="249"/>
      <c r="M800" s="250"/>
      <c r="N800" s="251"/>
      <c r="O800" s="251"/>
      <c r="P800" s="251"/>
      <c r="Q800" s="251"/>
      <c r="R800" s="251"/>
      <c r="S800" s="251"/>
      <c r="T800" s="252"/>
      <c r="U800" s="13"/>
      <c r="V800" s="13"/>
      <c r="W800" s="13"/>
      <c r="X800" s="13"/>
      <c r="Y800" s="13"/>
      <c r="Z800" s="13"/>
      <c r="AA800" s="13"/>
      <c r="AB800" s="13"/>
      <c r="AC800" s="13"/>
      <c r="AD800" s="13"/>
      <c r="AE800" s="13"/>
      <c r="AT800" s="253" t="s">
        <v>160</v>
      </c>
      <c r="AU800" s="253" t="s">
        <v>86</v>
      </c>
      <c r="AV800" s="13" t="s">
        <v>86</v>
      </c>
      <c r="AW800" s="13" t="s">
        <v>37</v>
      </c>
      <c r="AX800" s="13" t="s">
        <v>76</v>
      </c>
      <c r="AY800" s="253" t="s">
        <v>151</v>
      </c>
    </row>
    <row r="801" s="13" customFormat="1">
      <c r="A801" s="13"/>
      <c r="B801" s="242"/>
      <c r="C801" s="243"/>
      <c r="D801" s="244" t="s">
        <v>160</v>
      </c>
      <c r="E801" s="245" t="s">
        <v>19</v>
      </c>
      <c r="F801" s="246" t="s">
        <v>1029</v>
      </c>
      <c r="G801" s="243"/>
      <c r="H801" s="247">
        <v>-24.805</v>
      </c>
      <c r="I801" s="248"/>
      <c r="J801" s="243"/>
      <c r="K801" s="243"/>
      <c r="L801" s="249"/>
      <c r="M801" s="250"/>
      <c r="N801" s="251"/>
      <c r="O801" s="251"/>
      <c r="P801" s="251"/>
      <c r="Q801" s="251"/>
      <c r="R801" s="251"/>
      <c r="S801" s="251"/>
      <c r="T801" s="252"/>
      <c r="U801" s="13"/>
      <c r="V801" s="13"/>
      <c r="W801" s="13"/>
      <c r="X801" s="13"/>
      <c r="Y801" s="13"/>
      <c r="Z801" s="13"/>
      <c r="AA801" s="13"/>
      <c r="AB801" s="13"/>
      <c r="AC801" s="13"/>
      <c r="AD801" s="13"/>
      <c r="AE801" s="13"/>
      <c r="AT801" s="253" t="s">
        <v>160</v>
      </c>
      <c r="AU801" s="253" t="s">
        <v>86</v>
      </c>
      <c r="AV801" s="13" t="s">
        <v>86</v>
      </c>
      <c r="AW801" s="13" t="s">
        <v>37</v>
      </c>
      <c r="AX801" s="13" t="s">
        <v>76</v>
      </c>
      <c r="AY801" s="253" t="s">
        <v>151</v>
      </c>
    </row>
    <row r="802" s="13" customFormat="1">
      <c r="A802" s="13"/>
      <c r="B802" s="242"/>
      <c r="C802" s="243"/>
      <c r="D802" s="244" t="s">
        <v>160</v>
      </c>
      <c r="E802" s="245" t="s">
        <v>19</v>
      </c>
      <c r="F802" s="246" t="s">
        <v>1030</v>
      </c>
      <c r="G802" s="243"/>
      <c r="H802" s="247">
        <v>57.289999999999999</v>
      </c>
      <c r="I802" s="248"/>
      <c r="J802" s="243"/>
      <c r="K802" s="243"/>
      <c r="L802" s="249"/>
      <c r="M802" s="250"/>
      <c r="N802" s="251"/>
      <c r="O802" s="251"/>
      <c r="P802" s="251"/>
      <c r="Q802" s="251"/>
      <c r="R802" s="251"/>
      <c r="S802" s="251"/>
      <c r="T802" s="252"/>
      <c r="U802" s="13"/>
      <c r="V802" s="13"/>
      <c r="W802" s="13"/>
      <c r="X802" s="13"/>
      <c r="Y802" s="13"/>
      <c r="Z802" s="13"/>
      <c r="AA802" s="13"/>
      <c r="AB802" s="13"/>
      <c r="AC802" s="13"/>
      <c r="AD802" s="13"/>
      <c r="AE802" s="13"/>
      <c r="AT802" s="253" t="s">
        <v>160</v>
      </c>
      <c r="AU802" s="253" t="s">
        <v>86</v>
      </c>
      <c r="AV802" s="13" t="s">
        <v>86</v>
      </c>
      <c r="AW802" s="13" t="s">
        <v>37</v>
      </c>
      <c r="AX802" s="13" t="s">
        <v>76</v>
      </c>
      <c r="AY802" s="253" t="s">
        <v>151</v>
      </c>
    </row>
    <row r="803" s="13" customFormat="1">
      <c r="A803" s="13"/>
      <c r="B803" s="242"/>
      <c r="C803" s="243"/>
      <c r="D803" s="244" t="s">
        <v>160</v>
      </c>
      <c r="E803" s="245" t="s">
        <v>19</v>
      </c>
      <c r="F803" s="246" t="s">
        <v>1031</v>
      </c>
      <c r="G803" s="243"/>
      <c r="H803" s="247">
        <v>-20.449999999999999</v>
      </c>
      <c r="I803" s="248"/>
      <c r="J803" s="243"/>
      <c r="K803" s="243"/>
      <c r="L803" s="249"/>
      <c r="M803" s="250"/>
      <c r="N803" s="251"/>
      <c r="O803" s="251"/>
      <c r="P803" s="251"/>
      <c r="Q803" s="251"/>
      <c r="R803" s="251"/>
      <c r="S803" s="251"/>
      <c r="T803" s="252"/>
      <c r="U803" s="13"/>
      <c r="V803" s="13"/>
      <c r="W803" s="13"/>
      <c r="X803" s="13"/>
      <c r="Y803" s="13"/>
      <c r="Z803" s="13"/>
      <c r="AA803" s="13"/>
      <c r="AB803" s="13"/>
      <c r="AC803" s="13"/>
      <c r="AD803" s="13"/>
      <c r="AE803" s="13"/>
      <c r="AT803" s="253" t="s">
        <v>160</v>
      </c>
      <c r="AU803" s="253" t="s">
        <v>86</v>
      </c>
      <c r="AV803" s="13" t="s">
        <v>86</v>
      </c>
      <c r="AW803" s="13" t="s">
        <v>37</v>
      </c>
      <c r="AX803" s="13" t="s">
        <v>76</v>
      </c>
      <c r="AY803" s="253" t="s">
        <v>151</v>
      </c>
    </row>
    <row r="804" s="13" customFormat="1">
      <c r="A804" s="13"/>
      <c r="B804" s="242"/>
      <c r="C804" s="243"/>
      <c r="D804" s="244" t="s">
        <v>160</v>
      </c>
      <c r="E804" s="245" t="s">
        <v>19</v>
      </c>
      <c r="F804" s="246" t="s">
        <v>1032</v>
      </c>
      <c r="G804" s="243"/>
      <c r="H804" s="247">
        <v>15.968</v>
      </c>
      <c r="I804" s="248"/>
      <c r="J804" s="243"/>
      <c r="K804" s="243"/>
      <c r="L804" s="249"/>
      <c r="M804" s="250"/>
      <c r="N804" s="251"/>
      <c r="O804" s="251"/>
      <c r="P804" s="251"/>
      <c r="Q804" s="251"/>
      <c r="R804" s="251"/>
      <c r="S804" s="251"/>
      <c r="T804" s="252"/>
      <c r="U804" s="13"/>
      <c r="V804" s="13"/>
      <c r="W804" s="13"/>
      <c r="X804" s="13"/>
      <c r="Y804" s="13"/>
      <c r="Z804" s="13"/>
      <c r="AA804" s="13"/>
      <c r="AB804" s="13"/>
      <c r="AC804" s="13"/>
      <c r="AD804" s="13"/>
      <c r="AE804" s="13"/>
      <c r="AT804" s="253" t="s">
        <v>160</v>
      </c>
      <c r="AU804" s="253" t="s">
        <v>86</v>
      </c>
      <c r="AV804" s="13" t="s">
        <v>86</v>
      </c>
      <c r="AW804" s="13" t="s">
        <v>37</v>
      </c>
      <c r="AX804" s="13" t="s">
        <v>76</v>
      </c>
      <c r="AY804" s="253" t="s">
        <v>151</v>
      </c>
    </row>
    <row r="805" s="14" customFormat="1">
      <c r="A805" s="14"/>
      <c r="B805" s="257"/>
      <c r="C805" s="258"/>
      <c r="D805" s="244" t="s">
        <v>160</v>
      </c>
      <c r="E805" s="259" t="s">
        <v>19</v>
      </c>
      <c r="F805" s="260" t="s">
        <v>216</v>
      </c>
      <c r="G805" s="258"/>
      <c r="H805" s="259" t="s">
        <v>19</v>
      </c>
      <c r="I805" s="261"/>
      <c r="J805" s="258"/>
      <c r="K805" s="258"/>
      <c r="L805" s="262"/>
      <c r="M805" s="263"/>
      <c r="N805" s="264"/>
      <c r="O805" s="264"/>
      <c r="P805" s="264"/>
      <c r="Q805" s="264"/>
      <c r="R805" s="264"/>
      <c r="S805" s="264"/>
      <c r="T805" s="265"/>
      <c r="U805" s="14"/>
      <c r="V805" s="14"/>
      <c r="W805" s="14"/>
      <c r="X805" s="14"/>
      <c r="Y805" s="14"/>
      <c r="Z805" s="14"/>
      <c r="AA805" s="14"/>
      <c r="AB805" s="14"/>
      <c r="AC805" s="14"/>
      <c r="AD805" s="14"/>
      <c r="AE805" s="14"/>
      <c r="AT805" s="266" t="s">
        <v>160</v>
      </c>
      <c r="AU805" s="266" t="s">
        <v>86</v>
      </c>
      <c r="AV805" s="14" t="s">
        <v>83</v>
      </c>
      <c r="AW805" s="14" t="s">
        <v>37</v>
      </c>
      <c r="AX805" s="14" t="s">
        <v>76</v>
      </c>
      <c r="AY805" s="266" t="s">
        <v>151</v>
      </c>
    </row>
    <row r="806" s="13" customFormat="1">
      <c r="A806" s="13"/>
      <c r="B806" s="242"/>
      <c r="C806" s="243"/>
      <c r="D806" s="244" t="s">
        <v>160</v>
      </c>
      <c r="E806" s="245" t="s">
        <v>19</v>
      </c>
      <c r="F806" s="246" t="s">
        <v>1033</v>
      </c>
      <c r="G806" s="243"/>
      <c r="H806" s="247">
        <v>24.488</v>
      </c>
      <c r="I806" s="248"/>
      <c r="J806" s="243"/>
      <c r="K806" s="243"/>
      <c r="L806" s="249"/>
      <c r="M806" s="250"/>
      <c r="N806" s="251"/>
      <c r="O806" s="251"/>
      <c r="P806" s="251"/>
      <c r="Q806" s="251"/>
      <c r="R806" s="251"/>
      <c r="S806" s="251"/>
      <c r="T806" s="252"/>
      <c r="U806" s="13"/>
      <c r="V806" s="13"/>
      <c r="W806" s="13"/>
      <c r="X806" s="13"/>
      <c r="Y806" s="13"/>
      <c r="Z806" s="13"/>
      <c r="AA806" s="13"/>
      <c r="AB806" s="13"/>
      <c r="AC806" s="13"/>
      <c r="AD806" s="13"/>
      <c r="AE806" s="13"/>
      <c r="AT806" s="253" t="s">
        <v>160</v>
      </c>
      <c r="AU806" s="253" t="s">
        <v>86</v>
      </c>
      <c r="AV806" s="13" t="s">
        <v>86</v>
      </c>
      <c r="AW806" s="13" t="s">
        <v>37</v>
      </c>
      <c r="AX806" s="13" t="s">
        <v>76</v>
      </c>
      <c r="AY806" s="253" t="s">
        <v>151</v>
      </c>
    </row>
    <row r="807" s="13" customFormat="1">
      <c r="A807" s="13"/>
      <c r="B807" s="242"/>
      <c r="C807" s="243"/>
      <c r="D807" s="244" t="s">
        <v>160</v>
      </c>
      <c r="E807" s="245" t="s">
        <v>19</v>
      </c>
      <c r="F807" s="246" t="s">
        <v>1034</v>
      </c>
      <c r="G807" s="243"/>
      <c r="H807" s="247">
        <v>-4.2350000000000003</v>
      </c>
      <c r="I807" s="248"/>
      <c r="J807" s="243"/>
      <c r="K807" s="243"/>
      <c r="L807" s="249"/>
      <c r="M807" s="250"/>
      <c r="N807" s="251"/>
      <c r="O807" s="251"/>
      <c r="P807" s="251"/>
      <c r="Q807" s="251"/>
      <c r="R807" s="251"/>
      <c r="S807" s="251"/>
      <c r="T807" s="252"/>
      <c r="U807" s="13"/>
      <c r="V807" s="13"/>
      <c r="W807" s="13"/>
      <c r="X807" s="13"/>
      <c r="Y807" s="13"/>
      <c r="Z807" s="13"/>
      <c r="AA807" s="13"/>
      <c r="AB807" s="13"/>
      <c r="AC807" s="13"/>
      <c r="AD807" s="13"/>
      <c r="AE807" s="13"/>
      <c r="AT807" s="253" t="s">
        <v>160</v>
      </c>
      <c r="AU807" s="253" t="s">
        <v>86</v>
      </c>
      <c r="AV807" s="13" t="s">
        <v>86</v>
      </c>
      <c r="AW807" s="13" t="s">
        <v>37</v>
      </c>
      <c r="AX807" s="13" t="s">
        <v>76</v>
      </c>
      <c r="AY807" s="253" t="s">
        <v>151</v>
      </c>
    </row>
    <row r="808" s="13" customFormat="1">
      <c r="A808" s="13"/>
      <c r="B808" s="242"/>
      <c r="C808" s="243"/>
      <c r="D808" s="244" t="s">
        <v>160</v>
      </c>
      <c r="E808" s="245" t="s">
        <v>19</v>
      </c>
      <c r="F808" s="246" t="s">
        <v>1035</v>
      </c>
      <c r="G808" s="243"/>
      <c r="H808" s="247">
        <v>48.968000000000004</v>
      </c>
      <c r="I808" s="248"/>
      <c r="J808" s="243"/>
      <c r="K808" s="243"/>
      <c r="L808" s="249"/>
      <c r="M808" s="250"/>
      <c r="N808" s="251"/>
      <c r="O808" s="251"/>
      <c r="P808" s="251"/>
      <c r="Q808" s="251"/>
      <c r="R808" s="251"/>
      <c r="S808" s="251"/>
      <c r="T808" s="252"/>
      <c r="U808" s="13"/>
      <c r="V808" s="13"/>
      <c r="W808" s="13"/>
      <c r="X808" s="13"/>
      <c r="Y808" s="13"/>
      <c r="Z808" s="13"/>
      <c r="AA808" s="13"/>
      <c r="AB808" s="13"/>
      <c r="AC808" s="13"/>
      <c r="AD808" s="13"/>
      <c r="AE808" s="13"/>
      <c r="AT808" s="253" t="s">
        <v>160</v>
      </c>
      <c r="AU808" s="253" t="s">
        <v>86</v>
      </c>
      <c r="AV808" s="13" t="s">
        <v>86</v>
      </c>
      <c r="AW808" s="13" t="s">
        <v>37</v>
      </c>
      <c r="AX808" s="13" t="s">
        <v>76</v>
      </c>
      <c r="AY808" s="253" t="s">
        <v>151</v>
      </c>
    </row>
    <row r="809" s="13" customFormat="1">
      <c r="A809" s="13"/>
      <c r="B809" s="242"/>
      <c r="C809" s="243"/>
      <c r="D809" s="244" t="s">
        <v>160</v>
      </c>
      <c r="E809" s="245" t="s">
        <v>19</v>
      </c>
      <c r="F809" s="246" t="s">
        <v>1036</v>
      </c>
      <c r="G809" s="243"/>
      <c r="H809" s="247">
        <v>-15.65</v>
      </c>
      <c r="I809" s="248"/>
      <c r="J809" s="243"/>
      <c r="K809" s="243"/>
      <c r="L809" s="249"/>
      <c r="M809" s="250"/>
      <c r="N809" s="251"/>
      <c r="O809" s="251"/>
      <c r="P809" s="251"/>
      <c r="Q809" s="251"/>
      <c r="R809" s="251"/>
      <c r="S809" s="251"/>
      <c r="T809" s="252"/>
      <c r="U809" s="13"/>
      <c r="V809" s="13"/>
      <c r="W809" s="13"/>
      <c r="X809" s="13"/>
      <c r="Y809" s="13"/>
      <c r="Z809" s="13"/>
      <c r="AA809" s="13"/>
      <c r="AB809" s="13"/>
      <c r="AC809" s="13"/>
      <c r="AD809" s="13"/>
      <c r="AE809" s="13"/>
      <c r="AT809" s="253" t="s">
        <v>160</v>
      </c>
      <c r="AU809" s="253" t="s">
        <v>86</v>
      </c>
      <c r="AV809" s="13" t="s">
        <v>86</v>
      </c>
      <c r="AW809" s="13" t="s">
        <v>37</v>
      </c>
      <c r="AX809" s="13" t="s">
        <v>76</v>
      </c>
      <c r="AY809" s="253" t="s">
        <v>151</v>
      </c>
    </row>
    <row r="810" s="13" customFormat="1">
      <c r="A810" s="13"/>
      <c r="B810" s="242"/>
      <c r="C810" s="243"/>
      <c r="D810" s="244" t="s">
        <v>160</v>
      </c>
      <c r="E810" s="245" t="s">
        <v>19</v>
      </c>
      <c r="F810" s="246" t="s">
        <v>1037</v>
      </c>
      <c r="G810" s="243"/>
      <c r="H810" s="247">
        <v>19.535</v>
      </c>
      <c r="I810" s="248"/>
      <c r="J810" s="243"/>
      <c r="K810" s="243"/>
      <c r="L810" s="249"/>
      <c r="M810" s="250"/>
      <c r="N810" s="251"/>
      <c r="O810" s="251"/>
      <c r="P810" s="251"/>
      <c r="Q810" s="251"/>
      <c r="R810" s="251"/>
      <c r="S810" s="251"/>
      <c r="T810" s="252"/>
      <c r="U810" s="13"/>
      <c r="V810" s="13"/>
      <c r="W810" s="13"/>
      <c r="X810" s="13"/>
      <c r="Y810" s="13"/>
      <c r="Z810" s="13"/>
      <c r="AA810" s="13"/>
      <c r="AB810" s="13"/>
      <c r="AC810" s="13"/>
      <c r="AD810" s="13"/>
      <c r="AE810" s="13"/>
      <c r="AT810" s="253" t="s">
        <v>160</v>
      </c>
      <c r="AU810" s="253" t="s">
        <v>86</v>
      </c>
      <c r="AV810" s="13" t="s">
        <v>86</v>
      </c>
      <c r="AW810" s="13" t="s">
        <v>37</v>
      </c>
      <c r="AX810" s="13" t="s">
        <v>76</v>
      </c>
      <c r="AY810" s="253" t="s">
        <v>151</v>
      </c>
    </row>
    <row r="811" s="13" customFormat="1">
      <c r="A811" s="13"/>
      <c r="B811" s="242"/>
      <c r="C811" s="243"/>
      <c r="D811" s="244" t="s">
        <v>160</v>
      </c>
      <c r="E811" s="245" t="s">
        <v>19</v>
      </c>
      <c r="F811" s="246" t="s">
        <v>1038</v>
      </c>
      <c r="G811" s="243"/>
      <c r="H811" s="247">
        <v>52.343000000000004</v>
      </c>
      <c r="I811" s="248"/>
      <c r="J811" s="243"/>
      <c r="K811" s="243"/>
      <c r="L811" s="249"/>
      <c r="M811" s="250"/>
      <c r="N811" s="251"/>
      <c r="O811" s="251"/>
      <c r="P811" s="251"/>
      <c r="Q811" s="251"/>
      <c r="R811" s="251"/>
      <c r="S811" s="251"/>
      <c r="T811" s="252"/>
      <c r="U811" s="13"/>
      <c r="V811" s="13"/>
      <c r="W811" s="13"/>
      <c r="X811" s="13"/>
      <c r="Y811" s="13"/>
      <c r="Z811" s="13"/>
      <c r="AA811" s="13"/>
      <c r="AB811" s="13"/>
      <c r="AC811" s="13"/>
      <c r="AD811" s="13"/>
      <c r="AE811" s="13"/>
      <c r="AT811" s="253" t="s">
        <v>160</v>
      </c>
      <c r="AU811" s="253" t="s">
        <v>86</v>
      </c>
      <c r="AV811" s="13" t="s">
        <v>86</v>
      </c>
      <c r="AW811" s="13" t="s">
        <v>37</v>
      </c>
      <c r="AX811" s="13" t="s">
        <v>76</v>
      </c>
      <c r="AY811" s="253" t="s">
        <v>151</v>
      </c>
    </row>
    <row r="812" s="13" customFormat="1">
      <c r="A812" s="13"/>
      <c r="B812" s="242"/>
      <c r="C812" s="243"/>
      <c r="D812" s="244" t="s">
        <v>160</v>
      </c>
      <c r="E812" s="245" t="s">
        <v>19</v>
      </c>
      <c r="F812" s="246" t="s">
        <v>1039</v>
      </c>
      <c r="G812" s="243"/>
      <c r="H812" s="247">
        <v>-19.783000000000001</v>
      </c>
      <c r="I812" s="248"/>
      <c r="J812" s="243"/>
      <c r="K812" s="243"/>
      <c r="L812" s="249"/>
      <c r="M812" s="250"/>
      <c r="N812" s="251"/>
      <c r="O812" s="251"/>
      <c r="P812" s="251"/>
      <c r="Q812" s="251"/>
      <c r="R812" s="251"/>
      <c r="S812" s="251"/>
      <c r="T812" s="252"/>
      <c r="U812" s="13"/>
      <c r="V812" s="13"/>
      <c r="W812" s="13"/>
      <c r="X812" s="13"/>
      <c r="Y812" s="13"/>
      <c r="Z812" s="13"/>
      <c r="AA812" s="13"/>
      <c r="AB812" s="13"/>
      <c r="AC812" s="13"/>
      <c r="AD812" s="13"/>
      <c r="AE812" s="13"/>
      <c r="AT812" s="253" t="s">
        <v>160</v>
      </c>
      <c r="AU812" s="253" t="s">
        <v>86</v>
      </c>
      <c r="AV812" s="13" t="s">
        <v>86</v>
      </c>
      <c r="AW812" s="13" t="s">
        <v>37</v>
      </c>
      <c r="AX812" s="13" t="s">
        <v>76</v>
      </c>
      <c r="AY812" s="253" t="s">
        <v>151</v>
      </c>
    </row>
    <row r="813" s="13" customFormat="1">
      <c r="A813" s="13"/>
      <c r="B813" s="242"/>
      <c r="C813" s="243"/>
      <c r="D813" s="244" t="s">
        <v>160</v>
      </c>
      <c r="E813" s="245" t="s">
        <v>19</v>
      </c>
      <c r="F813" s="246" t="s">
        <v>1040</v>
      </c>
      <c r="G813" s="243"/>
      <c r="H813" s="247">
        <v>65.629999999999995</v>
      </c>
      <c r="I813" s="248"/>
      <c r="J813" s="243"/>
      <c r="K813" s="243"/>
      <c r="L813" s="249"/>
      <c r="M813" s="250"/>
      <c r="N813" s="251"/>
      <c r="O813" s="251"/>
      <c r="P813" s="251"/>
      <c r="Q813" s="251"/>
      <c r="R813" s="251"/>
      <c r="S813" s="251"/>
      <c r="T813" s="252"/>
      <c r="U813" s="13"/>
      <c r="V813" s="13"/>
      <c r="W813" s="13"/>
      <c r="X813" s="13"/>
      <c r="Y813" s="13"/>
      <c r="Z813" s="13"/>
      <c r="AA813" s="13"/>
      <c r="AB813" s="13"/>
      <c r="AC813" s="13"/>
      <c r="AD813" s="13"/>
      <c r="AE813" s="13"/>
      <c r="AT813" s="253" t="s">
        <v>160</v>
      </c>
      <c r="AU813" s="253" t="s">
        <v>86</v>
      </c>
      <c r="AV813" s="13" t="s">
        <v>86</v>
      </c>
      <c r="AW813" s="13" t="s">
        <v>37</v>
      </c>
      <c r="AX813" s="13" t="s">
        <v>76</v>
      </c>
      <c r="AY813" s="253" t="s">
        <v>151</v>
      </c>
    </row>
    <row r="814" s="13" customFormat="1">
      <c r="A814" s="13"/>
      <c r="B814" s="242"/>
      <c r="C814" s="243"/>
      <c r="D814" s="244" t="s">
        <v>160</v>
      </c>
      <c r="E814" s="245" t="s">
        <v>19</v>
      </c>
      <c r="F814" s="246" t="s">
        <v>1027</v>
      </c>
      <c r="G814" s="243"/>
      <c r="H814" s="247">
        <v>-23.629999999999999</v>
      </c>
      <c r="I814" s="248"/>
      <c r="J814" s="243"/>
      <c r="K814" s="243"/>
      <c r="L814" s="249"/>
      <c r="M814" s="250"/>
      <c r="N814" s="251"/>
      <c r="O814" s="251"/>
      <c r="P814" s="251"/>
      <c r="Q814" s="251"/>
      <c r="R814" s="251"/>
      <c r="S814" s="251"/>
      <c r="T814" s="252"/>
      <c r="U814" s="13"/>
      <c r="V814" s="13"/>
      <c r="W814" s="13"/>
      <c r="X814" s="13"/>
      <c r="Y814" s="13"/>
      <c r="Z814" s="13"/>
      <c r="AA814" s="13"/>
      <c r="AB814" s="13"/>
      <c r="AC814" s="13"/>
      <c r="AD814" s="13"/>
      <c r="AE814" s="13"/>
      <c r="AT814" s="253" t="s">
        <v>160</v>
      </c>
      <c r="AU814" s="253" t="s">
        <v>86</v>
      </c>
      <c r="AV814" s="13" t="s">
        <v>86</v>
      </c>
      <c r="AW814" s="13" t="s">
        <v>37</v>
      </c>
      <c r="AX814" s="13" t="s">
        <v>76</v>
      </c>
      <c r="AY814" s="253" t="s">
        <v>151</v>
      </c>
    </row>
    <row r="815" s="13" customFormat="1">
      <c r="A815" s="13"/>
      <c r="B815" s="242"/>
      <c r="C815" s="243"/>
      <c r="D815" s="244" t="s">
        <v>160</v>
      </c>
      <c r="E815" s="245" t="s">
        <v>19</v>
      </c>
      <c r="F815" s="246" t="s">
        <v>1041</v>
      </c>
      <c r="G815" s="243"/>
      <c r="H815" s="247">
        <v>70.141999999999996</v>
      </c>
      <c r="I815" s="248"/>
      <c r="J815" s="243"/>
      <c r="K815" s="243"/>
      <c r="L815" s="249"/>
      <c r="M815" s="250"/>
      <c r="N815" s="251"/>
      <c r="O815" s="251"/>
      <c r="P815" s="251"/>
      <c r="Q815" s="251"/>
      <c r="R815" s="251"/>
      <c r="S815" s="251"/>
      <c r="T815" s="252"/>
      <c r="U815" s="13"/>
      <c r="V815" s="13"/>
      <c r="W815" s="13"/>
      <c r="X815" s="13"/>
      <c r="Y815" s="13"/>
      <c r="Z815" s="13"/>
      <c r="AA815" s="13"/>
      <c r="AB815" s="13"/>
      <c r="AC815" s="13"/>
      <c r="AD815" s="13"/>
      <c r="AE815" s="13"/>
      <c r="AT815" s="253" t="s">
        <v>160</v>
      </c>
      <c r="AU815" s="253" t="s">
        <v>86</v>
      </c>
      <c r="AV815" s="13" t="s">
        <v>86</v>
      </c>
      <c r="AW815" s="13" t="s">
        <v>37</v>
      </c>
      <c r="AX815" s="13" t="s">
        <v>76</v>
      </c>
      <c r="AY815" s="253" t="s">
        <v>151</v>
      </c>
    </row>
    <row r="816" s="13" customFormat="1">
      <c r="A816" s="13"/>
      <c r="B816" s="242"/>
      <c r="C816" s="243"/>
      <c r="D816" s="244" t="s">
        <v>160</v>
      </c>
      <c r="E816" s="245" t="s">
        <v>19</v>
      </c>
      <c r="F816" s="246" t="s">
        <v>1029</v>
      </c>
      <c r="G816" s="243"/>
      <c r="H816" s="247">
        <v>-24.805</v>
      </c>
      <c r="I816" s="248"/>
      <c r="J816" s="243"/>
      <c r="K816" s="243"/>
      <c r="L816" s="249"/>
      <c r="M816" s="250"/>
      <c r="N816" s="251"/>
      <c r="O816" s="251"/>
      <c r="P816" s="251"/>
      <c r="Q816" s="251"/>
      <c r="R816" s="251"/>
      <c r="S816" s="251"/>
      <c r="T816" s="252"/>
      <c r="U816" s="13"/>
      <c r="V816" s="13"/>
      <c r="W816" s="13"/>
      <c r="X816" s="13"/>
      <c r="Y816" s="13"/>
      <c r="Z816" s="13"/>
      <c r="AA816" s="13"/>
      <c r="AB816" s="13"/>
      <c r="AC816" s="13"/>
      <c r="AD816" s="13"/>
      <c r="AE816" s="13"/>
      <c r="AT816" s="253" t="s">
        <v>160</v>
      </c>
      <c r="AU816" s="253" t="s">
        <v>86</v>
      </c>
      <c r="AV816" s="13" t="s">
        <v>86</v>
      </c>
      <c r="AW816" s="13" t="s">
        <v>37</v>
      </c>
      <c r="AX816" s="13" t="s">
        <v>76</v>
      </c>
      <c r="AY816" s="253" t="s">
        <v>151</v>
      </c>
    </row>
    <row r="817" s="13" customFormat="1">
      <c r="A817" s="13"/>
      <c r="B817" s="242"/>
      <c r="C817" s="243"/>
      <c r="D817" s="244" t="s">
        <v>160</v>
      </c>
      <c r="E817" s="245" t="s">
        <v>19</v>
      </c>
      <c r="F817" s="246" t="s">
        <v>1042</v>
      </c>
      <c r="G817" s="243"/>
      <c r="H817" s="247">
        <v>54.039999999999999</v>
      </c>
      <c r="I817" s="248"/>
      <c r="J817" s="243"/>
      <c r="K817" s="243"/>
      <c r="L817" s="249"/>
      <c r="M817" s="250"/>
      <c r="N817" s="251"/>
      <c r="O817" s="251"/>
      <c r="P817" s="251"/>
      <c r="Q817" s="251"/>
      <c r="R817" s="251"/>
      <c r="S817" s="251"/>
      <c r="T817" s="252"/>
      <c r="U817" s="13"/>
      <c r="V817" s="13"/>
      <c r="W817" s="13"/>
      <c r="X817" s="13"/>
      <c r="Y817" s="13"/>
      <c r="Z817" s="13"/>
      <c r="AA817" s="13"/>
      <c r="AB817" s="13"/>
      <c r="AC817" s="13"/>
      <c r="AD817" s="13"/>
      <c r="AE817" s="13"/>
      <c r="AT817" s="253" t="s">
        <v>160</v>
      </c>
      <c r="AU817" s="253" t="s">
        <v>86</v>
      </c>
      <c r="AV817" s="13" t="s">
        <v>86</v>
      </c>
      <c r="AW817" s="13" t="s">
        <v>37</v>
      </c>
      <c r="AX817" s="13" t="s">
        <v>76</v>
      </c>
      <c r="AY817" s="253" t="s">
        <v>151</v>
      </c>
    </row>
    <row r="818" s="13" customFormat="1">
      <c r="A818" s="13"/>
      <c r="B818" s="242"/>
      <c r="C818" s="243"/>
      <c r="D818" s="244" t="s">
        <v>160</v>
      </c>
      <c r="E818" s="245" t="s">
        <v>19</v>
      </c>
      <c r="F818" s="246" t="s">
        <v>1043</v>
      </c>
      <c r="G818" s="243"/>
      <c r="H818" s="247">
        <v>-20.449999999999999</v>
      </c>
      <c r="I818" s="248"/>
      <c r="J818" s="243"/>
      <c r="K818" s="243"/>
      <c r="L818" s="249"/>
      <c r="M818" s="250"/>
      <c r="N818" s="251"/>
      <c r="O818" s="251"/>
      <c r="P818" s="251"/>
      <c r="Q818" s="251"/>
      <c r="R818" s="251"/>
      <c r="S818" s="251"/>
      <c r="T818" s="252"/>
      <c r="U818" s="13"/>
      <c r="V818" s="13"/>
      <c r="W818" s="13"/>
      <c r="X818" s="13"/>
      <c r="Y818" s="13"/>
      <c r="Z818" s="13"/>
      <c r="AA818" s="13"/>
      <c r="AB818" s="13"/>
      <c r="AC818" s="13"/>
      <c r="AD818" s="13"/>
      <c r="AE818" s="13"/>
      <c r="AT818" s="253" t="s">
        <v>160</v>
      </c>
      <c r="AU818" s="253" t="s">
        <v>86</v>
      </c>
      <c r="AV818" s="13" t="s">
        <v>86</v>
      </c>
      <c r="AW818" s="13" t="s">
        <v>37</v>
      </c>
      <c r="AX818" s="13" t="s">
        <v>76</v>
      </c>
      <c r="AY818" s="253" t="s">
        <v>151</v>
      </c>
    </row>
    <row r="819" s="13" customFormat="1">
      <c r="A819" s="13"/>
      <c r="B819" s="242"/>
      <c r="C819" s="243"/>
      <c r="D819" s="244" t="s">
        <v>160</v>
      </c>
      <c r="E819" s="245" t="s">
        <v>19</v>
      </c>
      <c r="F819" s="246" t="s">
        <v>1044</v>
      </c>
      <c r="G819" s="243"/>
      <c r="H819" s="247">
        <v>13.162000000000001</v>
      </c>
      <c r="I819" s="248"/>
      <c r="J819" s="243"/>
      <c r="K819" s="243"/>
      <c r="L819" s="249"/>
      <c r="M819" s="250"/>
      <c r="N819" s="251"/>
      <c r="O819" s="251"/>
      <c r="P819" s="251"/>
      <c r="Q819" s="251"/>
      <c r="R819" s="251"/>
      <c r="S819" s="251"/>
      <c r="T819" s="252"/>
      <c r="U819" s="13"/>
      <c r="V819" s="13"/>
      <c r="W819" s="13"/>
      <c r="X819" s="13"/>
      <c r="Y819" s="13"/>
      <c r="Z819" s="13"/>
      <c r="AA819" s="13"/>
      <c r="AB819" s="13"/>
      <c r="AC819" s="13"/>
      <c r="AD819" s="13"/>
      <c r="AE819" s="13"/>
      <c r="AT819" s="253" t="s">
        <v>160</v>
      </c>
      <c r="AU819" s="253" t="s">
        <v>86</v>
      </c>
      <c r="AV819" s="13" t="s">
        <v>86</v>
      </c>
      <c r="AW819" s="13" t="s">
        <v>37</v>
      </c>
      <c r="AX819" s="13" t="s">
        <v>76</v>
      </c>
      <c r="AY819" s="253" t="s">
        <v>151</v>
      </c>
    </row>
    <row r="820" s="15" customFormat="1">
      <c r="A820" s="15"/>
      <c r="B820" s="267"/>
      <c r="C820" s="268"/>
      <c r="D820" s="244" t="s">
        <v>160</v>
      </c>
      <c r="E820" s="269" t="s">
        <v>19</v>
      </c>
      <c r="F820" s="270" t="s">
        <v>172</v>
      </c>
      <c r="G820" s="268"/>
      <c r="H820" s="271">
        <v>785</v>
      </c>
      <c r="I820" s="272"/>
      <c r="J820" s="268"/>
      <c r="K820" s="268"/>
      <c r="L820" s="273"/>
      <c r="M820" s="274"/>
      <c r="N820" s="275"/>
      <c r="O820" s="275"/>
      <c r="P820" s="275"/>
      <c r="Q820" s="275"/>
      <c r="R820" s="275"/>
      <c r="S820" s="275"/>
      <c r="T820" s="276"/>
      <c r="U820" s="15"/>
      <c r="V820" s="15"/>
      <c r="W820" s="15"/>
      <c r="X820" s="15"/>
      <c r="Y820" s="15"/>
      <c r="Z820" s="15"/>
      <c r="AA820" s="15"/>
      <c r="AB820" s="15"/>
      <c r="AC820" s="15"/>
      <c r="AD820" s="15"/>
      <c r="AE820" s="15"/>
      <c r="AT820" s="277" t="s">
        <v>160</v>
      </c>
      <c r="AU820" s="277" t="s">
        <v>86</v>
      </c>
      <c r="AV820" s="15" t="s">
        <v>158</v>
      </c>
      <c r="AW820" s="15" t="s">
        <v>37</v>
      </c>
      <c r="AX820" s="15" t="s">
        <v>83</v>
      </c>
      <c r="AY820" s="277" t="s">
        <v>151</v>
      </c>
    </row>
    <row r="821" s="2" customFormat="1" ht="16.5" customHeight="1">
      <c r="A821" s="41"/>
      <c r="B821" s="42"/>
      <c r="C821" s="229" t="s">
        <v>1045</v>
      </c>
      <c r="D821" s="229" t="s">
        <v>154</v>
      </c>
      <c r="E821" s="230" t="s">
        <v>1046</v>
      </c>
      <c r="F821" s="231" t="s">
        <v>1047</v>
      </c>
      <c r="G821" s="232" t="s">
        <v>157</v>
      </c>
      <c r="H821" s="233">
        <v>706</v>
      </c>
      <c r="I821" s="234"/>
      <c r="J821" s="235">
        <f>ROUND(I821*H821,2)</f>
        <v>0</v>
      </c>
      <c r="K821" s="231" t="s">
        <v>165</v>
      </c>
      <c r="L821" s="47"/>
      <c r="M821" s="236" t="s">
        <v>19</v>
      </c>
      <c r="N821" s="237" t="s">
        <v>47</v>
      </c>
      <c r="O821" s="87"/>
      <c r="P821" s="238">
        <f>O821*H821</f>
        <v>0</v>
      </c>
      <c r="Q821" s="238">
        <v>0</v>
      </c>
      <c r="R821" s="238">
        <f>Q821*H821</f>
        <v>0</v>
      </c>
      <c r="S821" s="238">
        <v>0.00014999999999999999</v>
      </c>
      <c r="T821" s="239">
        <f>S821*H821</f>
        <v>0.10589999999999999</v>
      </c>
      <c r="U821" s="41"/>
      <c r="V821" s="41"/>
      <c r="W821" s="41"/>
      <c r="X821" s="41"/>
      <c r="Y821" s="41"/>
      <c r="Z821" s="41"/>
      <c r="AA821" s="41"/>
      <c r="AB821" s="41"/>
      <c r="AC821" s="41"/>
      <c r="AD821" s="41"/>
      <c r="AE821" s="41"/>
      <c r="AR821" s="240" t="s">
        <v>266</v>
      </c>
      <c r="AT821" s="240" t="s">
        <v>154</v>
      </c>
      <c r="AU821" s="240" t="s">
        <v>86</v>
      </c>
      <c r="AY821" s="20" t="s">
        <v>151</v>
      </c>
      <c r="BE821" s="241">
        <f>IF(N821="základní",J821,0)</f>
        <v>0</v>
      </c>
      <c r="BF821" s="241">
        <f>IF(N821="snížená",J821,0)</f>
        <v>0</v>
      </c>
      <c r="BG821" s="241">
        <f>IF(N821="zákl. přenesená",J821,0)</f>
        <v>0</v>
      </c>
      <c r="BH821" s="241">
        <f>IF(N821="sníž. přenesená",J821,0)</f>
        <v>0</v>
      </c>
      <c r="BI821" s="241">
        <f>IF(N821="nulová",J821,0)</f>
        <v>0</v>
      </c>
      <c r="BJ821" s="20" t="s">
        <v>83</v>
      </c>
      <c r="BK821" s="241">
        <f>ROUND(I821*H821,2)</f>
        <v>0</v>
      </c>
      <c r="BL821" s="20" t="s">
        <v>266</v>
      </c>
      <c r="BM821" s="240" t="s">
        <v>1048</v>
      </c>
    </row>
    <row r="822" s="14" customFormat="1">
      <c r="A822" s="14"/>
      <c r="B822" s="257"/>
      <c r="C822" s="258"/>
      <c r="D822" s="244" t="s">
        <v>160</v>
      </c>
      <c r="E822" s="259" t="s">
        <v>19</v>
      </c>
      <c r="F822" s="260" t="s">
        <v>209</v>
      </c>
      <c r="G822" s="258"/>
      <c r="H822" s="259" t="s">
        <v>19</v>
      </c>
      <c r="I822" s="261"/>
      <c r="J822" s="258"/>
      <c r="K822" s="258"/>
      <c r="L822" s="262"/>
      <c r="M822" s="263"/>
      <c r="N822" s="264"/>
      <c r="O822" s="264"/>
      <c r="P822" s="264"/>
      <c r="Q822" s="264"/>
      <c r="R822" s="264"/>
      <c r="S822" s="264"/>
      <c r="T822" s="265"/>
      <c r="U822" s="14"/>
      <c r="V822" s="14"/>
      <c r="W822" s="14"/>
      <c r="X822" s="14"/>
      <c r="Y822" s="14"/>
      <c r="Z822" s="14"/>
      <c r="AA822" s="14"/>
      <c r="AB822" s="14"/>
      <c r="AC822" s="14"/>
      <c r="AD822" s="14"/>
      <c r="AE822" s="14"/>
      <c r="AT822" s="266" t="s">
        <v>160</v>
      </c>
      <c r="AU822" s="266" t="s">
        <v>86</v>
      </c>
      <c r="AV822" s="14" t="s">
        <v>83</v>
      </c>
      <c r="AW822" s="14" t="s">
        <v>37</v>
      </c>
      <c r="AX822" s="14" t="s">
        <v>76</v>
      </c>
      <c r="AY822" s="266" t="s">
        <v>151</v>
      </c>
    </row>
    <row r="823" s="14" customFormat="1">
      <c r="A823" s="14"/>
      <c r="B823" s="257"/>
      <c r="C823" s="258"/>
      <c r="D823" s="244" t="s">
        <v>160</v>
      </c>
      <c r="E823" s="259" t="s">
        <v>19</v>
      </c>
      <c r="F823" s="260" t="s">
        <v>210</v>
      </c>
      <c r="G823" s="258"/>
      <c r="H823" s="259" t="s">
        <v>19</v>
      </c>
      <c r="I823" s="261"/>
      <c r="J823" s="258"/>
      <c r="K823" s="258"/>
      <c r="L823" s="262"/>
      <c r="M823" s="263"/>
      <c r="N823" s="264"/>
      <c r="O823" s="264"/>
      <c r="P823" s="264"/>
      <c r="Q823" s="264"/>
      <c r="R823" s="264"/>
      <c r="S823" s="264"/>
      <c r="T823" s="265"/>
      <c r="U823" s="14"/>
      <c r="V823" s="14"/>
      <c r="W823" s="14"/>
      <c r="X823" s="14"/>
      <c r="Y823" s="14"/>
      <c r="Z823" s="14"/>
      <c r="AA823" s="14"/>
      <c r="AB823" s="14"/>
      <c r="AC823" s="14"/>
      <c r="AD823" s="14"/>
      <c r="AE823" s="14"/>
      <c r="AT823" s="266" t="s">
        <v>160</v>
      </c>
      <c r="AU823" s="266" t="s">
        <v>86</v>
      </c>
      <c r="AV823" s="14" t="s">
        <v>83</v>
      </c>
      <c r="AW823" s="14" t="s">
        <v>37</v>
      </c>
      <c r="AX823" s="14" t="s">
        <v>76</v>
      </c>
      <c r="AY823" s="266" t="s">
        <v>151</v>
      </c>
    </row>
    <row r="824" s="13" customFormat="1">
      <c r="A824" s="13"/>
      <c r="B824" s="242"/>
      <c r="C824" s="243"/>
      <c r="D824" s="244" t="s">
        <v>160</v>
      </c>
      <c r="E824" s="245" t="s">
        <v>19</v>
      </c>
      <c r="F824" s="246" t="s">
        <v>1007</v>
      </c>
      <c r="G824" s="243"/>
      <c r="H824" s="247">
        <v>16.824999999999999</v>
      </c>
      <c r="I824" s="248"/>
      <c r="J824" s="243"/>
      <c r="K824" s="243"/>
      <c r="L824" s="249"/>
      <c r="M824" s="250"/>
      <c r="N824" s="251"/>
      <c r="O824" s="251"/>
      <c r="P824" s="251"/>
      <c r="Q824" s="251"/>
      <c r="R824" s="251"/>
      <c r="S824" s="251"/>
      <c r="T824" s="252"/>
      <c r="U824" s="13"/>
      <c r="V824" s="13"/>
      <c r="W824" s="13"/>
      <c r="X824" s="13"/>
      <c r="Y824" s="13"/>
      <c r="Z824" s="13"/>
      <c r="AA824" s="13"/>
      <c r="AB824" s="13"/>
      <c r="AC824" s="13"/>
      <c r="AD824" s="13"/>
      <c r="AE824" s="13"/>
      <c r="AT824" s="253" t="s">
        <v>160</v>
      </c>
      <c r="AU824" s="253" t="s">
        <v>86</v>
      </c>
      <c r="AV824" s="13" t="s">
        <v>86</v>
      </c>
      <c r="AW824" s="13" t="s">
        <v>37</v>
      </c>
      <c r="AX824" s="13" t="s">
        <v>76</v>
      </c>
      <c r="AY824" s="253" t="s">
        <v>151</v>
      </c>
    </row>
    <row r="825" s="13" customFormat="1">
      <c r="A825" s="13"/>
      <c r="B825" s="242"/>
      <c r="C825" s="243"/>
      <c r="D825" s="244" t="s">
        <v>160</v>
      </c>
      <c r="E825" s="245" t="s">
        <v>19</v>
      </c>
      <c r="F825" s="246" t="s">
        <v>1049</v>
      </c>
      <c r="G825" s="243"/>
      <c r="H825" s="247">
        <v>16.172999999999998</v>
      </c>
      <c r="I825" s="248"/>
      <c r="J825" s="243"/>
      <c r="K825" s="243"/>
      <c r="L825" s="249"/>
      <c r="M825" s="250"/>
      <c r="N825" s="251"/>
      <c r="O825" s="251"/>
      <c r="P825" s="251"/>
      <c r="Q825" s="251"/>
      <c r="R825" s="251"/>
      <c r="S825" s="251"/>
      <c r="T825" s="252"/>
      <c r="U825" s="13"/>
      <c r="V825" s="13"/>
      <c r="W825" s="13"/>
      <c r="X825" s="13"/>
      <c r="Y825" s="13"/>
      <c r="Z825" s="13"/>
      <c r="AA825" s="13"/>
      <c r="AB825" s="13"/>
      <c r="AC825" s="13"/>
      <c r="AD825" s="13"/>
      <c r="AE825" s="13"/>
      <c r="AT825" s="253" t="s">
        <v>160</v>
      </c>
      <c r="AU825" s="253" t="s">
        <v>86</v>
      </c>
      <c r="AV825" s="13" t="s">
        <v>86</v>
      </c>
      <c r="AW825" s="13" t="s">
        <v>37</v>
      </c>
      <c r="AX825" s="13" t="s">
        <v>76</v>
      </c>
      <c r="AY825" s="253" t="s">
        <v>151</v>
      </c>
    </row>
    <row r="826" s="13" customFormat="1">
      <c r="A826" s="13"/>
      <c r="B826" s="242"/>
      <c r="C826" s="243"/>
      <c r="D826" s="244" t="s">
        <v>160</v>
      </c>
      <c r="E826" s="245" t="s">
        <v>19</v>
      </c>
      <c r="F826" s="246" t="s">
        <v>1050</v>
      </c>
      <c r="G826" s="243"/>
      <c r="H826" s="247">
        <v>41.484000000000002</v>
      </c>
      <c r="I826" s="248"/>
      <c r="J826" s="243"/>
      <c r="K826" s="243"/>
      <c r="L826" s="249"/>
      <c r="M826" s="250"/>
      <c r="N826" s="251"/>
      <c r="O826" s="251"/>
      <c r="P826" s="251"/>
      <c r="Q826" s="251"/>
      <c r="R826" s="251"/>
      <c r="S826" s="251"/>
      <c r="T826" s="252"/>
      <c r="U826" s="13"/>
      <c r="V826" s="13"/>
      <c r="W826" s="13"/>
      <c r="X826" s="13"/>
      <c r="Y826" s="13"/>
      <c r="Z826" s="13"/>
      <c r="AA826" s="13"/>
      <c r="AB826" s="13"/>
      <c r="AC826" s="13"/>
      <c r="AD826" s="13"/>
      <c r="AE826" s="13"/>
      <c r="AT826" s="253" t="s">
        <v>160</v>
      </c>
      <c r="AU826" s="253" t="s">
        <v>86</v>
      </c>
      <c r="AV826" s="13" t="s">
        <v>86</v>
      </c>
      <c r="AW826" s="13" t="s">
        <v>37</v>
      </c>
      <c r="AX826" s="13" t="s">
        <v>76</v>
      </c>
      <c r="AY826" s="253" t="s">
        <v>151</v>
      </c>
    </row>
    <row r="827" s="13" customFormat="1">
      <c r="A827" s="13"/>
      <c r="B827" s="242"/>
      <c r="C827" s="243"/>
      <c r="D827" s="244" t="s">
        <v>160</v>
      </c>
      <c r="E827" s="245" t="s">
        <v>19</v>
      </c>
      <c r="F827" s="246" t="s">
        <v>1010</v>
      </c>
      <c r="G827" s="243"/>
      <c r="H827" s="247">
        <v>-14.15</v>
      </c>
      <c r="I827" s="248"/>
      <c r="J827" s="243"/>
      <c r="K827" s="243"/>
      <c r="L827" s="249"/>
      <c r="M827" s="250"/>
      <c r="N827" s="251"/>
      <c r="O827" s="251"/>
      <c r="P827" s="251"/>
      <c r="Q827" s="251"/>
      <c r="R827" s="251"/>
      <c r="S827" s="251"/>
      <c r="T827" s="252"/>
      <c r="U827" s="13"/>
      <c r="V827" s="13"/>
      <c r="W827" s="13"/>
      <c r="X827" s="13"/>
      <c r="Y827" s="13"/>
      <c r="Z827" s="13"/>
      <c r="AA827" s="13"/>
      <c r="AB827" s="13"/>
      <c r="AC827" s="13"/>
      <c r="AD827" s="13"/>
      <c r="AE827" s="13"/>
      <c r="AT827" s="253" t="s">
        <v>160</v>
      </c>
      <c r="AU827" s="253" t="s">
        <v>86</v>
      </c>
      <c r="AV827" s="13" t="s">
        <v>86</v>
      </c>
      <c r="AW827" s="13" t="s">
        <v>37</v>
      </c>
      <c r="AX827" s="13" t="s">
        <v>76</v>
      </c>
      <c r="AY827" s="253" t="s">
        <v>151</v>
      </c>
    </row>
    <row r="828" s="13" customFormat="1">
      <c r="A828" s="13"/>
      <c r="B828" s="242"/>
      <c r="C828" s="243"/>
      <c r="D828" s="244" t="s">
        <v>160</v>
      </c>
      <c r="E828" s="245" t="s">
        <v>19</v>
      </c>
      <c r="F828" s="246" t="s">
        <v>1051</v>
      </c>
      <c r="G828" s="243"/>
      <c r="H828" s="247">
        <v>48.359999999999999</v>
      </c>
      <c r="I828" s="248"/>
      <c r="J828" s="243"/>
      <c r="K828" s="243"/>
      <c r="L828" s="249"/>
      <c r="M828" s="250"/>
      <c r="N828" s="251"/>
      <c r="O828" s="251"/>
      <c r="P828" s="251"/>
      <c r="Q828" s="251"/>
      <c r="R828" s="251"/>
      <c r="S828" s="251"/>
      <c r="T828" s="252"/>
      <c r="U828" s="13"/>
      <c r="V828" s="13"/>
      <c r="W828" s="13"/>
      <c r="X828" s="13"/>
      <c r="Y828" s="13"/>
      <c r="Z828" s="13"/>
      <c r="AA828" s="13"/>
      <c r="AB828" s="13"/>
      <c r="AC828" s="13"/>
      <c r="AD828" s="13"/>
      <c r="AE828" s="13"/>
      <c r="AT828" s="253" t="s">
        <v>160</v>
      </c>
      <c r="AU828" s="253" t="s">
        <v>86</v>
      </c>
      <c r="AV828" s="13" t="s">
        <v>86</v>
      </c>
      <c r="AW828" s="13" t="s">
        <v>37</v>
      </c>
      <c r="AX828" s="13" t="s">
        <v>76</v>
      </c>
      <c r="AY828" s="253" t="s">
        <v>151</v>
      </c>
    </row>
    <row r="829" s="13" customFormat="1">
      <c r="A829" s="13"/>
      <c r="B829" s="242"/>
      <c r="C829" s="243"/>
      <c r="D829" s="244" t="s">
        <v>160</v>
      </c>
      <c r="E829" s="245" t="s">
        <v>19</v>
      </c>
      <c r="F829" s="246" t="s">
        <v>1012</v>
      </c>
      <c r="G829" s="243"/>
      <c r="H829" s="247">
        <v>-18.329999999999998</v>
      </c>
      <c r="I829" s="248"/>
      <c r="J829" s="243"/>
      <c r="K829" s="243"/>
      <c r="L829" s="249"/>
      <c r="M829" s="250"/>
      <c r="N829" s="251"/>
      <c r="O829" s="251"/>
      <c r="P829" s="251"/>
      <c r="Q829" s="251"/>
      <c r="R829" s="251"/>
      <c r="S829" s="251"/>
      <c r="T829" s="252"/>
      <c r="U829" s="13"/>
      <c r="V829" s="13"/>
      <c r="W829" s="13"/>
      <c r="X829" s="13"/>
      <c r="Y829" s="13"/>
      <c r="Z829" s="13"/>
      <c r="AA829" s="13"/>
      <c r="AB829" s="13"/>
      <c r="AC829" s="13"/>
      <c r="AD829" s="13"/>
      <c r="AE829" s="13"/>
      <c r="AT829" s="253" t="s">
        <v>160</v>
      </c>
      <c r="AU829" s="253" t="s">
        <v>86</v>
      </c>
      <c r="AV829" s="13" t="s">
        <v>86</v>
      </c>
      <c r="AW829" s="13" t="s">
        <v>37</v>
      </c>
      <c r="AX829" s="13" t="s">
        <v>76</v>
      </c>
      <c r="AY829" s="253" t="s">
        <v>151</v>
      </c>
    </row>
    <row r="830" s="13" customFormat="1">
      <c r="A830" s="13"/>
      <c r="B830" s="242"/>
      <c r="C830" s="243"/>
      <c r="D830" s="244" t="s">
        <v>160</v>
      </c>
      <c r="E830" s="245" t="s">
        <v>19</v>
      </c>
      <c r="F830" s="246" t="s">
        <v>1013</v>
      </c>
      <c r="G830" s="243"/>
      <c r="H830" s="247">
        <v>46.07</v>
      </c>
      <c r="I830" s="248"/>
      <c r="J830" s="243"/>
      <c r="K830" s="243"/>
      <c r="L830" s="249"/>
      <c r="M830" s="250"/>
      <c r="N830" s="251"/>
      <c r="O830" s="251"/>
      <c r="P830" s="251"/>
      <c r="Q830" s="251"/>
      <c r="R830" s="251"/>
      <c r="S830" s="251"/>
      <c r="T830" s="252"/>
      <c r="U830" s="13"/>
      <c r="V830" s="13"/>
      <c r="W830" s="13"/>
      <c r="X830" s="13"/>
      <c r="Y830" s="13"/>
      <c r="Z830" s="13"/>
      <c r="AA830" s="13"/>
      <c r="AB830" s="13"/>
      <c r="AC830" s="13"/>
      <c r="AD830" s="13"/>
      <c r="AE830" s="13"/>
      <c r="AT830" s="253" t="s">
        <v>160</v>
      </c>
      <c r="AU830" s="253" t="s">
        <v>86</v>
      </c>
      <c r="AV830" s="13" t="s">
        <v>86</v>
      </c>
      <c r="AW830" s="13" t="s">
        <v>37</v>
      </c>
      <c r="AX830" s="13" t="s">
        <v>76</v>
      </c>
      <c r="AY830" s="253" t="s">
        <v>151</v>
      </c>
    </row>
    <row r="831" s="13" customFormat="1">
      <c r="A831" s="13"/>
      <c r="B831" s="242"/>
      <c r="C831" s="243"/>
      <c r="D831" s="244" t="s">
        <v>160</v>
      </c>
      <c r="E831" s="245" t="s">
        <v>19</v>
      </c>
      <c r="F831" s="246" t="s">
        <v>1014</v>
      </c>
      <c r="G831" s="243"/>
      <c r="H831" s="247">
        <v>41.229999999999997</v>
      </c>
      <c r="I831" s="248"/>
      <c r="J831" s="243"/>
      <c r="K831" s="243"/>
      <c r="L831" s="249"/>
      <c r="M831" s="250"/>
      <c r="N831" s="251"/>
      <c r="O831" s="251"/>
      <c r="P831" s="251"/>
      <c r="Q831" s="251"/>
      <c r="R831" s="251"/>
      <c r="S831" s="251"/>
      <c r="T831" s="252"/>
      <c r="U831" s="13"/>
      <c r="V831" s="13"/>
      <c r="W831" s="13"/>
      <c r="X831" s="13"/>
      <c r="Y831" s="13"/>
      <c r="Z831" s="13"/>
      <c r="AA831" s="13"/>
      <c r="AB831" s="13"/>
      <c r="AC831" s="13"/>
      <c r="AD831" s="13"/>
      <c r="AE831" s="13"/>
      <c r="AT831" s="253" t="s">
        <v>160</v>
      </c>
      <c r="AU831" s="253" t="s">
        <v>86</v>
      </c>
      <c r="AV831" s="13" t="s">
        <v>86</v>
      </c>
      <c r="AW831" s="13" t="s">
        <v>37</v>
      </c>
      <c r="AX831" s="13" t="s">
        <v>76</v>
      </c>
      <c r="AY831" s="253" t="s">
        <v>151</v>
      </c>
    </row>
    <row r="832" s="13" customFormat="1">
      <c r="A832" s="13"/>
      <c r="B832" s="242"/>
      <c r="C832" s="243"/>
      <c r="D832" s="244" t="s">
        <v>160</v>
      </c>
      <c r="E832" s="245" t="s">
        <v>19</v>
      </c>
      <c r="F832" s="246" t="s">
        <v>1052</v>
      </c>
      <c r="G832" s="243"/>
      <c r="H832" s="247">
        <v>54.953000000000003</v>
      </c>
      <c r="I832" s="248"/>
      <c r="J832" s="243"/>
      <c r="K832" s="243"/>
      <c r="L832" s="249"/>
      <c r="M832" s="250"/>
      <c r="N832" s="251"/>
      <c r="O832" s="251"/>
      <c r="P832" s="251"/>
      <c r="Q832" s="251"/>
      <c r="R832" s="251"/>
      <c r="S832" s="251"/>
      <c r="T832" s="252"/>
      <c r="U832" s="13"/>
      <c r="V832" s="13"/>
      <c r="W832" s="13"/>
      <c r="X832" s="13"/>
      <c r="Y832" s="13"/>
      <c r="Z832" s="13"/>
      <c r="AA832" s="13"/>
      <c r="AB832" s="13"/>
      <c r="AC832" s="13"/>
      <c r="AD832" s="13"/>
      <c r="AE832" s="13"/>
      <c r="AT832" s="253" t="s">
        <v>160</v>
      </c>
      <c r="AU832" s="253" t="s">
        <v>86</v>
      </c>
      <c r="AV832" s="13" t="s">
        <v>86</v>
      </c>
      <c r="AW832" s="13" t="s">
        <v>37</v>
      </c>
      <c r="AX832" s="13" t="s">
        <v>76</v>
      </c>
      <c r="AY832" s="253" t="s">
        <v>151</v>
      </c>
    </row>
    <row r="833" s="13" customFormat="1">
      <c r="A833" s="13"/>
      <c r="B833" s="242"/>
      <c r="C833" s="243"/>
      <c r="D833" s="244" t="s">
        <v>160</v>
      </c>
      <c r="E833" s="245" t="s">
        <v>19</v>
      </c>
      <c r="F833" s="246" t="s">
        <v>1016</v>
      </c>
      <c r="G833" s="243"/>
      <c r="H833" s="247">
        <v>-24.620000000000001</v>
      </c>
      <c r="I833" s="248"/>
      <c r="J833" s="243"/>
      <c r="K833" s="243"/>
      <c r="L833" s="249"/>
      <c r="M833" s="250"/>
      <c r="N833" s="251"/>
      <c r="O833" s="251"/>
      <c r="P833" s="251"/>
      <c r="Q833" s="251"/>
      <c r="R833" s="251"/>
      <c r="S833" s="251"/>
      <c r="T833" s="252"/>
      <c r="U833" s="13"/>
      <c r="V833" s="13"/>
      <c r="W833" s="13"/>
      <c r="X833" s="13"/>
      <c r="Y833" s="13"/>
      <c r="Z833" s="13"/>
      <c r="AA833" s="13"/>
      <c r="AB833" s="13"/>
      <c r="AC833" s="13"/>
      <c r="AD833" s="13"/>
      <c r="AE833" s="13"/>
      <c r="AT833" s="253" t="s">
        <v>160</v>
      </c>
      <c r="AU833" s="253" t="s">
        <v>86</v>
      </c>
      <c r="AV833" s="13" t="s">
        <v>86</v>
      </c>
      <c r="AW833" s="13" t="s">
        <v>37</v>
      </c>
      <c r="AX833" s="13" t="s">
        <v>76</v>
      </c>
      <c r="AY833" s="253" t="s">
        <v>151</v>
      </c>
    </row>
    <row r="834" s="13" customFormat="1">
      <c r="A834" s="13"/>
      <c r="B834" s="242"/>
      <c r="C834" s="243"/>
      <c r="D834" s="244" t="s">
        <v>160</v>
      </c>
      <c r="E834" s="245" t="s">
        <v>19</v>
      </c>
      <c r="F834" s="246" t="s">
        <v>1017</v>
      </c>
      <c r="G834" s="243"/>
      <c r="H834" s="247">
        <v>37.869999999999997</v>
      </c>
      <c r="I834" s="248"/>
      <c r="J834" s="243"/>
      <c r="K834" s="243"/>
      <c r="L834" s="249"/>
      <c r="M834" s="250"/>
      <c r="N834" s="251"/>
      <c r="O834" s="251"/>
      <c r="P834" s="251"/>
      <c r="Q834" s="251"/>
      <c r="R834" s="251"/>
      <c r="S834" s="251"/>
      <c r="T834" s="252"/>
      <c r="U834" s="13"/>
      <c r="V834" s="13"/>
      <c r="W834" s="13"/>
      <c r="X834" s="13"/>
      <c r="Y834" s="13"/>
      <c r="Z834" s="13"/>
      <c r="AA834" s="13"/>
      <c r="AB834" s="13"/>
      <c r="AC834" s="13"/>
      <c r="AD834" s="13"/>
      <c r="AE834" s="13"/>
      <c r="AT834" s="253" t="s">
        <v>160</v>
      </c>
      <c r="AU834" s="253" t="s">
        <v>86</v>
      </c>
      <c r="AV834" s="13" t="s">
        <v>86</v>
      </c>
      <c r="AW834" s="13" t="s">
        <v>37</v>
      </c>
      <c r="AX834" s="13" t="s">
        <v>76</v>
      </c>
      <c r="AY834" s="253" t="s">
        <v>151</v>
      </c>
    </row>
    <row r="835" s="13" customFormat="1">
      <c r="A835" s="13"/>
      <c r="B835" s="242"/>
      <c r="C835" s="243"/>
      <c r="D835" s="244" t="s">
        <v>160</v>
      </c>
      <c r="E835" s="245" t="s">
        <v>19</v>
      </c>
      <c r="F835" s="246" t="s">
        <v>1018</v>
      </c>
      <c r="G835" s="243"/>
      <c r="H835" s="247">
        <v>41.439999999999998</v>
      </c>
      <c r="I835" s="248"/>
      <c r="J835" s="243"/>
      <c r="K835" s="243"/>
      <c r="L835" s="249"/>
      <c r="M835" s="250"/>
      <c r="N835" s="251"/>
      <c r="O835" s="251"/>
      <c r="P835" s="251"/>
      <c r="Q835" s="251"/>
      <c r="R835" s="251"/>
      <c r="S835" s="251"/>
      <c r="T835" s="252"/>
      <c r="U835" s="13"/>
      <c r="V835" s="13"/>
      <c r="W835" s="13"/>
      <c r="X835" s="13"/>
      <c r="Y835" s="13"/>
      <c r="Z835" s="13"/>
      <c r="AA835" s="13"/>
      <c r="AB835" s="13"/>
      <c r="AC835" s="13"/>
      <c r="AD835" s="13"/>
      <c r="AE835" s="13"/>
      <c r="AT835" s="253" t="s">
        <v>160</v>
      </c>
      <c r="AU835" s="253" t="s">
        <v>86</v>
      </c>
      <c r="AV835" s="13" t="s">
        <v>86</v>
      </c>
      <c r="AW835" s="13" t="s">
        <v>37</v>
      </c>
      <c r="AX835" s="13" t="s">
        <v>76</v>
      </c>
      <c r="AY835" s="253" t="s">
        <v>151</v>
      </c>
    </row>
    <row r="836" s="13" customFormat="1">
      <c r="A836" s="13"/>
      <c r="B836" s="242"/>
      <c r="C836" s="243"/>
      <c r="D836" s="244" t="s">
        <v>160</v>
      </c>
      <c r="E836" s="245" t="s">
        <v>19</v>
      </c>
      <c r="F836" s="246" t="s">
        <v>1019</v>
      </c>
      <c r="G836" s="243"/>
      <c r="H836" s="247">
        <v>-18.739999999999998</v>
      </c>
      <c r="I836" s="248"/>
      <c r="J836" s="243"/>
      <c r="K836" s="243"/>
      <c r="L836" s="249"/>
      <c r="M836" s="250"/>
      <c r="N836" s="251"/>
      <c r="O836" s="251"/>
      <c r="P836" s="251"/>
      <c r="Q836" s="251"/>
      <c r="R836" s="251"/>
      <c r="S836" s="251"/>
      <c r="T836" s="252"/>
      <c r="U836" s="13"/>
      <c r="V836" s="13"/>
      <c r="W836" s="13"/>
      <c r="X836" s="13"/>
      <c r="Y836" s="13"/>
      <c r="Z836" s="13"/>
      <c r="AA836" s="13"/>
      <c r="AB836" s="13"/>
      <c r="AC836" s="13"/>
      <c r="AD836" s="13"/>
      <c r="AE836" s="13"/>
      <c r="AT836" s="253" t="s">
        <v>160</v>
      </c>
      <c r="AU836" s="253" t="s">
        <v>86</v>
      </c>
      <c r="AV836" s="13" t="s">
        <v>86</v>
      </c>
      <c r="AW836" s="13" t="s">
        <v>37</v>
      </c>
      <c r="AX836" s="13" t="s">
        <v>76</v>
      </c>
      <c r="AY836" s="253" t="s">
        <v>151</v>
      </c>
    </row>
    <row r="837" s="13" customFormat="1">
      <c r="A837" s="13"/>
      <c r="B837" s="242"/>
      <c r="C837" s="243"/>
      <c r="D837" s="244" t="s">
        <v>160</v>
      </c>
      <c r="E837" s="245" t="s">
        <v>19</v>
      </c>
      <c r="F837" s="246" t="s">
        <v>1020</v>
      </c>
      <c r="G837" s="243"/>
      <c r="H837" s="247">
        <v>30.055</v>
      </c>
      <c r="I837" s="248"/>
      <c r="J837" s="243"/>
      <c r="K837" s="243"/>
      <c r="L837" s="249"/>
      <c r="M837" s="250"/>
      <c r="N837" s="251"/>
      <c r="O837" s="251"/>
      <c r="P837" s="251"/>
      <c r="Q837" s="251"/>
      <c r="R837" s="251"/>
      <c r="S837" s="251"/>
      <c r="T837" s="252"/>
      <c r="U837" s="13"/>
      <c r="V837" s="13"/>
      <c r="W837" s="13"/>
      <c r="X837" s="13"/>
      <c r="Y837" s="13"/>
      <c r="Z837" s="13"/>
      <c r="AA837" s="13"/>
      <c r="AB837" s="13"/>
      <c r="AC837" s="13"/>
      <c r="AD837" s="13"/>
      <c r="AE837" s="13"/>
      <c r="AT837" s="253" t="s">
        <v>160</v>
      </c>
      <c r="AU837" s="253" t="s">
        <v>86</v>
      </c>
      <c r="AV837" s="13" t="s">
        <v>86</v>
      </c>
      <c r="AW837" s="13" t="s">
        <v>37</v>
      </c>
      <c r="AX837" s="13" t="s">
        <v>76</v>
      </c>
      <c r="AY837" s="253" t="s">
        <v>151</v>
      </c>
    </row>
    <row r="838" s="13" customFormat="1">
      <c r="A838" s="13"/>
      <c r="B838" s="242"/>
      <c r="C838" s="243"/>
      <c r="D838" s="244" t="s">
        <v>160</v>
      </c>
      <c r="E838" s="245" t="s">
        <v>19</v>
      </c>
      <c r="F838" s="246" t="s">
        <v>1019</v>
      </c>
      <c r="G838" s="243"/>
      <c r="H838" s="247">
        <v>-18.739999999999998</v>
      </c>
      <c r="I838" s="248"/>
      <c r="J838" s="243"/>
      <c r="K838" s="243"/>
      <c r="L838" s="249"/>
      <c r="M838" s="250"/>
      <c r="N838" s="251"/>
      <c r="O838" s="251"/>
      <c r="P838" s="251"/>
      <c r="Q838" s="251"/>
      <c r="R838" s="251"/>
      <c r="S838" s="251"/>
      <c r="T838" s="252"/>
      <c r="U838" s="13"/>
      <c r="V838" s="13"/>
      <c r="W838" s="13"/>
      <c r="X838" s="13"/>
      <c r="Y838" s="13"/>
      <c r="Z838" s="13"/>
      <c r="AA838" s="13"/>
      <c r="AB838" s="13"/>
      <c r="AC838" s="13"/>
      <c r="AD838" s="13"/>
      <c r="AE838" s="13"/>
      <c r="AT838" s="253" t="s">
        <v>160</v>
      </c>
      <c r="AU838" s="253" t="s">
        <v>86</v>
      </c>
      <c r="AV838" s="13" t="s">
        <v>86</v>
      </c>
      <c r="AW838" s="13" t="s">
        <v>37</v>
      </c>
      <c r="AX838" s="13" t="s">
        <v>76</v>
      </c>
      <c r="AY838" s="253" t="s">
        <v>151</v>
      </c>
    </row>
    <row r="839" s="14" customFormat="1">
      <c r="A839" s="14"/>
      <c r="B839" s="257"/>
      <c r="C839" s="258"/>
      <c r="D839" s="244" t="s">
        <v>160</v>
      </c>
      <c r="E839" s="259" t="s">
        <v>19</v>
      </c>
      <c r="F839" s="260" t="s">
        <v>213</v>
      </c>
      <c r="G839" s="258"/>
      <c r="H839" s="259" t="s">
        <v>19</v>
      </c>
      <c r="I839" s="261"/>
      <c r="J839" s="258"/>
      <c r="K839" s="258"/>
      <c r="L839" s="262"/>
      <c r="M839" s="263"/>
      <c r="N839" s="264"/>
      <c r="O839" s="264"/>
      <c r="P839" s="264"/>
      <c r="Q839" s="264"/>
      <c r="R839" s="264"/>
      <c r="S839" s="264"/>
      <c r="T839" s="265"/>
      <c r="U839" s="14"/>
      <c r="V839" s="14"/>
      <c r="W839" s="14"/>
      <c r="X839" s="14"/>
      <c r="Y839" s="14"/>
      <c r="Z839" s="14"/>
      <c r="AA839" s="14"/>
      <c r="AB839" s="14"/>
      <c r="AC839" s="14"/>
      <c r="AD839" s="14"/>
      <c r="AE839" s="14"/>
      <c r="AT839" s="266" t="s">
        <v>160</v>
      </c>
      <c r="AU839" s="266" t="s">
        <v>86</v>
      </c>
      <c r="AV839" s="14" t="s">
        <v>83</v>
      </c>
      <c r="AW839" s="14" t="s">
        <v>37</v>
      </c>
      <c r="AX839" s="14" t="s">
        <v>76</v>
      </c>
      <c r="AY839" s="266" t="s">
        <v>151</v>
      </c>
    </row>
    <row r="840" s="13" customFormat="1">
      <c r="A840" s="13"/>
      <c r="B840" s="242"/>
      <c r="C840" s="243"/>
      <c r="D840" s="244" t="s">
        <v>160</v>
      </c>
      <c r="E840" s="245" t="s">
        <v>19</v>
      </c>
      <c r="F840" s="246" t="s">
        <v>1021</v>
      </c>
      <c r="G840" s="243"/>
      <c r="H840" s="247">
        <v>15.15</v>
      </c>
      <c r="I840" s="248"/>
      <c r="J840" s="243"/>
      <c r="K840" s="243"/>
      <c r="L840" s="249"/>
      <c r="M840" s="250"/>
      <c r="N840" s="251"/>
      <c r="O840" s="251"/>
      <c r="P840" s="251"/>
      <c r="Q840" s="251"/>
      <c r="R840" s="251"/>
      <c r="S840" s="251"/>
      <c r="T840" s="252"/>
      <c r="U840" s="13"/>
      <c r="V840" s="13"/>
      <c r="W840" s="13"/>
      <c r="X840" s="13"/>
      <c r="Y840" s="13"/>
      <c r="Z840" s="13"/>
      <c r="AA840" s="13"/>
      <c r="AB840" s="13"/>
      <c r="AC840" s="13"/>
      <c r="AD840" s="13"/>
      <c r="AE840" s="13"/>
      <c r="AT840" s="253" t="s">
        <v>160</v>
      </c>
      <c r="AU840" s="253" t="s">
        <v>86</v>
      </c>
      <c r="AV840" s="13" t="s">
        <v>86</v>
      </c>
      <c r="AW840" s="13" t="s">
        <v>37</v>
      </c>
      <c r="AX840" s="13" t="s">
        <v>76</v>
      </c>
      <c r="AY840" s="253" t="s">
        <v>151</v>
      </c>
    </row>
    <row r="841" s="13" customFormat="1">
      <c r="A841" s="13"/>
      <c r="B841" s="242"/>
      <c r="C841" s="243"/>
      <c r="D841" s="244" t="s">
        <v>160</v>
      </c>
      <c r="E841" s="245" t="s">
        <v>19</v>
      </c>
      <c r="F841" s="246" t="s">
        <v>1053</v>
      </c>
      <c r="G841" s="243"/>
      <c r="H841" s="247">
        <v>20.995000000000001</v>
      </c>
      <c r="I841" s="248"/>
      <c r="J841" s="243"/>
      <c r="K841" s="243"/>
      <c r="L841" s="249"/>
      <c r="M841" s="250"/>
      <c r="N841" s="251"/>
      <c r="O841" s="251"/>
      <c r="P841" s="251"/>
      <c r="Q841" s="251"/>
      <c r="R841" s="251"/>
      <c r="S841" s="251"/>
      <c r="T841" s="252"/>
      <c r="U841" s="13"/>
      <c r="V841" s="13"/>
      <c r="W841" s="13"/>
      <c r="X841" s="13"/>
      <c r="Y841" s="13"/>
      <c r="Z841" s="13"/>
      <c r="AA841" s="13"/>
      <c r="AB841" s="13"/>
      <c r="AC841" s="13"/>
      <c r="AD841" s="13"/>
      <c r="AE841" s="13"/>
      <c r="AT841" s="253" t="s">
        <v>160</v>
      </c>
      <c r="AU841" s="253" t="s">
        <v>86</v>
      </c>
      <c r="AV841" s="13" t="s">
        <v>86</v>
      </c>
      <c r="AW841" s="13" t="s">
        <v>37</v>
      </c>
      <c r="AX841" s="13" t="s">
        <v>76</v>
      </c>
      <c r="AY841" s="253" t="s">
        <v>151</v>
      </c>
    </row>
    <row r="842" s="13" customFormat="1">
      <c r="A842" s="13"/>
      <c r="B842" s="242"/>
      <c r="C842" s="243"/>
      <c r="D842" s="244" t="s">
        <v>160</v>
      </c>
      <c r="E842" s="245" t="s">
        <v>19</v>
      </c>
      <c r="F842" s="246" t="s">
        <v>1054</v>
      </c>
      <c r="G842" s="243"/>
      <c r="H842" s="247">
        <v>18.789999999999999</v>
      </c>
      <c r="I842" s="248"/>
      <c r="J842" s="243"/>
      <c r="K842" s="243"/>
      <c r="L842" s="249"/>
      <c r="M842" s="250"/>
      <c r="N842" s="251"/>
      <c r="O842" s="251"/>
      <c r="P842" s="251"/>
      <c r="Q842" s="251"/>
      <c r="R842" s="251"/>
      <c r="S842" s="251"/>
      <c r="T842" s="252"/>
      <c r="U842" s="13"/>
      <c r="V842" s="13"/>
      <c r="W842" s="13"/>
      <c r="X842" s="13"/>
      <c r="Y842" s="13"/>
      <c r="Z842" s="13"/>
      <c r="AA842" s="13"/>
      <c r="AB842" s="13"/>
      <c r="AC842" s="13"/>
      <c r="AD842" s="13"/>
      <c r="AE842" s="13"/>
      <c r="AT842" s="253" t="s">
        <v>160</v>
      </c>
      <c r="AU842" s="253" t="s">
        <v>86</v>
      </c>
      <c r="AV842" s="13" t="s">
        <v>86</v>
      </c>
      <c r="AW842" s="13" t="s">
        <v>37</v>
      </c>
      <c r="AX842" s="13" t="s">
        <v>76</v>
      </c>
      <c r="AY842" s="253" t="s">
        <v>151</v>
      </c>
    </row>
    <row r="843" s="13" customFormat="1">
      <c r="A843" s="13"/>
      <c r="B843" s="242"/>
      <c r="C843" s="243"/>
      <c r="D843" s="244" t="s">
        <v>160</v>
      </c>
      <c r="E843" s="245" t="s">
        <v>19</v>
      </c>
      <c r="F843" s="246" t="s">
        <v>1024</v>
      </c>
      <c r="G843" s="243"/>
      <c r="H843" s="247">
        <v>57.289999999999999</v>
      </c>
      <c r="I843" s="248"/>
      <c r="J843" s="243"/>
      <c r="K843" s="243"/>
      <c r="L843" s="249"/>
      <c r="M843" s="250"/>
      <c r="N843" s="251"/>
      <c r="O843" s="251"/>
      <c r="P843" s="251"/>
      <c r="Q843" s="251"/>
      <c r="R843" s="251"/>
      <c r="S843" s="251"/>
      <c r="T843" s="252"/>
      <c r="U843" s="13"/>
      <c r="V843" s="13"/>
      <c r="W843" s="13"/>
      <c r="X843" s="13"/>
      <c r="Y843" s="13"/>
      <c r="Z843" s="13"/>
      <c r="AA843" s="13"/>
      <c r="AB843" s="13"/>
      <c r="AC843" s="13"/>
      <c r="AD843" s="13"/>
      <c r="AE843" s="13"/>
      <c r="AT843" s="253" t="s">
        <v>160</v>
      </c>
      <c r="AU843" s="253" t="s">
        <v>86</v>
      </c>
      <c r="AV843" s="13" t="s">
        <v>86</v>
      </c>
      <c r="AW843" s="13" t="s">
        <v>37</v>
      </c>
      <c r="AX843" s="13" t="s">
        <v>76</v>
      </c>
      <c r="AY843" s="253" t="s">
        <v>151</v>
      </c>
    </row>
    <row r="844" s="13" customFormat="1">
      <c r="A844" s="13"/>
      <c r="B844" s="242"/>
      <c r="C844" s="243"/>
      <c r="D844" s="244" t="s">
        <v>160</v>
      </c>
      <c r="E844" s="245" t="s">
        <v>19</v>
      </c>
      <c r="F844" s="246" t="s">
        <v>1025</v>
      </c>
      <c r="G844" s="243"/>
      <c r="H844" s="247">
        <v>-19.957999999999998</v>
      </c>
      <c r="I844" s="248"/>
      <c r="J844" s="243"/>
      <c r="K844" s="243"/>
      <c r="L844" s="249"/>
      <c r="M844" s="250"/>
      <c r="N844" s="251"/>
      <c r="O844" s="251"/>
      <c r="P844" s="251"/>
      <c r="Q844" s="251"/>
      <c r="R844" s="251"/>
      <c r="S844" s="251"/>
      <c r="T844" s="252"/>
      <c r="U844" s="13"/>
      <c r="V844" s="13"/>
      <c r="W844" s="13"/>
      <c r="X844" s="13"/>
      <c r="Y844" s="13"/>
      <c r="Z844" s="13"/>
      <c r="AA844" s="13"/>
      <c r="AB844" s="13"/>
      <c r="AC844" s="13"/>
      <c r="AD844" s="13"/>
      <c r="AE844" s="13"/>
      <c r="AT844" s="253" t="s">
        <v>160</v>
      </c>
      <c r="AU844" s="253" t="s">
        <v>86</v>
      </c>
      <c r="AV844" s="13" t="s">
        <v>86</v>
      </c>
      <c r="AW844" s="13" t="s">
        <v>37</v>
      </c>
      <c r="AX844" s="13" t="s">
        <v>76</v>
      </c>
      <c r="AY844" s="253" t="s">
        <v>151</v>
      </c>
    </row>
    <row r="845" s="13" customFormat="1">
      <c r="A845" s="13"/>
      <c r="B845" s="242"/>
      <c r="C845" s="243"/>
      <c r="D845" s="244" t="s">
        <v>160</v>
      </c>
      <c r="E845" s="245" t="s">
        <v>19</v>
      </c>
      <c r="F845" s="246" t="s">
        <v>1026</v>
      </c>
      <c r="G845" s="243"/>
      <c r="H845" s="247">
        <v>65.629999999999995</v>
      </c>
      <c r="I845" s="248"/>
      <c r="J845" s="243"/>
      <c r="K845" s="243"/>
      <c r="L845" s="249"/>
      <c r="M845" s="250"/>
      <c r="N845" s="251"/>
      <c r="O845" s="251"/>
      <c r="P845" s="251"/>
      <c r="Q845" s="251"/>
      <c r="R845" s="251"/>
      <c r="S845" s="251"/>
      <c r="T845" s="252"/>
      <c r="U845" s="13"/>
      <c r="V845" s="13"/>
      <c r="W845" s="13"/>
      <c r="X845" s="13"/>
      <c r="Y845" s="13"/>
      <c r="Z845" s="13"/>
      <c r="AA845" s="13"/>
      <c r="AB845" s="13"/>
      <c r="AC845" s="13"/>
      <c r="AD845" s="13"/>
      <c r="AE845" s="13"/>
      <c r="AT845" s="253" t="s">
        <v>160</v>
      </c>
      <c r="AU845" s="253" t="s">
        <v>86</v>
      </c>
      <c r="AV845" s="13" t="s">
        <v>86</v>
      </c>
      <c r="AW845" s="13" t="s">
        <v>37</v>
      </c>
      <c r="AX845" s="13" t="s">
        <v>76</v>
      </c>
      <c r="AY845" s="253" t="s">
        <v>151</v>
      </c>
    </row>
    <row r="846" s="13" customFormat="1">
      <c r="A846" s="13"/>
      <c r="B846" s="242"/>
      <c r="C846" s="243"/>
      <c r="D846" s="244" t="s">
        <v>160</v>
      </c>
      <c r="E846" s="245" t="s">
        <v>19</v>
      </c>
      <c r="F846" s="246" t="s">
        <v>1027</v>
      </c>
      <c r="G846" s="243"/>
      <c r="H846" s="247">
        <v>-23.629999999999999</v>
      </c>
      <c r="I846" s="248"/>
      <c r="J846" s="243"/>
      <c r="K846" s="243"/>
      <c r="L846" s="249"/>
      <c r="M846" s="250"/>
      <c r="N846" s="251"/>
      <c r="O846" s="251"/>
      <c r="P846" s="251"/>
      <c r="Q846" s="251"/>
      <c r="R846" s="251"/>
      <c r="S846" s="251"/>
      <c r="T846" s="252"/>
      <c r="U846" s="13"/>
      <c r="V846" s="13"/>
      <c r="W846" s="13"/>
      <c r="X846" s="13"/>
      <c r="Y846" s="13"/>
      <c r="Z846" s="13"/>
      <c r="AA846" s="13"/>
      <c r="AB846" s="13"/>
      <c r="AC846" s="13"/>
      <c r="AD846" s="13"/>
      <c r="AE846" s="13"/>
      <c r="AT846" s="253" t="s">
        <v>160</v>
      </c>
      <c r="AU846" s="253" t="s">
        <v>86</v>
      </c>
      <c r="AV846" s="13" t="s">
        <v>86</v>
      </c>
      <c r="AW846" s="13" t="s">
        <v>37</v>
      </c>
      <c r="AX846" s="13" t="s">
        <v>76</v>
      </c>
      <c r="AY846" s="253" t="s">
        <v>151</v>
      </c>
    </row>
    <row r="847" s="13" customFormat="1">
      <c r="A847" s="13"/>
      <c r="B847" s="242"/>
      <c r="C847" s="243"/>
      <c r="D847" s="244" t="s">
        <v>160</v>
      </c>
      <c r="E847" s="245" t="s">
        <v>19</v>
      </c>
      <c r="F847" s="246" t="s">
        <v>1028</v>
      </c>
      <c r="G847" s="243"/>
      <c r="H847" s="247">
        <v>67.924999999999997</v>
      </c>
      <c r="I847" s="248"/>
      <c r="J847" s="243"/>
      <c r="K847" s="243"/>
      <c r="L847" s="249"/>
      <c r="M847" s="250"/>
      <c r="N847" s="251"/>
      <c r="O847" s="251"/>
      <c r="P847" s="251"/>
      <c r="Q847" s="251"/>
      <c r="R847" s="251"/>
      <c r="S847" s="251"/>
      <c r="T847" s="252"/>
      <c r="U847" s="13"/>
      <c r="V847" s="13"/>
      <c r="W847" s="13"/>
      <c r="X847" s="13"/>
      <c r="Y847" s="13"/>
      <c r="Z847" s="13"/>
      <c r="AA847" s="13"/>
      <c r="AB847" s="13"/>
      <c r="AC847" s="13"/>
      <c r="AD847" s="13"/>
      <c r="AE847" s="13"/>
      <c r="AT847" s="253" t="s">
        <v>160</v>
      </c>
      <c r="AU847" s="253" t="s">
        <v>86</v>
      </c>
      <c r="AV847" s="13" t="s">
        <v>86</v>
      </c>
      <c r="AW847" s="13" t="s">
        <v>37</v>
      </c>
      <c r="AX847" s="13" t="s">
        <v>76</v>
      </c>
      <c r="AY847" s="253" t="s">
        <v>151</v>
      </c>
    </row>
    <row r="848" s="13" customFormat="1">
      <c r="A848" s="13"/>
      <c r="B848" s="242"/>
      <c r="C848" s="243"/>
      <c r="D848" s="244" t="s">
        <v>160</v>
      </c>
      <c r="E848" s="245" t="s">
        <v>19</v>
      </c>
      <c r="F848" s="246" t="s">
        <v>1029</v>
      </c>
      <c r="G848" s="243"/>
      <c r="H848" s="247">
        <v>-24.805</v>
      </c>
      <c r="I848" s="248"/>
      <c r="J848" s="243"/>
      <c r="K848" s="243"/>
      <c r="L848" s="249"/>
      <c r="M848" s="250"/>
      <c r="N848" s="251"/>
      <c r="O848" s="251"/>
      <c r="P848" s="251"/>
      <c r="Q848" s="251"/>
      <c r="R848" s="251"/>
      <c r="S848" s="251"/>
      <c r="T848" s="252"/>
      <c r="U848" s="13"/>
      <c r="V848" s="13"/>
      <c r="W848" s="13"/>
      <c r="X848" s="13"/>
      <c r="Y848" s="13"/>
      <c r="Z848" s="13"/>
      <c r="AA848" s="13"/>
      <c r="AB848" s="13"/>
      <c r="AC848" s="13"/>
      <c r="AD848" s="13"/>
      <c r="AE848" s="13"/>
      <c r="AT848" s="253" t="s">
        <v>160</v>
      </c>
      <c r="AU848" s="253" t="s">
        <v>86</v>
      </c>
      <c r="AV848" s="13" t="s">
        <v>86</v>
      </c>
      <c r="AW848" s="13" t="s">
        <v>37</v>
      </c>
      <c r="AX848" s="13" t="s">
        <v>76</v>
      </c>
      <c r="AY848" s="253" t="s">
        <v>151</v>
      </c>
    </row>
    <row r="849" s="13" customFormat="1">
      <c r="A849" s="13"/>
      <c r="B849" s="242"/>
      <c r="C849" s="243"/>
      <c r="D849" s="244" t="s">
        <v>160</v>
      </c>
      <c r="E849" s="245" t="s">
        <v>19</v>
      </c>
      <c r="F849" s="246" t="s">
        <v>1055</v>
      </c>
      <c r="G849" s="243"/>
      <c r="H849" s="247">
        <v>46.909999999999997</v>
      </c>
      <c r="I849" s="248"/>
      <c r="J849" s="243"/>
      <c r="K849" s="243"/>
      <c r="L849" s="249"/>
      <c r="M849" s="250"/>
      <c r="N849" s="251"/>
      <c r="O849" s="251"/>
      <c r="P849" s="251"/>
      <c r="Q849" s="251"/>
      <c r="R849" s="251"/>
      <c r="S849" s="251"/>
      <c r="T849" s="252"/>
      <c r="U849" s="13"/>
      <c r="V849" s="13"/>
      <c r="W849" s="13"/>
      <c r="X849" s="13"/>
      <c r="Y849" s="13"/>
      <c r="Z849" s="13"/>
      <c r="AA849" s="13"/>
      <c r="AB849" s="13"/>
      <c r="AC849" s="13"/>
      <c r="AD849" s="13"/>
      <c r="AE849" s="13"/>
      <c r="AT849" s="253" t="s">
        <v>160</v>
      </c>
      <c r="AU849" s="253" t="s">
        <v>86</v>
      </c>
      <c r="AV849" s="13" t="s">
        <v>86</v>
      </c>
      <c r="AW849" s="13" t="s">
        <v>37</v>
      </c>
      <c r="AX849" s="13" t="s">
        <v>76</v>
      </c>
      <c r="AY849" s="253" t="s">
        <v>151</v>
      </c>
    </row>
    <row r="850" s="13" customFormat="1">
      <c r="A850" s="13"/>
      <c r="B850" s="242"/>
      <c r="C850" s="243"/>
      <c r="D850" s="244" t="s">
        <v>160</v>
      </c>
      <c r="E850" s="245" t="s">
        <v>19</v>
      </c>
      <c r="F850" s="246" t="s">
        <v>1031</v>
      </c>
      <c r="G850" s="243"/>
      <c r="H850" s="247">
        <v>-20.449999999999999</v>
      </c>
      <c r="I850" s="248"/>
      <c r="J850" s="243"/>
      <c r="K850" s="243"/>
      <c r="L850" s="249"/>
      <c r="M850" s="250"/>
      <c r="N850" s="251"/>
      <c r="O850" s="251"/>
      <c r="P850" s="251"/>
      <c r="Q850" s="251"/>
      <c r="R850" s="251"/>
      <c r="S850" s="251"/>
      <c r="T850" s="252"/>
      <c r="U850" s="13"/>
      <c r="V850" s="13"/>
      <c r="W850" s="13"/>
      <c r="X850" s="13"/>
      <c r="Y850" s="13"/>
      <c r="Z850" s="13"/>
      <c r="AA850" s="13"/>
      <c r="AB850" s="13"/>
      <c r="AC850" s="13"/>
      <c r="AD850" s="13"/>
      <c r="AE850" s="13"/>
      <c r="AT850" s="253" t="s">
        <v>160</v>
      </c>
      <c r="AU850" s="253" t="s">
        <v>86</v>
      </c>
      <c r="AV850" s="13" t="s">
        <v>86</v>
      </c>
      <c r="AW850" s="13" t="s">
        <v>37</v>
      </c>
      <c r="AX850" s="13" t="s">
        <v>76</v>
      </c>
      <c r="AY850" s="253" t="s">
        <v>151</v>
      </c>
    </row>
    <row r="851" s="13" customFormat="1">
      <c r="A851" s="13"/>
      <c r="B851" s="242"/>
      <c r="C851" s="243"/>
      <c r="D851" s="244" t="s">
        <v>160</v>
      </c>
      <c r="E851" s="245" t="s">
        <v>19</v>
      </c>
      <c r="F851" s="246" t="s">
        <v>1056</v>
      </c>
      <c r="G851" s="243"/>
      <c r="H851" s="247">
        <v>13.247999999999999</v>
      </c>
      <c r="I851" s="248"/>
      <c r="J851" s="243"/>
      <c r="K851" s="243"/>
      <c r="L851" s="249"/>
      <c r="M851" s="250"/>
      <c r="N851" s="251"/>
      <c r="O851" s="251"/>
      <c r="P851" s="251"/>
      <c r="Q851" s="251"/>
      <c r="R851" s="251"/>
      <c r="S851" s="251"/>
      <c r="T851" s="252"/>
      <c r="U851" s="13"/>
      <c r="V851" s="13"/>
      <c r="W851" s="13"/>
      <c r="X851" s="13"/>
      <c r="Y851" s="13"/>
      <c r="Z851" s="13"/>
      <c r="AA851" s="13"/>
      <c r="AB851" s="13"/>
      <c r="AC851" s="13"/>
      <c r="AD851" s="13"/>
      <c r="AE851" s="13"/>
      <c r="AT851" s="253" t="s">
        <v>160</v>
      </c>
      <c r="AU851" s="253" t="s">
        <v>86</v>
      </c>
      <c r="AV851" s="13" t="s">
        <v>86</v>
      </c>
      <c r="AW851" s="13" t="s">
        <v>37</v>
      </c>
      <c r="AX851" s="13" t="s">
        <v>76</v>
      </c>
      <c r="AY851" s="253" t="s">
        <v>151</v>
      </c>
    </row>
    <row r="852" s="14" customFormat="1">
      <c r="A852" s="14"/>
      <c r="B852" s="257"/>
      <c r="C852" s="258"/>
      <c r="D852" s="244" t="s">
        <v>160</v>
      </c>
      <c r="E852" s="259" t="s">
        <v>19</v>
      </c>
      <c r="F852" s="260" t="s">
        <v>216</v>
      </c>
      <c r="G852" s="258"/>
      <c r="H852" s="259" t="s">
        <v>19</v>
      </c>
      <c r="I852" s="261"/>
      <c r="J852" s="258"/>
      <c r="K852" s="258"/>
      <c r="L852" s="262"/>
      <c r="M852" s="263"/>
      <c r="N852" s="264"/>
      <c r="O852" s="264"/>
      <c r="P852" s="264"/>
      <c r="Q852" s="264"/>
      <c r="R852" s="264"/>
      <c r="S852" s="264"/>
      <c r="T852" s="265"/>
      <c r="U852" s="14"/>
      <c r="V852" s="14"/>
      <c r="W852" s="14"/>
      <c r="X852" s="14"/>
      <c r="Y852" s="14"/>
      <c r="Z852" s="14"/>
      <c r="AA852" s="14"/>
      <c r="AB852" s="14"/>
      <c r="AC852" s="14"/>
      <c r="AD852" s="14"/>
      <c r="AE852" s="14"/>
      <c r="AT852" s="266" t="s">
        <v>160</v>
      </c>
      <c r="AU852" s="266" t="s">
        <v>86</v>
      </c>
      <c r="AV852" s="14" t="s">
        <v>83</v>
      </c>
      <c r="AW852" s="14" t="s">
        <v>37</v>
      </c>
      <c r="AX852" s="14" t="s">
        <v>76</v>
      </c>
      <c r="AY852" s="266" t="s">
        <v>151</v>
      </c>
    </row>
    <row r="853" s="13" customFormat="1">
      <c r="A853" s="13"/>
      <c r="B853" s="242"/>
      <c r="C853" s="243"/>
      <c r="D853" s="244" t="s">
        <v>160</v>
      </c>
      <c r="E853" s="245" t="s">
        <v>19</v>
      </c>
      <c r="F853" s="246" t="s">
        <v>1057</v>
      </c>
      <c r="G853" s="243"/>
      <c r="H853" s="247">
        <v>19.013000000000002</v>
      </c>
      <c r="I853" s="248"/>
      <c r="J853" s="243"/>
      <c r="K853" s="243"/>
      <c r="L853" s="249"/>
      <c r="M853" s="250"/>
      <c r="N853" s="251"/>
      <c r="O853" s="251"/>
      <c r="P853" s="251"/>
      <c r="Q853" s="251"/>
      <c r="R853" s="251"/>
      <c r="S853" s="251"/>
      <c r="T853" s="252"/>
      <c r="U853" s="13"/>
      <c r="V853" s="13"/>
      <c r="W853" s="13"/>
      <c r="X853" s="13"/>
      <c r="Y853" s="13"/>
      <c r="Z853" s="13"/>
      <c r="AA853" s="13"/>
      <c r="AB853" s="13"/>
      <c r="AC853" s="13"/>
      <c r="AD853" s="13"/>
      <c r="AE853" s="13"/>
      <c r="AT853" s="253" t="s">
        <v>160</v>
      </c>
      <c r="AU853" s="253" t="s">
        <v>86</v>
      </c>
      <c r="AV853" s="13" t="s">
        <v>86</v>
      </c>
      <c r="AW853" s="13" t="s">
        <v>37</v>
      </c>
      <c r="AX853" s="13" t="s">
        <v>76</v>
      </c>
      <c r="AY853" s="253" t="s">
        <v>151</v>
      </c>
    </row>
    <row r="854" s="13" customFormat="1">
      <c r="A854" s="13"/>
      <c r="B854" s="242"/>
      <c r="C854" s="243"/>
      <c r="D854" s="244" t="s">
        <v>160</v>
      </c>
      <c r="E854" s="245" t="s">
        <v>19</v>
      </c>
      <c r="F854" s="246" t="s">
        <v>1034</v>
      </c>
      <c r="G854" s="243"/>
      <c r="H854" s="247">
        <v>-4.2350000000000003</v>
      </c>
      <c r="I854" s="248"/>
      <c r="J854" s="243"/>
      <c r="K854" s="243"/>
      <c r="L854" s="249"/>
      <c r="M854" s="250"/>
      <c r="N854" s="251"/>
      <c r="O854" s="251"/>
      <c r="P854" s="251"/>
      <c r="Q854" s="251"/>
      <c r="R854" s="251"/>
      <c r="S854" s="251"/>
      <c r="T854" s="252"/>
      <c r="U854" s="13"/>
      <c r="V854" s="13"/>
      <c r="W854" s="13"/>
      <c r="X854" s="13"/>
      <c r="Y854" s="13"/>
      <c r="Z854" s="13"/>
      <c r="AA854" s="13"/>
      <c r="AB854" s="13"/>
      <c r="AC854" s="13"/>
      <c r="AD854" s="13"/>
      <c r="AE854" s="13"/>
      <c r="AT854" s="253" t="s">
        <v>160</v>
      </c>
      <c r="AU854" s="253" t="s">
        <v>86</v>
      </c>
      <c r="AV854" s="13" t="s">
        <v>86</v>
      </c>
      <c r="AW854" s="13" t="s">
        <v>37</v>
      </c>
      <c r="AX854" s="13" t="s">
        <v>76</v>
      </c>
      <c r="AY854" s="253" t="s">
        <v>151</v>
      </c>
    </row>
    <row r="855" s="13" customFormat="1">
      <c r="A855" s="13"/>
      <c r="B855" s="242"/>
      <c r="C855" s="243"/>
      <c r="D855" s="244" t="s">
        <v>160</v>
      </c>
      <c r="E855" s="245" t="s">
        <v>19</v>
      </c>
      <c r="F855" s="246" t="s">
        <v>1035</v>
      </c>
      <c r="G855" s="243"/>
      <c r="H855" s="247">
        <v>48.968000000000004</v>
      </c>
      <c r="I855" s="248"/>
      <c r="J855" s="243"/>
      <c r="K855" s="243"/>
      <c r="L855" s="249"/>
      <c r="M855" s="250"/>
      <c r="N855" s="251"/>
      <c r="O855" s="251"/>
      <c r="P855" s="251"/>
      <c r="Q855" s="251"/>
      <c r="R855" s="251"/>
      <c r="S855" s="251"/>
      <c r="T855" s="252"/>
      <c r="U855" s="13"/>
      <c r="V855" s="13"/>
      <c r="W855" s="13"/>
      <c r="X855" s="13"/>
      <c r="Y855" s="13"/>
      <c r="Z855" s="13"/>
      <c r="AA855" s="13"/>
      <c r="AB855" s="13"/>
      <c r="AC855" s="13"/>
      <c r="AD855" s="13"/>
      <c r="AE855" s="13"/>
      <c r="AT855" s="253" t="s">
        <v>160</v>
      </c>
      <c r="AU855" s="253" t="s">
        <v>86</v>
      </c>
      <c r="AV855" s="13" t="s">
        <v>86</v>
      </c>
      <c r="AW855" s="13" t="s">
        <v>37</v>
      </c>
      <c r="AX855" s="13" t="s">
        <v>76</v>
      </c>
      <c r="AY855" s="253" t="s">
        <v>151</v>
      </c>
    </row>
    <row r="856" s="13" customFormat="1">
      <c r="A856" s="13"/>
      <c r="B856" s="242"/>
      <c r="C856" s="243"/>
      <c r="D856" s="244" t="s">
        <v>160</v>
      </c>
      <c r="E856" s="245" t="s">
        <v>19</v>
      </c>
      <c r="F856" s="246" t="s">
        <v>1036</v>
      </c>
      <c r="G856" s="243"/>
      <c r="H856" s="247">
        <v>-15.65</v>
      </c>
      <c r="I856" s="248"/>
      <c r="J856" s="243"/>
      <c r="K856" s="243"/>
      <c r="L856" s="249"/>
      <c r="M856" s="250"/>
      <c r="N856" s="251"/>
      <c r="O856" s="251"/>
      <c r="P856" s="251"/>
      <c r="Q856" s="251"/>
      <c r="R856" s="251"/>
      <c r="S856" s="251"/>
      <c r="T856" s="252"/>
      <c r="U856" s="13"/>
      <c r="V856" s="13"/>
      <c r="W856" s="13"/>
      <c r="X856" s="13"/>
      <c r="Y856" s="13"/>
      <c r="Z856" s="13"/>
      <c r="AA856" s="13"/>
      <c r="AB856" s="13"/>
      <c r="AC856" s="13"/>
      <c r="AD856" s="13"/>
      <c r="AE856" s="13"/>
      <c r="AT856" s="253" t="s">
        <v>160</v>
      </c>
      <c r="AU856" s="253" t="s">
        <v>86</v>
      </c>
      <c r="AV856" s="13" t="s">
        <v>86</v>
      </c>
      <c r="AW856" s="13" t="s">
        <v>37</v>
      </c>
      <c r="AX856" s="13" t="s">
        <v>76</v>
      </c>
      <c r="AY856" s="253" t="s">
        <v>151</v>
      </c>
    </row>
    <row r="857" s="13" customFormat="1">
      <c r="A857" s="13"/>
      <c r="B857" s="242"/>
      <c r="C857" s="243"/>
      <c r="D857" s="244" t="s">
        <v>160</v>
      </c>
      <c r="E857" s="245" t="s">
        <v>19</v>
      </c>
      <c r="F857" s="246" t="s">
        <v>1058</v>
      </c>
      <c r="G857" s="243"/>
      <c r="H857" s="247">
        <v>16.234999999999999</v>
      </c>
      <c r="I857" s="248"/>
      <c r="J857" s="243"/>
      <c r="K857" s="243"/>
      <c r="L857" s="249"/>
      <c r="M857" s="250"/>
      <c r="N857" s="251"/>
      <c r="O857" s="251"/>
      <c r="P857" s="251"/>
      <c r="Q857" s="251"/>
      <c r="R857" s="251"/>
      <c r="S857" s="251"/>
      <c r="T857" s="252"/>
      <c r="U857" s="13"/>
      <c r="V857" s="13"/>
      <c r="W857" s="13"/>
      <c r="X857" s="13"/>
      <c r="Y857" s="13"/>
      <c r="Z857" s="13"/>
      <c r="AA857" s="13"/>
      <c r="AB857" s="13"/>
      <c r="AC857" s="13"/>
      <c r="AD857" s="13"/>
      <c r="AE857" s="13"/>
      <c r="AT857" s="253" t="s">
        <v>160</v>
      </c>
      <c r="AU857" s="253" t="s">
        <v>86</v>
      </c>
      <c r="AV857" s="13" t="s">
        <v>86</v>
      </c>
      <c r="AW857" s="13" t="s">
        <v>37</v>
      </c>
      <c r="AX857" s="13" t="s">
        <v>76</v>
      </c>
      <c r="AY857" s="253" t="s">
        <v>151</v>
      </c>
    </row>
    <row r="858" s="13" customFormat="1">
      <c r="A858" s="13"/>
      <c r="B858" s="242"/>
      <c r="C858" s="243"/>
      <c r="D858" s="244" t="s">
        <v>160</v>
      </c>
      <c r="E858" s="245" t="s">
        <v>19</v>
      </c>
      <c r="F858" s="246" t="s">
        <v>1059</v>
      </c>
      <c r="G858" s="243"/>
      <c r="H858" s="247">
        <v>43.643000000000001</v>
      </c>
      <c r="I858" s="248"/>
      <c r="J858" s="243"/>
      <c r="K858" s="243"/>
      <c r="L858" s="249"/>
      <c r="M858" s="250"/>
      <c r="N858" s="251"/>
      <c r="O858" s="251"/>
      <c r="P858" s="251"/>
      <c r="Q858" s="251"/>
      <c r="R858" s="251"/>
      <c r="S858" s="251"/>
      <c r="T858" s="252"/>
      <c r="U858" s="13"/>
      <c r="V858" s="13"/>
      <c r="W858" s="13"/>
      <c r="X858" s="13"/>
      <c r="Y858" s="13"/>
      <c r="Z858" s="13"/>
      <c r="AA858" s="13"/>
      <c r="AB858" s="13"/>
      <c r="AC858" s="13"/>
      <c r="AD858" s="13"/>
      <c r="AE858" s="13"/>
      <c r="AT858" s="253" t="s">
        <v>160</v>
      </c>
      <c r="AU858" s="253" t="s">
        <v>86</v>
      </c>
      <c r="AV858" s="13" t="s">
        <v>86</v>
      </c>
      <c r="AW858" s="13" t="s">
        <v>37</v>
      </c>
      <c r="AX858" s="13" t="s">
        <v>76</v>
      </c>
      <c r="AY858" s="253" t="s">
        <v>151</v>
      </c>
    </row>
    <row r="859" s="13" customFormat="1">
      <c r="A859" s="13"/>
      <c r="B859" s="242"/>
      <c r="C859" s="243"/>
      <c r="D859" s="244" t="s">
        <v>160</v>
      </c>
      <c r="E859" s="245" t="s">
        <v>19</v>
      </c>
      <c r="F859" s="246" t="s">
        <v>1039</v>
      </c>
      <c r="G859" s="243"/>
      <c r="H859" s="247">
        <v>-19.783000000000001</v>
      </c>
      <c r="I859" s="248"/>
      <c r="J859" s="243"/>
      <c r="K859" s="243"/>
      <c r="L859" s="249"/>
      <c r="M859" s="250"/>
      <c r="N859" s="251"/>
      <c r="O859" s="251"/>
      <c r="P859" s="251"/>
      <c r="Q859" s="251"/>
      <c r="R859" s="251"/>
      <c r="S859" s="251"/>
      <c r="T859" s="252"/>
      <c r="U859" s="13"/>
      <c r="V859" s="13"/>
      <c r="W859" s="13"/>
      <c r="X859" s="13"/>
      <c r="Y859" s="13"/>
      <c r="Z859" s="13"/>
      <c r="AA859" s="13"/>
      <c r="AB859" s="13"/>
      <c r="AC859" s="13"/>
      <c r="AD859" s="13"/>
      <c r="AE859" s="13"/>
      <c r="AT859" s="253" t="s">
        <v>160</v>
      </c>
      <c r="AU859" s="253" t="s">
        <v>86</v>
      </c>
      <c r="AV859" s="13" t="s">
        <v>86</v>
      </c>
      <c r="AW859" s="13" t="s">
        <v>37</v>
      </c>
      <c r="AX859" s="13" t="s">
        <v>76</v>
      </c>
      <c r="AY859" s="253" t="s">
        <v>151</v>
      </c>
    </row>
    <row r="860" s="13" customFormat="1">
      <c r="A860" s="13"/>
      <c r="B860" s="242"/>
      <c r="C860" s="243"/>
      <c r="D860" s="244" t="s">
        <v>160</v>
      </c>
      <c r="E860" s="245" t="s">
        <v>19</v>
      </c>
      <c r="F860" s="246" t="s">
        <v>1040</v>
      </c>
      <c r="G860" s="243"/>
      <c r="H860" s="247">
        <v>65.629999999999995</v>
      </c>
      <c r="I860" s="248"/>
      <c r="J860" s="243"/>
      <c r="K860" s="243"/>
      <c r="L860" s="249"/>
      <c r="M860" s="250"/>
      <c r="N860" s="251"/>
      <c r="O860" s="251"/>
      <c r="P860" s="251"/>
      <c r="Q860" s="251"/>
      <c r="R860" s="251"/>
      <c r="S860" s="251"/>
      <c r="T860" s="252"/>
      <c r="U860" s="13"/>
      <c r="V860" s="13"/>
      <c r="W860" s="13"/>
      <c r="X860" s="13"/>
      <c r="Y860" s="13"/>
      <c r="Z860" s="13"/>
      <c r="AA860" s="13"/>
      <c r="AB860" s="13"/>
      <c r="AC860" s="13"/>
      <c r="AD860" s="13"/>
      <c r="AE860" s="13"/>
      <c r="AT860" s="253" t="s">
        <v>160</v>
      </c>
      <c r="AU860" s="253" t="s">
        <v>86</v>
      </c>
      <c r="AV860" s="13" t="s">
        <v>86</v>
      </c>
      <c r="AW860" s="13" t="s">
        <v>37</v>
      </c>
      <c r="AX860" s="13" t="s">
        <v>76</v>
      </c>
      <c r="AY860" s="253" t="s">
        <v>151</v>
      </c>
    </row>
    <row r="861" s="13" customFormat="1">
      <c r="A861" s="13"/>
      <c r="B861" s="242"/>
      <c r="C861" s="243"/>
      <c r="D861" s="244" t="s">
        <v>160</v>
      </c>
      <c r="E861" s="245" t="s">
        <v>19</v>
      </c>
      <c r="F861" s="246" t="s">
        <v>1027</v>
      </c>
      <c r="G861" s="243"/>
      <c r="H861" s="247">
        <v>-23.629999999999999</v>
      </c>
      <c r="I861" s="248"/>
      <c r="J861" s="243"/>
      <c r="K861" s="243"/>
      <c r="L861" s="249"/>
      <c r="M861" s="250"/>
      <c r="N861" s="251"/>
      <c r="O861" s="251"/>
      <c r="P861" s="251"/>
      <c r="Q861" s="251"/>
      <c r="R861" s="251"/>
      <c r="S861" s="251"/>
      <c r="T861" s="252"/>
      <c r="U861" s="13"/>
      <c r="V861" s="13"/>
      <c r="W861" s="13"/>
      <c r="X861" s="13"/>
      <c r="Y861" s="13"/>
      <c r="Z861" s="13"/>
      <c r="AA861" s="13"/>
      <c r="AB861" s="13"/>
      <c r="AC861" s="13"/>
      <c r="AD861" s="13"/>
      <c r="AE861" s="13"/>
      <c r="AT861" s="253" t="s">
        <v>160</v>
      </c>
      <c r="AU861" s="253" t="s">
        <v>86</v>
      </c>
      <c r="AV861" s="13" t="s">
        <v>86</v>
      </c>
      <c r="AW861" s="13" t="s">
        <v>37</v>
      </c>
      <c r="AX861" s="13" t="s">
        <v>76</v>
      </c>
      <c r="AY861" s="253" t="s">
        <v>151</v>
      </c>
    </row>
    <row r="862" s="13" customFormat="1">
      <c r="A862" s="13"/>
      <c r="B862" s="242"/>
      <c r="C862" s="243"/>
      <c r="D862" s="244" t="s">
        <v>160</v>
      </c>
      <c r="E862" s="245" t="s">
        <v>19</v>
      </c>
      <c r="F862" s="246" t="s">
        <v>1041</v>
      </c>
      <c r="G862" s="243"/>
      <c r="H862" s="247">
        <v>70.141999999999996</v>
      </c>
      <c r="I862" s="248"/>
      <c r="J862" s="243"/>
      <c r="K862" s="243"/>
      <c r="L862" s="249"/>
      <c r="M862" s="250"/>
      <c r="N862" s="251"/>
      <c r="O862" s="251"/>
      <c r="P862" s="251"/>
      <c r="Q862" s="251"/>
      <c r="R862" s="251"/>
      <c r="S862" s="251"/>
      <c r="T862" s="252"/>
      <c r="U862" s="13"/>
      <c r="V862" s="13"/>
      <c r="W862" s="13"/>
      <c r="X862" s="13"/>
      <c r="Y862" s="13"/>
      <c r="Z862" s="13"/>
      <c r="AA862" s="13"/>
      <c r="AB862" s="13"/>
      <c r="AC862" s="13"/>
      <c r="AD862" s="13"/>
      <c r="AE862" s="13"/>
      <c r="AT862" s="253" t="s">
        <v>160</v>
      </c>
      <c r="AU862" s="253" t="s">
        <v>86</v>
      </c>
      <c r="AV862" s="13" t="s">
        <v>86</v>
      </c>
      <c r="AW862" s="13" t="s">
        <v>37</v>
      </c>
      <c r="AX862" s="13" t="s">
        <v>76</v>
      </c>
      <c r="AY862" s="253" t="s">
        <v>151</v>
      </c>
    </row>
    <row r="863" s="13" customFormat="1">
      <c r="A863" s="13"/>
      <c r="B863" s="242"/>
      <c r="C863" s="243"/>
      <c r="D863" s="244" t="s">
        <v>160</v>
      </c>
      <c r="E863" s="245" t="s">
        <v>19</v>
      </c>
      <c r="F863" s="246" t="s">
        <v>1029</v>
      </c>
      <c r="G863" s="243"/>
      <c r="H863" s="247">
        <v>-24.805</v>
      </c>
      <c r="I863" s="248"/>
      <c r="J863" s="243"/>
      <c r="K863" s="243"/>
      <c r="L863" s="249"/>
      <c r="M863" s="250"/>
      <c r="N863" s="251"/>
      <c r="O863" s="251"/>
      <c r="P863" s="251"/>
      <c r="Q863" s="251"/>
      <c r="R863" s="251"/>
      <c r="S863" s="251"/>
      <c r="T863" s="252"/>
      <c r="U863" s="13"/>
      <c r="V863" s="13"/>
      <c r="W863" s="13"/>
      <c r="X863" s="13"/>
      <c r="Y863" s="13"/>
      <c r="Z863" s="13"/>
      <c r="AA863" s="13"/>
      <c r="AB863" s="13"/>
      <c r="AC863" s="13"/>
      <c r="AD863" s="13"/>
      <c r="AE863" s="13"/>
      <c r="AT863" s="253" t="s">
        <v>160</v>
      </c>
      <c r="AU863" s="253" t="s">
        <v>86</v>
      </c>
      <c r="AV863" s="13" t="s">
        <v>86</v>
      </c>
      <c r="AW863" s="13" t="s">
        <v>37</v>
      </c>
      <c r="AX863" s="13" t="s">
        <v>76</v>
      </c>
      <c r="AY863" s="253" t="s">
        <v>151</v>
      </c>
    </row>
    <row r="864" s="13" customFormat="1">
      <c r="A864" s="13"/>
      <c r="B864" s="242"/>
      <c r="C864" s="243"/>
      <c r="D864" s="244" t="s">
        <v>160</v>
      </c>
      <c r="E864" s="245" t="s">
        <v>19</v>
      </c>
      <c r="F864" s="246" t="s">
        <v>1060</v>
      </c>
      <c r="G864" s="243"/>
      <c r="H864" s="247">
        <v>43.659999999999997</v>
      </c>
      <c r="I864" s="248"/>
      <c r="J864" s="243"/>
      <c r="K864" s="243"/>
      <c r="L864" s="249"/>
      <c r="M864" s="250"/>
      <c r="N864" s="251"/>
      <c r="O864" s="251"/>
      <c r="P864" s="251"/>
      <c r="Q864" s="251"/>
      <c r="R864" s="251"/>
      <c r="S864" s="251"/>
      <c r="T864" s="252"/>
      <c r="U864" s="13"/>
      <c r="V864" s="13"/>
      <c r="W864" s="13"/>
      <c r="X864" s="13"/>
      <c r="Y864" s="13"/>
      <c r="Z864" s="13"/>
      <c r="AA864" s="13"/>
      <c r="AB864" s="13"/>
      <c r="AC864" s="13"/>
      <c r="AD864" s="13"/>
      <c r="AE864" s="13"/>
      <c r="AT864" s="253" t="s">
        <v>160</v>
      </c>
      <c r="AU864" s="253" t="s">
        <v>86</v>
      </c>
      <c r="AV864" s="13" t="s">
        <v>86</v>
      </c>
      <c r="AW864" s="13" t="s">
        <v>37</v>
      </c>
      <c r="AX864" s="13" t="s">
        <v>76</v>
      </c>
      <c r="AY864" s="253" t="s">
        <v>151</v>
      </c>
    </row>
    <row r="865" s="13" customFormat="1">
      <c r="A865" s="13"/>
      <c r="B865" s="242"/>
      <c r="C865" s="243"/>
      <c r="D865" s="244" t="s">
        <v>160</v>
      </c>
      <c r="E865" s="245" t="s">
        <v>19</v>
      </c>
      <c r="F865" s="246" t="s">
        <v>1043</v>
      </c>
      <c r="G865" s="243"/>
      <c r="H865" s="247">
        <v>-20.449999999999999</v>
      </c>
      <c r="I865" s="248"/>
      <c r="J865" s="243"/>
      <c r="K865" s="243"/>
      <c r="L865" s="249"/>
      <c r="M865" s="250"/>
      <c r="N865" s="251"/>
      <c r="O865" s="251"/>
      <c r="P865" s="251"/>
      <c r="Q865" s="251"/>
      <c r="R865" s="251"/>
      <c r="S865" s="251"/>
      <c r="T865" s="252"/>
      <c r="U865" s="13"/>
      <c r="V865" s="13"/>
      <c r="W865" s="13"/>
      <c r="X865" s="13"/>
      <c r="Y865" s="13"/>
      <c r="Z865" s="13"/>
      <c r="AA865" s="13"/>
      <c r="AB865" s="13"/>
      <c r="AC865" s="13"/>
      <c r="AD865" s="13"/>
      <c r="AE865" s="13"/>
      <c r="AT865" s="253" t="s">
        <v>160</v>
      </c>
      <c r="AU865" s="253" t="s">
        <v>86</v>
      </c>
      <c r="AV865" s="13" t="s">
        <v>86</v>
      </c>
      <c r="AW865" s="13" t="s">
        <v>37</v>
      </c>
      <c r="AX865" s="13" t="s">
        <v>76</v>
      </c>
      <c r="AY865" s="253" t="s">
        <v>151</v>
      </c>
    </row>
    <row r="866" s="13" customFormat="1">
      <c r="A866" s="13"/>
      <c r="B866" s="242"/>
      <c r="C866" s="243"/>
      <c r="D866" s="244" t="s">
        <v>160</v>
      </c>
      <c r="E866" s="245" t="s">
        <v>19</v>
      </c>
      <c r="F866" s="246" t="s">
        <v>1061</v>
      </c>
      <c r="G866" s="243"/>
      <c r="H866" s="247">
        <v>10.287000000000001</v>
      </c>
      <c r="I866" s="248"/>
      <c r="J866" s="243"/>
      <c r="K866" s="243"/>
      <c r="L866" s="249"/>
      <c r="M866" s="250"/>
      <c r="N866" s="251"/>
      <c r="O866" s="251"/>
      <c r="P866" s="251"/>
      <c r="Q866" s="251"/>
      <c r="R866" s="251"/>
      <c r="S866" s="251"/>
      <c r="T866" s="252"/>
      <c r="U866" s="13"/>
      <c r="V866" s="13"/>
      <c r="W866" s="13"/>
      <c r="X866" s="13"/>
      <c r="Y866" s="13"/>
      <c r="Z866" s="13"/>
      <c r="AA866" s="13"/>
      <c r="AB866" s="13"/>
      <c r="AC866" s="13"/>
      <c r="AD866" s="13"/>
      <c r="AE866" s="13"/>
      <c r="AT866" s="253" t="s">
        <v>160</v>
      </c>
      <c r="AU866" s="253" t="s">
        <v>86</v>
      </c>
      <c r="AV866" s="13" t="s">
        <v>86</v>
      </c>
      <c r="AW866" s="13" t="s">
        <v>37</v>
      </c>
      <c r="AX866" s="13" t="s">
        <v>76</v>
      </c>
      <c r="AY866" s="253" t="s">
        <v>151</v>
      </c>
    </row>
    <row r="867" s="15" customFormat="1">
      <c r="A867" s="15"/>
      <c r="B867" s="267"/>
      <c r="C867" s="268"/>
      <c r="D867" s="244" t="s">
        <v>160</v>
      </c>
      <c r="E867" s="269" t="s">
        <v>19</v>
      </c>
      <c r="F867" s="270" t="s">
        <v>172</v>
      </c>
      <c r="G867" s="268"/>
      <c r="H867" s="271">
        <v>706</v>
      </c>
      <c r="I867" s="272"/>
      <c r="J867" s="268"/>
      <c r="K867" s="268"/>
      <c r="L867" s="273"/>
      <c r="M867" s="274"/>
      <c r="N867" s="275"/>
      <c r="O867" s="275"/>
      <c r="P867" s="275"/>
      <c r="Q867" s="275"/>
      <c r="R867" s="275"/>
      <c r="S867" s="275"/>
      <c r="T867" s="276"/>
      <c r="U867" s="15"/>
      <c r="V867" s="15"/>
      <c r="W867" s="15"/>
      <c r="X867" s="15"/>
      <c r="Y867" s="15"/>
      <c r="Z867" s="15"/>
      <c r="AA867" s="15"/>
      <c r="AB867" s="15"/>
      <c r="AC867" s="15"/>
      <c r="AD867" s="15"/>
      <c r="AE867" s="15"/>
      <c r="AT867" s="277" t="s">
        <v>160</v>
      </c>
      <c r="AU867" s="277" t="s">
        <v>86</v>
      </c>
      <c r="AV867" s="15" t="s">
        <v>158</v>
      </c>
      <c r="AW867" s="15" t="s">
        <v>37</v>
      </c>
      <c r="AX867" s="15" t="s">
        <v>83</v>
      </c>
      <c r="AY867" s="277" t="s">
        <v>151</v>
      </c>
    </row>
    <row r="868" s="2" customFormat="1" ht="24" customHeight="1">
      <c r="A868" s="41"/>
      <c r="B868" s="42"/>
      <c r="C868" s="229" t="s">
        <v>1062</v>
      </c>
      <c r="D868" s="229" t="s">
        <v>154</v>
      </c>
      <c r="E868" s="230" t="s">
        <v>1063</v>
      </c>
      <c r="F868" s="231" t="s">
        <v>1064</v>
      </c>
      <c r="G868" s="232" t="s">
        <v>242</v>
      </c>
      <c r="H868" s="233">
        <v>215</v>
      </c>
      <c r="I868" s="234"/>
      <c r="J868" s="235">
        <f>ROUND(I868*H868,2)</f>
        <v>0</v>
      </c>
      <c r="K868" s="231" t="s">
        <v>165</v>
      </c>
      <c r="L868" s="47"/>
      <c r="M868" s="236" t="s">
        <v>19</v>
      </c>
      <c r="N868" s="237" t="s">
        <v>47</v>
      </c>
      <c r="O868" s="87"/>
      <c r="P868" s="238">
        <f>O868*H868</f>
        <v>0</v>
      </c>
      <c r="Q868" s="238">
        <v>0</v>
      </c>
      <c r="R868" s="238">
        <f>Q868*H868</f>
        <v>0</v>
      </c>
      <c r="S868" s="238">
        <v>0</v>
      </c>
      <c r="T868" s="239">
        <f>S868*H868</f>
        <v>0</v>
      </c>
      <c r="U868" s="41"/>
      <c r="V868" s="41"/>
      <c r="W868" s="41"/>
      <c r="X868" s="41"/>
      <c r="Y868" s="41"/>
      <c r="Z868" s="41"/>
      <c r="AA868" s="41"/>
      <c r="AB868" s="41"/>
      <c r="AC868" s="41"/>
      <c r="AD868" s="41"/>
      <c r="AE868" s="41"/>
      <c r="AR868" s="240" t="s">
        <v>266</v>
      </c>
      <c r="AT868" s="240" t="s">
        <v>154</v>
      </c>
      <c r="AU868" s="240" t="s">
        <v>86</v>
      </c>
      <c r="AY868" s="20" t="s">
        <v>151</v>
      </c>
      <c r="BE868" s="241">
        <f>IF(N868="základní",J868,0)</f>
        <v>0</v>
      </c>
      <c r="BF868" s="241">
        <f>IF(N868="snížená",J868,0)</f>
        <v>0</v>
      </c>
      <c r="BG868" s="241">
        <f>IF(N868="zákl. přenesená",J868,0)</f>
        <v>0</v>
      </c>
      <c r="BH868" s="241">
        <f>IF(N868="sníž. přenesená",J868,0)</f>
        <v>0</v>
      </c>
      <c r="BI868" s="241">
        <f>IF(N868="nulová",J868,0)</f>
        <v>0</v>
      </c>
      <c r="BJ868" s="20" t="s">
        <v>83</v>
      </c>
      <c r="BK868" s="241">
        <f>ROUND(I868*H868,2)</f>
        <v>0</v>
      </c>
      <c r="BL868" s="20" t="s">
        <v>266</v>
      </c>
      <c r="BM868" s="240" t="s">
        <v>1065</v>
      </c>
    </row>
    <row r="869" s="2" customFormat="1">
      <c r="A869" s="41"/>
      <c r="B869" s="42"/>
      <c r="C869" s="43"/>
      <c r="D869" s="244" t="s">
        <v>167</v>
      </c>
      <c r="E869" s="43"/>
      <c r="F869" s="254" t="s">
        <v>1066</v>
      </c>
      <c r="G869" s="43"/>
      <c r="H869" s="43"/>
      <c r="I869" s="149"/>
      <c r="J869" s="43"/>
      <c r="K869" s="43"/>
      <c r="L869" s="47"/>
      <c r="M869" s="255"/>
      <c r="N869" s="256"/>
      <c r="O869" s="87"/>
      <c r="P869" s="87"/>
      <c r="Q869" s="87"/>
      <c r="R869" s="87"/>
      <c r="S869" s="87"/>
      <c r="T869" s="88"/>
      <c r="U869" s="41"/>
      <c r="V869" s="41"/>
      <c r="W869" s="41"/>
      <c r="X869" s="41"/>
      <c r="Y869" s="41"/>
      <c r="Z869" s="41"/>
      <c r="AA869" s="41"/>
      <c r="AB869" s="41"/>
      <c r="AC869" s="41"/>
      <c r="AD869" s="41"/>
      <c r="AE869" s="41"/>
      <c r="AT869" s="20" t="s">
        <v>167</v>
      </c>
      <c r="AU869" s="20" t="s">
        <v>86</v>
      </c>
    </row>
    <row r="870" s="14" customFormat="1">
      <c r="A870" s="14"/>
      <c r="B870" s="257"/>
      <c r="C870" s="258"/>
      <c r="D870" s="244" t="s">
        <v>160</v>
      </c>
      <c r="E870" s="259" t="s">
        <v>19</v>
      </c>
      <c r="F870" s="260" t="s">
        <v>344</v>
      </c>
      <c r="G870" s="258"/>
      <c r="H870" s="259" t="s">
        <v>19</v>
      </c>
      <c r="I870" s="261"/>
      <c r="J870" s="258"/>
      <c r="K870" s="258"/>
      <c r="L870" s="262"/>
      <c r="M870" s="263"/>
      <c r="N870" s="264"/>
      <c r="O870" s="264"/>
      <c r="P870" s="264"/>
      <c r="Q870" s="264"/>
      <c r="R870" s="264"/>
      <c r="S870" s="264"/>
      <c r="T870" s="265"/>
      <c r="U870" s="14"/>
      <c r="V870" s="14"/>
      <c r="W870" s="14"/>
      <c r="X870" s="14"/>
      <c r="Y870" s="14"/>
      <c r="Z870" s="14"/>
      <c r="AA870" s="14"/>
      <c r="AB870" s="14"/>
      <c r="AC870" s="14"/>
      <c r="AD870" s="14"/>
      <c r="AE870" s="14"/>
      <c r="AT870" s="266" t="s">
        <v>160</v>
      </c>
      <c r="AU870" s="266" t="s">
        <v>86</v>
      </c>
      <c r="AV870" s="14" t="s">
        <v>83</v>
      </c>
      <c r="AW870" s="14" t="s">
        <v>37</v>
      </c>
      <c r="AX870" s="14" t="s">
        <v>76</v>
      </c>
      <c r="AY870" s="266" t="s">
        <v>151</v>
      </c>
    </row>
    <row r="871" s="13" customFormat="1">
      <c r="A871" s="13"/>
      <c r="B871" s="242"/>
      <c r="C871" s="243"/>
      <c r="D871" s="244" t="s">
        <v>160</v>
      </c>
      <c r="E871" s="245" t="s">
        <v>19</v>
      </c>
      <c r="F871" s="246" t="s">
        <v>1067</v>
      </c>
      <c r="G871" s="243"/>
      <c r="H871" s="247">
        <v>82.239999999999995</v>
      </c>
      <c r="I871" s="248"/>
      <c r="J871" s="243"/>
      <c r="K871" s="243"/>
      <c r="L871" s="249"/>
      <c r="M871" s="250"/>
      <c r="N871" s="251"/>
      <c r="O871" s="251"/>
      <c r="P871" s="251"/>
      <c r="Q871" s="251"/>
      <c r="R871" s="251"/>
      <c r="S871" s="251"/>
      <c r="T871" s="252"/>
      <c r="U871" s="13"/>
      <c r="V871" s="13"/>
      <c r="W871" s="13"/>
      <c r="X871" s="13"/>
      <c r="Y871" s="13"/>
      <c r="Z871" s="13"/>
      <c r="AA871" s="13"/>
      <c r="AB871" s="13"/>
      <c r="AC871" s="13"/>
      <c r="AD871" s="13"/>
      <c r="AE871" s="13"/>
      <c r="AT871" s="253" t="s">
        <v>160</v>
      </c>
      <c r="AU871" s="253" t="s">
        <v>86</v>
      </c>
      <c r="AV871" s="13" t="s">
        <v>86</v>
      </c>
      <c r="AW871" s="13" t="s">
        <v>37</v>
      </c>
      <c r="AX871" s="13" t="s">
        <v>76</v>
      </c>
      <c r="AY871" s="253" t="s">
        <v>151</v>
      </c>
    </row>
    <row r="872" s="13" customFormat="1">
      <c r="A872" s="13"/>
      <c r="B872" s="242"/>
      <c r="C872" s="243"/>
      <c r="D872" s="244" t="s">
        <v>160</v>
      </c>
      <c r="E872" s="245" t="s">
        <v>19</v>
      </c>
      <c r="F872" s="246" t="s">
        <v>1068</v>
      </c>
      <c r="G872" s="243"/>
      <c r="H872" s="247">
        <v>63.979999999999997</v>
      </c>
      <c r="I872" s="248"/>
      <c r="J872" s="243"/>
      <c r="K872" s="243"/>
      <c r="L872" s="249"/>
      <c r="M872" s="250"/>
      <c r="N872" s="251"/>
      <c r="O872" s="251"/>
      <c r="P872" s="251"/>
      <c r="Q872" s="251"/>
      <c r="R872" s="251"/>
      <c r="S872" s="251"/>
      <c r="T872" s="252"/>
      <c r="U872" s="13"/>
      <c r="V872" s="13"/>
      <c r="W872" s="13"/>
      <c r="X872" s="13"/>
      <c r="Y872" s="13"/>
      <c r="Z872" s="13"/>
      <c r="AA872" s="13"/>
      <c r="AB872" s="13"/>
      <c r="AC872" s="13"/>
      <c r="AD872" s="13"/>
      <c r="AE872" s="13"/>
      <c r="AT872" s="253" t="s">
        <v>160</v>
      </c>
      <c r="AU872" s="253" t="s">
        <v>86</v>
      </c>
      <c r="AV872" s="13" t="s">
        <v>86</v>
      </c>
      <c r="AW872" s="13" t="s">
        <v>37</v>
      </c>
      <c r="AX872" s="13" t="s">
        <v>76</v>
      </c>
      <c r="AY872" s="253" t="s">
        <v>151</v>
      </c>
    </row>
    <row r="873" s="13" customFormat="1">
      <c r="A873" s="13"/>
      <c r="B873" s="242"/>
      <c r="C873" s="243"/>
      <c r="D873" s="244" t="s">
        <v>160</v>
      </c>
      <c r="E873" s="245" t="s">
        <v>19</v>
      </c>
      <c r="F873" s="246" t="s">
        <v>1069</v>
      </c>
      <c r="G873" s="243"/>
      <c r="H873" s="247">
        <v>68.780000000000001</v>
      </c>
      <c r="I873" s="248"/>
      <c r="J873" s="243"/>
      <c r="K873" s="243"/>
      <c r="L873" s="249"/>
      <c r="M873" s="250"/>
      <c r="N873" s="251"/>
      <c r="O873" s="251"/>
      <c r="P873" s="251"/>
      <c r="Q873" s="251"/>
      <c r="R873" s="251"/>
      <c r="S873" s="251"/>
      <c r="T873" s="252"/>
      <c r="U873" s="13"/>
      <c r="V873" s="13"/>
      <c r="W873" s="13"/>
      <c r="X873" s="13"/>
      <c r="Y873" s="13"/>
      <c r="Z873" s="13"/>
      <c r="AA873" s="13"/>
      <c r="AB873" s="13"/>
      <c r="AC873" s="13"/>
      <c r="AD873" s="13"/>
      <c r="AE873" s="13"/>
      <c r="AT873" s="253" t="s">
        <v>160</v>
      </c>
      <c r="AU873" s="253" t="s">
        <v>86</v>
      </c>
      <c r="AV873" s="13" t="s">
        <v>86</v>
      </c>
      <c r="AW873" s="13" t="s">
        <v>37</v>
      </c>
      <c r="AX873" s="13" t="s">
        <v>76</v>
      </c>
      <c r="AY873" s="253" t="s">
        <v>151</v>
      </c>
    </row>
    <row r="874" s="15" customFormat="1">
      <c r="A874" s="15"/>
      <c r="B874" s="267"/>
      <c r="C874" s="268"/>
      <c r="D874" s="244" t="s">
        <v>160</v>
      </c>
      <c r="E874" s="269" t="s">
        <v>19</v>
      </c>
      <c r="F874" s="270" t="s">
        <v>172</v>
      </c>
      <c r="G874" s="268"/>
      <c r="H874" s="271">
        <v>215</v>
      </c>
      <c r="I874" s="272"/>
      <c r="J874" s="268"/>
      <c r="K874" s="268"/>
      <c r="L874" s="273"/>
      <c r="M874" s="274"/>
      <c r="N874" s="275"/>
      <c r="O874" s="275"/>
      <c r="P874" s="275"/>
      <c r="Q874" s="275"/>
      <c r="R874" s="275"/>
      <c r="S874" s="275"/>
      <c r="T874" s="276"/>
      <c r="U874" s="15"/>
      <c r="V874" s="15"/>
      <c r="W874" s="15"/>
      <c r="X874" s="15"/>
      <c r="Y874" s="15"/>
      <c r="Z874" s="15"/>
      <c r="AA874" s="15"/>
      <c r="AB874" s="15"/>
      <c r="AC874" s="15"/>
      <c r="AD874" s="15"/>
      <c r="AE874" s="15"/>
      <c r="AT874" s="277" t="s">
        <v>160</v>
      </c>
      <c r="AU874" s="277" t="s">
        <v>86</v>
      </c>
      <c r="AV874" s="15" t="s">
        <v>158</v>
      </c>
      <c r="AW874" s="15" t="s">
        <v>37</v>
      </c>
      <c r="AX874" s="15" t="s">
        <v>83</v>
      </c>
      <c r="AY874" s="277" t="s">
        <v>151</v>
      </c>
    </row>
    <row r="875" s="2" customFormat="1" ht="16.5" customHeight="1">
      <c r="A875" s="41"/>
      <c r="B875" s="42"/>
      <c r="C875" s="278" t="s">
        <v>1070</v>
      </c>
      <c r="D875" s="278" t="s">
        <v>186</v>
      </c>
      <c r="E875" s="279" t="s">
        <v>1071</v>
      </c>
      <c r="F875" s="280" t="s">
        <v>1072</v>
      </c>
      <c r="G875" s="281" t="s">
        <v>242</v>
      </c>
      <c r="H875" s="282">
        <v>451.5</v>
      </c>
      <c r="I875" s="283"/>
      <c r="J875" s="284">
        <f>ROUND(I875*H875,2)</f>
        <v>0</v>
      </c>
      <c r="K875" s="280" t="s">
        <v>165</v>
      </c>
      <c r="L875" s="285"/>
      <c r="M875" s="286" t="s">
        <v>19</v>
      </c>
      <c r="N875" s="287" t="s">
        <v>47</v>
      </c>
      <c r="O875" s="87"/>
      <c r="P875" s="238">
        <f>O875*H875</f>
        <v>0</v>
      </c>
      <c r="Q875" s="238">
        <v>0</v>
      </c>
      <c r="R875" s="238">
        <f>Q875*H875</f>
        <v>0</v>
      </c>
      <c r="S875" s="238">
        <v>0</v>
      </c>
      <c r="T875" s="239">
        <f>S875*H875</f>
        <v>0</v>
      </c>
      <c r="U875" s="41"/>
      <c r="V875" s="41"/>
      <c r="W875" s="41"/>
      <c r="X875" s="41"/>
      <c r="Y875" s="41"/>
      <c r="Z875" s="41"/>
      <c r="AA875" s="41"/>
      <c r="AB875" s="41"/>
      <c r="AC875" s="41"/>
      <c r="AD875" s="41"/>
      <c r="AE875" s="41"/>
      <c r="AR875" s="240" t="s">
        <v>394</v>
      </c>
      <c r="AT875" s="240" t="s">
        <v>186</v>
      </c>
      <c r="AU875" s="240" t="s">
        <v>86</v>
      </c>
      <c r="AY875" s="20" t="s">
        <v>151</v>
      </c>
      <c r="BE875" s="241">
        <f>IF(N875="základní",J875,0)</f>
        <v>0</v>
      </c>
      <c r="BF875" s="241">
        <f>IF(N875="snížená",J875,0)</f>
        <v>0</v>
      </c>
      <c r="BG875" s="241">
        <f>IF(N875="zákl. přenesená",J875,0)</f>
        <v>0</v>
      </c>
      <c r="BH875" s="241">
        <f>IF(N875="sníž. přenesená",J875,0)</f>
        <v>0</v>
      </c>
      <c r="BI875" s="241">
        <f>IF(N875="nulová",J875,0)</f>
        <v>0</v>
      </c>
      <c r="BJ875" s="20" t="s">
        <v>83</v>
      </c>
      <c r="BK875" s="241">
        <f>ROUND(I875*H875,2)</f>
        <v>0</v>
      </c>
      <c r="BL875" s="20" t="s">
        <v>266</v>
      </c>
      <c r="BM875" s="240" t="s">
        <v>1073</v>
      </c>
    </row>
    <row r="876" s="13" customFormat="1">
      <c r="A876" s="13"/>
      <c r="B876" s="242"/>
      <c r="C876" s="243"/>
      <c r="D876" s="244" t="s">
        <v>160</v>
      </c>
      <c r="E876" s="245" t="s">
        <v>19</v>
      </c>
      <c r="F876" s="246" t="s">
        <v>1074</v>
      </c>
      <c r="G876" s="243"/>
      <c r="H876" s="247">
        <v>451.5</v>
      </c>
      <c r="I876" s="248"/>
      <c r="J876" s="243"/>
      <c r="K876" s="243"/>
      <c r="L876" s="249"/>
      <c r="M876" s="250"/>
      <c r="N876" s="251"/>
      <c r="O876" s="251"/>
      <c r="P876" s="251"/>
      <c r="Q876" s="251"/>
      <c r="R876" s="251"/>
      <c r="S876" s="251"/>
      <c r="T876" s="252"/>
      <c r="U876" s="13"/>
      <c r="V876" s="13"/>
      <c r="W876" s="13"/>
      <c r="X876" s="13"/>
      <c r="Y876" s="13"/>
      <c r="Z876" s="13"/>
      <c r="AA876" s="13"/>
      <c r="AB876" s="13"/>
      <c r="AC876" s="13"/>
      <c r="AD876" s="13"/>
      <c r="AE876" s="13"/>
      <c r="AT876" s="253" t="s">
        <v>160</v>
      </c>
      <c r="AU876" s="253" t="s">
        <v>86</v>
      </c>
      <c r="AV876" s="13" t="s">
        <v>86</v>
      </c>
      <c r="AW876" s="13" t="s">
        <v>37</v>
      </c>
      <c r="AX876" s="13" t="s">
        <v>83</v>
      </c>
      <c r="AY876" s="253" t="s">
        <v>151</v>
      </c>
    </row>
    <row r="877" s="2" customFormat="1" ht="16.5" customHeight="1">
      <c r="A877" s="41"/>
      <c r="B877" s="42"/>
      <c r="C877" s="229" t="s">
        <v>1075</v>
      </c>
      <c r="D877" s="229" t="s">
        <v>154</v>
      </c>
      <c r="E877" s="230" t="s">
        <v>1076</v>
      </c>
      <c r="F877" s="231" t="s">
        <v>1077</v>
      </c>
      <c r="G877" s="232" t="s">
        <v>157</v>
      </c>
      <c r="H877" s="233">
        <v>228.5</v>
      </c>
      <c r="I877" s="234"/>
      <c r="J877" s="235">
        <f>ROUND(I877*H877,2)</f>
        <v>0</v>
      </c>
      <c r="K877" s="231" t="s">
        <v>165</v>
      </c>
      <c r="L877" s="47"/>
      <c r="M877" s="236" t="s">
        <v>19</v>
      </c>
      <c r="N877" s="237" t="s">
        <v>47</v>
      </c>
      <c r="O877" s="87"/>
      <c r="P877" s="238">
        <f>O877*H877</f>
        <v>0</v>
      </c>
      <c r="Q877" s="238">
        <v>0</v>
      </c>
      <c r="R877" s="238">
        <f>Q877*H877</f>
        <v>0</v>
      </c>
      <c r="S877" s="238">
        <v>0</v>
      </c>
      <c r="T877" s="239">
        <f>S877*H877</f>
        <v>0</v>
      </c>
      <c r="U877" s="41"/>
      <c r="V877" s="41"/>
      <c r="W877" s="41"/>
      <c r="X877" s="41"/>
      <c r="Y877" s="41"/>
      <c r="Z877" s="41"/>
      <c r="AA877" s="41"/>
      <c r="AB877" s="41"/>
      <c r="AC877" s="41"/>
      <c r="AD877" s="41"/>
      <c r="AE877" s="41"/>
      <c r="AR877" s="240" t="s">
        <v>266</v>
      </c>
      <c r="AT877" s="240" t="s">
        <v>154</v>
      </c>
      <c r="AU877" s="240" t="s">
        <v>86</v>
      </c>
      <c r="AY877" s="20" t="s">
        <v>151</v>
      </c>
      <c r="BE877" s="241">
        <f>IF(N877="základní",J877,0)</f>
        <v>0</v>
      </c>
      <c r="BF877" s="241">
        <f>IF(N877="snížená",J877,0)</f>
        <v>0</v>
      </c>
      <c r="BG877" s="241">
        <f>IF(N877="zákl. přenesená",J877,0)</f>
        <v>0</v>
      </c>
      <c r="BH877" s="241">
        <f>IF(N877="sníž. přenesená",J877,0)</f>
        <v>0</v>
      </c>
      <c r="BI877" s="241">
        <f>IF(N877="nulová",J877,0)</f>
        <v>0</v>
      </c>
      <c r="BJ877" s="20" t="s">
        <v>83</v>
      </c>
      <c r="BK877" s="241">
        <f>ROUND(I877*H877,2)</f>
        <v>0</v>
      </c>
      <c r="BL877" s="20" t="s">
        <v>266</v>
      </c>
      <c r="BM877" s="240" t="s">
        <v>1078</v>
      </c>
    </row>
    <row r="878" s="2" customFormat="1">
      <c r="A878" s="41"/>
      <c r="B878" s="42"/>
      <c r="C878" s="43"/>
      <c r="D878" s="244" t="s">
        <v>167</v>
      </c>
      <c r="E878" s="43"/>
      <c r="F878" s="254" t="s">
        <v>1079</v>
      </c>
      <c r="G878" s="43"/>
      <c r="H878" s="43"/>
      <c r="I878" s="149"/>
      <c r="J878" s="43"/>
      <c r="K878" s="43"/>
      <c r="L878" s="47"/>
      <c r="M878" s="255"/>
      <c r="N878" s="256"/>
      <c r="O878" s="87"/>
      <c r="P878" s="87"/>
      <c r="Q878" s="87"/>
      <c r="R878" s="87"/>
      <c r="S878" s="87"/>
      <c r="T878" s="88"/>
      <c r="U878" s="41"/>
      <c r="V878" s="41"/>
      <c r="W878" s="41"/>
      <c r="X878" s="41"/>
      <c r="Y878" s="41"/>
      <c r="Z878" s="41"/>
      <c r="AA878" s="41"/>
      <c r="AB878" s="41"/>
      <c r="AC878" s="41"/>
      <c r="AD878" s="41"/>
      <c r="AE878" s="41"/>
      <c r="AT878" s="20" t="s">
        <v>167</v>
      </c>
      <c r="AU878" s="20" t="s">
        <v>86</v>
      </c>
    </row>
    <row r="879" s="14" customFormat="1">
      <c r="A879" s="14"/>
      <c r="B879" s="257"/>
      <c r="C879" s="258"/>
      <c r="D879" s="244" t="s">
        <v>160</v>
      </c>
      <c r="E879" s="259" t="s">
        <v>19</v>
      </c>
      <c r="F879" s="260" t="s">
        <v>344</v>
      </c>
      <c r="G879" s="258"/>
      <c r="H879" s="259" t="s">
        <v>19</v>
      </c>
      <c r="I879" s="261"/>
      <c r="J879" s="258"/>
      <c r="K879" s="258"/>
      <c r="L879" s="262"/>
      <c r="M879" s="263"/>
      <c r="N879" s="264"/>
      <c r="O879" s="264"/>
      <c r="P879" s="264"/>
      <c r="Q879" s="264"/>
      <c r="R879" s="264"/>
      <c r="S879" s="264"/>
      <c r="T879" s="265"/>
      <c r="U879" s="14"/>
      <c r="V879" s="14"/>
      <c r="W879" s="14"/>
      <c r="X879" s="14"/>
      <c r="Y879" s="14"/>
      <c r="Z879" s="14"/>
      <c r="AA879" s="14"/>
      <c r="AB879" s="14"/>
      <c r="AC879" s="14"/>
      <c r="AD879" s="14"/>
      <c r="AE879" s="14"/>
      <c r="AT879" s="266" t="s">
        <v>160</v>
      </c>
      <c r="AU879" s="266" t="s">
        <v>86</v>
      </c>
      <c r="AV879" s="14" t="s">
        <v>83</v>
      </c>
      <c r="AW879" s="14" t="s">
        <v>37</v>
      </c>
      <c r="AX879" s="14" t="s">
        <v>76</v>
      </c>
      <c r="AY879" s="266" t="s">
        <v>151</v>
      </c>
    </row>
    <row r="880" s="13" customFormat="1">
      <c r="A880" s="13"/>
      <c r="B880" s="242"/>
      <c r="C880" s="243"/>
      <c r="D880" s="244" t="s">
        <v>160</v>
      </c>
      <c r="E880" s="245" t="s">
        <v>19</v>
      </c>
      <c r="F880" s="246" t="s">
        <v>1080</v>
      </c>
      <c r="G880" s="243"/>
      <c r="H880" s="247">
        <v>228.5</v>
      </c>
      <c r="I880" s="248"/>
      <c r="J880" s="243"/>
      <c r="K880" s="243"/>
      <c r="L880" s="249"/>
      <c r="M880" s="250"/>
      <c r="N880" s="251"/>
      <c r="O880" s="251"/>
      <c r="P880" s="251"/>
      <c r="Q880" s="251"/>
      <c r="R880" s="251"/>
      <c r="S880" s="251"/>
      <c r="T880" s="252"/>
      <c r="U880" s="13"/>
      <c r="V880" s="13"/>
      <c r="W880" s="13"/>
      <c r="X880" s="13"/>
      <c r="Y880" s="13"/>
      <c r="Z880" s="13"/>
      <c r="AA880" s="13"/>
      <c r="AB880" s="13"/>
      <c r="AC880" s="13"/>
      <c r="AD880" s="13"/>
      <c r="AE880" s="13"/>
      <c r="AT880" s="253" t="s">
        <v>160</v>
      </c>
      <c r="AU880" s="253" t="s">
        <v>86</v>
      </c>
      <c r="AV880" s="13" t="s">
        <v>86</v>
      </c>
      <c r="AW880" s="13" t="s">
        <v>37</v>
      </c>
      <c r="AX880" s="13" t="s">
        <v>83</v>
      </c>
      <c r="AY880" s="253" t="s">
        <v>151</v>
      </c>
    </row>
    <row r="881" s="2" customFormat="1" ht="24" customHeight="1">
      <c r="A881" s="41"/>
      <c r="B881" s="42"/>
      <c r="C881" s="229" t="s">
        <v>1081</v>
      </c>
      <c r="D881" s="229" t="s">
        <v>154</v>
      </c>
      <c r="E881" s="230" t="s">
        <v>1082</v>
      </c>
      <c r="F881" s="231" t="s">
        <v>1083</v>
      </c>
      <c r="G881" s="232" t="s">
        <v>157</v>
      </c>
      <c r="H881" s="233">
        <v>125</v>
      </c>
      <c r="I881" s="234"/>
      <c r="J881" s="235">
        <f>ROUND(I881*H881,2)</f>
        <v>0</v>
      </c>
      <c r="K881" s="231" t="s">
        <v>165</v>
      </c>
      <c r="L881" s="47"/>
      <c r="M881" s="236" t="s">
        <v>19</v>
      </c>
      <c r="N881" s="237" t="s">
        <v>47</v>
      </c>
      <c r="O881" s="87"/>
      <c r="P881" s="238">
        <f>O881*H881</f>
        <v>0</v>
      </c>
      <c r="Q881" s="238">
        <v>0</v>
      </c>
      <c r="R881" s="238">
        <f>Q881*H881</f>
        <v>0</v>
      </c>
      <c r="S881" s="238">
        <v>0</v>
      </c>
      <c r="T881" s="239">
        <f>S881*H881</f>
        <v>0</v>
      </c>
      <c r="U881" s="41"/>
      <c r="V881" s="41"/>
      <c r="W881" s="41"/>
      <c r="X881" s="41"/>
      <c r="Y881" s="41"/>
      <c r="Z881" s="41"/>
      <c r="AA881" s="41"/>
      <c r="AB881" s="41"/>
      <c r="AC881" s="41"/>
      <c r="AD881" s="41"/>
      <c r="AE881" s="41"/>
      <c r="AR881" s="240" t="s">
        <v>266</v>
      </c>
      <c r="AT881" s="240" t="s">
        <v>154</v>
      </c>
      <c r="AU881" s="240" t="s">
        <v>86</v>
      </c>
      <c r="AY881" s="20" t="s">
        <v>151</v>
      </c>
      <c r="BE881" s="241">
        <f>IF(N881="základní",J881,0)</f>
        <v>0</v>
      </c>
      <c r="BF881" s="241">
        <f>IF(N881="snížená",J881,0)</f>
        <v>0</v>
      </c>
      <c r="BG881" s="241">
        <f>IF(N881="zákl. přenesená",J881,0)</f>
        <v>0</v>
      </c>
      <c r="BH881" s="241">
        <f>IF(N881="sníž. přenesená",J881,0)</f>
        <v>0</v>
      </c>
      <c r="BI881" s="241">
        <f>IF(N881="nulová",J881,0)</f>
        <v>0</v>
      </c>
      <c r="BJ881" s="20" t="s">
        <v>83</v>
      </c>
      <c r="BK881" s="241">
        <f>ROUND(I881*H881,2)</f>
        <v>0</v>
      </c>
      <c r="BL881" s="20" t="s">
        <v>266</v>
      </c>
      <c r="BM881" s="240" t="s">
        <v>1084</v>
      </c>
    </row>
    <row r="882" s="2" customFormat="1">
      <c r="A882" s="41"/>
      <c r="B882" s="42"/>
      <c r="C882" s="43"/>
      <c r="D882" s="244" t="s">
        <v>167</v>
      </c>
      <c r="E882" s="43"/>
      <c r="F882" s="254" t="s">
        <v>1079</v>
      </c>
      <c r="G882" s="43"/>
      <c r="H882" s="43"/>
      <c r="I882" s="149"/>
      <c r="J882" s="43"/>
      <c r="K882" s="43"/>
      <c r="L882" s="47"/>
      <c r="M882" s="255"/>
      <c r="N882" s="256"/>
      <c r="O882" s="87"/>
      <c r="P882" s="87"/>
      <c r="Q882" s="87"/>
      <c r="R882" s="87"/>
      <c r="S882" s="87"/>
      <c r="T882" s="88"/>
      <c r="U882" s="41"/>
      <c r="V882" s="41"/>
      <c r="W882" s="41"/>
      <c r="X882" s="41"/>
      <c r="Y882" s="41"/>
      <c r="Z882" s="41"/>
      <c r="AA882" s="41"/>
      <c r="AB882" s="41"/>
      <c r="AC882" s="41"/>
      <c r="AD882" s="41"/>
      <c r="AE882" s="41"/>
      <c r="AT882" s="20" t="s">
        <v>167</v>
      </c>
      <c r="AU882" s="20" t="s">
        <v>86</v>
      </c>
    </row>
    <row r="883" s="14" customFormat="1">
      <c r="A883" s="14"/>
      <c r="B883" s="257"/>
      <c r="C883" s="258"/>
      <c r="D883" s="244" t="s">
        <v>160</v>
      </c>
      <c r="E883" s="259" t="s">
        <v>19</v>
      </c>
      <c r="F883" s="260" t="s">
        <v>344</v>
      </c>
      <c r="G883" s="258"/>
      <c r="H883" s="259" t="s">
        <v>19</v>
      </c>
      <c r="I883" s="261"/>
      <c r="J883" s="258"/>
      <c r="K883" s="258"/>
      <c r="L883" s="262"/>
      <c r="M883" s="263"/>
      <c r="N883" s="264"/>
      <c r="O883" s="264"/>
      <c r="P883" s="264"/>
      <c r="Q883" s="264"/>
      <c r="R883" s="264"/>
      <c r="S883" s="264"/>
      <c r="T883" s="265"/>
      <c r="U883" s="14"/>
      <c r="V883" s="14"/>
      <c r="W883" s="14"/>
      <c r="X883" s="14"/>
      <c r="Y883" s="14"/>
      <c r="Z883" s="14"/>
      <c r="AA883" s="14"/>
      <c r="AB883" s="14"/>
      <c r="AC883" s="14"/>
      <c r="AD883" s="14"/>
      <c r="AE883" s="14"/>
      <c r="AT883" s="266" t="s">
        <v>160</v>
      </c>
      <c r="AU883" s="266" t="s">
        <v>86</v>
      </c>
      <c r="AV883" s="14" t="s">
        <v>83</v>
      </c>
      <c r="AW883" s="14" t="s">
        <v>37</v>
      </c>
      <c r="AX883" s="14" t="s">
        <v>76</v>
      </c>
      <c r="AY883" s="266" t="s">
        <v>151</v>
      </c>
    </row>
    <row r="884" s="13" customFormat="1">
      <c r="A884" s="13"/>
      <c r="B884" s="242"/>
      <c r="C884" s="243"/>
      <c r="D884" s="244" t="s">
        <v>160</v>
      </c>
      <c r="E884" s="245" t="s">
        <v>19</v>
      </c>
      <c r="F884" s="246" t="s">
        <v>1085</v>
      </c>
      <c r="G884" s="243"/>
      <c r="H884" s="247">
        <v>23.640999999999998</v>
      </c>
      <c r="I884" s="248"/>
      <c r="J884" s="243"/>
      <c r="K884" s="243"/>
      <c r="L884" s="249"/>
      <c r="M884" s="250"/>
      <c r="N884" s="251"/>
      <c r="O884" s="251"/>
      <c r="P884" s="251"/>
      <c r="Q884" s="251"/>
      <c r="R884" s="251"/>
      <c r="S884" s="251"/>
      <c r="T884" s="252"/>
      <c r="U884" s="13"/>
      <c r="V884" s="13"/>
      <c r="W884" s="13"/>
      <c r="X884" s="13"/>
      <c r="Y884" s="13"/>
      <c r="Z884" s="13"/>
      <c r="AA884" s="13"/>
      <c r="AB884" s="13"/>
      <c r="AC884" s="13"/>
      <c r="AD884" s="13"/>
      <c r="AE884" s="13"/>
      <c r="AT884" s="253" t="s">
        <v>160</v>
      </c>
      <c r="AU884" s="253" t="s">
        <v>86</v>
      </c>
      <c r="AV884" s="13" t="s">
        <v>86</v>
      </c>
      <c r="AW884" s="13" t="s">
        <v>37</v>
      </c>
      <c r="AX884" s="13" t="s">
        <v>76</v>
      </c>
      <c r="AY884" s="253" t="s">
        <v>151</v>
      </c>
    </row>
    <row r="885" s="13" customFormat="1">
      <c r="A885" s="13"/>
      <c r="B885" s="242"/>
      <c r="C885" s="243"/>
      <c r="D885" s="244" t="s">
        <v>160</v>
      </c>
      <c r="E885" s="245" t="s">
        <v>19</v>
      </c>
      <c r="F885" s="246" t="s">
        <v>1086</v>
      </c>
      <c r="G885" s="243"/>
      <c r="H885" s="247">
        <v>25.82</v>
      </c>
      <c r="I885" s="248"/>
      <c r="J885" s="243"/>
      <c r="K885" s="243"/>
      <c r="L885" s="249"/>
      <c r="M885" s="250"/>
      <c r="N885" s="251"/>
      <c r="O885" s="251"/>
      <c r="P885" s="251"/>
      <c r="Q885" s="251"/>
      <c r="R885" s="251"/>
      <c r="S885" s="251"/>
      <c r="T885" s="252"/>
      <c r="U885" s="13"/>
      <c r="V885" s="13"/>
      <c r="W885" s="13"/>
      <c r="X885" s="13"/>
      <c r="Y885" s="13"/>
      <c r="Z885" s="13"/>
      <c r="AA885" s="13"/>
      <c r="AB885" s="13"/>
      <c r="AC885" s="13"/>
      <c r="AD885" s="13"/>
      <c r="AE885" s="13"/>
      <c r="AT885" s="253" t="s">
        <v>160</v>
      </c>
      <c r="AU885" s="253" t="s">
        <v>86</v>
      </c>
      <c r="AV885" s="13" t="s">
        <v>86</v>
      </c>
      <c r="AW885" s="13" t="s">
        <v>37</v>
      </c>
      <c r="AX885" s="13" t="s">
        <v>76</v>
      </c>
      <c r="AY885" s="253" t="s">
        <v>151</v>
      </c>
    </row>
    <row r="886" s="13" customFormat="1">
      <c r="A886" s="13"/>
      <c r="B886" s="242"/>
      <c r="C886" s="243"/>
      <c r="D886" s="244" t="s">
        <v>160</v>
      </c>
      <c r="E886" s="245" t="s">
        <v>19</v>
      </c>
      <c r="F886" s="246" t="s">
        <v>1087</v>
      </c>
      <c r="G886" s="243"/>
      <c r="H886" s="247">
        <v>19.344999999999999</v>
      </c>
      <c r="I886" s="248"/>
      <c r="J886" s="243"/>
      <c r="K886" s="243"/>
      <c r="L886" s="249"/>
      <c r="M886" s="250"/>
      <c r="N886" s="251"/>
      <c r="O886" s="251"/>
      <c r="P886" s="251"/>
      <c r="Q886" s="251"/>
      <c r="R886" s="251"/>
      <c r="S886" s="251"/>
      <c r="T886" s="252"/>
      <c r="U886" s="13"/>
      <c r="V886" s="13"/>
      <c r="W886" s="13"/>
      <c r="X886" s="13"/>
      <c r="Y886" s="13"/>
      <c r="Z886" s="13"/>
      <c r="AA886" s="13"/>
      <c r="AB886" s="13"/>
      <c r="AC886" s="13"/>
      <c r="AD886" s="13"/>
      <c r="AE886" s="13"/>
      <c r="AT886" s="253" t="s">
        <v>160</v>
      </c>
      <c r="AU886" s="253" t="s">
        <v>86</v>
      </c>
      <c r="AV886" s="13" t="s">
        <v>86</v>
      </c>
      <c r="AW886" s="13" t="s">
        <v>37</v>
      </c>
      <c r="AX886" s="13" t="s">
        <v>76</v>
      </c>
      <c r="AY886" s="253" t="s">
        <v>151</v>
      </c>
    </row>
    <row r="887" s="13" customFormat="1">
      <c r="A887" s="13"/>
      <c r="B887" s="242"/>
      <c r="C887" s="243"/>
      <c r="D887" s="244" t="s">
        <v>160</v>
      </c>
      <c r="E887" s="245" t="s">
        <v>19</v>
      </c>
      <c r="F887" s="246" t="s">
        <v>1088</v>
      </c>
      <c r="G887" s="243"/>
      <c r="H887" s="247">
        <v>16.539999999999999</v>
      </c>
      <c r="I887" s="248"/>
      <c r="J887" s="243"/>
      <c r="K887" s="243"/>
      <c r="L887" s="249"/>
      <c r="M887" s="250"/>
      <c r="N887" s="251"/>
      <c r="O887" s="251"/>
      <c r="P887" s="251"/>
      <c r="Q887" s="251"/>
      <c r="R887" s="251"/>
      <c r="S887" s="251"/>
      <c r="T887" s="252"/>
      <c r="U887" s="13"/>
      <c r="V887" s="13"/>
      <c r="W887" s="13"/>
      <c r="X887" s="13"/>
      <c r="Y887" s="13"/>
      <c r="Z887" s="13"/>
      <c r="AA887" s="13"/>
      <c r="AB887" s="13"/>
      <c r="AC887" s="13"/>
      <c r="AD887" s="13"/>
      <c r="AE887" s="13"/>
      <c r="AT887" s="253" t="s">
        <v>160</v>
      </c>
      <c r="AU887" s="253" t="s">
        <v>86</v>
      </c>
      <c r="AV887" s="13" t="s">
        <v>86</v>
      </c>
      <c r="AW887" s="13" t="s">
        <v>37</v>
      </c>
      <c r="AX887" s="13" t="s">
        <v>76</v>
      </c>
      <c r="AY887" s="253" t="s">
        <v>151</v>
      </c>
    </row>
    <row r="888" s="13" customFormat="1">
      <c r="A888" s="13"/>
      <c r="B888" s="242"/>
      <c r="C888" s="243"/>
      <c r="D888" s="244" t="s">
        <v>160</v>
      </c>
      <c r="E888" s="245" t="s">
        <v>19</v>
      </c>
      <c r="F888" s="246" t="s">
        <v>1089</v>
      </c>
      <c r="G888" s="243"/>
      <c r="H888" s="247">
        <v>20.724</v>
      </c>
      <c r="I888" s="248"/>
      <c r="J888" s="243"/>
      <c r="K888" s="243"/>
      <c r="L888" s="249"/>
      <c r="M888" s="250"/>
      <c r="N888" s="251"/>
      <c r="O888" s="251"/>
      <c r="P888" s="251"/>
      <c r="Q888" s="251"/>
      <c r="R888" s="251"/>
      <c r="S888" s="251"/>
      <c r="T888" s="252"/>
      <c r="U888" s="13"/>
      <c r="V888" s="13"/>
      <c r="W888" s="13"/>
      <c r="X888" s="13"/>
      <c r="Y888" s="13"/>
      <c r="Z888" s="13"/>
      <c r="AA888" s="13"/>
      <c r="AB888" s="13"/>
      <c r="AC888" s="13"/>
      <c r="AD888" s="13"/>
      <c r="AE888" s="13"/>
      <c r="AT888" s="253" t="s">
        <v>160</v>
      </c>
      <c r="AU888" s="253" t="s">
        <v>86</v>
      </c>
      <c r="AV888" s="13" t="s">
        <v>86</v>
      </c>
      <c r="AW888" s="13" t="s">
        <v>37</v>
      </c>
      <c r="AX888" s="13" t="s">
        <v>76</v>
      </c>
      <c r="AY888" s="253" t="s">
        <v>151</v>
      </c>
    </row>
    <row r="889" s="13" customFormat="1">
      <c r="A889" s="13"/>
      <c r="B889" s="242"/>
      <c r="C889" s="243"/>
      <c r="D889" s="244" t="s">
        <v>160</v>
      </c>
      <c r="E889" s="245" t="s">
        <v>19</v>
      </c>
      <c r="F889" s="246" t="s">
        <v>1090</v>
      </c>
      <c r="G889" s="243"/>
      <c r="H889" s="247">
        <v>18.93</v>
      </c>
      <c r="I889" s="248"/>
      <c r="J889" s="243"/>
      <c r="K889" s="243"/>
      <c r="L889" s="249"/>
      <c r="M889" s="250"/>
      <c r="N889" s="251"/>
      <c r="O889" s="251"/>
      <c r="P889" s="251"/>
      <c r="Q889" s="251"/>
      <c r="R889" s="251"/>
      <c r="S889" s="251"/>
      <c r="T889" s="252"/>
      <c r="U889" s="13"/>
      <c r="V889" s="13"/>
      <c r="W889" s="13"/>
      <c r="X889" s="13"/>
      <c r="Y889" s="13"/>
      <c r="Z889" s="13"/>
      <c r="AA889" s="13"/>
      <c r="AB889" s="13"/>
      <c r="AC889" s="13"/>
      <c r="AD889" s="13"/>
      <c r="AE889" s="13"/>
      <c r="AT889" s="253" t="s">
        <v>160</v>
      </c>
      <c r="AU889" s="253" t="s">
        <v>86</v>
      </c>
      <c r="AV889" s="13" t="s">
        <v>86</v>
      </c>
      <c r="AW889" s="13" t="s">
        <v>37</v>
      </c>
      <c r="AX889" s="13" t="s">
        <v>76</v>
      </c>
      <c r="AY889" s="253" t="s">
        <v>151</v>
      </c>
    </row>
    <row r="890" s="15" customFormat="1">
      <c r="A890" s="15"/>
      <c r="B890" s="267"/>
      <c r="C890" s="268"/>
      <c r="D890" s="244" t="s">
        <v>160</v>
      </c>
      <c r="E890" s="269" t="s">
        <v>19</v>
      </c>
      <c r="F890" s="270" t="s">
        <v>172</v>
      </c>
      <c r="G890" s="268"/>
      <c r="H890" s="271">
        <v>125</v>
      </c>
      <c r="I890" s="272"/>
      <c r="J890" s="268"/>
      <c r="K890" s="268"/>
      <c r="L890" s="273"/>
      <c r="M890" s="274"/>
      <c r="N890" s="275"/>
      <c r="O890" s="275"/>
      <c r="P890" s="275"/>
      <c r="Q890" s="275"/>
      <c r="R890" s="275"/>
      <c r="S890" s="275"/>
      <c r="T890" s="276"/>
      <c r="U890" s="15"/>
      <c r="V890" s="15"/>
      <c r="W890" s="15"/>
      <c r="X890" s="15"/>
      <c r="Y890" s="15"/>
      <c r="Z890" s="15"/>
      <c r="AA890" s="15"/>
      <c r="AB890" s="15"/>
      <c r="AC890" s="15"/>
      <c r="AD890" s="15"/>
      <c r="AE890" s="15"/>
      <c r="AT890" s="277" t="s">
        <v>160</v>
      </c>
      <c r="AU890" s="277" t="s">
        <v>86</v>
      </c>
      <c r="AV890" s="15" t="s">
        <v>158</v>
      </c>
      <c r="AW890" s="15" t="s">
        <v>37</v>
      </c>
      <c r="AX890" s="15" t="s">
        <v>83</v>
      </c>
      <c r="AY890" s="277" t="s">
        <v>151</v>
      </c>
    </row>
    <row r="891" s="2" customFormat="1" ht="16.5" customHeight="1">
      <c r="A891" s="41"/>
      <c r="B891" s="42"/>
      <c r="C891" s="278" t="s">
        <v>1091</v>
      </c>
      <c r="D891" s="278" t="s">
        <v>186</v>
      </c>
      <c r="E891" s="279" t="s">
        <v>1092</v>
      </c>
      <c r="F891" s="280" t="s">
        <v>1093</v>
      </c>
      <c r="G891" s="281" t="s">
        <v>157</v>
      </c>
      <c r="H891" s="282">
        <v>365</v>
      </c>
      <c r="I891" s="283"/>
      <c r="J891" s="284">
        <f>ROUND(I891*H891,2)</f>
        <v>0</v>
      </c>
      <c r="K891" s="280" t="s">
        <v>165</v>
      </c>
      <c r="L891" s="285"/>
      <c r="M891" s="286" t="s">
        <v>19</v>
      </c>
      <c r="N891" s="287" t="s">
        <v>47</v>
      </c>
      <c r="O891" s="87"/>
      <c r="P891" s="238">
        <f>O891*H891</f>
        <v>0</v>
      </c>
      <c r="Q891" s="238">
        <v>0</v>
      </c>
      <c r="R891" s="238">
        <f>Q891*H891</f>
        <v>0</v>
      </c>
      <c r="S891" s="238">
        <v>0</v>
      </c>
      <c r="T891" s="239">
        <f>S891*H891</f>
        <v>0</v>
      </c>
      <c r="U891" s="41"/>
      <c r="V891" s="41"/>
      <c r="W891" s="41"/>
      <c r="X891" s="41"/>
      <c r="Y891" s="41"/>
      <c r="Z891" s="41"/>
      <c r="AA891" s="41"/>
      <c r="AB891" s="41"/>
      <c r="AC891" s="41"/>
      <c r="AD891" s="41"/>
      <c r="AE891" s="41"/>
      <c r="AR891" s="240" t="s">
        <v>394</v>
      </c>
      <c r="AT891" s="240" t="s">
        <v>186</v>
      </c>
      <c r="AU891" s="240" t="s">
        <v>86</v>
      </c>
      <c r="AY891" s="20" t="s">
        <v>151</v>
      </c>
      <c r="BE891" s="241">
        <f>IF(N891="základní",J891,0)</f>
        <v>0</v>
      </c>
      <c r="BF891" s="241">
        <f>IF(N891="snížená",J891,0)</f>
        <v>0</v>
      </c>
      <c r="BG891" s="241">
        <f>IF(N891="zákl. přenesená",J891,0)</f>
        <v>0</v>
      </c>
      <c r="BH891" s="241">
        <f>IF(N891="sníž. přenesená",J891,0)</f>
        <v>0</v>
      </c>
      <c r="BI891" s="241">
        <f>IF(N891="nulová",J891,0)</f>
        <v>0</v>
      </c>
      <c r="BJ891" s="20" t="s">
        <v>83</v>
      </c>
      <c r="BK891" s="241">
        <f>ROUND(I891*H891,2)</f>
        <v>0</v>
      </c>
      <c r="BL891" s="20" t="s">
        <v>266</v>
      </c>
      <c r="BM891" s="240" t="s">
        <v>1094</v>
      </c>
    </row>
    <row r="892" s="13" customFormat="1">
      <c r="A892" s="13"/>
      <c r="B892" s="242"/>
      <c r="C892" s="243"/>
      <c r="D892" s="244" t="s">
        <v>160</v>
      </c>
      <c r="E892" s="245" t="s">
        <v>19</v>
      </c>
      <c r="F892" s="246" t="s">
        <v>1095</v>
      </c>
      <c r="G892" s="243"/>
      <c r="H892" s="247">
        <v>239.51599999999999</v>
      </c>
      <c r="I892" s="248"/>
      <c r="J892" s="243"/>
      <c r="K892" s="243"/>
      <c r="L892" s="249"/>
      <c r="M892" s="250"/>
      <c r="N892" s="251"/>
      <c r="O892" s="251"/>
      <c r="P892" s="251"/>
      <c r="Q892" s="251"/>
      <c r="R892" s="251"/>
      <c r="S892" s="251"/>
      <c r="T892" s="252"/>
      <c r="U892" s="13"/>
      <c r="V892" s="13"/>
      <c r="W892" s="13"/>
      <c r="X892" s="13"/>
      <c r="Y892" s="13"/>
      <c r="Z892" s="13"/>
      <c r="AA892" s="13"/>
      <c r="AB892" s="13"/>
      <c r="AC892" s="13"/>
      <c r="AD892" s="13"/>
      <c r="AE892" s="13"/>
      <c r="AT892" s="253" t="s">
        <v>160</v>
      </c>
      <c r="AU892" s="253" t="s">
        <v>86</v>
      </c>
      <c r="AV892" s="13" t="s">
        <v>86</v>
      </c>
      <c r="AW892" s="13" t="s">
        <v>37</v>
      </c>
      <c r="AX892" s="13" t="s">
        <v>76</v>
      </c>
      <c r="AY892" s="253" t="s">
        <v>151</v>
      </c>
    </row>
    <row r="893" s="13" customFormat="1">
      <c r="A893" s="13"/>
      <c r="B893" s="242"/>
      <c r="C893" s="243"/>
      <c r="D893" s="244" t="s">
        <v>160</v>
      </c>
      <c r="E893" s="245" t="s">
        <v>19</v>
      </c>
      <c r="F893" s="246" t="s">
        <v>1096</v>
      </c>
      <c r="G893" s="243"/>
      <c r="H893" s="247">
        <v>125.484</v>
      </c>
      <c r="I893" s="248"/>
      <c r="J893" s="243"/>
      <c r="K893" s="243"/>
      <c r="L893" s="249"/>
      <c r="M893" s="250"/>
      <c r="N893" s="251"/>
      <c r="O893" s="251"/>
      <c r="P893" s="251"/>
      <c r="Q893" s="251"/>
      <c r="R893" s="251"/>
      <c r="S893" s="251"/>
      <c r="T893" s="252"/>
      <c r="U893" s="13"/>
      <c r="V893" s="13"/>
      <c r="W893" s="13"/>
      <c r="X893" s="13"/>
      <c r="Y893" s="13"/>
      <c r="Z893" s="13"/>
      <c r="AA893" s="13"/>
      <c r="AB893" s="13"/>
      <c r="AC893" s="13"/>
      <c r="AD893" s="13"/>
      <c r="AE893" s="13"/>
      <c r="AT893" s="253" t="s">
        <v>160</v>
      </c>
      <c r="AU893" s="253" t="s">
        <v>86</v>
      </c>
      <c r="AV893" s="13" t="s">
        <v>86</v>
      </c>
      <c r="AW893" s="13" t="s">
        <v>37</v>
      </c>
      <c r="AX893" s="13" t="s">
        <v>76</v>
      </c>
      <c r="AY893" s="253" t="s">
        <v>151</v>
      </c>
    </row>
    <row r="894" s="15" customFormat="1">
      <c r="A894" s="15"/>
      <c r="B894" s="267"/>
      <c r="C894" s="268"/>
      <c r="D894" s="244" t="s">
        <v>160</v>
      </c>
      <c r="E894" s="269" t="s">
        <v>19</v>
      </c>
      <c r="F894" s="270" t="s">
        <v>172</v>
      </c>
      <c r="G894" s="268"/>
      <c r="H894" s="271">
        <v>365</v>
      </c>
      <c r="I894" s="272"/>
      <c r="J894" s="268"/>
      <c r="K894" s="268"/>
      <c r="L894" s="273"/>
      <c r="M894" s="274"/>
      <c r="N894" s="275"/>
      <c r="O894" s="275"/>
      <c r="P894" s="275"/>
      <c r="Q894" s="275"/>
      <c r="R894" s="275"/>
      <c r="S894" s="275"/>
      <c r="T894" s="276"/>
      <c r="U894" s="15"/>
      <c r="V894" s="15"/>
      <c r="W894" s="15"/>
      <c r="X894" s="15"/>
      <c r="Y894" s="15"/>
      <c r="Z894" s="15"/>
      <c r="AA894" s="15"/>
      <c r="AB894" s="15"/>
      <c r="AC894" s="15"/>
      <c r="AD894" s="15"/>
      <c r="AE894" s="15"/>
      <c r="AT894" s="277" t="s">
        <v>160</v>
      </c>
      <c r="AU894" s="277" t="s">
        <v>86</v>
      </c>
      <c r="AV894" s="15" t="s">
        <v>158</v>
      </c>
      <c r="AW894" s="15" t="s">
        <v>37</v>
      </c>
      <c r="AX894" s="15" t="s">
        <v>83</v>
      </c>
      <c r="AY894" s="277" t="s">
        <v>151</v>
      </c>
    </row>
    <row r="895" s="2" customFormat="1" ht="16.5" customHeight="1">
      <c r="A895" s="41"/>
      <c r="B895" s="42"/>
      <c r="C895" s="229" t="s">
        <v>1097</v>
      </c>
      <c r="D895" s="229" t="s">
        <v>154</v>
      </c>
      <c r="E895" s="230" t="s">
        <v>1098</v>
      </c>
      <c r="F895" s="231" t="s">
        <v>1099</v>
      </c>
      <c r="G895" s="232" t="s">
        <v>157</v>
      </c>
      <c r="H895" s="233">
        <v>706</v>
      </c>
      <c r="I895" s="234"/>
      <c r="J895" s="235">
        <f>ROUND(I895*H895,2)</f>
        <v>0</v>
      </c>
      <c r="K895" s="231" t="s">
        <v>165</v>
      </c>
      <c r="L895" s="47"/>
      <c r="M895" s="236" t="s">
        <v>19</v>
      </c>
      <c r="N895" s="237" t="s">
        <v>47</v>
      </c>
      <c r="O895" s="87"/>
      <c r="P895" s="238">
        <f>O895*H895</f>
        <v>0</v>
      </c>
      <c r="Q895" s="238">
        <v>0.00020000000000000001</v>
      </c>
      <c r="R895" s="238">
        <f>Q895*H895</f>
        <v>0.14120000000000002</v>
      </c>
      <c r="S895" s="238">
        <v>0</v>
      </c>
      <c r="T895" s="239">
        <f>S895*H895</f>
        <v>0</v>
      </c>
      <c r="U895" s="41"/>
      <c r="V895" s="41"/>
      <c r="W895" s="41"/>
      <c r="X895" s="41"/>
      <c r="Y895" s="41"/>
      <c r="Z895" s="41"/>
      <c r="AA895" s="41"/>
      <c r="AB895" s="41"/>
      <c r="AC895" s="41"/>
      <c r="AD895" s="41"/>
      <c r="AE895" s="41"/>
      <c r="AR895" s="240" t="s">
        <v>266</v>
      </c>
      <c r="AT895" s="240" t="s">
        <v>154</v>
      </c>
      <c r="AU895" s="240" t="s">
        <v>86</v>
      </c>
      <c r="AY895" s="20" t="s">
        <v>151</v>
      </c>
      <c r="BE895" s="241">
        <f>IF(N895="základní",J895,0)</f>
        <v>0</v>
      </c>
      <c r="BF895" s="241">
        <f>IF(N895="snížená",J895,0)</f>
        <v>0</v>
      </c>
      <c r="BG895" s="241">
        <f>IF(N895="zákl. přenesená",J895,0)</f>
        <v>0</v>
      </c>
      <c r="BH895" s="241">
        <f>IF(N895="sníž. přenesená",J895,0)</f>
        <v>0</v>
      </c>
      <c r="BI895" s="241">
        <f>IF(N895="nulová",J895,0)</f>
        <v>0</v>
      </c>
      <c r="BJ895" s="20" t="s">
        <v>83</v>
      </c>
      <c r="BK895" s="241">
        <f>ROUND(I895*H895,2)</f>
        <v>0</v>
      </c>
      <c r="BL895" s="20" t="s">
        <v>266</v>
      </c>
      <c r="BM895" s="240" t="s">
        <v>1100</v>
      </c>
    </row>
    <row r="896" s="13" customFormat="1">
      <c r="A896" s="13"/>
      <c r="B896" s="242"/>
      <c r="C896" s="243"/>
      <c r="D896" s="244" t="s">
        <v>160</v>
      </c>
      <c r="E896" s="245" t="s">
        <v>19</v>
      </c>
      <c r="F896" s="246" t="s">
        <v>1101</v>
      </c>
      <c r="G896" s="243"/>
      <c r="H896" s="247">
        <v>706</v>
      </c>
      <c r="I896" s="248"/>
      <c r="J896" s="243"/>
      <c r="K896" s="243"/>
      <c r="L896" s="249"/>
      <c r="M896" s="250"/>
      <c r="N896" s="251"/>
      <c r="O896" s="251"/>
      <c r="P896" s="251"/>
      <c r="Q896" s="251"/>
      <c r="R896" s="251"/>
      <c r="S896" s="251"/>
      <c r="T896" s="252"/>
      <c r="U896" s="13"/>
      <c r="V896" s="13"/>
      <c r="W896" s="13"/>
      <c r="X896" s="13"/>
      <c r="Y896" s="13"/>
      <c r="Z896" s="13"/>
      <c r="AA896" s="13"/>
      <c r="AB896" s="13"/>
      <c r="AC896" s="13"/>
      <c r="AD896" s="13"/>
      <c r="AE896" s="13"/>
      <c r="AT896" s="253" t="s">
        <v>160</v>
      </c>
      <c r="AU896" s="253" t="s">
        <v>86</v>
      </c>
      <c r="AV896" s="13" t="s">
        <v>86</v>
      </c>
      <c r="AW896" s="13" t="s">
        <v>37</v>
      </c>
      <c r="AX896" s="13" t="s">
        <v>83</v>
      </c>
      <c r="AY896" s="253" t="s">
        <v>151</v>
      </c>
    </row>
    <row r="897" s="2" customFormat="1" ht="24" customHeight="1">
      <c r="A897" s="41"/>
      <c r="B897" s="42"/>
      <c r="C897" s="229" t="s">
        <v>1102</v>
      </c>
      <c r="D897" s="229" t="s">
        <v>154</v>
      </c>
      <c r="E897" s="230" t="s">
        <v>1103</v>
      </c>
      <c r="F897" s="231" t="s">
        <v>1104</v>
      </c>
      <c r="G897" s="232" t="s">
        <v>157</v>
      </c>
      <c r="H897" s="233">
        <v>24.5</v>
      </c>
      <c r="I897" s="234"/>
      <c r="J897" s="235">
        <f>ROUND(I897*H897,2)</f>
        <v>0</v>
      </c>
      <c r="K897" s="231" t="s">
        <v>165</v>
      </c>
      <c r="L897" s="47"/>
      <c r="M897" s="236" t="s">
        <v>19</v>
      </c>
      <c r="N897" s="237" t="s">
        <v>47</v>
      </c>
      <c r="O897" s="87"/>
      <c r="P897" s="238">
        <f>O897*H897</f>
        <v>0</v>
      </c>
      <c r="Q897" s="238">
        <v>1.0000000000000001E-05</v>
      </c>
      <c r="R897" s="238">
        <f>Q897*H897</f>
        <v>0.00024500000000000005</v>
      </c>
      <c r="S897" s="238">
        <v>0</v>
      </c>
      <c r="T897" s="239">
        <f>S897*H897</f>
        <v>0</v>
      </c>
      <c r="U897" s="41"/>
      <c r="V897" s="41"/>
      <c r="W897" s="41"/>
      <c r="X897" s="41"/>
      <c r="Y897" s="41"/>
      <c r="Z897" s="41"/>
      <c r="AA897" s="41"/>
      <c r="AB897" s="41"/>
      <c r="AC897" s="41"/>
      <c r="AD897" s="41"/>
      <c r="AE897" s="41"/>
      <c r="AR897" s="240" t="s">
        <v>266</v>
      </c>
      <c r="AT897" s="240" t="s">
        <v>154</v>
      </c>
      <c r="AU897" s="240" t="s">
        <v>86</v>
      </c>
      <c r="AY897" s="20" t="s">
        <v>151</v>
      </c>
      <c r="BE897" s="241">
        <f>IF(N897="základní",J897,0)</f>
        <v>0</v>
      </c>
      <c r="BF897" s="241">
        <f>IF(N897="snížená",J897,0)</f>
        <v>0</v>
      </c>
      <c r="BG897" s="241">
        <f>IF(N897="zákl. přenesená",J897,0)</f>
        <v>0</v>
      </c>
      <c r="BH897" s="241">
        <f>IF(N897="sníž. přenesená",J897,0)</f>
        <v>0</v>
      </c>
      <c r="BI897" s="241">
        <f>IF(N897="nulová",J897,0)</f>
        <v>0</v>
      </c>
      <c r="BJ897" s="20" t="s">
        <v>83</v>
      </c>
      <c r="BK897" s="241">
        <f>ROUND(I897*H897,2)</f>
        <v>0</v>
      </c>
      <c r="BL897" s="20" t="s">
        <v>266</v>
      </c>
      <c r="BM897" s="240" t="s">
        <v>1105</v>
      </c>
    </row>
    <row r="898" s="14" customFormat="1">
      <c r="A898" s="14"/>
      <c r="B898" s="257"/>
      <c r="C898" s="258"/>
      <c r="D898" s="244" t="s">
        <v>160</v>
      </c>
      <c r="E898" s="259" t="s">
        <v>19</v>
      </c>
      <c r="F898" s="260" t="s">
        <v>344</v>
      </c>
      <c r="G898" s="258"/>
      <c r="H898" s="259" t="s">
        <v>19</v>
      </c>
      <c r="I898" s="261"/>
      <c r="J898" s="258"/>
      <c r="K898" s="258"/>
      <c r="L898" s="262"/>
      <c r="M898" s="263"/>
      <c r="N898" s="264"/>
      <c r="O898" s="264"/>
      <c r="P898" s="264"/>
      <c r="Q898" s="264"/>
      <c r="R898" s="264"/>
      <c r="S898" s="264"/>
      <c r="T898" s="265"/>
      <c r="U898" s="14"/>
      <c r="V898" s="14"/>
      <c r="W898" s="14"/>
      <c r="X898" s="14"/>
      <c r="Y898" s="14"/>
      <c r="Z898" s="14"/>
      <c r="AA898" s="14"/>
      <c r="AB898" s="14"/>
      <c r="AC898" s="14"/>
      <c r="AD898" s="14"/>
      <c r="AE898" s="14"/>
      <c r="AT898" s="266" t="s">
        <v>160</v>
      </c>
      <c r="AU898" s="266" t="s">
        <v>86</v>
      </c>
      <c r="AV898" s="14" t="s">
        <v>83</v>
      </c>
      <c r="AW898" s="14" t="s">
        <v>37</v>
      </c>
      <c r="AX898" s="14" t="s">
        <v>76</v>
      </c>
      <c r="AY898" s="266" t="s">
        <v>151</v>
      </c>
    </row>
    <row r="899" s="13" customFormat="1">
      <c r="A899" s="13"/>
      <c r="B899" s="242"/>
      <c r="C899" s="243"/>
      <c r="D899" s="244" t="s">
        <v>160</v>
      </c>
      <c r="E899" s="245" t="s">
        <v>19</v>
      </c>
      <c r="F899" s="246" t="s">
        <v>1106</v>
      </c>
      <c r="G899" s="243"/>
      <c r="H899" s="247">
        <v>7.29</v>
      </c>
      <c r="I899" s="248"/>
      <c r="J899" s="243"/>
      <c r="K899" s="243"/>
      <c r="L899" s="249"/>
      <c r="M899" s="250"/>
      <c r="N899" s="251"/>
      <c r="O899" s="251"/>
      <c r="P899" s="251"/>
      <c r="Q899" s="251"/>
      <c r="R899" s="251"/>
      <c r="S899" s="251"/>
      <c r="T899" s="252"/>
      <c r="U899" s="13"/>
      <c r="V899" s="13"/>
      <c r="W899" s="13"/>
      <c r="X899" s="13"/>
      <c r="Y899" s="13"/>
      <c r="Z899" s="13"/>
      <c r="AA899" s="13"/>
      <c r="AB899" s="13"/>
      <c r="AC899" s="13"/>
      <c r="AD899" s="13"/>
      <c r="AE899" s="13"/>
      <c r="AT899" s="253" t="s">
        <v>160</v>
      </c>
      <c r="AU899" s="253" t="s">
        <v>86</v>
      </c>
      <c r="AV899" s="13" t="s">
        <v>86</v>
      </c>
      <c r="AW899" s="13" t="s">
        <v>37</v>
      </c>
      <c r="AX899" s="13" t="s">
        <v>76</v>
      </c>
      <c r="AY899" s="253" t="s">
        <v>151</v>
      </c>
    </row>
    <row r="900" s="13" customFormat="1">
      <c r="A900" s="13"/>
      <c r="B900" s="242"/>
      <c r="C900" s="243"/>
      <c r="D900" s="244" t="s">
        <v>160</v>
      </c>
      <c r="E900" s="245" t="s">
        <v>19</v>
      </c>
      <c r="F900" s="246" t="s">
        <v>1107</v>
      </c>
      <c r="G900" s="243"/>
      <c r="H900" s="247">
        <v>8.5099999999999998</v>
      </c>
      <c r="I900" s="248"/>
      <c r="J900" s="243"/>
      <c r="K900" s="243"/>
      <c r="L900" s="249"/>
      <c r="M900" s="250"/>
      <c r="N900" s="251"/>
      <c r="O900" s="251"/>
      <c r="P900" s="251"/>
      <c r="Q900" s="251"/>
      <c r="R900" s="251"/>
      <c r="S900" s="251"/>
      <c r="T900" s="252"/>
      <c r="U900" s="13"/>
      <c r="V900" s="13"/>
      <c r="W900" s="13"/>
      <c r="X900" s="13"/>
      <c r="Y900" s="13"/>
      <c r="Z900" s="13"/>
      <c r="AA900" s="13"/>
      <c r="AB900" s="13"/>
      <c r="AC900" s="13"/>
      <c r="AD900" s="13"/>
      <c r="AE900" s="13"/>
      <c r="AT900" s="253" t="s">
        <v>160</v>
      </c>
      <c r="AU900" s="253" t="s">
        <v>86</v>
      </c>
      <c r="AV900" s="13" t="s">
        <v>86</v>
      </c>
      <c r="AW900" s="13" t="s">
        <v>37</v>
      </c>
      <c r="AX900" s="13" t="s">
        <v>76</v>
      </c>
      <c r="AY900" s="253" t="s">
        <v>151</v>
      </c>
    </row>
    <row r="901" s="13" customFormat="1">
      <c r="A901" s="13"/>
      <c r="B901" s="242"/>
      <c r="C901" s="243"/>
      <c r="D901" s="244" t="s">
        <v>160</v>
      </c>
      <c r="E901" s="245" t="s">
        <v>19</v>
      </c>
      <c r="F901" s="246" t="s">
        <v>1108</v>
      </c>
      <c r="G901" s="243"/>
      <c r="H901" s="247">
        <v>8.6999999999999993</v>
      </c>
      <c r="I901" s="248"/>
      <c r="J901" s="243"/>
      <c r="K901" s="243"/>
      <c r="L901" s="249"/>
      <c r="M901" s="250"/>
      <c r="N901" s="251"/>
      <c r="O901" s="251"/>
      <c r="P901" s="251"/>
      <c r="Q901" s="251"/>
      <c r="R901" s="251"/>
      <c r="S901" s="251"/>
      <c r="T901" s="252"/>
      <c r="U901" s="13"/>
      <c r="V901" s="13"/>
      <c r="W901" s="13"/>
      <c r="X901" s="13"/>
      <c r="Y901" s="13"/>
      <c r="Z901" s="13"/>
      <c r="AA901" s="13"/>
      <c r="AB901" s="13"/>
      <c r="AC901" s="13"/>
      <c r="AD901" s="13"/>
      <c r="AE901" s="13"/>
      <c r="AT901" s="253" t="s">
        <v>160</v>
      </c>
      <c r="AU901" s="253" t="s">
        <v>86</v>
      </c>
      <c r="AV901" s="13" t="s">
        <v>86</v>
      </c>
      <c r="AW901" s="13" t="s">
        <v>37</v>
      </c>
      <c r="AX901" s="13" t="s">
        <v>76</v>
      </c>
      <c r="AY901" s="253" t="s">
        <v>151</v>
      </c>
    </row>
    <row r="902" s="15" customFormat="1">
      <c r="A902" s="15"/>
      <c r="B902" s="267"/>
      <c r="C902" s="268"/>
      <c r="D902" s="244" t="s">
        <v>160</v>
      </c>
      <c r="E902" s="269" t="s">
        <v>19</v>
      </c>
      <c r="F902" s="270" t="s">
        <v>172</v>
      </c>
      <c r="G902" s="268"/>
      <c r="H902" s="271">
        <v>24.5</v>
      </c>
      <c r="I902" s="272"/>
      <c r="J902" s="268"/>
      <c r="K902" s="268"/>
      <c r="L902" s="273"/>
      <c r="M902" s="274"/>
      <c r="N902" s="275"/>
      <c r="O902" s="275"/>
      <c r="P902" s="275"/>
      <c r="Q902" s="275"/>
      <c r="R902" s="275"/>
      <c r="S902" s="275"/>
      <c r="T902" s="276"/>
      <c r="U902" s="15"/>
      <c r="V902" s="15"/>
      <c r="W902" s="15"/>
      <c r="X902" s="15"/>
      <c r="Y902" s="15"/>
      <c r="Z902" s="15"/>
      <c r="AA902" s="15"/>
      <c r="AB902" s="15"/>
      <c r="AC902" s="15"/>
      <c r="AD902" s="15"/>
      <c r="AE902" s="15"/>
      <c r="AT902" s="277" t="s">
        <v>160</v>
      </c>
      <c r="AU902" s="277" t="s">
        <v>86</v>
      </c>
      <c r="AV902" s="15" t="s">
        <v>158</v>
      </c>
      <c r="AW902" s="15" t="s">
        <v>37</v>
      </c>
      <c r="AX902" s="15" t="s">
        <v>83</v>
      </c>
      <c r="AY902" s="277" t="s">
        <v>151</v>
      </c>
    </row>
    <row r="903" s="2" customFormat="1" ht="16.5" customHeight="1">
      <c r="A903" s="41"/>
      <c r="B903" s="42"/>
      <c r="C903" s="229" t="s">
        <v>1109</v>
      </c>
      <c r="D903" s="229" t="s">
        <v>154</v>
      </c>
      <c r="E903" s="230" t="s">
        <v>1110</v>
      </c>
      <c r="F903" s="231" t="s">
        <v>1111</v>
      </c>
      <c r="G903" s="232" t="s">
        <v>157</v>
      </c>
      <c r="H903" s="233">
        <v>245</v>
      </c>
      <c r="I903" s="234"/>
      <c r="J903" s="235">
        <f>ROUND(I903*H903,2)</f>
        <v>0</v>
      </c>
      <c r="K903" s="231" t="s">
        <v>165</v>
      </c>
      <c r="L903" s="47"/>
      <c r="M903" s="236" t="s">
        <v>19</v>
      </c>
      <c r="N903" s="237" t="s">
        <v>47</v>
      </c>
      <c r="O903" s="87"/>
      <c r="P903" s="238">
        <f>O903*H903</f>
        <v>0</v>
      </c>
      <c r="Q903" s="238">
        <v>1.0000000000000001E-05</v>
      </c>
      <c r="R903" s="238">
        <f>Q903*H903</f>
        <v>0.0024500000000000004</v>
      </c>
      <c r="S903" s="238">
        <v>0</v>
      </c>
      <c r="T903" s="239">
        <f>S903*H903</f>
        <v>0</v>
      </c>
      <c r="U903" s="41"/>
      <c r="V903" s="41"/>
      <c r="W903" s="41"/>
      <c r="X903" s="41"/>
      <c r="Y903" s="41"/>
      <c r="Z903" s="41"/>
      <c r="AA903" s="41"/>
      <c r="AB903" s="41"/>
      <c r="AC903" s="41"/>
      <c r="AD903" s="41"/>
      <c r="AE903" s="41"/>
      <c r="AR903" s="240" t="s">
        <v>266</v>
      </c>
      <c r="AT903" s="240" t="s">
        <v>154</v>
      </c>
      <c r="AU903" s="240" t="s">
        <v>86</v>
      </c>
      <c r="AY903" s="20" t="s">
        <v>151</v>
      </c>
      <c r="BE903" s="241">
        <f>IF(N903="základní",J903,0)</f>
        <v>0</v>
      </c>
      <c r="BF903" s="241">
        <f>IF(N903="snížená",J903,0)</f>
        <v>0</v>
      </c>
      <c r="BG903" s="241">
        <f>IF(N903="zákl. přenesená",J903,0)</f>
        <v>0</v>
      </c>
      <c r="BH903" s="241">
        <f>IF(N903="sníž. přenesená",J903,0)</f>
        <v>0</v>
      </c>
      <c r="BI903" s="241">
        <f>IF(N903="nulová",J903,0)</f>
        <v>0</v>
      </c>
      <c r="BJ903" s="20" t="s">
        <v>83</v>
      </c>
      <c r="BK903" s="241">
        <f>ROUND(I903*H903,2)</f>
        <v>0</v>
      </c>
      <c r="BL903" s="20" t="s">
        <v>266</v>
      </c>
      <c r="BM903" s="240" t="s">
        <v>1112</v>
      </c>
    </row>
    <row r="904" s="14" customFormat="1">
      <c r="A904" s="14"/>
      <c r="B904" s="257"/>
      <c r="C904" s="258"/>
      <c r="D904" s="244" t="s">
        <v>160</v>
      </c>
      <c r="E904" s="259" t="s">
        <v>19</v>
      </c>
      <c r="F904" s="260" t="s">
        <v>344</v>
      </c>
      <c r="G904" s="258"/>
      <c r="H904" s="259" t="s">
        <v>19</v>
      </c>
      <c r="I904" s="261"/>
      <c r="J904" s="258"/>
      <c r="K904" s="258"/>
      <c r="L904" s="262"/>
      <c r="M904" s="263"/>
      <c r="N904" s="264"/>
      <c r="O904" s="264"/>
      <c r="P904" s="264"/>
      <c r="Q904" s="264"/>
      <c r="R904" s="264"/>
      <c r="S904" s="264"/>
      <c r="T904" s="265"/>
      <c r="U904" s="14"/>
      <c r="V904" s="14"/>
      <c r="W904" s="14"/>
      <c r="X904" s="14"/>
      <c r="Y904" s="14"/>
      <c r="Z904" s="14"/>
      <c r="AA904" s="14"/>
      <c r="AB904" s="14"/>
      <c r="AC904" s="14"/>
      <c r="AD904" s="14"/>
      <c r="AE904" s="14"/>
      <c r="AT904" s="266" t="s">
        <v>160</v>
      </c>
      <c r="AU904" s="266" t="s">
        <v>86</v>
      </c>
      <c r="AV904" s="14" t="s">
        <v>83</v>
      </c>
      <c r="AW904" s="14" t="s">
        <v>37</v>
      </c>
      <c r="AX904" s="14" t="s">
        <v>76</v>
      </c>
      <c r="AY904" s="266" t="s">
        <v>151</v>
      </c>
    </row>
    <row r="905" s="13" customFormat="1">
      <c r="A905" s="13"/>
      <c r="B905" s="242"/>
      <c r="C905" s="243"/>
      <c r="D905" s="244" t="s">
        <v>160</v>
      </c>
      <c r="E905" s="245" t="s">
        <v>19</v>
      </c>
      <c r="F905" s="246" t="s">
        <v>1113</v>
      </c>
      <c r="G905" s="243"/>
      <c r="H905" s="247">
        <v>103.28</v>
      </c>
      <c r="I905" s="248"/>
      <c r="J905" s="243"/>
      <c r="K905" s="243"/>
      <c r="L905" s="249"/>
      <c r="M905" s="250"/>
      <c r="N905" s="251"/>
      <c r="O905" s="251"/>
      <c r="P905" s="251"/>
      <c r="Q905" s="251"/>
      <c r="R905" s="251"/>
      <c r="S905" s="251"/>
      <c r="T905" s="252"/>
      <c r="U905" s="13"/>
      <c r="V905" s="13"/>
      <c r="W905" s="13"/>
      <c r="X905" s="13"/>
      <c r="Y905" s="13"/>
      <c r="Z905" s="13"/>
      <c r="AA905" s="13"/>
      <c r="AB905" s="13"/>
      <c r="AC905" s="13"/>
      <c r="AD905" s="13"/>
      <c r="AE905" s="13"/>
      <c r="AT905" s="253" t="s">
        <v>160</v>
      </c>
      <c r="AU905" s="253" t="s">
        <v>86</v>
      </c>
      <c r="AV905" s="13" t="s">
        <v>86</v>
      </c>
      <c r="AW905" s="13" t="s">
        <v>37</v>
      </c>
      <c r="AX905" s="13" t="s">
        <v>76</v>
      </c>
      <c r="AY905" s="253" t="s">
        <v>151</v>
      </c>
    </row>
    <row r="906" s="13" customFormat="1">
      <c r="A906" s="13"/>
      <c r="B906" s="242"/>
      <c r="C906" s="243"/>
      <c r="D906" s="244" t="s">
        <v>160</v>
      </c>
      <c r="E906" s="245" t="s">
        <v>19</v>
      </c>
      <c r="F906" s="246" t="s">
        <v>1114</v>
      </c>
      <c r="G906" s="243"/>
      <c r="H906" s="247">
        <v>66.159999999999997</v>
      </c>
      <c r="I906" s="248"/>
      <c r="J906" s="243"/>
      <c r="K906" s="243"/>
      <c r="L906" s="249"/>
      <c r="M906" s="250"/>
      <c r="N906" s="251"/>
      <c r="O906" s="251"/>
      <c r="P906" s="251"/>
      <c r="Q906" s="251"/>
      <c r="R906" s="251"/>
      <c r="S906" s="251"/>
      <c r="T906" s="252"/>
      <c r="U906" s="13"/>
      <c r="V906" s="13"/>
      <c r="W906" s="13"/>
      <c r="X906" s="13"/>
      <c r="Y906" s="13"/>
      <c r="Z906" s="13"/>
      <c r="AA906" s="13"/>
      <c r="AB906" s="13"/>
      <c r="AC906" s="13"/>
      <c r="AD906" s="13"/>
      <c r="AE906" s="13"/>
      <c r="AT906" s="253" t="s">
        <v>160</v>
      </c>
      <c r="AU906" s="253" t="s">
        <v>86</v>
      </c>
      <c r="AV906" s="13" t="s">
        <v>86</v>
      </c>
      <c r="AW906" s="13" t="s">
        <v>37</v>
      </c>
      <c r="AX906" s="13" t="s">
        <v>76</v>
      </c>
      <c r="AY906" s="253" t="s">
        <v>151</v>
      </c>
    </row>
    <row r="907" s="13" customFormat="1">
      <c r="A907" s="13"/>
      <c r="B907" s="242"/>
      <c r="C907" s="243"/>
      <c r="D907" s="244" t="s">
        <v>160</v>
      </c>
      <c r="E907" s="245" t="s">
        <v>19</v>
      </c>
      <c r="F907" s="246" t="s">
        <v>1115</v>
      </c>
      <c r="G907" s="243"/>
      <c r="H907" s="247">
        <v>75.560000000000002</v>
      </c>
      <c r="I907" s="248"/>
      <c r="J907" s="243"/>
      <c r="K907" s="243"/>
      <c r="L907" s="249"/>
      <c r="M907" s="250"/>
      <c r="N907" s="251"/>
      <c r="O907" s="251"/>
      <c r="P907" s="251"/>
      <c r="Q907" s="251"/>
      <c r="R907" s="251"/>
      <c r="S907" s="251"/>
      <c r="T907" s="252"/>
      <c r="U907" s="13"/>
      <c r="V907" s="13"/>
      <c r="W907" s="13"/>
      <c r="X907" s="13"/>
      <c r="Y907" s="13"/>
      <c r="Z907" s="13"/>
      <c r="AA907" s="13"/>
      <c r="AB907" s="13"/>
      <c r="AC907" s="13"/>
      <c r="AD907" s="13"/>
      <c r="AE907" s="13"/>
      <c r="AT907" s="253" t="s">
        <v>160</v>
      </c>
      <c r="AU907" s="253" t="s">
        <v>86</v>
      </c>
      <c r="AV907" s="13" t="s">
        <v>86</v>
      </c>
      <c r="AW907" s="13" t="s">
        <v>37</v>
      </c>
      <c r="AX907" s="13" t="s">
        <v>76</v>
      </c>
      <c r="AY907" s="253" t="s">
        <v>151</v>
      </c>
    </row>
    <row r="908" s="15" customFormat="1">
      <c r="A908" s="15"/>
      <c r="B908" s="267"/>
      <c r="C908" s="268"/>
      <c r="D908" s="244" t="s">
        <v>160</v>
      </c>
      <c r="E908" s="269" t="s">
        <v>19</v>
      </c>
      <c r="F908" s="270" t="s">
        <v>172</v>
      </c>
      <c r="G908" s="268"/>
      <c r="H908" s="271">
        <v>245</v>
      </c>
      <c r="I908" s="272"/>
      <c r="J908" s="268"/>
      <c r="K908" s="268"/>
      <c r="L908" s="273"/>
      <c r="M908" s="274"/>
      <c r="N908" s="275"/>
      <c r="O908" s="275"/>
      <c r="P908" s="275"/>
      <c r="Q908" s="275"/>
      <c r="R908" s="275"/>
      <c r="S908" s="275"/>
      <c r="T908" s="276"/>
      <c r="U908" s="15"/>
      <c r="V908" s="15"/>
      <c r="W908" s="15"/>
      <c r="X908" s="15"/>
      <c r="Y908" s="15"/>
      <c r="Z908" s="15"/>
      <c r="AA908" s="15"/>
      <c r="AB908" s="15"/>
      <c r="AC908" s="15"/>
      <c r="AD908" s="15"/>
      <c r="AE908" s="15"/>
      <c r="AT908" s="277" t="s">
        <v>160</v>
      </c>
      <c r="AU908" s="277" t="s">
        <v>86</v>
      </c>
      <c r="AV908" s="15" t="s">
        <v>158</v>
      </c>
      <c r="AW908" s="15" t="s">
        <v>37</v>
      </c>
      <c r="AX908" s="15" t="s">
        <v>83</v>
      </c>
      <c r="AY908" s="277" t="s">
        <v>151</v>
      </c>
    </row>
    <row r="909" s="2" customFormat="1" ht="16.5" customHeight="1">
      <c r="A909" s="41"/>
      <c r="B909" s="42"/>
      <c r="C909" s="229" t="s">
        <v>1116</v>
      </c>
      <c r="D909" s="229" t="s">
        <v>154</v>
      </c>
      <c r="E909" s="230" t="s">
        <v>1117</v>
      </c>
      <c r="F909" s="231" t="s">
        <v>1118</v>
      </c>
      <c r="G909" s="232" t="s">
        <v>157</v>
      </c>
      <c r="H909" s="233">
        <v>229</v>
      </c>
      <c r="I909" s="234"/>
      <c r="J909" s="235">
        <f>ROUND(I909*H909,2)</f>
        <v>0</v>
      </c>
      <c r="K909" s="231" t="s">
        <v>165</v>
      </c>
      <c r="L909" s="47"/>
      <c r="M909" s="236" t="s">
        <v>19</v>
      </c>
      <c r="N909" s="237" t="s">
        <v>47</v>
      </c>
      <c r="O909" s="87"/>
      <c r="P909" s="238">
        <f>O909*H909</f>
        <v>0</v>
      </c>
      <c r="Q909" s="238">
        <v>1.0000000000000001E-05</v>
      </c>
      <c r="R909" s="238">
        <f>Q909*H909</f>
        <v>0.0022900000000000004</v>
      </c>
      <c r="S909" s="238">
        <v>0</v>
      </c>
      <c r="T909" s="239">
        <f>S909*H909</f>
        <v>0</v>
      </c>
      <c r="U909" s="41"/>
      <c r="V909" s="41"/>
      <c r="W909" s="41"/>
      <c r="X909" s="41"/>
      <c r="Y909" s="41"/>
      <c r="Z909" s="41"/>
      <c r="AA909" s="41"/>
      <c r="AB909" s="41"/>
      <c r="AC909" s="41"/>
      <c r="AD909" s="41"/>
      <c r="AE909" s="41"/>
      <c r="AR909" s="240" t="s">
        <v>266</v>
      </c>
      <c r="AT909" s="240" t="s">
        <v>154</v>
      </c>
      <c r="AU909" s="240" t="s">
        <v>86</v>
      </c>
      <c r="AY909" s="20" t="s">
        <v>151</v>
      </c>
      <c r="BE909" s="241">
        <f>IF(N909="základní",J909,0)</f>
        <v>0</v>
      </c>
      <c r="BF909" s="241">
        <f>IF(N909="snížená",J909,0)</f>
        <v>0</v>
      </c>
      <c r="BG909" s="241">
        <f>IF(N909="zákl. přenesená",J909,0)</f>
        <v>0</v>
      </c>
      <c r="BH909" s="241">
        <f>IF(N909="sníž. přenesená",J909,0)</f>
        <v>0</v>
      </c>
      <c r="BI909" s="241">
        <f>IF(N909="nulová",J909,0)</f>
        <v>0</v>
      </c>
      <c r="BJ909" s="20" t="s">
        <v>83</v>
      </c>
      <c r="BK909" s="241">
        <f>ROUND(I909*H909,2)</f>
        <v>0</v>
      </c>
      <c r="BL909" s="20" t="s">
        <v>266</v>
      </c>
      <c r="BM909" s="240" t="s">
        <v>1119</v>
      </c>
    </row>
    <row r="910" s="14" customFormat="1">
      <c r="A910" s="14"/>
      <c r="B910" s="257"/>
      <c r="C910" s="258"/>
      <c r="D910" s="244" t="s">
        <v>160</v>
      </c>
      <c r="E910" s="259" t="s">
        <v>19</v>
      </c>
      <c r="F910" s="260" t="s">
        <v>344</v>
      </c>
      <c r="G910" s="258"/>
      <c r="H910" s="259" t="s">
        <v>19</v>
      </c>
      <c r="I910" s="261"/>
      <c r="J910" s="258"/>
      <c r="K910" s="258"/>
      <c r="L910" s="262"/>
      <c r="M910" s="263"/>
      <c r="N910" s="264"/>
      <c r="O910" s="264"/>
      <c r="P910" s="264"/>
      <c r="Q910" s="264"/>
      <c r="R910" s="264"/>
      <c r="S910" s="264"/>
      <c r="T910" s="265"/>
      <c r="U910" s="14"/>
      <c r="V910" s="14"/>
      <c r="W910" s="14"/>
      <c r="X910" s="14"/>
      <c r="Y910" s="14"/>
      <c r="Z910" s="14"/>
      <c r="AA910" s="14"/>
      <c r="AB910" s="14"/>
      <c r="AC910" s="14"/>
      <c r="AD910" s="14"/>
      <c r="AE910" s="14"/>
      <c r="AT910" s="266" t="s">
        <v>160</v>
      </c>
      <c r="AU910" s="266" t="s">
        <v>86</v>
      </c>
      <c r="AV910" s="14" t="s">
        <v>83</v>
      </c>
      <c r="AW910" s="14" t="s">
        <v>37</v>
      </c>
      <c r="AX910" s="14" t="s">
        <v>76</v>
      </c>
      <c r="AY910" s="266" t="s">
        <v>151</v>
      </c>
    </row>
    <row r="911" s="13" customFormat="1">
      <c r="A911" s="13"/>
      <c r="B911" s="242"/>
      <c r="C911" s="243"/>
      <c r="D911" s="244" t="s">
        <v>160</v>
      </c>
      <c r="E911" s="245" t="s">
        <v>19</v>
      </c>
      <c r="F911" s="246" t="s">
        <v>417</v>
      </c>
      <c r="G911" s="243"/>
      <c r="H911" s="247">
        <v>229</v>
      </c>
      <c r="I911" s="248"/>
      <c r="J911" s="243"/>
      <c r="K911" s="243"/>
      <c r="L911" s="249"/>
      <c r="M911" s="250"/>
      <c r="N911" s="251"/>
      <c r="O911" s="251"/>
      <c r="P911" s="251"/>
      <c r="Q911" s="251"/>
      <c r="R911" s="251"/>
      <c r="S911" s="251"/>
      <c r="T911" s="252"/>
      <c r="U911" s="13"/>
      <c r="V911" s="13"/>
      <c r="W911" s="13"/>
      <c r="X911" s="13"/>
      <c r="Y911" s="13"/>
      <c r="Z911" s="13"/>
      <c r="AA911" s="13"/>
      <c r="AB911" s="13"/>
      <c r="AC911" s="13"/>
      <c r="AD911" s="13"/>
      <c r="AE911" s="13"/>
      <c r="AT911" s="253" t="s">
        <v>160</v>
      </c>
      <c r="AU911" s="253" t="s">
        <v>86</v>
      </c>
      <c r="AV911" s="13" t="s">
        <v>86</v>
      </c>
      <c r="AW911" s="13" t="s">
        <v>37</v>
      </c>
      <c r="AX911" s="13" t="s">
        <v>83</v>
      </c>
      <c r="AY911" s="253" t="s">
        <v>151</v>
      </c>
    </row>
    <row r="912" s="2" customFormat="1" ht="24" customHeight="1">
      <c r="A912" s="41"/>
      <c r="B912" s="42"/>
      <c r="C912" s="229" t="s">
        <v>1120</v>
      </c>
      <c r="D912" s="229" t="s">
        <v>154</v>
      </c>
      <c r="E912" s="230" t="s">
        <v>1121</v>
      </c>
      <c r="F912" s="231" t="s">
        <v>1122</v>
      </c>
      <c r="G912" s="232" t="s">
        <v>157</v>
      </c>
      <c r="H912" s="233">
        <v>706</v>
      </c>
      <c r="I912" s="234"/>
      <c r="J912" s="235">
        <f>ROUND(I912*H912,2)</f>
        <v>0</v>
      </c>
      <c r="K912" s="231" t="s">
        <v>165</v>
      </c>
      <c r="L912" s="47"/>
      <c r="M912" s="236" t="s">
        <v>19</v>
      </c>
      <c r="N912" s="237" t="s">
        <v>47</v>
      </c>
      <c r="O912" s="87"/>
      <c r="P912" s="238">
        <f>O912*H912</f>
        <v>0</v>
      </c>
      <c r="Q912" s="238">
        <v>0.00025999999999999998</v>
      </c>
      <c r="R912" s="238">
        <f>Q912*H912</f>
        <v>0.18355999999999997</v>
      </c>
      <c r="S912" s="238">
        <v>0</v>
      </c>
      <c r="T912" s="239">
        <f>S912*H912</f>
        <v>0</v>
      </c>
      <c r="U912" s="41"/>
      <c r="V912" s="41"/>
      <c r="W912" s="41"/>
      <c r="X912" s="41"/>
      <c r="Y912" s="41"/>
      <c r="Z912" s="41"/>
      <c r="AA912" s="41"/>
      <c r="AB912" s="41"/>
      <c r="AC912" s="41"/>
      <c r="AD912" s="41"/>
      <c r="AE912" s="41"/>
      <c r="AR912" s="240" t="s">
        <v>266</v>
      </c>
      <c r="AT912" s="240" t="s">
        <v>154</v>
      </c>
      <c r="AU912" s="240" t="s">
        <v>86</v>
      </c>
      <c r="AY912" s="20" t="s">
        <v>151</v>
      </c>
      <c r="BE912" s="241">
        <f>IF(N912="základní",J912,0)</f>
        <v>0</v>
      </c>
      <c r="BF912" s="241">
        <f>IF(N912="snížená",J912,0)</f>
        <v>0</v>
      </c>
      <c r="BG912" s="241">
        <f>IF(N912="zákl. přenesená",J912,0)</f>
        <v>0</v>
      </c>
      <c r="BH912" s="241">
        <f>IF(N912="sníž. přenesená",J912,0)</f>
        <v>0</v>
      </c>
      <c r="BI912" s="241">
        <f>IF(N912="nulová",J912,0)</f>
        <v>0</v>
      </c>
      <c r="BJ912" s="20" t="s">
        <v>83</v>
      </c>
      <c r="BK912" s="241">
        <f>ROUND(I912*H912,2)</f>
        <v>0</v>
      </c>
      <c r="BL912" s="20" t="s">
        <v>266</v>
      </c>
      <c r="BM912" s="240" t="s">
        <v>1123</v>
      </c>
    </row>
    <row r="913" s="13" customFormat="1">
      <c r="A913" s="13"/>
      <c r="B913" s="242"/>
      <c r="C913" s="243"/>
      <c r="D913" s="244" t="s">
        <v>160</v>
      </c>
      <c r="E913" s="245" t="s">
        <v>19</v>
      </c>
      <c r="F913" s="246" t="s">
        <v>1124</v>
      </c>
      <c r="G913" s="243"/>
      <c r="H913" s="247">
        <v>706</v>
      </c>
      <c r="I913" s="248"/>
      <c r="J913" s="243"/>
      <c r="K913" s="243"/>
      <c r="L913" s="249"/>
      <c r="M913" s="299"/>
      <c r="N913" s="300"/>
      <c r="O913" s="300"/>
      <c r="P913" s="300"/>
      <c r="Q913" s="300"/>
      <c r="R913" s="300"/>
      <c r="S913" s="300"/>
      <c r="T913" s="301"/>
      <c r="U913" s="13"/>
      <c r="V913" s="13"/>
      <c r="W913" s="13"/>
      <c r="X913" s="13"/>
      <c r="Y913" s="13"/>
      <c r="Z913" s="13"/>
      <c r="AA913" s="13"/>
      <c r="AB913" s="13"/>
      <c r="AC913" s="13"/>
      <c r="AD913" s="13"/>
      <c r="AE913" s="13"/>
      <c r="AT913" s="253" t="s">
        <v>160</v>
      </c>
      <c r="AU913" s="253" t="s">
        <v>86</v>
      </c>
      <c r="AV913" s="13" t="s">
        <v>86</v>
      </c>
      <c r="AW913" s="13" t="s">
        <v>37</v>
      </c>
      <c r="AX913" s="13" t="s">
        <v>83</v>
      </c>
      <c r="AY913" s="253" t="s">
        <v>151</v>
      </c>
    </row>
    <row r="914" s="2" customFormat="1" ht="6.96" customHeight="1">
      <c r="A914" s="41"/>
      <c r="B914" s="62"/>
      <c r="C914" s="63"/>
      <c r="D914" s="63"/>
      <c r="E914" s="63"/>
      <c r="F914" s="63"/>
      <c r="G914" s="63"/>
      <c r="H914" s="63"/>
      <c r="I914" s="178"/>
      <c r="J914" s="63"/>
      <c r="K914" s="63"/>
      <c r="L914" s="47"/>
      <c r="M914" s="41"/>
      <c r="O914" s="41"/>
      <c r="P914" s="41"/>
      <c r="Q914" s="41"/>
      <c r="R914" s="41"/>
      <c r="S914" s="41"/>
      <c r="T914" s="41"/>
      <c r="U914" s="41"/>
      <c r="V914" s="41"/>
      <c r="W914" s="41"/>
      <c r="X914" s="41"/>
      <c r="Y914" s="41"/>
      <c r="Z914" s="41"/>
      <c r="AA914" s="41"/>
      <c r="AB914" s="41"/>
      <c r="AC914" s="41"/>
      <c r="AD914" s="41"/>
      <c r="AE914" s="41"/>
    </row>
  </sheetData>
  <sheetProtection sheet="1" autoFilter="0" formatColumns="0" formatRows="0" objects="1" scenarios="1" spinCount="100000" saltValue="2xGiXc3QmUgMSUsKoJopTJGKX1yv6VyZRSLCS4jNzp0cEMDVqK9V/tXsFObkn17NmLCzKGHabbM1KDghXhGuQQ==" hashValue="FkRq3h/m6JNRxNDOkCSRfeNGJyfMpgnumYp4VSg7KoNYCJAl7AL9U3mA3T2UbvvfGaqKaKtAjYSNltpT+e1v/A==" algorithmName="SHA-512" password="CC35"/>
  <autoFilter ref="C100:K913"/>
  <mergeCells count="12">
    <mergeCell ref="E7:H7"/>
    <mergeCell ref="E9:H9"/>
    <mergeCell ref="E11:H11"/>
    <mergeCell ref="E20:H20"/>
    <mergeCell ref="E29:H29"/>
    <mergeCell ref="E50:H50"/>
    <mergeCell ref="E52:H52"/>
    <mergeCell ref="E54:H54"/>
    <mergeCell ref="E89:H89"/>
    <mergeCell ref="E91:H91"/>
    <mergeCell ref="E93:H9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41"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1"/>
      <c r="L2" s="1"/>
      <c r="M2" s="1"/>
      <c r="N2" s="1"/>
      <c r="O2" s="1"/>
      <c r="P2" s="1"/>
      <c r="Q2" s="1"/>
      <c r="R2" s="1"/>
      <c r="S2" s="1"/>
      <c r="T2" s="1"/>
      <c r="U2" s="1"/>
      <c r="V2" s="1"/>
      <c r="AT2" s="20" t="s">
        <v>94</v>
      </c>
    </row>
    <row r="3" s="1" customFormat="1" ht="6.96" customHeight="1">
      <c r="B3" s="142"/>
      <c r="C3" s="143"/>
      <c r="D3" s="143"/>
      <c r="E3" s="143"/>
      <c r="F3" s="143"/>
      <c r="G3" s="143"/>
      <c r="H3" s="143"/>
      <c r="I3" s="144"/>
      <c r="J3" s="143"/>
      <c r="K3" s="143"/>
      <c r="L3" s="23"/>
      <c r="AT3" s="20" t="s">
        <v>86</v>
      </c>
    </row>
    <row r="4" s="1" customFormat="1" ht="24.96" customHeight="1">
      <c r="B4" s="23"/>
      <c r="D4" s="145" t="s">
        <v>111</v>
      </c>
      <c r="I4" s="141"/>
      <c r="L4" s="23"/>
      <c r="M4" s="146" t="s">
        <v>10</v>
      </c>
      <c r="AT4" s="20" t="s">
        <v>4</v>
      </c>
    </row>
    <row r="5" s="1" customFormat="1" ht="6.96" customHeight="1">
      <c r="B5" s="23"/>
      <c r="I5" s="141"/>
      <c r="L5" s="23"/>
    </row>
    <row r="6" s="1" customFormat="1" ht="12" customHeight="1">
      <c r="B6" s="23"/>
      <c r="D6" s="147" t="s">
        <v>16</v>
      </c>
      <c r="I6" s="141"/>
      <c r="L6" s="23"/>
    </row>
    <row r="7" s="1" customFormat="1" ht="16.5" customHeight="1">
      <c r="B7" s="23"/>
      <c r="E7" s="148" t="str">
        <f>'Rekapitulace stavby'!K6</f>
        <v>ZŠ K.H.Máchy v Doksech stavební úpravy sociálních zařízení</v>
      </c>
      <c r="F7" s="147"/>
      <c r="G7" s="147"/>
      <c r="H7" s="147"/>
      <c r="I7" s="141"/>
      <c r="L7" s="23"/>
    </row>
    <row r="8" s="1" customFormat="1" ht="12" customHeight="1">
      <c r="B8" s="23"/>
      <c r="D8" s="147" t="s">
        <v>112</v>
      </c>
      <c r="I8" s="141"/>
      <c r="L8" s="23"/>
    </row>
    <row r="9" s="2" customFormat="1" ht="16.5" customHeight="1">
      <c r="A9" s="41"/>
      <c r="B9" s="47"/>
      <c r="C9" s="41"/>
      <c r="D9" s="41"/>
      <c r="E9" s="148" t="s">
        <v>113</v>
      </c>
      <c r="F9" s="41"/>
      <c r="G9" s="41"/>
      <c r="H9" s="41"/>
      <c r="I9" s="149"/>
      <c r="J9" s="41"/>
      <c r="K9" s="41"/>
      <c r="L9" s="150"/>
      <c r="S9" s="41"/>
      <c r="T9" s="41"/>
      <c r="U9" s="41"/>
      <c r="V9" s="41"/>
      <c r="W9" s="41"/>
      <c r="X9" s="41"/>
      <c r="Y9" s="41"/>
      <c r="Z9" s="41"/>
      <c r="AA9" s="41"/>
      <c r="AB9" s="41"/>
      <c r="AC9" s="41"/>
      <c r="AD9" s="41"/>
      <c r="AE9" s="41"/>
    </row>
    <row r="10" s="2" customFormat="1" ht="12" customHeight="1">
      <c r="A10" s="41"/>
      <c r="B10" s="47"/>
      <c r="C10" s="41"/>
      <c r="D10" s="147" t="s">
        <v>114</v>
      </c>
      <c r="E10" s="41"/>
      <c r="F10" s="41"/>
      <c r="G10" s="41"/>
      <c r="H10" s="41"/>
      <c r="I10" s="149"/>
      <c r="J10" s="41"/>
      <c r="K10" s="41"/>
      <c r="L10" s="150"/>
      <c r="S10" s="41"/>
      <c r="T10" s="41"/>
      <c r="U10" s="41"/>
      <c r="V10" s="41"/>
      <c r="W10" s="41"/>
      <c r="X10" s="41"/>
      <c r="Y10" s="41"/>
      <c r="Z10" s="41"/>
      <c r="AA10" s="41"/>
      <c r="AB10" s="41"/>
      <c r="AC10" s="41"/>
      <c r="AD10" s="41"/>
      <c r="AE10" s="41"/>
    </row>
    <row r="11" s="2" customFormat="1" ht="16.5" customHeight="1">
      <c r="A11" s="41"/>
      <c r="B11" s="47"/>
      <c r="C11" s="41"/>
      <c r="D11" s="41"/>
      <c r="E11" s="151" t="s">
        <v>1125</v>
      </c>
      <c r="F11" s="41"/>
      <c r="G11" s="41"/>
      <c r="H11" s="41"/>
      <c r="I11" s="149"/>
      <c r="J11" s="41"/>
      <c r="K11" s="41"/>
      <c r="L11" s="150"/>
      <c r="S11" s="41"/>
      <c r="T11" s="41"/>
      <c r="U11" s="41"/>
      <c r="V11" s="41"/>
      <c r="W11" s="41"/>
      <c r="X11" s="41"/>
      <c r="Y11" s="41"/>
      <c r="Z11" s="41"/>
      <c r="AA11" s="41"/>
      <c r="AB11" s="41"/>
      <c r="AC11" s="41"/>
      <c r="AD11" s="41"/>
      <c r="AE11" s="41"/>
    </row>
    <row r="12" s="2" customFormat="1">
      <c r="A12" s="41"/>
      <c r="B12" s="47"/>
      <c r="C12" s="41"/>
      <c r="D12" s="41"/>
      <c r="E12" s="41"/>
      <c r="F12" s="41"/>
      <c r="G12" s="41"/>
      <c r="H12" s="41"/>
      <c r="I12" s="149"/>
      <c r="J12" s="41"/>
      <c r="K12" s="41"/>
      <c r="L12" s="150"/>
      <c r="S12" s="41"/>
      <c r="T12" s="41"/>
      <c r="U12" s="41"/>
      <c r="V12" s="41"/>
      <c r="W12" s="41"/>
      <c r="X12" s="41"/>
      <c r="Y12" s="41"/>
      <c r="Z12" s="41"/>
      <c r="AA12" s="41"/>
      <c r="AB12" s="41"/>
      <c r="AC12" s="41"/>
      <c r="AD12" s="41"/>
      <c r="AE12" s="41"/>
    </row>
    <row r="13" s="2" customFormat="1" ht="12" customHeight="1">
      <c r="A13" s="41"/>
      <c r="B13" s="47"/>
      <c r="C13" s="41"/>
      <c r="D13" s="147" t="s">
        <v>18</v>
      </c>
      <c r="E13" s="41"/>
      <c r="F13" s="136" t="s">
        <v>85</v>
      </c>
      <c r="G13" s="41"/>
      <c r="H13" s="41"/>
      <c r="I13" s="152" t="s">
        <v>20</v>
      </c>
      <c r="J13" s="136" t="s">
        <v>19</v>
      </c>
      <c r="K13" s="41"/>
      <c r="L13" s="150"/>
      <c r="S13" s="41"/>
      <c r="T13" s="41"/>
      <c r="U13" s="41"/>
      <c r="V13" s="41"/>
      <c r="W13" s="41"/>
      <c r="X13" s="41"/>
      <c r="Y13" s="41"/>
      <c r="Z13" s="41"/>
      <c r="AA13" s="41"/>
      <c r="AB13" s="41"/>
      <c r="AC13" s="41"/>
      <c r="AD13" s="41"/>
      <c r="AE13" s="41"/>
    </row>
    <row r="14" s="2" customFormat="1" ht="12" customHeight="1">
      <c r="A14" s="41"/>
      <c r="B14" s="47"/>
      <c r="C14" s="41"/>
      <c r="D14" s="147" t="s">
        <v>21</v>
      </c>
      <c r="E14" s="41"/>
      <c r="F14" s="136" t="s">
        <v>22</v>
      </c>
      <c r="G14" s="41"/>
      <c r="H14" s="41"/>
      <c r="I14" s="152" t="s">
        <v>23</v>
      </c>
      <c r="J14" s="153" t="str">
        <f>'Rekapitulace stavby'!AN8</f>
        <v>30. 7. 2019</v>
      </c>
      <c r="K14" s="41"/>
      <c r="L14" s="150"/>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149"/>
      <c r="J15" s="41"/>
      <c r="K15" s="41"/>
      <c r="L15" s="150"/>
      <c r="S15" s="41"/>
      <c r="T15" s="41"/>
      <c r="U15" s="41"/>
      <c r="V15" s="41"/>
      <c r="W15" s="41"/>
      <c r="X15" s="41"/>
      <c r="Y15" s="41"/>
      <c r="Z15" s="41"/>
      <c r="AA15" s="41"/>
      <c r="AB15" s="41"/>
      <c r="AC15" s="41"/>
      <c r="AD15" s="41"/>
      <c r="AE15" s="41"/>
    </row>
    <row r="16" s="2" customFormat="1" ht="12" customHeight="1">
      <c r="A16" s="41"/>
      <c r="B16" s="47"/>
      <c r="C16" s="41"/>
      <c r="D16" s="147" t="s">
        <v>25</v>
      </c>
      <c r="E16" s="41"/>
      <c r="F16" s="41"/>
      <c r="G16" s="41"/>
      <c r="H16" s="41"/>
      <c r="I16" s="152" t="s">
        <v>26</v>
      </c>
      <c r="J16" s="136" t="s">
        <v>27</v>
      </c>
      <c r="K16" s="41"/>
      <c r="L16" s="150"/>
      <c r="S16" s="41"/>
      <c r="T16" s="41"/>
      <c r="U16" s="41"/>
      <c r="V16" s="41"/>
      <c r="W16" s="41"/>
      <c r="X16" s="41"/>
      <c r="Y16" s="41"/>
      <c r="Z16" s="41"/>
      <c r="AA16" s="41"/>
      <c r="AB16" s="41"/>
      <c r="AC16" s="41"/>
      <c r="AD16" s="41"/>
      <c r="AE16" s="41"/>
    </row>
    <row r="17" s="2" customFormat="1" ht="18" customHeight="1">
      <c r="A17" s="41"/>
      <c r="B17" s="47"/>
      <c r="C17" s="41"/>
      <c r="D17" s="41"/>
      <c r="E17" s="136" t="s">
        <v>28</v>
      </c>
      <c r="F17" s="41"/>
      <c r="G17" s="41"/>
      <c r="H17" s="41"/>
      <c r="I17" s="152" t="s">
        <v>29</v>
      </c>
      <c r="J17" s="136" t="s">
        <v>30</v>
      </c>
      <c r="K17" s="41"/>
      <c r="L17" s="150"/>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149"/>
      <c r="J18" s="41"/>
      <c r="K18" s="41"/>
      <c r="L18" s="150"/>
      <c r="S18" s="41"/>
      <c r="T18" s="41"/>
      <c r="U18" s="41"/>
      <c r="V18" s="41"/>
      <c r="W18" s="41"/>
      <c r="X18" s="41"/>
      <c r="Y18" s="41"/>
      <c r="Z18" s="41"/>
      <c r="AA18" s="41"/>
      <c r="AB18" s="41"/>
      <c r="AC18" s="41"/>
      <c r="AD18" s="41"/>
      <c r="AE18" s="41"/>
    </row>
    <row r="19" s="2" customFormat="1" ht="12" customHeight="1">
      <c r="A19" s="41"/>
      <c r="B19" s="47"/>
      <c r="C19" s="41"/>
      <c r="D19" s="147" t="s">
        <v>31</v>
      </c>
      <c r="E19" s="41"/>
      <c r="F19" s="41"/>
      <c r="G19" s="41"/>
      <c r="H19" s="41"/>
      <c r="I19" s="152" t="s">
        <v>26</v>
      </c>
      <c r="J19" s="36" t="str">
        <f>'Rekapitulace stavby'!AN13</f>
        <v>Vyplň údaj</v>
      </c>
      <c r="K19" s="41"/>
      <c r="L19" s="150"/>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52" t="s">
        <v>29</v>
      </c>
      <c r="J20" s="36" t="str">
        <f>'Rekapitulace stavby'!AN14</f>
        <v>Vyplň údaj</v>
      </c>
      <c r="K20" s="41"/>
      <c r="L20" s="150"/>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149"/>
      <c r="J21" s="41"/>
      <c r="K21" s="41"/>
      <c r="L21" s="150"/>
      <c r="S21" s="41"/>
      <c r="T21" s="41"/>
      <c r="U21" s="41"/>
      <c r="V21" s="41"/>
      <c r="W21" s="41"/>
      <c r="X21" s="41"/>
      <c r="Y21" s="41"/>
      <c r="Z21" s="41"/>
      <c r="AA21" s="41"/>
      <c r="AB21" s="41"/>
      <c r="AC21" s="41"/>
      <c r="AD21" s="41"/>
      <c r="AE21" s="41"/>
    </row>
    <row r="22" s="2" customFormat="1" ht="12" customHeight="1">
      <c r="A22" s="41"/>
      <c r="B22" s="47"/>
      <c r="C22" s="41"/>
      <c r="D22" s="147" t="s">
        <v>33</v>
      </c>
      <c r="E22" s="41"/>
      <c r="F22" s="41"/>
      <c r="G22" s="41"/>
      <c r="H22" s="41"/>
      <c r="I22" s="152" t="s">
        <v>26</v>
      </c>
      <c r="J22" s="136" t="s">
        <v>34</v>
      </c>
      <c r="K22" s="41"/>
      <c r="L22" s="150"/>
      <c r="S22" s="41"/>
      <c r="T22" s="41"/>
      <c r="U22" s="41"/>
      <c r="V22" s="41"/>
      <c r="W22" s="41"/>
      <c r="X22" s="41"/>
      <c r="Y22" s="41"/>
      <c r="Z22" s="41"/>
      <c r="AA22" s="41"/>
      <c r="AB22" s="41"/>
      <c r="AC22" s="41"/>
      <c r="AD22" s="41"/>
      <c r="AE22" s="41"/>
    </row>
    <row r="23" s="2" customFormat="1" ht="18" customHeight="1">
      <c r="A23" s="41"/>
      <c r="B23" s="47"/>
      <c r="C23" s="41"/>
      <c r="D23" s="41"/>
      <c r="E23" s="136" t="s">
        <v>35</v>
      </c>
      <c r="F23" s="41"/>
      <c r="G23" s="41"/>
      <c r="H23" s="41"/>
      <c r="I23" s="152" t="s">
        <v>29</v>
      </c>
      <c r="J23" s="136" t="s">
        <v>36</v>
      </c>
      <c r="K23" s="41"/>
      <c r="L23" s="150"/>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149"/>
      <c r="J24" s="41"/>
      <c r="K24" s="41"/>
      <c r="L24" s="150"/>
      <c r="S24" s="41"/>
      <c r="T24" s="41"/>
      <c r="U24" s="41"/>
      <c r="V24" s="41"/>
      <c r="W24" s="41"/>
      <c r="X24" s="41"/>
      <c r="Y24" s="41"/>
      <c r="Z24" s="41"/>
      <c r="AA24" s="41"/>
      <c r="AB24" s="41"/>
      <c r="AC24" s="41"/>
      <c r="AD24" s="41"/>
      <c r="AE24" s="41"/>
    </row>
    <row r="25" s="2" customFormat="1" ht="12" customHeight="1">
      <c r="A25" s="41"/>
      <c r="B25" s="47"/>
      <c r="C25" s="41"/>
      <c r="D25" s="147" t="s">
        <v>38</v>
      </c>
      <c r="E25" s="41"/>
      <c r="F25" s="41"/>
      <c r="G25" s="41"/>
      <c r="H25" s="41"/>
      <c r="I25" s="152" t="s">
        <v>26</v>
      </c>
      <c r="J25" s="136" t="str">
        <f>IF('Rekapitulace stavby'!AN19="","",'Rekapitulace stavby'!AN19)</f>
        <v/>
      </c>
      <c r="K25" s="41"/>
      <c r="L25" s="150"/>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52" t="s">
        <v>29</v>
      </c>
      <c r="J26" s="136" t="str">
        <f>IF('Rekapitulace stavby'!AN20="","",'Rekapitulace stavby'!AN20)</f>
        <v/>
      </c>
      <c r="K26" s="41"/>
      <c r="L26" s="150"/>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149"/>
      <c r="J27" s="41"/>
      <c r="K27" s="41"/>
      <c r="L27" s="150"/>
      <c r="S27" s="41"/>
      <c r="T27" s="41"/>
      <c r="U27" s="41"/>
      <c r="V27" s="41"/>
      <c r="W27" s="41"/>
      <c r="X27" s="41"/>
      <c r="Y27" s="41"/>
      <c r="Z27" s="41"/>
      <c r="AA27" s="41"/>
      <c r="AB27" s="41"/>
      <c r="AC27" s="41"/>
      <c r="AD27" s="41"/>
      <c r="AE27" s="41"/>
    </row>
    <row r="28" s="2" customFormat="1" ht="12" customHeight="1">
      <c r="A28" s="41"/>
      <c r="B28" s="47"/>
      <c r="C28" s="41"/>
      <c r="D28" s="147" t="s">
        <v>40</v>
      </c>
      <c r="E28" s="41"/>
      <c r="F28" s="41"/>
      <c r="G28" s="41"/>
      <c r="H28" s="41"/>
      <c r="I28" s="149"/>
      <c r="J28" s="41"/>
      <c r="K28" s="41"/>
      <c r="L28" s="150"/>
      <c r="S28" s="41"/>
      <c r="T28" s="41"/>
      <c r="U28" s="41"/>
      <c r="V28" s="41"/>
      <c r="W28" s="41"/>
      <c r="X28" s="41"/>
      <c r="Y28" s="41"/>
      <c r="Z28" s="41"/>
      <c r="AA28" s="41"/>
      <c r="AB28" s="41"/>
      <c r="AC28" s="41"/>
      <c r="AD28" s="41"/>
      <c r="AE28" s="41"/>
    </row>
    <row r="29" s="8" customFormat="1" ht="16.5" customHeight="1">
      <c r="A29" s="154"/>
      <c r="B29" s="155"/>
      <c r="C29" s="154"/>
      <c r="D29" s="154"/>
      <c r="E29" s="156" t="s">
        <v>19</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1"/>
      <c r="B30" s="47"/>
      <c r="C30" s="41"/>
      <c r="D30" s="41"/>
      <c r="E30" s="41"/>
      <c r="F30" s="41"/>
      <c r="G30" s="41"/>
      <c r="H30" s="41"/>
      <c r="I30" s="149"/>
      <c r="J30" s="41"/>
      <c r="K30" s="41"/>
      <c r="L30" s="150"/>
      <c r="S30" s="41"/>
      <c r="T30" s="41"/>
      <c r="U30" s="41"/>
      <c r="V30" s="41"/>
      <c r="W30" s="41"/>
      <c r="X30" s="41"/>
      <c r="Y30" s="41"/>
      <c r="Z30" s="41"/>
      <c r="AA30" s="41"/>
      <c r="AB30" s="41"/>
      <c r="AC30" s="41"/>
      <c r="AD30" s="41"/>
      <c r="AE30" s="41"/>
    </row>
    <row r="31" s="2" customFormat="1" ht="6.96" customHeight="1">
      <c r="A31" s="41"/>
      <c r="B31" s="47"/>
      <c r="C31" s="41"/>
      <c r="D31" s="159"/>
      <c r="E31" s="159"/>
      <c r="F31" s="159"/>
      <c r="G31" s="159"/>
      <c r="H31" s="159"/>
      <c r="I31" s="160"/>
      <c r="J31" s="159"/>
      <c r="K31" s="159"/>
      <c r="L31" s="150"/>
      <c r="S31" s="41"/>
      <c r="T31" s="41"/>
      <c r="U31" s="41"/>
      <c r="V31" s="41"/>
      <c r="W31" s="41"/>
      <c r="X31" s="41"/>
      <c r="Y31" s="41"/>
      <c r="Z31" s="41"/>
      <c r="AA31" s="41"/>
      <c r="AB31" s="41"/>
      <c r="AC31" s="41"/>
      <c r="AD31" s="41"/>
      <c r="AE31" s="41"/>
    </row>
    <row r="32" s="2" customFormat="1" ht="25.44" customHeight="1">
      <c r="A32" s="41"/>
      <c r="B32" s="47"/>
      <c r="C32" s="41"/>
      <c r="D32" s="161" t="s">
        <v>42</v>
      </c>
      <c r="E32" s="41"/>
      <c r="F32" s="41"/>
      <c r="G32" s="41"/>
      <c r="H32" s="41"/>
      <c r="I32" s="149"/>
      <c r="J32" s="162">
        <f>ROUND(J100, 2)</f>
        <v>0</v>
      </c>
      <c r="K32" s="41"/>
      <c r="L32" s="150"/>
      <c r="S32" s="41"/>
      <c r="T32" s="41"/>
      <c r="U32" s="41"/>
      <c r="V32" s="41"/>
      <c r="W32" s="41"/>
      <c r="X32" s="41"/>
      <c r="Y32" s="41"/>
      <c r="Z32" s="41"/>
      <c r="AA32" s="41"/>
      <c r="AB32" s="41"/>
      <c r="AC32" s="41"/>
      <c r="AD32" s="41"/>
      <c r="AE32" s="41"/>
    </row>
    <row r="33" s="2" customFormat="1" ht="6.96" customHeight="1">
      <c r="A33" s="41"/>
      <c r="B33" s="47"/>
      <c r="C33" s="41"/>
      <c r="D33" s="159"/>
      <c r="E33" s="159"/>
      <c r="F33" s="159"/>
      <c r="G33" s="159"/>
      <c r="H33" s="159"/>
      <c r="I33" s="160"/>
      <c r="J33" s="159"/>
      <c r="K33" s="159"/>
      <c r="L33" s="150"/>
      <c r="S33" s="41"/>
      <c r="T33" s="41"/>
      <c r="U33" s="41"/>
      <c r="V33" s="41"/>
      <c r="W33" s="41"/>
      <c r="X33" s="41"/>
      <c r="Y33" s="41"/>
      <c r="Z33" s="41"/>
      <c r="AA33" s="41"/>
      <c r="AB33" s="41"/>
      <c r="AC33" s="41"/>
      <c r="AD33" s="41"/>
      <c r="AE33" s="41"/>
    </row>
    <row r="34" s="2" customFormat="1" ht="14.4" customHeight="1">
      <c r="A34" s="41"/>
      <c r="B34" s="47"/>
      <c r="C34" s="41"/>
      <c r="D34" s="41"/>
      <c r="E34" s="41"/>
      <c r="F34" s="163" t="s">
        <v>44</v>
      </c>
      <c r="G34" s="41"/>
      <c r="H34" s="41"/>
      <c r="I34" s="164" t="s">
        <v>43</v>
      </c>
      <c r="J34" s="163" t="s">
        <v>45</v>
      </c>
      <c r="K34" s="41"/>
      <c r="L34" s="150"/>
      <c r="S34" s="41"/>
      <c r="T34" s="41"/>
      <c r="U34" s="41"/>
      <c r="V34" s="41"/>
      <c r="W34" s="41"/>
      <c r="X34" s="41"/>
      <c r="Y34" s="41"/>
      <c r="Z34" s="41"/>
      <c r="AA34" s="41"/>
      <c r="AB34" s="41"/>
      <c r="AC34" s="41"/>
      <c r="AD34" s="41"/>
      <c r="AE34" s="41"/>
    </row>
    <row r="35" s="2" customFormat="1" ht="14.4" customHeight="1">
      <c r="A35" s="41"/>
      <c r="B35" s="47"/>
      <c r="C35" s="41"/>
      <c r="D35" s="165" t="s">
        <v>46</v>
      </c>
      <c r="E35" s="147" t="s">
        <v>47</v>
      </c>
      <c r="F35" s="166">
        <f>ROUND((SUM(BE100:BE346)),  2)</f>
        <v>0</v>
      </c>
      <c r="G35" s="41"/>
      <c r="H35" s="41"/>
      <c r="I35" s="167">
        <v>0.20999999999999999</v>
      </c>
      <c r="J35" s="166">
        <f>ROUND(((SUM(BE100:BE346))*I35),  2)</f>
        <v>0</v>
      </c>
      <c r="K35" s="41"/>
      <c r="L35" s="150"/>
      <c r="S35" s="41"/>
      <c r="T35" s="41"/>
      <c r="U35" s="41"/>
      <c r="V35" s="41"/>
      <c r="W35" s="41"/>
      <c r="X35" s="41"/>
      <c r="Y35" s="41"/>
      <c r="Z35" s="41"/>
      <c r="AA35" s="41"/>
      <c r="AB35" s="41"/>
      <c r="AC35" s="41"/>
      <c r="AD35" s="41"/>
      <c r="AE35" s="41"/>
    </row>
    <row r="36" s="2" customFormat="1" ht="14.4" customHeight="1">
      <c r="A36" s="41"/>
      <c r="B36" s="47"/>
      <c r="C36" s="41"/>
      <c r="D36" s="41"/>
      <c r="E36" s="147" t="s">
        <v>48</v>
      </c>
      <c r="F36" s="166">
        <f>ROUND((SUM(BF100:BF346)),  2)</f>
        <v>0</v>
      </c>
      <c r="G36" s="41"/>
      <c r="H36" s="41"/>
      <c r="I36" s="167">
        <v>0.14999999999999999</v>
      </c>
      <c r="J36" s="166">
        <f>ROUND(((SUM(BF100:BF346))*I36),  2)</f>
        <v>0</v>
      </c>
      <c r="K36" s="41"/>
      <c r="L36" s="150"/>
      <c r="S36" s="41"/>
      <c r="T36" s="41"/>
      <c r="U36" s="41"/>
      <c r="V36" s="41"/>
      <c r="W36" s="41"/>
      <c r="X36" s="41"/>
      <c r="Y36" s="41"/>
      <c r="Z36" s="41"/>
      <c r="AA36" s="41"/>
      <c r="AB36" s="41"/>
      <c r="AC36" s="41"/>
      <c r="AD36" s="41"/>
      <c r="AE36" s="41"/>
    </row>
    <row r="37" hidden="1" s="2" customFormat="1" ht="14.4" customHeight="1">
      <c r="A37" s="41"/>
      <c r="B37" s="47"/>
      <c r="C37" s="41"/>
      <c r="D37" s="41"/>
      <c r="E37" s="147" t="s">
        <v>49</v>
      </c>
      <c r="F37" s="166">
        <f>ROUND((SUM(BG100:BG346)),  2)</f>
        <v>0</v>
      </c>
      <c r="G37" s="41"/>
      <c r="H37" s="41"/>
      <c r="I37" s="167">
        <v>0.20999999999999999</v>
      </c>
      <c r="J37" s="166">
        <f>0</f>
        <v>0</v>
      </c>
      <c r="K37" s="41"/>
      <c r="L37" s="150"/>
      <c r="S37" s="41"/>
      <c r="T37" s="41"/>
      <c r="U37" s="41"/>
      <c r="V37" s="41"/>
      <c r="W37" s="41"/>
      <c r="X37" s="41"/>
      <c r="Y37" s="41"/>
      <c r="Z37" s="41"/>
      <c r="AA37" s="41"/>
      <c r="AB37" s="41"/>
      <c r="AC37" s="41"/>
      <c r="AD37" s="41"/>
      <c r="AE37" s="41"/>
    </row>
    <row r="38" hidden="1" s="2" customFormat="1" ht="14.4" customHeight="1">
      <c r="A38" s="41"/>
      <c r="B38" s="47"/>
      <c r="C38" s="41"/>
      <c r="D38" s="41"/>
      <c r="E38" s="147" t="s">
        <v>50</v>
      </c>
      <c r="F38" s="166">
        <f>ROUND((SUM(BH100:BH346)),  2)</f>
        <v>0</v>
      </c>
      <c r="G38" s="41"/>
      <c r="H38" s="41"/>
      <c r="I38" s="167">
        <v>0.14999999999999999</v>
      </c>
      <c r="J38" s="166">
        <f>0</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51</v>
      </c>
      <c r="F39" s="166">
        <f>ROUND((SUM(BI100:BI346)),  2)</f>
        <v>0</v>
      </c>
      <c r="G39" s="41"/>
      <c r="H39" s="41"/>
      <c r="I39" s="167">
        <v>0</v>
      </c>
      <c r="J39" s="166">
        <f>0</f>
        <v>0</v>
      </c>
      <c r="K39" s="41"/>
      <c r="L39" s="150"/>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149"/>
      <c r="J40" s="41"/>
      <c r="K40" s="41"/>
      <c r="L40" s="150"/>
      <c r="S40" s="41"/>
      <c r="T40" s="41"/>
      <c r="U40" s="41"/>
      <c r="V40" s="41"/>
      <c r="W40" s="41"/>
      <c r="X40" s="41"/>
      <c r="Y40" s="41"/>
      <c r="Z40" s="41"/>
      <c r="AA40" s="41"/>
      <c r="AB40" s="41"/>
      <c r="AC40" s="41"/>
      <c r="AD40" s="41"/>
      <c r="AE40" s="41"/>
    </row>
    <row r="41" s="2" customFormat="1" ht="25.44" customHeight="1">
      <c r="A41" s="41"/>
      <c r="B41" s="47"/>
      <c r="C41" s="168"/>
      <c r="D41" s="169" t="s">
        <v>52</v>
      </c>
      <c r="E41" s="170"/>
      <c r="F41" s="170"/>
      <c r="G41" s="171" t="s">
        <v>53</v>
      </c>
      <c r="H41" s="172" t="s">
        <v>54</v>
      </c>
      <c r="I41" s="173"/>
      <c r="J41" s="174">
        <f>SUM(J32:J39)</f>
        <v>0</v>
      </c>
      <c r="K41" s="175"/>
      <c r="L41" s="150"/>
      <c r="S41" s="41"/>
      <c r="T41" s="41"/>
      <c r="U41" s="41"/>
      <c r="V41" s="41"/>
      <c r="W41" s="41"/>
      <c r="X41" s="41"/>
      <c r="Y41" s="41"/>
      <c r="Z41" s="41"/>
      <c r="AA41" s="41"/>
      <c r="AB41" s="41"/>
      <c r="AC41" s="41"/>
      <c r="AD41" s="41"/>
      <c r="AE41" s="41"/>
    </row>
    <row r="42" s="2" customFormat="1" ht="14.4" customHeight="1">
      <c r="A42" s="41"/>
      <c r="B42" s="176"/>
      <c r="C42" s="177"/>
      <c r="D42" s="177"/>
      <c r="E42" s="177"/>
      <c r="F42" s="177"/>
      <c r="G42" s="177"/>
      <c r="H42" s="177"/>
      <c r="I42" s="178"/>
      <c r="J42" s="177"/>
      <c r="K42" s="177"/>
      <c r="L42" s="150"/>
      <c r="S42" s="41"/>
      <c r="T42" s="41"/>
      <c r="U42" s="41"/>
      <c r="V42" s="41"/>
      <c r="W42" s="41"/>
      <c r="X42" s="41"/>
      <c r="Y42" s="41"/>
      <c r="Z42" s="41"/>
      <c r="AA42" s="41"/>
      <c r="AB42" s="41"/>
      <c r="AC42" s="41"/>
      <c r="AD42" s="41"/>
      <c r="AE42" s="41"/>
    </row>
    <row r="46" s="2" customFormat="1" ht="6.96" customHeight="1">
      <c r="A46" s="41"/>
      <c r="B46" s="179"/>
      <c r="C46" s="180"/>
      <c r="D46" s="180"/>
      <c r="E46" s="180"/>
      <c r="F46" s="180"/>
      <c r="G46" s="180"/>
      <c r="H46" s="180"/>
      <c r="I46" s="181"/>
      <c r="J46" s="180"/>
      <c r="K46" s="180"/>
      <c r="L46" s="150"/>
      <c r="S46" s="41"/>
      <c r="T46" s="41"/>
      <c r="U46" s="41"/>
      <c r="V46" s="41"/>
      <c r="W46" s="41"/>
      <c r="X46" s="41"/>
      <c r="Y46" s="41"/>
      <c r="Z46" s="41"/>
      <c r="AA46" s="41"/>
      <c r="AB46" s="41"/>
      <c r="AC46" s="41"/>
      <c r="AD46" s="41"/>
      <c r="AE46" s="41"/>
    </row>
    <row r="47" s="2" customFormat="1" ht="24.96" customHeight="1">
      <c r="A47" s="41"/>
      <c r="B47" s="42"/>
      <c r="C47" s="26" t="s">
        <v>116</v>
      </c>
      <c r="D47" s="43"/>
      <c r="E47" s="43"/>
      <c r="F47" s="43"/>
      <c r="G47" s="43"/>
      <c r="H47" s="43"/>
      <c r="I47" s="149"/>
      <c r="J47" s="43"/>
      <c r="K47" s="43"/>
      <c r="L47" s="150"/>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149"/>
      <c r="J48" s="43"/>
      <c r="K48" s="43"/>
      <c r="L48" s="150"/>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149"/>
      <c r="J49" s="43"/>
      <c r="K49" s="43"/>
      <c r="L49" s="150"/>
      <c r="S49" s="41"/>
      <c r="T49" s="41"/>
      <c r="U49" s="41"/>
      <c r="V49" s="41"/>
      <c r="W49" s="41"/>
      <c r="X49" s="41"/>
      <c r="Y49" s="41"/>
      <c r="Z49" s="41"/>
      <c r="AA49" s="41"/>
      <c r="AB49" s="41"/>
      <c r="AC49" s="41"/>
      <c r="AD49" s="41"/>
      <c r="AE49" s="41"/>
    </row>
    <row r="50" s="2" customFormat="1" ht="16.5" customHeight="1">
      <c r="A50" s="41"/>
      <c r="B50" s="42"/>
      <c r="C50" s="43"/>
      <c r="D50" s="43"/>
      <c r="E50" s="182" t="str">
        <f>E7</f>
        <v>ZŠ K.H.Máchy v Doksech stavební úpravy sociálních zařízení</v>
      </c>
      <c r="F50" s="35"/>
      <c r="G50" s="35"/>
      <c r="H50" s="35"/>
      <c r="I50" s="149"/>
      <c r="J50" s="43"/>
      <c r="K50" s="43"/>
      <c r="L50" s="150"/>
      <c r="S50" s="41"/>
      <c r="T50" s="41"/>
      <c r="U50" s="41"/>
      <c r="V50" s="41"/>
      <c r="W50" s="41"/>
      <c r="X50" s="41"/>
      <c r="Y50" s="41"/>
      <c r="Z50" s="41"/>
      <c r="AA50" s="41"/>
      <c r="AB50" s="41"/>
      <c r="AC50" s="41"/>
      <c r="AD50" s="41"/>
      <c r="AE50" s="41"/>
    </row>
    <row r="51" s="1" customFormat="1" ht="12" customHeight="1">
      <c r="B51" s="24"/>
      <c r="C51" s="35" t="s">
        <v>112</v>
      </c>
      <c r="D51" s="25"/>
      <c r="E51" s="25"/>
      <c r="F51" s="25"/>
      <c r="G51" s="25"/>
      <c r="H51" s="25"/>
      <c r="I51" s="141"/>
      <c r="J51" s="25"/>
      <c r="K51" s="25"/>
      <c r="L51" s="23"/>
    </row>
    <row r="52" s="2" customFormat="1" ht="16.5" customHeight="1">
      <c r="A52" s="41"/>
      <c r="B52" s="42"/>
      <c r="C52" s="43"/>
      <c r="D52" s="43"/>
      <c r="E52" s="182" t="s">
        <v>113</v>
      </c>
      <c r="F52" s="43"/>
      <c r="G52" s="43"/>
      <c r="H52" s="43"/>
      <c r="I52" s="149"/>
      <c r="J52" s="43"/>
      <c r="K52" s="43"/>
      <c r="L52" s="150"/>
      <c r="S52" s="41"/>
      <c r="T52" s="41"/>
      <c r="U52" s="41"/>
      <c r="V52" s="41"/>
      <c r="W52" s="41"/>
      <c r="X52" s="41"/>
      <c r="Y52" s="41"/>
      <c r="Z52" s="41"/>
      <c r="AA52" s="41"/>
      <c r="AB52" s="41"/>
      <c r="AC52" s="41"/>
      <c r="AD52" s="41"/>
      <c r="AE52" s="41"/>
    </row>
    <row r="53" s="2" customFormat="1" ht="12" customHeight="1">
      <c r="A53" s="41"/>
      <c r="B53" s="42"/>
      <c r="C53" s="35" t="s">
        <v>114</v>
      </c>
      <c r="D53" s="43"/>
      <c r="E53" s="43"/>
      <c r="F53" s="43"/>
      <c r="G53" s="43"/>
      <c r="H53" s="43"/>
      <c r="I53" s="149"/>
      <c r="J53" s="43"/>
      <c r="K53" s="43"/>
      <c r="L53" s="150"/>
      <c r="S53" s="41"/>
      <c r="T53" s="41"/>
      <c r="U53" s="41"/>
      <c r="V53" s="41"/>
      <c r="W53" s="41"/>
      <c r="X53" s="41"/>
      <c r="Y53" s="41"/>
      <c r="Z53" s="41"/>
      <c r="AA53" s="41"/>
      <c r="AB53" s="41"/>
      <c r="AC53" s="41"/>
      <c r="AD53" s="41"/>
      <c r="AE53" s="41"/>
    </row>
    <row r="54" s="2" customFormat="1" ht="16.5" customHeight="1">
      <c r="A54" s="41"/>
      <c r="B54" s="42"/>
      <c r="C54" s="43"/>
      <c r="D54" s="43"/>
      <c r="E54" s="72" t="str">
        <f>E11</f>
        <v>D.1.1.4.1. - Zdravotně technické instalace</v>
      </c>
      <c r="F54" s="43"/>
      <c r="G54" s="43"/>
      <c r="H54" s="43"/>
      <c r="I54" s="149"/>
      <c r="J54" s="43"/>
      <c r="K54" s="43"/>
      <c r="L54" s="150"/>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149"/>
      <c r="J55" s="43"/>
      <c r="K55" s="43"/>
      <c r="L55" s="150"/>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Doksy</v>
      </c>
      <c r="G56" s="43"/>
      <c r="H56" s="43"/>
      <c r="I56" s="152" t="s">
        <v>23</v>
      </c>
      <c r="J56" s="75" t="str">
        <f>IF(J14="","",J14)</f>
        <v>30. 7. 2019</v>
      </c>
      <c r="K56" s="43"/>
      <c r="L56" s="150"/>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149"/>
      <c r="J57" s="43"/>
      <c r="K57" s="43"/>
      <c r="L57" s="150"/>
      <c r="S57" s="41"/>
      <c r="T57" s="41"/>
      <c r="U57" s="41"/>
      <c r="V57" s="41"/>
      <c r="W57" s="41"/>
      <c r="X57" s="41"/>
      <c r="Y57" s="41"/>
      <c r="Z57" s="41"/>
      <c r="AA57" s="41"/>
      <c r="AB57" s="41"/>
      <c r="AC57" s="41"/>
      <c r="AD57" s="41"/>
      <c r="AE57" s="41"/>
    </row>
    <row r="58" s="2" customFormat="1" ht="58.2" customHeight="1">
      <c r="A58" s="41"/>
      <c r="B58" s="42"/>
      <c r="C58" s="35" t="s">
        <v>25</v>
      </c>
      <c r="D58" s="43"/>
      <c r="E58" s="43"/>
      <c r="F58" s="30" t="str">
        <f>E17</f>
        <v>Město Doksy náměstí Republiky 193 472 01 Doksy</v>
      </c>
      <c r="G58" s="43"/>
      <c r="H58" s="43"/>
      <c r="I58" s="152" t="s">
        <v>33</v>
      </c>
      <c r="J58" s="39" t="str">
        <f>E23</f>
        <v>BKN,spol.s r.o.Vladislavova 29/I,566 01Vysoké Mýto</v>
      </c>
      <c r="K58" s="43"/>
      <c r="L58" s="150"/>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152" t="s">
        <v>38</v>
      </c>
      <c r="J59" s="39" t="str">
        <f>E26</f>
        <v xml:space="preserve"> </v>
      </c>
      <c r="K59" s="43"/>
      <c r="L59" s="150"/>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149"/>
      <c r="J60" s="43"/>
      <c r="K60" s="43"/>
      <c r="L60" s="150"/>
      <c r="S60" s="41"/>
      <c r="T60" s="41"/>
      <c r="U60" s="41"/>
      <c r="V60" s="41"/>
      <c r="W60" s="41"/>
      <c r="X60" s="41"/>
      <c r="Y60" s="41"/>
      <c r="Z60" s="41"/>
      <c r="AA60" s="41"/>
      <c r="AB60" s="41"/>
      <c r="AC60" s="41"/>
      <c r="AD60" s="41"/>
      <c r="AE60" s="41"/>
    </row>
    <row r="61" s="2" customFormat="1" ht="29.28" customHeight="1">
      <c r="A61" s="41"/>
      <c r="B61" s="42"/>
      <c r="C61" s="183" t="s">
        <v>117</v>
      </c>
      <c r="D61" s="184"/>
      <c r="E61" s="184"/>
      <c r="F61" s="184"/>
      <c r="G61" s="184"/>
      <c r="H61" s="184"/>
      <c r="I61" s="185"/>
      <c r="J61" s="186" t="s">
        <v>118</v>
      </c>
      <c r="K61" s="184"/>
      <c r="L61" s="150"/>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149"/>
      <c r="J62" s="43"/>
      <c r="K62" s="43"/>
      <c r="L62" s="150"/>
      <c r="S62" s="41"/>
      <c r="T62" s="41"/>
      <c r="U62" s="41"/>
      <c r="V62" s="41"/>
      <c r="W62" s="41"/>
      <c r="X62" s="41"/>
      <c r="Y62" s="41"/>
      <c r="Z62" s="41"/>
      <c r="AA62" s="41"/>
      <c r="AB62" s="41"/>
      <c r="AC62" s="41"/>
      <c r="AD62" s="41"/>
      <c r="AE62" s="41"/>
    </row>
    <row r="63" s="2" customFormat="1" ht="22.8" customHeight="1">
      <c r="A63" s="41"/>
      <c r="B63" s="42"/>
      <c r="C63" s="187" t="s">
        <v>74</v>
      </c>
      <c r="D63" s="43"/>
      <c r="E63" s="43"/>
      <c r="F63" s="43"/>
      <c r="G63" s="43"/>
      <c r="H63" s="43"/>
      <c r="I63" s="149"/>
      <c r="J63" s="105">
        <f>J100</f>
        <v>0</v>
      </c>
      <c r="K63" s="43"/>
      <c r="L63" s="150"/>
      <c r="S63" s="41"/>
      <c r="T63" s="41"/>
      <c r="U63" s="41"/>
      <c r="V63" s="41"/>
      <c r="W63" s="41"/>
      <c r="X63" s="41"/>
      <c r="Y63" s="41"/>
      <c r="Z63" s="41"/>
      <c r="AA63" s="41"/>
      <c r="AB63" s="41"/>
      <c r="AC63" s="41"/>
      <c r="AD63" s="41"/>
      <c r="AE63" s="41"/>
      <c r="AU63" s="20" t="s">
        <v>119</v>
      </c>
    </row>
    <row r="64" s="9" customFormat="1" ht="24.96" customHeight="1">
      <c r="A64" s="9"/>
      <c r="B64" s="188"/>
      <c r="C64" s="189"/>
      <c r="D64" s="190" t="s">
        <v>120</v>
      </c>
      <c r="E64" s="191"/>
      <c r="F64" s="191"/>
      <c r="G64" s="191"/>
      <c r="H64" s="191"/>
      <c r="I64" s="192"/>
      <c r="J64" s="193">
        <f>J101</f>
        <v>0</v>
      </c>
      <c r="K64" s="189"/>
      <c r="L64" s="194"/>
      <c r="S64" s="9"/>
      <c r="T64" s="9"/>
      <c r="U64" s="9"/>
      <c r="V64" s="9"/>
      <c r="W64" s="9"/>
      <c r="X64" s="9"/>
      <c r="Y64" s="9"/>
      <c r="Z64" s="9"/>
      <c r="AA64" s="9"/>
      <c r="AB64" s="9"/>
      <c r="AC64" s="9"/>
      <c r="AD64" s="9"/>
      <c r="AE64" s="9"/>
    </row>
    <row r="65" s="10" customFormat="1" ht="19.92" customHeight="1">
      <c r="A65" s="10"/>
      <c r="B65" s="195"/>
      <c r="C65" s="128"/>
      <c r="D65" s="196" t="s">
        <v>123</v>
      </c>
      <c r="E65" s="197"/>
      <c r="F65" s="197"/>
      <c r="G65" s="197"/>
      <c r="H65" s="197"/>
      <c r="I65" s="198"/>
      <c r="J65" s="199">
        <f>J102</f>
        <v>0</v>
      </c>
      <c r="K65" s="128"/>
      <c r="L65" s="200"/>
      <c r="S65" s="10"/>
      <c r="T65" s="10"/>
      <c r="U65" s="10"/>
      <c r="V65" s="10"/>
      <c r="W65" s="10"/>
      <c r="X65" s="10"/>
      <c r="Y65" s="10"/>
      <c r="Z65" s="10"/>
      <c r="AA65" s="10"/>
      <c r="AB65" s="10"/>
      <c r="AC65" s="10"/>
      <c r="AD65" s="10"/>
      <c r="AE65" s="10"/>
    </row>
    <row r="66" s="10" customFormat="1" ht="19.92" customHeight="1">
      <c r="A66" s="10"/>
      <c r="B66" s="195"/>
      <c r="C66" s="128"/>
      <c r="D66" s="196" t="s">
        <v>1126</v>
      </c>
      <c r="E66" s="197"/>
      <c r="F66" s="197"/>
      <c r="G66" s="197"/>
      <c r="H66" s="197"/>
      <c r="I66" s="198"/>
      <c r="J66" s="199">
        <f>J110</f>
        <v>0</v>
      </c>
      <c r="K66" s="128"/>
      <c r="L66" s="200"/>
      <c r="S66" s="10"/>
      <c r="T66" s="10"/>
      <c r="U66" s="10"/>
      <c r="V66" s="10"/>
      <c r="W66" s="10"/>
      <c r="X66" s="10"/>
      <c r="Y66" s="10"/>
      <c r="Z66" s="10"/>
      <c r="AA66" s="10"/>
      <c r="AB66" s="10"/>
      <c r="AC66" s="10"/>
      <c r="AD66" s="10"/>
      <c r="AE66" s="10"/>
    </row>
    <row r="67" s="10" customFormat="1" ht="14.88" customHeight="1">
      <c r="A67" s="10"/>
      <c r="B67" s="195"/>
      <c r="C67" s="128"/>
      <c r="D67" s="196" t="s">
        <v>1127</v>
      </c>
      <c r="E67" s="197"/>
      <c r="F67" s="197"/>
      <c r="G67" s="197"/>
      <c r="H67" s="197"/>
      <c r="I67" s="198"/>
      <c r="J67" s="199">
        <f>J111</f>
        <v>0</v>
      </c>
      <c r="K67" s="128"/>
      <c r="L67" s="200"/>
      <c r="S67" s="10"/>
      <c r="T67" s="10"/>
      <c r="U67" s="10"/>
      <c r="V67" s="10"/>
      <c r="W67" s="10"/>
      <c r="X67" s="10"/>
      <c r="Y67" s="10"/>
      <c r="Z67" s="10"/>
      <c r="AA67" s="10"/>
      <c r="AB67" s="10"/>
      <c r="AC67" s="10"/>
      <c r="AD67" s="10"/>
      <c r="AE67" s="10"/>
    </row>
    <row r="68" s="10" customFormat="1" ht="19.92" customHeight="1">
      <c r="A68" s="10"/>
      <c r="B68" s="195"/>
      <c r="C68" s="128"/>
      <c r="D68" s="196" t="s">
        <v>125</v>
      </c>
      <c r="E68" s="197"/>
      <c r="F68" s="197"/>
      <c r="G68" s="197"/>
      <c r="H68" s="197"/>
      <c r="I68" s="198"/>
      <c r="J68" s="199">
        <f>J114</f>
        <v>0</v>
      </c>
      <c r="K68" s="128"/>
      <c r="L68" s="200"/>
      <c r="S68" s="10"/>
      <c r="T68" s="10"/>
      <c r="U68" s="10"/>
      <c r="V68" s="10"/>
      <c r="W68" s="10"/>
      <c r="X68" s="10"/>
      <c r="Y68" s="10"/>
      <c r="Z68" s="10"/>
      <c r="AA68" s="10"/>
      <c r="AB68" s="10"/>
      <c r="AC68" s="10"/>
      <c r="AD68" s="10"/>
      <c r="AE68" s="10"/>
    </row>
    <row r="69" s="10" customFormat="1" ht="19.92" customHeight="1">
      <c r="A69" s="10"/>
      <c r="B69" s="195"/>
      <c r="C69" s="128"/>
      <c r="D69" s="196" t="s">
        <v>126</v>
      </c>
      <c r="E69" s="197"/>
      <c r="F69" s="197"/>
      <c r="G69" s="197"/>
      <c r="H69" s="197"/>
      <c r="I69" s="198"/>
      <c r="J69" s="199">
        <f>J124</f>
        <v>0</v>
      </c>
      <c r="K69" s="128"/>
      <c r="L69" s="200"/>
      <c r="S69" s="10"/>
      <c r="T69" s="10"/>
      <c r="U69" s="10"/>
      <c r="V69" s="10"/>
      <c r="W69" s="10"/>
      <c r="X69" s="10"/>
      <c r="Y69" s="10"/>
      <c r="Z69" s="10"/>
      <c r="AA69" s="10"/>
      <c r="AB69" s="10"/>
      <c r="AC69" s="10"/>
      <c r="AD69" s="10"/>
      <c r="AE69" s="10"/>
    </row>
    <row r="70" s="9" customFormat="1" ht="24.96" customHeight="1">
      <c r="A70" s="9"/>
      <c r="B70" s="188"/>
      <c r="C70" s="189"/>
      <c r="D70" s="190" t="s">
        <v>127</v>
      </c>
      <c r="E70" s="191"/>
      <c r="F70" s="191"/>
      <c r="G70" s="191"/>
      <c r="H70" s="191"/>
      <c r="I70" s="192"/>
      <c r="J70" s="193">
        <f>J127</f>
        <v>0</v>
      </c>
      <c r="K70" s="189"/>
      <c r="L70" s="194"/>
      <c r="S70" s="9"/>
      <c r="T70" s="9"/>
      <c r="U70" s="9"/>
      <c r="V70" s="9"/>
      <c r="W70" s="9"/>
      <c r="X70" s="9"/>
      <c r="Y70" s="9"/>
      <c r="Z70" s="9"/>
      <c r="AA70" s="9"/>
      <c r="AB70" s="9"/>
      <c r="AC70" s="9"/>
      <c r="AD70" s="9"/>
      <c r="AE70" s="9"/>
    </row>
    <row r="71" s="10" customFormat="1" ht="19.92" customHeight="1">
      <c r="A71" s="10"/>
      <c r="B71" s="195"/>
      <c r="C71" s="128"/>
      <c r="D71" s="196" t="s">
        <v>1128</v>
      </c>
      <c r="E71" s="197"/>
      <c r="F71" s="197"/>
      <c r="G71" s="197"/>
      <c r="H71" s="197"/>
      <c r="I71" s="198"/>
      <c r="J71" s="199">
        <f>J128</f>
        <v>0</v>
      </c>
      <c r="K71" s="128"/>
      <c r="L71" s="200"/>
      <c r="S71" s="10"/>
      <c r="T71" s="10"/>
      <c r="U71" s="10"/>
      <c r="V71" s="10"/>
      <c r="W71" s="10"/>
      <c r="X71" s="10"/>
      <c r="Y71" s="10"/>
      <c r="Z71" s="10"/>
      <c r="AA71" s="10"/>
      <c r="AB71" s="10"/>
      <c r="AC71" s="10"/>
      <c r="AD71" s="10"/>
      <c r="AE71" s="10"/>
    </row>
    <row r="72" s="10" customFormat="1" ht="19.92" customHeight="1">
      <c r="A72" s="10"/>
      <c r="B72" s="195"/>
      <c r="C72" s="128"/>
      <c r="D72" s="196" t="s">
        <v>1129</v>
      </c>
      <c r="E72" s="197"/>
      <c r="F72" s="197"/>
      <c r="G72" s="197"/>
      <c r="H72" s="197"/>
      <c r="I72" s="198"/>
      <c r="J72" s="199">
        <f>J168</f>
        <v>0</v>
      </c>
      <c r="K72" s="128"/>
      <c r="L72" s="200"/>
      <c r="S72" s="10"/>
      <c r="T72" s="10"/>
      <c r="U72" s="10"/>
      <c r="V72" s="10"/>
      <c r="W72" s="10"/>
      <c r="X72" s="10"/>
      <c r="Y72" s="10"/>
      <c r="Z72" s="10"/>
      <c r="AA72" s="10"/>
      <c r="AB72" s="10"/>
      <c r="AC72" s="10"/>
      <c r="AD72" s="10"/>
      <c r="AE72" s="10"/>
    </row>
    <row r="73" s="10" customFormat="1" ht="19.92" customHeight="1">
      <c r="A73" s="10"/>
      <c r="B73" s="195"/>
      <c r="C73" s="128"/>
      <c r="D73" s="196" t="s">
        <v>129</v>
      </c>
      <c r="E73" s="197"/>
      <c r="F73" s="197"/>
      <c r="G73" s="197"/>
      <c r="H73" s="197"/>
      <c r="I73" s="198"/>
      <c r="J73" s="199">
        <f>J235</f>
        <v>0</v>
      </c>
      <c r="K73" s="128"/>
      <c r="L73" s="200"/>
      <c r="S73" s="10"/>
      <c r="T73" s="10"/>
      <c r="U73" s="10"/>
      <c r="V73" s="10"/>
      <c r="W73" s="10"/>
      <c r="X73" s="10"/>
      <c r="Y73" s="10"/>
      <c r="Z73" s="10"/>
      <c r="AA73" s="10"/>
      <c r="AB73" s="10"/>
      <c r="AC73" s="10"/>
      <c r="AD73" s="10"/>
      <c r="AE73" s="10"/>
    </row>
    <row r="74" s="10" customFormat="1" ht="19.92" customHeight="1">
      <c r="A74" s="10"/>
      <c r="B74" s="195"/>
      <c r="C74" s="128"/>
      <c r="D74" s="196" t="s">
        <v>1130</v>
      </c>
      <c r="E74" s="197"/>
      <c r="F74" s="197"/>
      <c r="G74" s="197"/>
      <c r="H74" s="197"/>
      <c r="I74" s="198"/>
      <c r="J74" s="199">
        <f>J307</f>
        <v>0</v>
      </c>
      <c r="K74" s="128"/>
      <c r="L74" s="200"/>
      <c r="S74" s="10"/>
      <c r="T74" s="10"/>
      <c r="U74" s="10"/>
      <c r="V74" s="10"/>
      <c r="W74" s="10"/>
      <c r="X74" s="10"/>
      <c r="Y74" s="10"/>
      <c r="Z74" s="10"/>
      <c r="AA74" s="10"/>
      <c r="AB74" s="10"/>
      <c r="AC74" s="10"/>
      <c r="AD74" s="10"/>
      <c r="AE74" s="10"/>
    </row>
    <row r="75" s="10" customFormat="1" ht="19.92" customHeight="1">
      <c r="A75" s="10"/>
      <c r="B75" s="195"/>
      <c r="C75" s="128"/>
      <c r="D75" s="196" t="s">
        <v>1131</v>
      </c>
      <c r="E75" s="197"/>
      <c r="F75" s="197"/>
      <c r="G75" s="197"/>
      <c r="H75" s="197"/>
      <c r="I75" s="198"/>
      <c r="J75" s="199">
        <f>J313</f>
        <v>0</v>
      </c>
      <c r="K75" s="128"/>
      <c r="L75" s="200"/>
      <c r="S75" s="10"/>
      <c r="T75" s="10"/>
      <c r="U75" s="10"/>
      <c r="V75" s="10"/>
      <c r="W75" s="10"/>
      <c r="X75" s="10"/>
      <c r="Y75" s="10"/>
      <c r="Z75" s="10"/>
      <c r="AA75" s="10"/>
      <c r="AB75" s="10"/>
      <c r="AC75" s="10"/>
      <c r="AD75" s="10"/>
      <c r="AE75" s="10"/>
    </row>
    <row r="76" s="10" customFormat="1" ht="19.92" customHeight="1">
      <c r="A76" s="10"/>
      <c r="B76" s="195"/>
      <c r="C76" s="128"/>
      <c r="D76" s="196" t="s">
        <v>1132</v>
      </c>
      <c r="E76" s="197"/>
      <c r="F76" s="197"/>
      <c r="G76" s="197"/>
      <c r="H76" s="197"/>
      <c r="I76" s="198"/>
      <c r="J76" s="199">
        <f>J320</f>
        <v>0</v>
      </c>
      <c r="K76" s="128"/>
      <c r="L76" s="200"/>
      <c r="S76" s="10"/>
      <c r="T76" s="10"/>
      <c r="U76" s="10"/>
      <c r="V76" s="10"/>
      <c r="W76" s="10"/>
      <c r="X76" s="10"/>
      <c r="Y76" s="10"/>
      <c r="Z76" s="10"/>
      <c r="AA76" s="10"/>
      <c r="AB76" s="10"/>
      <c r="AC76" s="10"/>
      <c r="AD76" s="10"/>
      <c r="AE76" s="10"/>
    </row>
    <row r="77" s="10" customFormat="1" ht="19.92" customHeight="1">
      <c r="A77" s="10"/>
      <c r="B77" s="195"/>
      <c r="C77" s="128"/>
      <c r="D77" s="196" t="s">
        <v>130</v>
      </c>
      <c r="E77" s="197"/>
      <c r="F77" s="197"/>
      <c r="G77" s="197"/>
      <c r="H77" s="197"/>
      <c r="I77" s="198"/>
      <c r="J77" s="199">
        <f>J322</f>
        <v>0</v>
      </c>
      <c r="K77" s="128"/>
      <c r="L77" s="200"/>
      <c r="S77" s="10"/>
      <c r="T77" s="10"/>
      <c r="U77" s="10"/>
      <c r="V77" s="10"/>
      <c r="W77" s="10"/>
      <c r="X77" s="10"/>
      <c r="Y77" s="10"/>
      <c r="Z77" s="10"/>
      <c r="AA77" s="10"/>
      <c r="AB77" s="10"/>
      <c r="AC77" s="10"/>
      <c r="AD77" s="10"/>
      <c r="AE77" s="10"/>
    </row>
    <row r="78" s="10" customFormat="1" ht="19.92" customHeight="1">
      <c r="A78" s="10"/>
      <c r="B78" s="195"/>
      <c r="C78" s="128"/>
      <c r="D78" s="196" t="s">
        <v>133</v>
      </c>
      <c r="E78" s="197"/>
      <c r="F78" s="197"/>
      <c r="G78" s="197"/>
      <c r="H78" s="197"/>
      <c r="I78" s="198"/>
      <c r="J78" s="199">
        <f>J332</f>
        <v>0</v>
      </c>
      <c r="K78" s="128"/>
      <c r="L78" s="200"/>
      <c r="S78" s="10"/>
      <c r="T78" s="10"/>
      <c r="U78" s="10"/>
      <c r="V78" s="10"/>
      <c r="W78" s="10"/>
      <c r="X78" s="10"/>
      <c r="Y78" s="10"/>
      <c r="Z78" s="10"/>
      <c r="AA78" s="10"/>
      <c r="AB78" s="10"/>
      <c r="AC78" s="10"/>
      <c r="AD78" s="10"/>
      <c r="AE78" s="10"/>
    </row>
    <row r="79" s="2" customFormat="1" ht="21.84" customHeight="1">
      <c r="A79" s="41"/>
      <c r="B79" s="42"/>
      <c r="C79" s="43"/>
      <c r="D79" s="43"/>
      <c r="E79" s="43"/>
      <c r="F79" s="43"/>
      <c r="G79" s="43"/>
      <c r="H79" s="43"/>
      <c r="I79" s="149"/>
      <c r="J79" s="43"/>
      <c r="K79" s="43"/>
      <c r="L79" s="150"/>
      <c r="S79" s="41"/>
      <c r="T79" s="41"/>
      <c r="U79" s="41"/>
      <c r="V79" s="41"/>
      <c r="W79" s="41"/>
      <c r="X79" s="41"/>
      <c r="Y79" s="41"/>
      <c r="Z79" s="41"/>
      <c r="AA79" s="41"/>
      <c r="AB79" s="41"/>
      <c r="AC79" s="41"/>
      <c r="AD79" s="41"/>
      <c r="AE79" s="41"/>
    </row>
    <row r="80" s="2" customFormat="1" ht="6.96" customHeight="1">
      <c r="A80" s="41"/>
      <c r="B80" s="62"/>
      <c r="C80" s="63"/>
      <c r="D80" s="63"/>
      <c r="E80" s="63"/>
      <c r="F80" s="63"/>
      <c r="G80" s="63"/>
      <c r="H80" s="63"/>
      <c r="I80" s="178"/>
      <c r="J80" s="63"/>
      <c r="K80" s="63"/>
      <c r="L80" s="150"/>
      <c r="S80" s="41"/>
      <c r="T80" s="41"/>
      <c r="U80" s="41"/>
      <c r="V80" s="41"/>
      <c r="W80" s="41"/>
      <c r="X80" s="41"/>
      <c r="Y80" s="41"/>
      <c r="Z80" s="41"/>
      <c r="AA80" s="41"/>
      <c r="AB80" s="41"/>
      <c r="AC80" s="41"/>
      <c r="AD80" s="41"/>
      <c r="AE80" s="41"/>
    </row>
    <row r="84" s="2" customFormat="1" ht="6.96" customHeight="1">
      <c r="A84" s="41"/>
      <c r="B84" s="64"/>
      <c r="C84" s="65"/>
      <c r="D84" s="65"/>
      <c r="E84" s="65"/>
      <c r="F84" s="65"/>
      <c r="G84" s="65"/>
      <c r="H84" s="65"/>
      <c r="I84" s="181"/>
      <c r="J84" s="65"/>
      <c r="K84" s="65"/>
      <c r="L84" s="150"/>
      <c r="S84" s="41"/>
      <c r="T84" s="41"/>
      <c r="U84" s="41"/>
      <c r="V84" s="41"/>
      <c r="W84" s="41"/>
      <c r="X84" s="41"/>
      <c r="Y84" s="41"/>
      <c r="Z84" s="41"/>
      <c r="AA84" s="41"/>
      <c r="AB84" s="41"/>
      <c r="AC84" s="41"/>
      <c r="AD84" s="41"/>
      <c r="AE84" s="41"/>
    </row>
    <row r="85" s="2" customFormat="1" ht="24.96" customHeight="1">
      <c r="A85" s="41"/>
      <c r="B85" s="42"/>
      <c r="C85" s="26" t="s">
        <v>136</v>
      </c>
      <c r="D85" s="43"/>
      <c r="E85" s="43"/>
      <c r="F85" s="43"/>
      <c r="G85" s="43"/>
      <c r="H85" s="43"/>
      <c r="I85" s="149"/>
      <c r="J85" s="43"/>
      <c r="K85" s="43"/>
      <c r="L85" s="150"/>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149"/>
      <c r="J86" s="43"/>
      <c r="K86" s="43"/>
      <c r="L86" s="150"/>
      <c r="S86" s="41"/>
      <c r="T86" s="41"/>
      <c r="U86" s="41"/>
      <c r="V86" s="41"/>
      <c r="W86" s="41"/>
      <c r="X86" s="41"/>
      <c r="Y86" s="41"/>
      <c r="Z86" s="41"/>
      <c r="AA86" s="41"/>
      <c r="AB86" s="41"/>
      <c r="AC86" s="41"/>
      <c r="AD86" s="41"/>
      <c r="AE86" s="41"/>
    </row>
    <row r="87" s="2" customFormat="1" ht="12" customHeight="1">
      <c r="A87" s="41"/>
      <c r="B87" s="42"/>
      <c r="C87" s="35" t="s">
        <v>16</v>
      </c>
      <c r="D87" s="43"/>
      <c r="E87" s="43"/>
      <c r="F87" s="43"/>
      <c r="G87" s="43"/>
      <c r="H87" s="43"/>
      <c r="I87" s="149"/>
      <c r="J87" s="43"/>
      <c r="K87" s="43"/>
      <c r="L87" s="150"/>
      <c r="S87" s="41"/>
      <c r="T87" s="41"/>
      <c r="U87" s="41"/>
      <c r="V87" s="41"/>
      <c r="W87" s="41"/>
      <c r="X87" s="41"/>
      <c r="Y87" s="41"/>
      <c r="Z87" s="41"/>
      <c r="AA87" s="41"/>
      <c r="AB87" s="41"/>
      <c r="AC87" s="41"/>
      <c r="AD87" s="41"/>
      <c r="AE87" s="41"/>
    </row>
    <row r="88" s="2" customFormat="1" ht="16.5" customHeight="1">
      <c r="A88" s="41"/>
      <c r="B88" s="42"/>
      <c r="C88" s="43"/>
      <c r="D88" s="43"/>
      <c r="E88" s="182" t="str">
        <f>E7</f>
        <v>ZŠ K.H.Máchy v Doksech stavební úpravy sociálních zařízení</v>
      </c>
      <c r="F88" s="35"/>
      <c r="G88" s="35"/>
      <c r="H88" s="35"/>
      <c r="I88" s="149"/>
      <c r="J88" s="43"/>
      <c r="K88" s="43"/>
      <c r="L88" s="150"/>
      <c r="S88" s="41"/>
      <c r="T88" s="41"/>
      <c r="U88" s="41"/>
      <c r="V88" s="41"/>
      <c r="W88" s="41"/>
      <c r="X88" s="41"/>
      <c r="Y88" s="41"/>
      <c r="Z88" s="41"/>
      <c r="AA88" s="41"/>
      <c r="AB88" s="41"/>
      <c r="AC88" s="41"/>
      <c r="AD88" s="41"/>
      <c r="AE88" s="41"/>
    </row>
    <row r="89" s="1" customFormat="1" ht="12" customHeight="1">
      <c r="B89" s="24"/>
      <c r="C89" s="35" t="s">
        <v>112</v>
      </c>
      <c r="D89" s="25"/>
      <c r="E89" s="25"/>
      <c r="F89" s="25"/>
      <c r="G89" s="25"/>
      <c r="H89" s="25"/>
      <c r="I89" s="141"/>
      <c r="J89" s="25"/>
      <c r="K89" s="25"/>
      <c r="L89" s="23"/>
    </row>
    <row r="90" s="2" customFormat="1" ht="16.5" customHeight="1">
      <c r="A90" s="41"/>
      <c r="B90" s="42"/>
      <c r="C90" s="43"/>
      <c r="D90" s="43"/>
      <c r="E90" s="182" t="s">
        <v>113</v>
      </c>
      <c r="F90" s="43"/>
      <c r="G90" s="43"/>
      <c r="H90" s="43"/>
      <c r="I90" s="149"/>
      <c r="J90" s="43"/>
      <c r="K90" s="43"/>
      <c r="L90" s="150"/>
      <c r="S90" s="41"/>
      <c r="T90" s="41"/>
      <c r="U90" s="41"/>
      <c r="V90" s="41"/>
      <c r="W90" s="41"/>
      <c r="X90" s="41"/>
      <c r="Y90" s="41"/>
      <c r="Z90" s="41"/>
      <c r="AA90" s="41"/>
      <c r="AB90" s="41"/>
      <c r="AC90" s="41"/>
      <c r="AD90" s="41"/>
      <c r="AE90" s="41"/>
    </row>
    <row r="91" s="2" customFormat="1" ht="12" customHeight="1">
      <c r="A91" s="41"/>
      <c r="B91" s="42"/>
      <c r="C91" s="35" t="s">
        <v>114</v>
      </c>
      <c r="D91" s="43"/>
      <c r="E91" s="43"/>
      <c r="F91" s="43"/>
      <c r="G91" s="43"/>
      <c r="H91" s="43"/>
      <c r="I91" s="149"/>
      <c r="J91" s="43"/>
      <c r="K91" s="43"/>
      <c r="L91" s="150"/>
      <c r="S91" s="41"/>
      <c r="T91" s="41"/>
      <c r="U91" s="41"/>
      <c r="V91" s="41"/>
      <c r="W91" s="41"/>
      <c r="X91" s="41"/>
      <c r="Y91" s="41"/>
      <c r="Z91" s="41"/>
      <c r="AA91" s="41"/>
      <c r="AB91" s="41"/>
      <c r="AC91" s="41"/>
      <c r="AD91" s="41"/>
      <c r="AE91" s="41"/>
    </row>
    <row r="92" s="2" customFormat="1" ht="16.5" customHeight="1">
      <c r="A92" s="41"/>
      <c r="B92" s="42"/>
      <c r="C92" s="43"/>
      <c r="D92" s="43"/>
      <c r="E92" s="72" t="str">
        <f>E11</f>
        <v>D.1.1.4.1. - Zdravotně technické instalace</v>
      </c>
      <c r="F92" s="43"/>
      <c r="G92" s="43"/>
      <c r="H92" s="43"/>
      <c r="I92" s="149"/>
      <c r="J92" s="43"/>
      <c r="K92" s="43"/>
      <c r="L92" s="150"/>
      <c r="S92" s="41"/>
      <c r="T92" s="41"/>
      <c r="U92" s="41"/>
      <c r="V92" s="41"/>
      <c r="W92" s="41"/>
      <c r="X92" s="41"/>
      <c r="Y92" s="41"/>
      <c r="Z92" s="41"/>
      <c r="AA92" s="41"/>
      <c r="AB92" s="41"/>
      <c r="AC92" s="41"/>
      <c r="AD92" s="41"/>
      <c r="AE92" s="41"/>
    </row>
    <row r="93" s="2" customFormat="1" ht="6.96" customHeight="1">
      <c r="A93" s="41"/>
      <c r="B93" s="42"/>
      <c r="C93" s="43"/>
      <c r="D93" s="43"/>
      <c r="E93" s="43"/>
      <c r="F93" s="43"/>
      <c r="G93" s="43"/>
      <c r="H93" s="43"/>
      <c r="I93" s="149"/>
      <c r="J93" s="43"/>
      <c r="K93" s="43"/>
      <c r="L93" s="150"/>
      <c r="S93" s="41"/>
      <c r="T93" s="41"/>
      <c r="U93" s="41"/>
      <c r="V93" s="41"/>
      <c r="W93" s="41"/>
      <c r="X93" s="41"/>
      <c r="Y93" s="41"/>
      <c r="Z93" s="41"/>
      <c r="AA93" s="41"/>
      <c r="AB93" s="41"/>
      <c r="AC93" s="41"/>
      <c r="AD93" s="41"/>
      <c r="AE93" s="41"/>
    </row>
    <row r="94" s="2" customFormat="1" ht="12" customHeight="1">
      <c r="A94" s="41"/>
      <c r="B94" s="42"/>
      <c r="C94" s="35" t="s">
        <v>21</v>
      </c>
      <c r="D94" s="43"/>
      <c r="E94" s="43"/>
      <c r="F94" s="30" t="str">
        <f>F14</f>
        <v>Doksy</v>
      </c>
      <c r="G94" s="43"/>
      <c r="H94" s="43"/>
      <c r="I94" s="152" t="s">
        <v>23</v>
      </c>
      <c r="J94" s="75" t="str">
        <f>IF(J14="","",J14)</f>
        <v>30. 7. 2019</v>
      </c>
      <c r="K94" s="43"/>
      <c r="L94" s="150"/>
      <c r="S94" s="41"/>
      <c r="T94" s="41"/>
      <c r="U94" s="41"/>
      <c r="V94" s="41"/>
      <c r="W94" s="41"/>
      <c r="X94" s="41"/>
      <c r="Y94" s="41"/>
      <c r="Z94" s="41"/>
      <c r="AA94" s="41"/>
      <c r="AB94" s="41"/>
      <c r="AC94" s="41"/>
      <c r="AD94" s="41"/>
      <c r="AE94" s="41"/>
    </row>
    <row r="95" s="2" customFormat="1" ht="6.96" customHeight="1">
      <c r="A95" s="41"/>
      <c r="B95" s="42"/>
      <c r="C95" s="43"/>
      <c r="D95" s="43"/>
      <c r="E95" s="43"/>
      <c r="F95" s="43"/>
      <c r="G95" s="43"/>
      <c r="H95" s="43"/>
      <c r="I95" s="149"/>
      <c r="J95" s="43"/>
      <c r="K95" s="43"/>
      <c r="L95" s="150"/>
      <c r="S95" s="41"/>
      <c r="T95" s="41"/>
      <c r="U95" s="41"/>
      <c r="V95" s="41"/>
      <c r="W95" s="41"/>
      <c r="X95" s="41"/>
      <c r="Y95" s="41"/>
      <c r="Z95" s="41"/>
      <c r="AA95" s="41"/>
      <c r="AB95" s="41"/>
      <c r="AC95" s="41"/>
      <c r="AD95" s="41"/>
      <c r="AE95" s="41"/>
    </row>
    <row r="96" s="2" customFormat="1" ht="58.2" customHeight="1">
      <c r="A96" s="41"/>
      <c r="B96" s="42"/>
      <c r="C96" s="35" t="s">
        <v>25</v>
      </c>
      <c r="D96" s="43"/>
      <c r="E96" s="43"/>
      <c r="F96" s="30" t="str">
        <f>E17</f>
        <v>Město Doksy náměstí Republiky 193 472 01 Doksy</v>
      </c>
      <c r="G96" s="43"/>
      <c r="H96" s="43"/>
      <c r="I96" s="152" t="s">
        <v>33</v>
      </c>
      <c r="J96" s="39" t="str">
        <f>E23</f>
        <v>BKN,spol.s r.o.Vladislavova 29/I,566 01Vysoké Mýto</v>
      </c>
      <c r="K96" s="43"/>
      <c r="L96" s="150"/>
      <c r="S96" s="41"/>
      <c r="T96" s="41"/>
      <c r="U96" s="41"/>
      <c r="V96" s="41"/>
      <c r="W96" s="41"/>
      <c r="X96" s="41"/>
      <c r="Y96" s="41"/>
      <c r="Z96" s="41"/>
      <c r="AA96" s="41"/>
      <c r="AB96" s="41"/>
      <c r="AC96" s="41"/>
      <c r="AD96" s="41"/>
      <c r="AE96" s="41"/>
    </row>
    <row r="97" s="2" customFormat="1" ht="15.15" customHeight="1">
      <c r="A97" s="41"/>
      <c r="B97" s="42"/>
      <c r="C97" s="35" t="s">
        <v>31</v>
      </c>
      <c r="D97" s="43"/>
      <c r="E97" s="43"/>
      <c r="F97" s="30" t="str">
        <f>IF(E20="","",E20)</f>
        <v>Vyplň údaj</v>
      </c>
      <c r="G97" s="43"/>
      <c r="H97" s="43"/>
      <c r="I97" s="152" t="s">
        <v>38</v>
      </c>
      <c r="J97" s="39" t="str">
        <f>E26</f>
        <v xml:space="preserve"> </v>
      </c>
      <c r="K97" s="43"/>
      <c r="L97" s="150"/>
      <c r="S97" s="41"/>
      <c r="T97" s="41"/>
      <c r="U97" s="41"/>
      <c r="V97" s="41"/>
      <c r="W97" s="41"/>
      <c r="X97" s="41"/>
      <c r="Y97" s="41"/>
      <c r="Z97" s="41"/>
      <c r="AA97" s="41"/>
      <c r="AB97" s="41"/>
      <c r="AC97" s="41"/>
      <c r="AD97" s="41"/>
      <c r="AE97" s="41"/>
    </row>
    <row r="98" s="2" customFormat="1" ht="10.32" customHeight="1">
      <c r="A98" s="41"/>
      <c r="B98" s="42"/>
      <c r="C98" s="43"/>
      <c r="D98" s="43"/>
      <c r="E98" s="43"/>
      <c r="F98" s="43"/>
      <c r="G98" s="43"/>
      <c r="H98" s="43"/>
      <c r="I98" s="149"/>
      <c r="J98" s="43"/>
      <c r="K98" s="43"/>
      <c r="L98" s="150"/>
      <c r="S98" s="41"/>
      <c r="T98" s="41"/>
      <c r="U98" s="41"/>
      <c r="V98" s="41"/>
      <c r="W98" s="41"/>
      <c r="X98" s="41"/>
      <c r="Y98" s="41"/>
      <c r="Z98" s="41"/>
      <c r="AA98" s="41"/>
      <c r="AB98" s="41"/>
      <c r="AC98" s="41"/>
      <c r="AD98" s="41"/>
      <c r="AE98" s="41"/>
    </row>
    <row r="99" s="11" customFormat="1" ht="29.28" customHeight="1">
      <c r="A99" s="201"/>
      <c r="B99" s="202"/>
      <c r="C99" s="203" t="s">
        <v>137</v>
      </c>
      <c r="D99" s="204" t="s">
        <v>61</v>
      </c>
      <c r="E99" s="204" t="s">
        <v>57</v>
      </c>
      <c r="F99" s="204" t="s">
        <v>58</v>
      </c>
      <c r="G99" s="204" t="s">
        <v>138</v>
      </c>
      <c r="H99" s="204" t="s">
        <v>139</v>
      </c>
      <c r="I99" s="205" t="s">
        <v>140</v>
      </c>
      <c r="J99" s="204" t="s">
        <v>118</v>
      </c>
      <c r="K99" s="206" t="s">
        <v>141</v>
      </c>
      <c r="L99" s="207"/>
      <c r="M99" s="95" t="s">
        <v>19</v>
      </c>
      <c r="N99" s="96" t="s">
        <v>46</v>
      </c>
      <c r="O99" s="96" t="s">
        <v>142</v>
      </c>
      <c r="P99" s="96" t="s">
        <v>143</v>
      </c>
      <c r="Q99" s="96" t="s">
        <v>144</v>
      </c>
      <c r="R99" s="96" t="s">
        <v>145</v>
      </c>
      <c r="S99" s="96" t="s">
        <v>146</v>
      </c>
      <c r="T99" s="97" t="s">
        <v>147</v>
      </c>
      <c r="U99" s="201"/>
      <c r="V99" s="201"/>
      <c r="W99" s="201"/>
      <c r="X99" s="201"/>
      <c r="Y99" s="201"/>
      <c r="Z99" s="201"/>
      <c r="AA99" s="201"/>
      <c r="AB99" s="201"/>
      <c r="AC99" s="201"/>
      <c r="AD99" s="201"/>
      <c r="AE99" s="201"/>
    </row>
    <row r="100" s="2" customFormat="1" ht="22.8" customHeight="1">
      <c r="A100" s="41"/>
      <c r="B100" s="42"/>
      <c r="C100" s="102" t="s">
        <v>148</v>
      </c>
      <c r="D100" s="43"/>
      <c r="E100" s="43"/>
      <c r="F100" s="43"/>
      <c r="G100" s="43"/>
      <c r="H100" s="43"/>
      <c r="I100" s="149"/>
      <c r="J100" s="208">
        <f>BK100</f>
        <v>0</v>
      </c>
      <c r="K100" s="43"/>
      <c r="L100" s="47"/>
      <c r="M100" s="98"/>
      <c r="N100" s="209"/>
      <c r="O100" s="99"/>
      <c r="P100" s="210">
        <f>P101+P127</f>
        <v>0</v>
      </c>
      <c r="Q100" s="99"/>
      <c r="R100" s="210">
        <f>R101+R127</f>
        <v>2.8377043</v>
      </c>
      <c r="S100" s="99"/>
      <c r="T100" s="211">
        <f>T101+T127</f>
        <v>0.30913000000000002</v>
      </c>
      <c r="U100" s="41"/>
      <c r="V100" s="41"/>
      <c r="W100" s="41"/>
      <c r="X100" s="41"/>
      <c r="Y100" s="41"/>
      <c r="Z100" s="41"/>
      <c r="AA100" s="41"/>
      <c r="AB100" s="41"/>
      <c r="AC100" s="41"/>
      <c r="AD100" s="41"/>
      <c r="AE100" s="41"/>
      <c r="AT100" s="20" t="s">
        <v>75</v>
      </c>
      <c r="AU100" s="20" t="s">
        <v>119</v>
      </c>
      <c r="BK100" s="212">
        <f>BK101+BK127</f>
        <v>0</v>
      </c>
    </row>
    <row r="101" s="12" customFormat="1" ht="25.92" customHeight="1">
      <c r="A101" s="12"/>
      <c r="B101" s="213"/>
      <c r="C101" s="214"/>
      <c r="D101" s="215" t="s">
        <v>75</v>
      </c>
      <c r="E101" s="216" t="s">
        <v>149</v>
      </c>
      <c r="F101" s="216" t="s">
        <v>150</v>
      </c>
      <c r="G101" s="214"/>
      <c r="H101" s="214"/>
      <c r="I101" s="217"/>
      <c r="J101" s="218">
        <f>BK101</f>
        <v>0</v>
      </c>
      <c r="K101" s="214"/>
      <c r="L101" s="219"/>
      <c r="M101" s="220"/>
      <c r="N101" s="221"/>
      <c r="O101" s="221"/>
      <c r="P101" s="222">
        <f>P102+P110+P114+P124</f>
        <v>0</v>
      </c>
      <c r="Q101" s="221"/>
      <c r="R101" s="222">
        <f>R102+R110+R114+R124</f>
        <v>0.04911030000000001</v>
      </c>
      <c r="S101" s="221"/>
      <c r="T101" s="223">
        <f>T102+T110+T114+T124</f>
        <v>0.10800000000000001</v>
      </c>
      <c r="U101" s="12"/>
      <c r="V101" s="12"/>
      <c r="W101" s="12"/>
      <c r="X101" s="12"/>
      <c r="Y101" s="12"/>
      <c r="Z101" s="12"/>
      <c r="AA101" s="12"/>
      <c r="AB101" s="12"/>
      <c r="AC101" s="12"/>
      <c r="AD101" s="12"/>
      <c r="AE101" s="12"/>
      <c r="AR101" s="224" t="s">
        <v>83</v>
      </c>
      <c r="AT101" s="225" t="s">
        <v>75</v>
      </c>
      <c r="AU101" s="225" t="s">
        <v>76</v>
      </c>
      <c r="AY101" s="224" t="s">
        <v>151</v>
      </c>
      <c r="BK101" s="226">
        <f>BK102+BK110+BK114+BK124</f>
        <v>0</v>
      </c>
    </row>
    <row r="102" s="12" customFormat="1" ht="22.8" customHeight="1">
      <c r="A102" s="12"/>
      <c r="B102" s="213"/>
      <c r="C102" s="214"/>
      <c r="D102" s="215" t="s">
        <v>75</v>
      </c>
      <c r="E102" s="227" t="s">
        <v>192</v>
      </c>
      <c r="F102" s="227" t="s">
        <v>286</v>
      </c>
      <c r="G102" s="214"/>
      <c r="H102" s="214"/>
      <c r="I102" s="217"/>
      <c r="J102" s="228">
        <f>BK102</f>
        <v>0</v>
      </c>
      <c r="K102" s="214"/>
      <c r="L102" s="219"/>
      <c r="M102" s="220"/>
      <c r="N102" s="221"/>
      <c r="O102" s="221"/>
      <c r="P102" s="222">
        <f>SUM(P103:P109)</f>
        <v>0</v>
      </c>
      <c r="Q102" s="221"/>
      <c r="R102" s="222">
        <f>SUM(R103:R109)</f>
        <v>0.04911030000000001</v>
      </c>
      <c r="S102" s="221"/>
      <c r="T102" s="223">
        <f>SUM(T103:T109)</f>
        <v>0</v>
      </c>
      <c r="U102" s="12"/>
      <c r="V102" s="12"/>
      <c r="W102" s="12"/>
      <c r="X102" s="12"/>
      <c r="Y102" s="12"/>
      <c r="Z102" s="12"/>
      <c r="AA102" s="12"/>
      <c r="AB102" s="12"/>
      <c r="AC102" s="12"/>
      <c r="AD102" s="12"/>
      <c r="AE102" s="12"/>
      <c r="AR102" s="224" t="s">
        <v>83</v>
      </c>
      <c r="AT102" s="225" t="s">
        <v>75</v>
      </c>
      <c r="AU102" s="225" t="s">
        <v>83</v>
      </c>
      <c r="AY102" s="224" t="s">
        <v>151</v>
      </c>
      <c r="BK102" s="226">
        <f>SUM(BK103:BK109)</f>
        <v>0</v>
      </c>
    </row>
    <row r="103" s="2" customFormat="1" ht="16.5" customHeight="1">
      <c r="A103" s="41"/>
      <c r="B103" s="42"/>
      <c r="C103" s="229" t="s">
        <v>83</v>
      </c>
      <c r="D103" s="229" t="s">
        <v>154</v>
      </c>
      <c r="E103" s="230" t="s">
        <v>1133</v>
      </c>
      <c r="F103" s="231" t="s">
        <v>1134</v>
      </c>
      <c r="G103" s="232" t="s">
        <v>157</v>
      </c>
      <c r="H103" s="233">
        <v>0.40500000000000003</v>
      </c>
      <c r="I103" s="234"/>
      <c r="J103" s="235">
        <f>ROUND(I103*H103,2)</f>
        <v>0</v>
      </c>
      <c r="K103" s="231" t="s">
        <v>165</v>
      </c>
      <c r="L103" s="47"/>
      <c r="M103" s="236" t="s">
        <v>19</v>
      </c>
      <c r="N103" s="237" t="s">
        <v>47</v>
      </c>
      <c r="O103" s="87"/>
      <c r="P103" s="238">
        <f>O103*H103</f>
        <v>0</v>
      </c>
      <c r="Q103" s="238">
        <v>0.040000000000000001</v>
      </c>
      <c r="R103" s="238">
        <f>Q103*H103</f>
        <v>0.016200000000000003</v>
      </c>
      <c r="S103" s="238">
        <v>0</v>
      </c>
      <c r="T103" s="239">
        <f>S103*H103</f>
        <v>0</v>
      </c>
      <c r="U103" s="41"/>
      <c r="V103" s="41"/>
      <c r="W103" s="41"/>
      <c r="X103" s="41"/>
      <c r="Y103" s="41"/>
      <c r="Z103" s="41"/>
      <c r="AA103" s="41"/>
      <c r="AB103" s="41"/>
      <c r="AC103" s="41"/>
      <c r="AD103" s="41"/>
      <c r="AE103" s="41"/>
      <c r="AR103" s="240" t="s">
        <v>158</v>
      </c>
      <c r="AT103" s="240" t="s">
        <v>154</v>
      </c>
      <c r="AU103" s="240" t="s">
        <v>86</v>
      </c>
      <c r="AY103" s="20" t="s">
        <v>151</v>
      </c>
      <c r="BE103" s="241">
        <f>IF(N103="základní",J103,0)</f>
        <v>0</v>
      </c>
      <c r="BF103" s="241">
        <f>IF(N103="snížená",J103,0)</f>
        <v>0</v>
      </c>
      <c r="BG103" s="241">
        <f>IF(N103="zákl. přenesená",J103,0)</f>
        <v>0</v>
      </c>
      <c r="BH103" s="241">
        <f>IF(N103="sníž. přenesená",J103,0)</f>
        <v>0</v>
      </c>
      <c r="BI103" s="241">
        <f>IF(N103="nulová",J103,0)</f>
        <v>0</v>
      </c>
      <c r="BJ103" s="20" t="s">
        <v>83</v>
      </c>
      <c r="BK103" s="241">
        <f>ROUND(I103*H103,2)</f>
        <v>0</v>
      </c>
      <c r="BL103" s="20" t="s">
        <v>158</v>
      </c>
      <c r="BM103" s="240" t="s">
        <v>1135</v>
      </c>
    </row>
    <row r="104" s="2" customFormat="1">
      <c r="A104" s="41"/>
      <c r="B104" s="42"/>
      <c r="C104" s="43"/>
      <c r="D104" s="244" t="s">
        <v>167</v>
      </c>
      <c r="E104" s="43"/>
      <c r="F104" s="254" t="s">
        <v>1136</v>
      </c>
      <c r="G104" s="43"/>
      <c r="H104" s="43"/>
      <c r="I104" s="149"/>
      <c r="J104" s="43"/>
      <c r="K104" s="43"/>
      <c r="L104" s="47"/>
      <c r="M104" s="255"/>
      <c r="N104" s="256"/>
      <c r="O104" s="87"/>
      <c r="P104" s="87"/>
      <c r="Q104" s="87"/>
      <c r="R104" s="87"/>
      <c r="S104" s="87"/>
      <c r="T104" s="88"/>
      <c r="U104" s="41"/>
      <c r="V104" s="41"/>
      <c r="W104" s="41"/>
      <c r="X104" s="41"/>
      <c r="Y104" s="41"/>
      <c r="Z104" s="41"/>
      <c r="AA104" s="41"/>
      <c r="AB104" s="41"/>
      <c r="AC104" s="41"/>
      <c r="AD104" s="41"/>
      <c r="AE104" s="41"/>
      <c r="AT104" s="20" t="s">
        <v>167</v>
      </c>
      <c r="AU104" s="20" t="s">
        <v>86</v>
      </c>
    </row>
    <row r="105" s="13" customFormat="1">
      <c r="A105" s="13"/>
      <c r="B105" s="242"/>
      <c r="C105" s="243"/>
      <c r="D105" s="244" t="s">
        <v>160</v>
      </c>
      <c r="E105" s="245" t="s">
        <v>19</v>
      </c>
      <c r="F105" s="246" t="s">
        <v>1137</v>
      </c>
      <c r="G105" s="243"/>
      <c r="H105" s="247">
        <v>0.40500000000000003</v>
      </c>
      <c r="I105" s="248"/>
      <c r="J105" s="243"/>
      <c r="K105" s="243"/>
      <c r="L105" s="249"/>
      <c r="M105" s="250"/>
      <c r="N105" s="251"/>
      <c r="O105" s="251"/>
      <c r="P105" s="251"/>
      <c r="Q105" s="251"/>
      <c r="R105" s="251"/>
      <c r="S105" s="251"/>
      <c r="T105" s="252"/>
      <c r="U105" s="13"/>
      <c r="V105" s="13"/>
      <c r="W105" s="13"/>
      <c r="X105" s="13"/>
      <c r="Y105" s="13"/>
      <c r="Z105" s="13"/>
      <c r="AA105" s="13"/>
      <c r="AB105" s="13"/>
      <c r="AC105" s="13"/>
      <c r="AD105" s="13"/>
      <c r="AE105" s="13"/>
      <c r="AT105" s="253" t="s">
        <v>160</v>
      </c>
      <c r="AU105" s="253" t="s">
        <v>86</v>
      </c>
      <c r="AV105" s="13" t="s">
        <v>86</v>
      </c>
      <c r="AW105" s="13" t="s">
        <v>37</v>
      </c>
      <c r="AX105" s="13" t="s">
        <v>83</v>
      </c>
      <c r="AY105" s="253" t="s">
        <v>151</v>
      </c>
    </row>
    <row r="106" s="2" customFormat="1" ht="16.5" customHeight="1">
      <c r="A106" s="41"/>
      <c r="B106" s="42"/>
      <c r="C106" s="229" t="s">
        <v>86</v>
      </c>
      <c r="D106" s="229" t="s">
        <v>154</v>
      </c>
      <c r="E106" s="230" t="s">
        <v>1138</v>
      </c>
      <c r="F106" s="231" t="s">
        <v>1139</v>
      </c>
      <c r="G106" s="232" t="s">
        <v>157</v>
      </c>
      <c r="H106" s="233">
        <v>0.81000000000000005</v>
      </c>
      <c r="I106" s="234"/>
      <c r="J106" s="235">
        <f>ROUND(I106*H106,2)</f>
        <v>0</v>
      </c>
      <c r="K106" s="231" t="s">
        <v>165</v>
      </c>
      <c r="L106" s="47"/>
      <c r="M106" s="236" t="s">
        <v>19</v>
      </c>
      <c r="N106" s="237" t="s">
        <v>47</v>
      </c>
      <c r="O106" s="87"/>
      <c r="P106" s="238">
        <f>O106*H106</f>
        <v>0</v>
      </c>
      <c r="Q106" s="238">
        <v>0.040629999999999999</v>
      </c>
      <c r="R106" s="238">
        <f>Q106*H106</f>
        <v>0.032910300000000003</v>
      </c>
      <c r="S106" s="238">
        <v>0</v>
      </c>
      <c r="T106" s="239">
        <f>S106*H106</f>
        <v>0</v>
      </c>
      <c r="U106" s="41"/>
      <c r="V106" s="41"/>
      <c r="W106" s="41"/>
      <c r="X106" s="41"/>
      <c r="Y106" s="41"/>
      <c r="Z106" s="41"/>
      <c r="AA106" s="41"/>
      <c r="AB106" s="41"/>
      <c r="AC106" s="41"/>
      <c r="AD106" s="41"/>
      <c r="AE106" s="41"/>
      <c r="AR106" s="240" t="s">
        <v>158</v>
      </c>
      <c r="AT106" s="240" t="s">
        <v>154</v>
      </c>
      <c r="AU106" s="240" t="s">
        <v>86</v>
      </c>
      <c r="AY106" s="20" t="s">
        <v>151</v>
      </c>
      <c r="BE106" s="241">
        <f>IF(N106="základní",J106,0)</f>
        <v>0</v>
      </c>
      <c r="BF106" s="241">
        <f>IF(N106="snížená",J106,0)</f>
        <v>0</v>
      </c>
      <c r="BG106" s="241">
        <f>IF(N106="zákl. přenesená",J106,0)</f>
        <v>0</v>
      </c>
      <c r="BH106" s="241">
        <f>IF(N106="sníž. přenesená",J106,0)</f>
        <v>0</v>
      </c>
      <c r="BI106" s="241">
        <f>IF(N106="nulová",J106,0)</f>
        <v>0</v>
      </c>
      <c r="BJ106" s="20" t="s">
        <v>83</v>
      </c>
      <c r="BK106" s="241">
        <f>ROUND(I106*H106,2)</f>
        <v>0</v>
      </c>
      <c r="BL106" s="20" t="s">
        <v>158</v>
      </c>
      <c r="BM106" s="240" t="s">
        <v>1140</v>
      </c>
    </row>
    <row r="107" s="13" customFormat="1">
      <c r="A107" s="13"/>
      <c r="B107" s="242"/>
      <c r="C107" s="243"/>
      <c r="D107" s="244" t="s">
        <v>160</v>
      </c>
      <c r="E107" s="245" t="s">
        <v>19</v>
      </c>
      <c r="F107" s="246" t="s">
        <v>1141</v>
      </c>
      <c r="G107" s="243"/>
      <c r="H107" s="247">
        <v>0.81000000000000005</v>
      </c>
      <c r="I107" s="248"/>
      <c r="J107" s="243"/>
      <c r="K107" s="243"/>
      <c r="L107" s="249"/>
      <c r="M107" s="250"/>
      <c r="N107" s="251"/>
      <c r="O107" s="251"/>
      <c r="P107" s="251"/>
      <c r="Q107" s="251"/>
      <c r="R107" s="251"/>
      <c r="S107" s="251"/>
      <c r="T107" s="252"/>
      <c r="U107" s="13"/>
      <c r="V107" s="13"/>
      <c r="W107" s="13"/>
      <c r="X107" s="13"/>
      <c r="Y107" s="13"/>
      <c r="Z107" s="13"/>
      <c r="AA107" s="13"/>
      <c r="AB107" s="13"/>
      <c r="AC107" s="13"/>
      <c r="AD107" s="13"/>
      <c r="AE107" s="13"/>
      <c r="AT107" s="253" t="s">
        <v>160</v>
      </c>
      <c r="AU107" s="253" t="s">
        <v>86</v>
      </c>
      <c r="AV107" s="13" t="s">
        <v>86</v>
      </c>
      <c r="AW107" s="13" t="s">
        <v>37</v>
      </c>
      <c r="AX107" s="13" t="s">
        <v>83</v>
      </c>
      <c r="AY107" s="253" t="s">
        <v>151</v>
      </c>
    </row>
    <row r="108" s="2" customFormat="1" ht="16.5" customHeight="1">
      <c r="A108" s="41"/>
      <c r="B108" s="42"/>
      <c r="C108" s="229" t="s">
        <v>152</v>
      </c>
      <c r="D108" s="229" t="s">
        <v>154</v>
      </c>
      <c r="E108" s="230" t="s">
        <v>1142</v>
      </c>
      <c r="F108" s="231" t="s">
        <v>1143</v>
      </c>
      <c r="G108" s="232" t="s">
        <v>1144</v>
      </c>
      <c r="H108" s="233">
        <v>1</v>
      </c>
      <c r="I108" s="234"/>
      <c r="J108" s="235">
        <f>ROUND(I108*H108,2)</f>
        <v>0</v>
      </c>
      <c r="K108" s="231" t="s">
        <v>19</v>
      </c>
      <c r="L108" s="47"/>
      <c r="M108" s="236" t="s">
        <v>19</v>
      </c>
      <c r="N108" s="237" t="s">
        <v>47</v>
      </c>
      <c r="O108" s="87"/>
      <c r="P108" s="238">
        <f>O108*H108</f>
        <v>0</v>
      </c>
      <c r="Q108" s="238">
        <v>0</v>
      </c>
      <c r="R108" s="238">
        <f>Q108*H108</f>
        <v>0</v>
      </c>
      <c r="S108" s="238">
        <v>0</v>
      </c>
      <c r="T108" s="239">
        <f>S108*H108</f>
        <v>0</v>
      </c>
      <c r="U108" s="41"/>
      <c r="V108" s="41"/>
      <c r="W108" s="41"/>
      <c r="X108" s="41"/>
      <c r="Y108" s="41"/>
      <c r="Z108" s="41"/>
      <c r="AA108" s="41"/>
      <c r="AB108" s="41"/>
      <c r="AC108" s="41"/>
      <c r="AD108" s="41"/>
      <c r="AE108" s="41"/>
      <c r="AR108" s="240" t="s">
        <v>158</v>
      </c>
      <c r="AT108" s="240" t="s">
        <v>154</v>
      </c>
      <c r="AU108" s="240" t="s">
        <v>86</v>
      </c>
      <c r="AY108" s="20" t="s">
        <v>151</v>
      </c>
      <c r="BE108" s="241">
        <f>IF(N108="základní",J108,0)</f>
        <v>0</v>
      </c>
      <c r="BF108" s="241">
        <f>IF(N108="snížená",J108,0)</f>
        <v>0</v>
      </c>
      <c r="BG108" s="241">
        <f>IF(N108="zákl. přenesená",J108,0)</f>
        <v>0</v>
      </c>
      <c r="BH108" s="241">
        <f>IF(N108="sníž. přenesená",J108,0)</f>
        <v>0</v>
      </c>
      <c r="BI108" s="241">
        <f>IF(N108="nulová",J108,0)</f>
        <v>0</v>
      </c>
      <c r="BJ108" s="20" t="s">
        <v>83</v>
      </c>
      <c r="BK108" s="241">
        <f>ROUND(I108*H108,2)</f>
        <v>0</v>
      </c>
      <c r="BL108" s="20" t="s">
        <v>158</v>
      </c>
      <c r="BM108" s="240" t="s">
        <v>1145</v>
      </c>
    </row>
    <row r="109" s="13" customFormat="1">
      <c r="A109" s="13"/>
      <c r="B109" s="242"/>
      <c r="C109" s="243"/>
      <c r="D109" s="244" t="s">
        <v>160</v>
      </c>
      <c r="E109" s="245" t="s">
        <v>19</v>
      </c>
      <c r="F109" s="246" t="s">
        <v>1146</v>
      </c>
      <c r="G109" s="243"/>
      <c r="H109" s="247">
        <v>1</v>
      </c>
      <c r="I109" s="248"/>
      <c r="J109" s="243"/>
      <c r="K109" s="243"/>
      <c r="L109" s="249"/>
      <c r="M109" s="250"/>
      <c r="N109" s="251"/>
      <c r="O109" s="251"/>
      <c r="P109" s="251"/>
      <c r="Q109" s="251"/>
      <c r="R109" s="251"/>
      <c r="S109" s="251"/>
      <c r="T109" s="252"/>
      <c r="U109" s="13"/>
      <c r="V109" s="13"/>
      <c r="W109" s="13"/>
      <c r="X109" s="13"/>
      <c r="Y109" s="13"/>
      <c r="Z109" s="13"/>
      <c r="AA109" s="13"/>
      <c r="AB109" s="13"/>
      <c r="AC109" s="13"/>
      <c r="AD109" s="13"/>
      <c r="AE109" s="13"/>
      <c r="AT109" s="253" t="s">
        <v>160</v>
      </c>
      <c r="AU109" s="253" t="s">
        <v>86</v>
      </c>
      <c r="AV109" s="13" t="s">
        <v>86</v>
      </c>
      <c r="AW109" s="13" t="s">
        <v>37</v>
      </c>
      <c r="AX109" s="13" t="s">
        <v>83</v>
      </c>
      <c r="AY109" s="253" t="s">
        <v>151</v>
      </c>
    </row>
    <row r="110" s="12" customFormat="1" ht="22.8" customHeight="1">
      <c r="A110" s="12"/>
      <c r="B110" s="213"/>
      <c r="C110" s="214"/>
      <c r="D110" s="215" t="s">
        <v>75</v>
      </c>
      <c r="E110" s="227" t="s">
        <v>218</v>
      </c>
      <c r="F110" s="227" t="s">
        <v>1147</v>
      </c>
      <c r="G110" s="214"/>
      <c r="H110" s="214"/>
      <c r="I110" s="217"/>
      <c r="J110" s="228">
        <f>BK110</f>
        <v>0</v>
      </c>
      <c r="K110" s="214"/>
      <c r="L110" s="219"/>
      <c r="M110" s="220"/>
      <c r="N110" s="221"/>
      <c r="O110" s="221"/>
      <c r="P110" s="222">
        <f>P111</f>
        <v>0</v>
      </c>
      <c r="Q110" s="221"/>
      <c r="R110" s="222">
        <f>R111</f>
        <v>0</v>
      </c>
      <c r="S110" s="221"/>
      <c r="T110" s="223">
        <f>T111</f>
        <v>0.10800000000000001</v>
      </c>
      <c r="U110" s="12"/>
      <c r="V110" s="12"/>
      <c r="W110" s="12"/>
      <c r="X110" s="12"/>
      <c r="Y110" s="12"/>
      <c r="Z110" s="12"/>
      <c r="AA110" s="12"/>
      <c r="AB110" s="12"/>
      <c r="AC110" s="12"/>
      <c r="AD110" s="12"/>
      <c r="AE110" s="12"/>
      <c r="AR110" s="224" t="s">
        <v>83</v>
      </c>
      <c r="AT110" s="225" t="s">
        <v>75</v>
      </c>
      <c r="AU110" s="225" t="s">
        <v>83</v>
      </c>
      <c r="AY110" s="224" t="s">
        <v>151</v>
      </c>
      <c r="BK110" s="226">
        <f>BK111</f>
        <v>0</v>
      </c>
    </row>
    <row r="111" s="12" customFormat="1" ht="20.88" customHeight="1">
      <c r="A111" s="12"/>
      <c r="B111" s="213"/>
      <c r="C111" s="214"/>
      <c r="D111" s="215" t="s">
        <v>75</v>
      </c>
      <c r="E111" s="227" t="s">
        <v>819</v>
      </c>
      <c r="F111" s="227" t="s">
        <v>1148</v>
      </c>
      <c r="G111" s="214"/>
      <c r="H111" s="214"/>
      <c r="I111" s="217"/>
      <c r="J111" s="228">
        <f>BK111</f>
        <v>0</v>
      </c>
      <c r="K111" s="214"/>
      <c r="L111" s="219"/>
      <c r="M111" s="220"/>
      <c r="N111" s="221"/>
      <c r="O111" s="221"/>
      <c r="P111" s="222">
        <f>SUM(P112:P113)</f>
        <v>0</v>
      </c>
      <c r="Q111" s="221"/>
      <c r="R111" s="222">
        <f>SUM(R112:R113)</f>
        <v>0</v>
      </c>
      <c r="S111" s="221"/>
      <c r="T111" s="223">
        <f>SUM(T112:T113)</f>
        <v>0.10800000000000001</v>
      </c>
      <c r="U111" s="12"/>
      <c r="V111" s="12"/>
      <c r="W111" s="12"/>
      <c r="X111" s="12"/>
      <c r="Y111" s="12"/>
      <c r="Z111" s="12"/>
      <c r="AA111" s="12"/>
      <c r="AB111" s="12"/>
      <c r="AC111" s="12"/>
      <c r="AD111" s="12"/>
      <c r="AE111" s="12"/>
      <c r="AR111" s="224" t="s">
        <v>83</v>
      </c>
      <c r="AT111" s="225" t="s">
        <v>75</v>
      </c>
      <c r="AU111" s="225" t="s">
        <v>86</v>
      </c>
      <c r="AY111" s="224" t="s">
        <v>151</v>
      </c>
      <c r="BK111" s="226">
        <f>SUM(BK112:BK113)</f>
        <v>0</v>
      </c>
    </row>
    <row r="112" s="2" customFormat="1" ht="24" customHeight="1">
      <c r="A112" s="41"/>
      <c r="B112" s="42"/>
      <c r="C112" s="229" t="s">
        <v>158</v>
      </c>
      <c r="D112" s="229" t="s">
        <v>154</v>
      </c>
      <c r="E112" s="230" t="s">
        <v>1149</v>
      </c>
      <c r="F112" s="231" t="s">
        <v>1150</v>
      </c>
      <c r="G112" s="232" t="s">
        <v>242</v>
      </c>
      <c r="H112" s="233">
        <v>2.7000000000000002</v>
      </c>
      <c r="I112" s="234"/>
      <c r="J112" s="235">
        <f>ROUND(I112*H112,2)</f>
        <v>0</v>
      </c>
      <c r="K112" s="231" t="s">
        <v>165</v>
      </c>
      <c r="L112" s="47"/>
      <c r="M112" s="236" t="s">
        <v>19</v>
      </c>
      <c r="N112" s="237" t="s">
        <v>47</v>
      </c>
      <c r="O112" s="87"/>
      <c r="P112" s="238">
        <f>O112*H112</f>
        <v>0</v>
      </c>
      <c r="Q112" s="238">
        <v>0</v>
      </c>
      <c r="R112" s="238">
        <f>Q112*H112</f>
        <v>0</v>
      </c>
      <c r="S112" s="238">
        <v>0.040000000000000001</v>
      </c>
      <c r="T112" s="239">
        <f>S112*H112</f>
        <v>0.10800000000000001</v>
      </c>
      <c r="U112" s="41"/>
      <c r="V112" s="41"/>
      <c r="W112" s="41"/>
      <c r="X112" s="41"/>
      <c r="Y112" s="41"/>
      <c r="Z112" s="41"/>
      <c r="AA112" s="41"/>
      <c r="AB112" s="41"/>
      <c r="AC112" s="41"/>
      <c r="AD112" s="41"/>
      <c r="AE112" s="41"/>
      <c r="AR112" s="240" t="s">
        <v>158</v>
      </c>
      <c r="AT112" s="240" t="s">
        <v>154</v>
      </c>
      <c r="AU112" s="240" t="s">
        <v>152</v>
      </c>
      <c r="AY112" s="20" t="s">
        <v>151</v>
      </c>
      <c r="BE112" s="241">
        <f>IF(N112="základní",J112,0)</f>
        <v>0</v>
      </c>
      <c r="BF112" s="241">
        <f>IF(N112="snížená",J112,0)</f>
        <v>0</v>
      </c>
      <c r="BG112" s="241">
        <f>IF(N112="zákl. přenesená",J112,0)</f>
        <v>0</v>
      </c>
      <c r="BH112" s="241">
        <f>IF(N112="sníž. přenesená",J112,0)</f>
        <v>0</v>
      </c>
      <c r="BI112" s="241">
        <f>IF(N112="nulová",J112,0)</f>
        <v>0</v>
      </c>
      <c r="BJ112" s="20" t="s">
        <v>83</v>
      </c>
      <c r="BK112" s="241">
        <f>ROUND(I112*H112,2)</f>
        <v>0</v>
      </c>
      <c r="BL112" s="20" t="s">
        <v>158</v>
      </c>
      <c r="BM112" s="240" t="s">
        <v>1151</v>
      </c>
    </row>
    <row r="113" s="13" customFormat="1">
      <c r="A113" s="13"/>
      <c r="B113" s="242"/>
      <c r="C113" s="243"/>
      <c r="D113" s="244" t="s">
        <v>160</v>
      </c>
      <c r="E113" s="245" t="s">
        <v>19</v>
      </c>
      <c r="F113" s="246" t="s">
        <v>1152</v>
      </c>
      <c r="G113" s="243"/>
      <c r="H113" s="247">
        <v>2.7000000000000002</v>
      </c>
      <c r="I113" s="248"/>
      <c r="J113" s="243"/>
      <c r="K113" s="243"/>
      <c r="L113" s="249"/>
      <c r="M113" s="250"/>
      <c r="N113" s="251"/>
      <c r="O113" s="251"/>
      <c r="P113" s="251"/>
      <c r="Q113" s="251"/>
      <c r="R113" s="251"/>
      <c r="S113" s="251"/>
      <c r="T113" s="252"/>
      <c r="U113" s="13"/>
      <c r="V113" s="13"/>
      <c r="W113" s="13"/>
      <c r="X113" s="13"/>
      <c r="Y113" s="13"/>
      <c r="Z113" s="13"/>
      <c r="AA113" s="13"/>
      <c r="AB113" s="13"/>
      <c r="AC113" s="13"/>
      <c r="AD113" s="13"/>
      <c r="AE113" s="13"/>
      <c r="AT113" s="253" t="s">
        <v>160</v>
      </c>
      <c r="AU113" s="253" t="s">
        <v>152</v>
      </c>
      <c r="AV113" s="13" t="s">
        <v>86</v>
      </c>
      <c r="AW113" s="13" t="s">
        <v>37</v>
      </c>
      <c r="AX113" s="13" t="s">
        <v>83</v>
      </c>
      <c r="AY113" s="253" t="s">
        <v>151</v>
      </c>
    </row>
    <row r="114" s="12" customFormat="1" ht="22.8" customHeight="1">
      <c r="A114" s="12"/>
      <c r="B114" s="213"/>
      <c r="C114" s="214"/>
      <c r="D114" s="215" t="s">
        <v>75</v>
      </c>
      <c r="E114" s="227" t="s">
        <v>551</v>
      </c>
      <c r="F114" s="227" t="s">
        <v>552</v>
      </c>
      <c r="G114" s="214"/>
      <c r="H114" s="214"/>
      <c r="I114" s="217"/>
      <c r="J114" s="228">
        <f>BK114</f>
        <v>0</v>
      </c>
      <c r="K114" s="214"/>
      <c r="L114" s="219"/>
      <c r="M114" s="220"/>
      <c r="N114" s="221"/>
      <c r="O114" s="221"/>
      <c r="P114" s="222">
        <f>SUM(P115:P123)</f>
        <v>0</v>
      </c>
      <c r="Q114" s="221"/>
      <c r="R114" s="222">
        <f>SUM(R115:R123)</f>
        <v>0</v>
      </c>
      <c r="S114" s="221"/>
      <c r="T114" s="223">
        <f>SUM(T115:T123)</f>
        <v>0</v>
      </c>
      <c r="U114" s="12"/>
      <c r="V114" s="12"/>
      <c r="W114" s="12"/>
      <c r="X114" s="12"/>
      <c r="Y114" s="12"/>
      <c r="Z114" s="12"/>
      <c r="AA114" s="12"/>
      <c r="AB114" s="12"/>
      <c r="AC114" s="12"/>
      <c r="AD114" s="12"/>
      <c r="AE114" s="12"/>
      <c r="AR114" s="224" t="s">
        <v>83</v>
      </c>
      <c r="AT114" s="225" t="s">
        <v>75</v>
      </c>
      <c r="AU114" s="225" t="s">
        <v>83</v>
      </c>
      <c r="AY114" s="224" t="s">
        <v>151</v>
      </c>
      <c r="BK114" s="226">
        <f>SUM(BK115:BK123)</f>
        <v>0</v>
      </c>
    </row>
    <row r="115" s="2" customFormat="1" ht="24" customHeight="1">
      <c r="A115" s="41"/>
      <c r="B115" s="42"/>
      <c r="C115" s="229" t="s">
        <v>185</v>
      </c>
      <c r="D115" s="229" t="s">
        <v>154</v>
      </c>
      <c r="E115" s="230" t="s">
        <v>554</v>
      </c>
      <c r="F115" s="231" t="s">
        <v>555</v>
      </c>
      <c r="G115" s="232" t="s">
        <v>180</v>
      </c>
      <c r="H115" s="233">
        <v>0.309</v>
      </c>
      <c r="I115" s="234"/>
      <c r="J115" s="235">
        <f>ROUND(I115*H115,2)</f>
        <v>0</v>
      </c>
      <c r="K115" s="231" t="s">
        <v>165</v>
      </c>
      <c r="L115" s="47"/>
      <c r="M115" s="236" t="s">
        <v>19</v>
      </c>
      <c r="N115" s="237" t="s">
        <v>47</v>
      </c>
      <c r="O115" s="87"/>
      <c r="P115" s="238">
        <f>O115*H115</f>
        <v>0</v>
      </c>
      <c r="Q115" s="238">
        <v>0</v>
      </c>
      <c r="R115" s="238">
        <f>Q115*H115</f>
        <v>0</v>
      </c>
      <c r="S115" s="238">
        <v>0</v>
      </c>
      <c r="T115" s="239">
        <f>S115*H115</f>
        <v>0</v>
      </c>
      <c r="U115" s="41"/>
      <c r="V115" s="41"/>
      <c r="W115" s="41"/>
      <c r="X115" s="41"/>
      <c r="Y115" s="41"/>
      <c r="Z115" s="41"/>
      <c r="AA115" s="41"/>
      <c r="AB115" s="41"/>
      <c r="AC115" s="41"/>
      <c r="AD115" s="41"/>
      <c r="AE115" s="41"/>
      <c r="AR115" s="240" t="s">
        <v>158</v>
      </c>
      <c r="AT115" s="240" t="s">
        <v>154</v>
      </c>
      <c r="AU115" s="240" t="s">
        <v>86</v>
      </c>
      <c r="AY115" s="20" t="s">
        <v>151</v>
      </c>
      <c r="BE115" s="241">
        <f>IF(N115="základní",J115,0)</f>
        <v>0</v>
      </c>
      <c r="BF115" s="241">
        <f>IF(N115="snížená",J115,0)</f>
        <v>0</v>
      </c>
      <c r="BG115" s="241">
        <f>IF(N115="zákl. přenesená",J115,0)</f>
        <v>0</v>
      </c>
      <c r="BH115" s="241">
        <f>IF(N115="sníž. přenesená",J115,0)</f>
        <v>0</v>
      </c>
      <c r="BI115" s="241">
        <f>IF(N115="nulová",J115,0)</f>
        <v>0</v>
      </c>
      <c r="BJ115" s="20" t="s">
        <v>83</v>
      </c>
      <c r="BK115" s="241">
        <f>ROUND(I115*H115,2)</f>
        <v>0</v>
      </c>
      <c r="BL115" s="20" t="s">
        <v>158</v>
      </c>
      <c r="BM115" s="240" t="s">
        <v>1153</v>
      </c>
    </row>
    <row r="116" s="2" customFormat="1">
      <c r="A116" s="41"/>
      <c r="B116" s="42"/>
      <c r="C116" s="43"/>
      <c r="D116" s="244" t="s">
        <v>167</v>
      </c>
      <c r="E116" s="43"/>
      <c r="F116" s="254" t="s">
        <v>557</v>
      </c>
      <c r="G116" s="43"/>
      <c r="H116" s="43"/>
      <c r="I116" s="149"/>
      <c r="J116" s="43"/>
      <c r="K116" s="43"/>
      <c r="L116" s="47"/>
      <c r="M116" s="255"/>
      <c r="N116" s="256"/>
      <c r="O116" s="87"/>
      <c r="P116" s="87"/>
      <c r="Q116" s="87"/>
      <c r="R116" s="87"/>
      <c r="S116" s="87"/>
      <c r="T116" s="88"/>
      <c r="U116" s="41"/>
      <c r="V116" s="41"/>
      <c r="W116" s="41"/>
      <c r="X116" s="41"/>
      <c r="Y116" s="41"/>
      <c r="Z116" s="41"/>
      <c r="AA116" s="41"/>
      <c r="AB116" s="41"/>
      <c r="AC116" s="41"/>
      <c r="AD116" s="41"/>
      <c r="AE116" s="41"/>
      <c r="AT116" s="20" t="s">
        <v>167</v>
      </c>
      <c r="AU116" s="20" t="s">
        <v>86</v>
      </c>
    </row>
    <row r="117" s="2" customFormat="1" ht="24" customHeight="1">
      <c r="A117" s="41"/>
      <c r="B117" s="42"/>
      <c r="C117" s="229" t="s">
        <v>192</v>
      </c>
      <c r="D117" s="229" t="s">
        <v>154</v>
      </c>
      <c r="E117" s="230" t="s">
        <v>565</v>
      </c>
      <c r="F117" s="231" t="s">
        <v>566</v>
      </c>
      <c r="G117" s="232" t="s">
        <v>180</v>
      </c>
      <c r="H117" s="233">
        <v>6.798</v>
      </c>
      <c r="I117" s="234"/>
      <c r="J117" s="235">
        <f>ROUND(I117*H117,2)</f>
        <v>0</v>
      </c>
      <c r="K117" s="231" t="s">
        <v>165</v>
      </c>
      <c r="L117" s="47"/>
      <c r="M117" s="236" t="s">
        <v>19</v>
      </c>
      <c r="N117" s="237" t="s">
        <v>47</v>
      </c>
      <c r="O117" s="87"/>
      <c r="P117" s="238">
        <f>O117*H117</f>
        <v>0</v>
      </c>
      <c r="Q117" s="238">
        <v>0</v>
      </c>
      <c r="R117" s="238">
        <f>Q117*H117</f>
        <v>0</v>
      </c>
      <c r="S117" s="238">
        <v>0</v>
      </c>
      <c r="T117" s="239">
        <f>S117*H117</f>
        <v>0</v>
      </c>
      <c r="U117" s="41"/>
      <c r="V117" s="41"/>
      <c r="W117" s="41"/>
      <c r="X117" s="41"/>
      <c r="Y117" s="41"/>
      <c r="Z117" s="41"/>
      <c r="AA117" s="41"/>
      <c r="AB117" s="41"/>
      <c r="AC117" s="41"/>
      <c r="AD117" s="41"/>
      <c r="AE117" s="41"/>
      <c r="AR117" s="240" t="s">
        <v>158</v>
      </c>
      <c r="AT117" s="240" t="s">
        <v>154</v>
      </c>
      <c r="AU117" s="240" t="s">
        <v>86</v>
      </c>
      <c r="AY117" s="20" t="s">
        <v>151</v>
      </c>
      <c r="BE117" s="241">
        <f>IF(N117="základní",J117,0)</f>
        <v>0</v>
      </c>
      <c r="BF117" s="241">
        <f>IF(N117="snížená",J117,0)</f>
        <v>0</v>
      </c>
      <c r="BG117" s="241">
        <f>IF(N117="zákl. přenesená",J117,0)</f>
        <v>0</v>
      </c>
      <c r="BH117" s="241">
        <f>IF(N117="sníž. přenesená",J117,0)</f>
        <v>0</v>
      </c>
      <c r="BI117" s="241">
        <f>IF(N117="nulová",J117,0)</f>
        <v>0</v>
      </c>
      <c r="BJ117" s="20" t="s">
        <v>83</v>
      </c>
      <c r="BK117" s="241">
        <f>ROUND(I117*H117,2)</f>
        <v>0</v>
      </c>
      <c r="BL117" s="20" t="s">
        <v>158</v>
      </c>
      <c r="BM117" s="240" t="s">
        <v>1154</v>
      </c>
    </row>
    <row r="118" s="2" customFormat="1">
      <c r="A118" s="41"/>
      <c r="B118" s="42"/>
      <c r="C118" s="43"/>
      <c r="D118" s="244" t="s">
        <v>167</v>
      </c>
      <c r="E118" s="43"/>
      <c r="F118" s="254" t="s">
        <v>563</v>
      </c>
      <c r="G118" s="43"/>
      <c r="H118" s="43"/>
      <c r="I118" s="149"/>
      <c r="J118" s="43"/>
      <c r="K118" s="43"/>
      <c r="L118" s="47"/>
      <c r="M118" s="255"/>
      <c r="N118" s="256"/>
      <c r="O118" s="87"/>
      <c r="P118" s="87"/>
      <c r="Q118" s="87"/>
      <c r="R118" s="87"/>
      <c r="S118" s="87"/>
      <c r="T118" s="88"/>
      <c r="U118" s="41"/>
      <c r="V118" s="41"/>
      <c r="W118" s="41"/>
      <c r="X118" s="41"/>
      <c r="Y118" s="41"/>
      <c r="Z118" s="41"/>
      <c r="AA118" s="41"/>
      <c r="AB118" s="41"/>
      <c r="AC118" s="41"/>
      <c r="AD118" s="41"/>
      <c r="AE118" s="41"/>
      <c r="AT118" s="20" t="s">
        <v>167</v>
      </c>
      <c r="AU118" s="20" t="s">
        <v>86</v>
      </c>
    </row>
    <row r="119" s="13" customFormat="1">
      <c r="A119" s="13"/>
      <c r="B119" s="242"/>
      <c r="C119" s="243"/>
      <c r="D119" s="244" t="s">
        <v>160</v>
      </c>
      <c r="E119" s="245" t="s">
        <v>19</v>
      </c>
      <c r="F119" s="246" t="s">
        <v>1155</v>
      </c>
      <c r="G119" s="243"/>
      <c r="H119" s="247">
        <v>6.798</v>
      </c>
      <c r="I119" s="248"/>
      <c r="J119" s="243"/>
      <c r="K119" s="243"/>
      <c r="L119" s="249"/>
      <c r="M119" s="250"/>
      <c r="N119" s="251"/>
      <c r="O119" s="251"/>
      <c r="P119" s="251"/>
      <c r="Q119" s="251"/>
      <c r="R119" s="251"/>
      <c r="S119" s="251"/>
      <c r="T119" s="252"/>
      <c r="U119" s="13"/>
      <c r="V119" s="13"/>
      <c r="W119" s="13"/>
      <c r="X119" s="13"/>
      <c r="Y119" s="13"/>
      <c r="Z119" s="13"/>
      <c r="AA119" s="13"/>
      <c r="AB119" s="13"/>
      <c r="AC119" s="13"/>
      <c r="AD119" s="13"/>
      <c r="AE119" s="13"/>
      <c r="AT119" s="253" t="s">
        <v>160</v>
      </c>
      <c r="AU119" s="253" t="s">
        <v>86</v>
      </c>
      <c r="AV119" s="13" t="s">
        <v>86</v>
      </c>
      <c r="AW119" s="13" t="s">
        <v>37</v>
      </c>
      <c r="AX119" s="13" t="s">
        <v>83</v>
      </c>
      <c r="AY119" s="253" t="s">
        <v>151</v>
      </c>
    </row>
    <row r="120" s="2" customFormat="1" ht="16.5" customHeight="1">
      <c r="A120" s="41"/>
      <c r="B120" s="42"/>
      <c r="C120" s="229" t="s">
        <v>198</v>
      </c>
      <c r="D120" s="229" t="s">
        <v>154</v>
      </c>
      <c r="E120" s="230" t="s">
        <v>1156</v>
      </c>
      <c r="F120" s="231" t="s">
        <v>1157</v>
      </c>
      <c r="G120" s="232" t="s">
        <v>180</v>
      </c>
      <c r="H120" s="233">
        <v>0.309</v>
      </c>
      <c r="I120" s="234"/>
      <c r="J120" s="235">
        <f>ROUND(I120*H120,2)</f>
        <v>0</v>
      </c>
      <c r="K120" s="231" t="s">
        <v>165</v>
      </c>
      <c r="L120" s="47"/>
      <c r="M120" s="236" t="s">
        <v>19</v>
      </c>
      <c r="N120" s="237" t="s">
        <v>47</v>
      </c>
      <c r="O120" s="87"/>
      <c r="P120" s="238">
        <f>O120*H120</f>
        <v>0</v>
      </c>
      <c r="Q120" s="238">
        <v>0</v>
      </c>
      <c r="R120" s="238">
        <f>Q120*H120</f>
        <v>0</v>
      </c>
      <c r="S120" s="238">
        <v>0</v>
      </c>
      <c r="T120" s="239">
        <f>S120*H120</f>
        <v>0</v>
      </c>
      <c r="U120" s="41"/>
      <c r="V120" s="41"/>
      <c r="W120" s="41"/>
      <c r="X120" s="41"/>
      <c r="Y120" s="41"/>
      <c r="Z120" s="41"/>
      <c r="AA120" s="41"/>
      <c r="AB120" s="41"/>
      <c r="AC120" s="41"/>
      <c r="AD120" s="41"/>
      <c r="AE120" s="41"/>
      <c r="AR120" s="240" t="s">
        <v>158</v>
      </c>
      <c r="AT120" s="240" t="s">
        <v>154</v>
      </c>
      <c r="AU120" s="240" t="s">
        <v>86</v>
      </c>
      <c r="AY120" s="20" t="s">
        <v>151</v>
      </c>
      <c r="BE120" s="241">
        <f>IF(N120="základní",J120,0)</f>
        <v>0</v>
      </c>
      <c r="BF120" s="241">
        <f>IF(N120="snížená",J120,0)</f>
        <v>0</v>
      </c>
      <c r="BG120" s="241">
        <f>IF(N120="zákl. přenesená",J120,0)</f>
        <v>0</v>
      </c>
      <c r="BH120" s="241">
        <f>IF(N120="sníž. přenesená",J120,0)</f>
        <v>0</v>
      </c>
      <c r="BI120" s="241">
        <f>IF(N120="nulová",J120,0)</f>
        <v>0</v>
      </c>
      <c r="BJ120" s="20" t="s">
        <v>83</v>
      </c>
      <c r="BK120" s="241">
        <f>ROUND(I120*H120,2)</f>
        <v>0</v>
      </c>
      <c r="BL120" s="20" t="s">
        <v>158</v>
      </c>
      <c r="BM120" s="240" t="s">
        <v>1158</v>
      </c>
    </row>
    <row r="121" s="2" customFormat="1">
      <c r="A121" s="41"/>
      <c r="B121" s="42"/>
      <c r="C121" s="43"/>
      <c r="D121" s="244" t="s">
        <v>167</v>
      </c>
      <c r="E121" s="43"/>
      <c r="F121" s="254" t="s">
        <v>1159</v>
      </c>
      <c r="G121" s="43"/>
      <c r="H121" s="43"/>
      <c r="I121" s="149"/>
      <c r="J121" s="43"/>
      <c r="K121" s="43"/>
      <c r="L121" s="47"/>
      <c r="M121" s="255"/>
      <c r="N121" s="256"/>
      <c r="O121" s="87"/>
      <c r="P121" s="87"/>
      <c r="Q121" s="87"/>
      <c r="R121" s="87"/>
      <c r="S121" s="87"/>
      <c r="T121" s="88"/>
      <c r="U121" s="41"/>
      <c r="V121" s="41"/>
      <c r="W121" s="41"/>
      <c r="X121" s="41"/>
      <c r="Y121" s="41"/>
      <c r="Z121" s="41"/>
      <c r="AA121" s="41"/>
      <c r="AB121" s="41"/>
      <c r="AC121" s="41"/>
      <c r="AD121" s="41"/>
      <c r="AE121" s="41"/>
      <c r="AT121" s="20" t="s">
        <v>167</v>
      </c>
      <c r="AU121" s="20" t="s">
        <v>86</v>
      </c>
    </row>
    <row r="122" s="2" customFormat="1" ht="24" customHeight="1">
      <c r="A122" s="41"/>
      <c r="B122" s="42"/>
      <c r="C122" s="229" t="s">
        <v>189</v>
      </c>
      <c r="D122" s="229" t="s">
        <v>154</v>
      </c>
      <c r="E122" s="230" t="s">
        <v>570</v>
      </c>
      <c r="F122" s="231" t="s">
        <v>571</v>
      </c>
      <c r="G122" s="232" t="s">
        <v>180</v>
      </c>
      <c r="H122" s="233">
        <v>0.309</v>
      </c>
      <c r="I122" s="234"/>
      <c r="J122" s="235">
        <f>ROUND(I122*H122,2)</f>
        <v>0</v>
      </c>
      <c r="K122" s="231" t="s">
        <v>165</v>
      </c>
      <c r="L122" s="47"/>
      <c r="M122" s="236" t="s">
        <v>19</v>
      </c>
      <c r="N122" s="237" t="s">
        <v>47</v>
      </c>
      <c r="O122" s="87"/>
      <c r="P122" s="238">
        <f>O122*H122</f>
        <v>0</v>
      </c>
      <c r="Q122" s="238">
        <v>0</v>
      </c>
      <c r="R122" s="238">
        <f>Q122*H122</f>
        <v>0</v>
      </c>
      <c r="S122" s="238">
        <v>0</v>
      </c>
      <c r="T122" s="239">
        <f>S122*H122</f>
        <v>0</v>
      </c>
      <c r="U122" s="41"/>
      <c r="V122" s="41"/>
      <c r="W122" s="41"/>
      <c r="X122" s="41"/>
      <c r="Y122" s="41"/>
      <c r="Z122" s="41"/>
      <c r="AA122" s="41"/>
      <c r="AB122" s="41"/>
      <c r="AC122" s="41"/>
      <c r="AD122" s="41"/>
      <c r="AE122" s="41"/>
      <c r="AR122" s="240" t="s">
        <v>158</v>
      </c>
      <c r="AT122" s="240" t="s">
        <v>154</v>
      </c>
      <c r="AU122" s="240" t="s">
        <v>86</v>
      </c>
      <c r="AY122" s="20" t="s">
        <v>151</v>
      </c>
      <c r="BE122" s="241">
        <f>IF(N122="základní",J122,0)</f>
        <v>0</v>
      </c>
      <c r="BF122" s="241">
        <f>IF(N122="snížená",J122,0)</f>
        <v>0</v>
      </c>
      <c r="BG122" s="241">
        <f>IF(N122="zákl. přenesená",J122,0)</f>
        <v>0</v>
      </c>
      <c r="BH122" s="241">
        <f>IF(N122="sníž. přenesená",J122,0)</f>
        <v>0</v>
      </c>
      <c r="BI122" s="241">
        <f>IF(N122="nulová",J122,0)</f>
        <v>0</v>
      </c>
      <c r="BJ122" s="20" t="s">
        <v>83</v>
      </c>
      <c r="BK122" s="241">
        <f>ROUND(I122*H122,2)</f>
        <v>0</v>
      </c>
      <c r="BL122" s="20" t="s">
        <v>158</v>
      </c>
      <c r="BM122" s="240" t="s">
        <v>1160</v>
      </c>
    </row>
    <row r="123" s="2" customFormat="1">
      <c r="A123" s="41"/>
      <c r="B123" s="42"/>
      <c r="C123" s="43"/>
      <c r="D123" s="244" t="s">
        <v>167</v>
      </c>
      <c r="E123" s="43"/>
      <c r="F123" s="254" t="s">
        <v>573</v>
      </c>
      <c r="G123" s="43"/>
      <c r="H123" s="43"/>
      <c r="I123" s="149"/>
      <c r="J123" s="43"/>
      <c r="K123" s="43"/>
      <c r="L123" s="47"/>
      <c r="M123" s="255"/>
      <c r="N123" s="256"/>
      <c r="O123" s="87"/>
      <c r="P123" s="87"/>
      <c r="Q123" s="87"/>
      <c r="R123" s="87"/>
      <c r="S123" s="87"/>
      <c r="T123" s="88"/>
      <c r="U123" s="41"/>
      <c r="V123" s="41"/>
      <c r="W123" s="41"/>
      <c r="X123" s="41"/>
      <c r="Y123" s="41"/>
      <c r="Z123" s="41"/>
      <c r="AA123" s="41"/>
      <c r="AB123" s="41"/>
      <c r="AC123" s="41"/>
      <c r="AD123" s="41"/>
      <c r="AE123" s="41"/>
      <c r="AT123" s="20" t="s">
        <v>167</v>
      </c>
      <c r="AU123" s="20" t="s">
        <v>86</v>
      </c>
    </row>
    <row r="124" s="12" customFormat="1" ht="22.8" customHeight="1">
      <c r="A124" s="12"/>
      <c r="B124" s="213"/>
      <c r="C124" s="214"/>
      <c r="D124" s="215" t="s">
        <v>75</v>
      </c>
      <c r="E124" s="227" t="s">
        <v>575</v>
      </c>
      <c r="F124" s="227" t="s">
        <v>576</v>
      </c>
      <c r="G124" s="214"/>
      <c r="H124" s="214"/>
      <c r="I124" s="217"/>
      <c r="J124" s="228">
        <f>BK124</f>
        <v>0</v>
      </c>
      <c r="K124" s="214"/>
      <c r="L124" s="219"/>
      <c r="M124" s="220"/>
      <c r="N124" s="221"/>
      <c r="O124" s="221"/>
      <c r="P124" s="222">
        <f>SUM(P125:P126)</f>
        <v>0</v>
      </c>
      <c r="Q124" s="221"/>
      <c r="R124" s="222">
        <f>SUM(R125:R126)</f>
        <v>0</v>
      </c>
      <c r="S124" s="221"/>
      <c r="T124" s="223">
        <f>SUM(T125:T126)</f>
        <v>0</v>
      </c>
      <c r="U124" s="12"/>
      <c r="V124" s="12"/>
      <c r="W124" s="12"/>
      <c r="X124" s="12"/>
      <c r="Y124" s="12"/>
      <c r="Z124" s="12"/>
      <c r="AA124" s="12"/>
      <c r="AB124" s="12"/>
      <c r="AC124" s="12"/>
      <c r="AD124" s="12"/>
      <c r="AE124" s="12"/>
      <c r="AR124" s="224" t="s">
        <v>83</v>
      </c>
      <c r="AT124" s="225" t="s">
        <v>75</v>
      </c>
      <c r="AU124" s="225" t="s">
        <v>83</v>
      </c>
      <c r="AY124" s="224" t="s">
        <v>151</v>
      </c>
      <c r="BK124" s="226">
        <f>SUM(BK125:BK126)</f>
        <v>0</v>
      </c>
    </row>
    <row r="125" s="2" customFormat="1" ht="24" customHeight="1">
      <c r="A125" s="41"/>
      <c r="B125" s="42"/>
      <c r="C125" s="229" t="s">
        <v>218</v>
      </c>
      <c r="D125" s="229" t="s">
        <v>154</v>
      </c>
      <c r="E125" s="230" t="s">
        <v>1161</v>
      </c>
      <c r="F125" s="231" t="s">
        <v>1162</v>
      </c>
      <c r="G125" s="232" t="s">
        <v>180</v>
      </c>
      <c r="H125" s="233">
        <v>0.049000000000000002</v>
      </c>
      <c r="I125" s="234"/>
      <c r="J125" s="235">
        <f>ROUND(I125*H125,2)</f>
        <v>0</v>
      </c>
      <c r="K125" s="231" t="s">
        <v>165</v>
      </c>
      <c r="L125" s="47"/>
      <c r="M125" s="236" t="s">
        <v>19</v>
      </c>
      <c r="N125" s="237" t="s">
        <v>47</v>
      </c>
      <c r="O125" s="87"/>
      <c r="P125" s="238">
        <f>O125*H125</f>
        <v>0</v>
      </c>
      <c r="Q125" s="238">
        <v>0</v>
      </c>
      <c r="R125" s="238">
        <f>Q125*H125</f>
        <v>0</v>
      </c>
      <c r="S125" s="238">
        <v>0</v>
      </c>
      <c r="T125" s="239">
        <f>S125*H125</f>
        <v>0</v>
      </c>
      <c r="U125" s="41"/>
      <c r="V125" s="41"/>
      <c r="W125" s="41"/>
      <c r="X125" s="41"/>
      <c r="Y125" s="41"/>
      <c r="Z125" s="41"/>
      <c r="AA125" s="41"/>
      <c r="AB125" s="41"/>
      <c r="AC125" s="41"/>
      <c r="AD125" s="41"/>
      <c r="AE125" s="41"/>
      <c r="AR125" s="240" t="s">
        <v>158</v>
      </c>
      <c r="AT125" s="240" t="s">
        <v>154</v>
      </c>
      <c r="AU125" s="240" t="s">
        <v>86</v>
      </c>
      <c r="AY125" s="20" t="s">
        <v>151</v>
      </c>
      <c r="BE125" s="241">
        <f>IF(N125="základní",J125,0)</f>
        <v>0</v>
      </c>
      <c r="BF125" s="241">
        <f>IF(N125="snížená",J125,0)</f>
        <v>0</v>
      </c>
      <c r="BG125" s="241">
        <f>IF(N125="zákl. přenesená",J125,0)</f>
        <v>0</v>
      </c>
      <c r="BH125" s="241">
        <f>IF(N125="sníž. přenesená",J125,0)</f>
        <v>0</v>
      </c>
      <c r="BI125" s="241">
        <f>IF(N125="nulová",J125,0)</f>
        <v>0</v>
      </c>
      <c r="BJ125" s="20" t="s">
        <v>83</v>
      </c>
      <c r="BK125" s="241">
        <f>ROUND(I125*H125,2)</f>
        <v>0</v>
      </c>
      <c r="BL125" s="20" t="s">
        <v>158</v>
      </c>
      <c r="BM125" s="240" t="s">
        <v>1163</v>
      </c>
    </row>
    <row r="126" s="2" customFormat="1">
      <c r="A126" s="41"/>
      <c r="B126" s="42"/>
      <c r="C126" s="43"/>
      <c r="D126" s="244" t="s">
        <v>167</v>
      </c>
      <c r="E126" s="43"/>
      <c r="F126" s="254" t="s">
        <v>581</v>
      </c>
      <c r="G126" s="43"/>
      <c r="H126" s="43"/>
      <c r="I126" s="149"/>
      <c r="J126" s="43"/>
      <c r="K126" s="43"/>
      <c r="L126" s="47"/>
      <c r="M126" s="255"/>
      <c r="N126" s="256"/>
      <c r="O126" s="87"/>
      <c r="P126" s="87"/>
      <c r="Q126" s="87"/>
      <c r="R126" s="87"/>
      <c r="S126" s="87"/>
      <c r="T126" s="88"/>
      <c r="U126" s="41"/>
      <c r="V126" s="41"/>
      <c r="W126" s="41"/>
      <c r="X126" s="41"/>
      <c r="Y126" s="41"/>
      <c r="Z126" s="41"/>
      <c r="AA126" s="41"/>
      <c r="AB126" s="41"/>
      <c r="AC126" s="41"/>
      <c r="AD126" s="41"/>
      <c r="AE126" s="41"/>
      <c r="AT126" s="20" t="s">
        <v>167</v>
      </c>
      <c r="AU126" s="20" t="s">
        <v>86</v>
      </c>
    </row>
    <row r="127" s="12" customFormat="1" ht="25.92" customHeight="1">
      <c r="A127" s="12"/>
      <c r="B127" s="213"/>
      <c r="C127" s="214"/>
      <c r="D127" s="215" t="s">
        <v>75</v>
      </c>
      <c r="E127" s="216" t="s">
        <v>582</v>
      </c>
      <c r="F127" s="216" t="s">
        <v>583</v>
      </c>
      <c r="G127" s="214"/>
      <c r="H127" s="214"/>
      <c r="I127" s="217"/>
      <c r="J127" s="218">
        <f>BK127</f>
        <v>0</v>
      </c>
      <c r="K127" s="214"/>
      <c r="L127" s="219"/>
      <c r="M127" s="220"/>
      <c r="N127" s="221"/>
      <c r="O127" s="221"/>
      <c r="P127" s="222">
        <f>P128+P168+P235+P307+P313+P320+P322+P332</f>
        <v>0</v>
      </c>
      <c r="Q127" s="221"/>
      <c r="R127" s="222">
        <f>R128+R168+R235+R307+R313+R320+R322+R332</f>
        <v>2.7885939999999998</v>
      </c>
      <c r="S127" s="221"/>
      <c r="T127" s="223">
        <f>T128+T168+T235+T307+T313+T320+T322+T332</f>
        <v>0.20113</v>
      </c>
      <c r="U127" s="12"/>
      <c r="V127" s="12"/>
      <c r="W127" s="12"/>
      <c r="X127" s="12"/>
      <c r="Y127" s="12"/>
      <c r="Z127" s="12"/>
      <c r="AA127" s="12"/>
      <c r="AB127" s="12"/>
      <c r="AC127" s="12"/>
      <c r="AD127" s="12"/>
      <c r="AE127" s="12"/>
      <c r="AR127" s="224" t="s">
        <v>86</v>
      </c>
      <c r="AT127" s="225" t="s">
        <v>75</v>
      </c>
      <c r="AU127" s="225" t="s">
        <v>76</v>
      </c>
      <c r="AY127" s="224" t="s">
        <v>151</v>
      </c>
      <c r="BK127" s="226">
        <f>BK128+BK168+BK235+BK307+BK313+BK320+BK322+BK332</f>
        <v>0</v>
      </c>
    </row>
    <row r="128" s="12" customFormat="1" ht="22.8" customHeight="1">
      <c r="A128" s="12"/>
      <c r="B128" s="213"/>
      <c r="C128" s="214"/>
      <c r="D128" s="215" t="s">
        <v>75</v>
      </c>
      <c r="E128" s="227" t="s">
        <v>1164</v>
      </c>
      <c r="F128" s="227" t="s">
        <v>1165</v>
      </c>
      <c r="G128" s="214"/>
      <c r="H128" s="214"/>
      <c r="I128" s="217"/>
      <c r="J128" s="228">
        <f>BK128</f>
        <v>0</v>
      </c>
      <c r="K128" s="214"/>
      <c r="L128" s="219"/>
      <c r="M128" s="220"/>
      <c r="N128" s="221"/>
      <c r="O128" s="221"/>
      <c r="P128" s="222">
        <f>SUM(P129:P167)</f>
        <v>0</v>
      </c>
      <c r="Q128" s="221"/>
      <c r="R128" s="222">
        <f>SUM(R129:R167)</f>
        <v>0.30447999999999997</v>
      </c>
      <c r="S128" s="221"/>
      <c r="T128" s="223">
        <f>SUM(T129:T167)</f>
        <v>0</v>
      </c>
      <c r="U128" s="12"/>
      <c r="V128" s="12"/>
      <c r="W128" s="12"/>
      <c r="X128" s="12"/>
      <c r="Y128" s="12"/>
      <c r="Z128" s="12"/>
      <c r="AA128" s="12"/>
      <c r="AB128" s="12"/>
      <c r="AC128" s="12"/>
      <c r="AD128" s="12"/>
      <c r="AE128" s="12"/>
      <c r="AR128" s="224" t="s">
        <v>86</v>
      </c>
      <c r="AT128" s="225" t="s">
        <v>75</v>
      </c>
      <c r="AU128" s="225" t="s">
        <v>83</v>
      </c>
      <c r="AY128" s="224" t="s">
        <v>151</v>
      </c>
      <c r="BK128" s="226">
        <f>SUM(BK129:BK167)</f>
        <v>0</v>
      </c>
    </row>
    <row r="129" s="2" customFormat="1" ht="24" customHeight="1">
      <c r="A129" s="41"/>
      <c r="B129" s="42"/>
      <c r="C129" s="229" t="s">
        <v>225</v>
      </c>
      <c r="D129" s="229" t="s">
        <v>154</v>
      </c>
      <c r="E129" s="230" t="s">
        <v>1166</v>
      </c>
      <c r="F129" s="231" t="s">
        <v>1167</v>
      </c>
      <c r="G129" s="232" t="s">
        <v>1144</v>
      </c>
      <c r="H129" s="233">
        <v>1</v>
      </c>
      <c r="I129" s="234"/>
      <c r="J129" s="235">
        <f>ROUND(I129*H129,2)</f>
        <v>0</v>
      </c>
      <c r="K129" s="231" t="s">
        <v>19</v>
      </c>
      <c r="L129" s="47"/>
      <c r="M129" s="236" t="s">
        <v>19</v>
      </c>
      <c r="N129" s="237" t="s">
        <v>47</v>
      </c>
      <c r="O129" s="87"/>
      <c r="P129" s="238">
        <f>O129*H129</f>
        <v>0</v>
      </c>
      <c r="Q129" s="238">
        <v>0</v>
      </c>
      <c r="R129" s="238">
        <f>Q129*H129</f>
        <v>0</v>
      </c>
      <c r="S129" s="238">
        <v>0</v>
      </c>
      <c r="T129" s="239">
        <f>S129*H129</f>
        <v>0</v>
      </c>
      <c r="U129" s="41"/>
      <c r="V129" s="41"/>
      <c r="W129" s="41"/>
      <c r="X129" s="41"/>
      <c r="Y129" s="41"/>
      <c r="Z129" s="41"/>
      <c r="AA129" s="41"/>
      <c r="AB129" s="41"/>
      <c r="AC129" s="41"/>
      <c r="AD129" s="41"/>
      <c r="AE129" s="41"/>
      <c r="AR129" s="240" t="s">
        <v>266</v>
      </c>
      <c r="AT129" s="240" t="s">
        <v>154</v>
      </c>
      <c r="AU129" s="240" t="s">
        <v>86</v>
      </c>
      <c r="AY129" s="20" t="s">
        <v>151</v>
      </c>
      <c r="BE129" s="241">
        <f>IF(N129="základní",J129,0)</f>
        <v>0</v>
      </c>
      <c r="BF129" s="241">
        <f>IF(N129="snížená",J129,0)</f>
        <v>0</v>
      </c>
      <c r="BG129" s="241">
        <f>IF(N129="zákl. přenesená",J129,0)</f>
        <v>0</v>
      </c>
      <c r="BH129" s="241">
        <f>IF(N129="sníž. přenesená",J129,0)</f>
        <v>0</v>
      </c>
      <c r="BI129" s="241">
        <f>IF(N129="nulová",J129,0)</f>
        <v>0</v>
      </c>
      <c r="BJ129" s="20" t="s">
        <v>83</v>
      </c>
      <c r="BK129" s="241">
        <f>ROUND(I129*H129,2)</f>
        <v>0</v>
      </c>
      <c r="BL129" s="20" t="s">
        <v>266</v>
      </c>
      <c r="BM129" s="240" t="s">
        <v>1168</v>
      </c>
    </row>
    <row r="130" s="2" customFormat="1" ht="16.5" customHeight="1">
      <c r="A130" s="41"/>
      <c r="B130" s="42"/>
      <c r="C130" s="229" t="s">
        <v>232</v>
      </c>
      <c r="D130" s="229" t="s">
        <v>154</v>
      </c>
      <c r="E130" s="230" t="s">
        <v>1169</v>
      </c>
      <c r="F130" s="231" t="s">
        <v>1170</v>
      </c>
      <c r="G130" s="232" t="s">
        <v>1144</v>
      </c>
      <c r="H130" s="233">
        <v>1</v>
      </c>
      <c r="I130" s="234"/>
      <c r="J130" s="235">
        <f>ROUND(I130*H130,2)</f>
        <v>0</v>
      </c>
      <c r="K130" s="231" t="s">
        <v>19</v>
      </c>
      <c r="L130" s="47"/>
      <c r="M130" s="236" t="s">
        <v>19</v>
      </c>
      <c r="N130" s="237" t="s">
        <v>47</v>
      </c>
      <c r="O130" s="87"/>
      <c r="P130" s="238">
        <f>O130*H130</f>
        <v>0</v>
      </c>
      <c r="Q130" s="238">
        <v>0</v>
      </c>
      <c r="R130" s="238">
        <f>Q130*H130</f>
        <v>0</v>
      </c>
      <c r="S130" s="238">
        <v>0</v>
      </c>
      <c r="T130" s="239">
        <f>S130*H130</f>
        <v>0</v>
      </c>
      <c r="U130" s="41"/>
      <c r="V130" s="41"/>
      <c r="W130" s="41"/>
      <c r="X130" s="41"/>
      <c r="Y130" s="41"/>
      <c r="Z130" s="41"/>
      <c r="AA130" s="41"/>
      <c r="AB130" s="41"/>
      <c r="AC130" s="41"/>
      <c r="AD130" s="41"/>
      <c r="AE130" s="41"/>
      <c r="AR130" s="240" t="s">
        <v>266</v>
      </c>
      <c r="AT130" s="240" t="s">
        <v>154</v>
      </c>
      <c r="AU130" s="240" t="s">
        <v>86</v>
      </c>
      <c r="AY130" s="20" t="s">
        <v>151</v>
      </c>
      <c r="BE130" s="241">
        <f>IF(N130="základní",J130,0)</f>
        <v>0</v>
      </c>
      <c r="BF130" s="241">
        <f>IF(N130="snížená",J130,0)</f>
        <v>0</v>
      </c>
      <c r="BG130" s="241">
        <f>IF(N130="zákl. přenesená",J130,0)</f>
        <v>0</v>
      </c>
      <c r="BH130" s="241">
        <f>IF(N130="sníž. přenesená",J130,0)</f>
        <v>0</v>
      </c>
      <c r="BI130" s="241">
        <f>IF(N130="nulová",J130,0)</f>
        <v>0</v>
      </c>
      <c r="BJ130" s="20" t="s">
        <v>83</v>
      </c>
      <c r="BK130" s="241">
        <f>ROUND(I130*H130,2)</f>
        <v>0</v>
      </c>
      <c r="BL130" s="20" t="s">
        <v>266</v>
      </c>
      <c r="BM130" s="240" t="s">
        <v>1171</v>
      </c>
    </row>
    <row r="131" s="2" customFormat="1" ht="16.5" customHeight="1">
      <c r="A131" s="41"/>
      <c r="B131" s="42"/>
      <c r="C131" s="229" t="s">
        <v>239</v>
      </c>
      <c r="D131" s="229" t="s">
        <v>154</v>
      </c>
      <c r="E131" s="230" t="s">
        <v>1172</v>
      </c>
      <c r="F131" s="231" t="s">
        <v>1173</v>
      </c>
      <c r="G131" s="232" t="s">
        <v>242</v>
      </c>
      <c r="H131" s="233">
        <v>126</v>
      </c>
      <c r="I131" s="234"/>
      <c r="J131" s="235">
        <f>ROUND(I131*H131,2)</f>
        <v>0</v>
      </c>
      <c r="K131" s="231" t="s">
        <v>165</v>
      </c>
      <c r="L131" s="47"/>
      <c r="M131" s="236" t="s">
        <v>19</v>
      </c>
      <c r="N131" s="237" t="s">
        <v>47</v>
      </c>
      <c r="O131" s="87"/>
      <c r="P131" s="238">
        <f>O131*H131</f>
        <v>0</v>
      </c>
      <c r="Q131" s="238">
        <v>0.0012099999999999999</v>
      </c>
      <c r="R131" s="238">
        <f>Q131*H131</f>
        <v>0.15245999999999998</v>
      </c>
      <c r="S131" s="238">
        <v>0</v>
      </c>
      <c r="T131" s="239">
        <f>S131*H131</f>
        <v>0</v>
      </c>
      <c r="U131" s="41"/>
      <c r="V131" s="41"/>
      <c r="W131" s="41"/>
      <c r="X131" s="41"/>
      <c r="Y131" s="41"/>
      <c r="Z131" s="41"/>
      <c r="AA131" s="41"/>
      <c r="AB131" s="41"/>
      <c r="AC131" s="41"/>
      <c r="AD131" s="41"/>
      <c r="AE131" s="41"/>
      <c r="AR131" s="240" t="s">
        <v>266</v>
      </c>
      <c r="AT131" s="240" t="s">
        <v>154</v>
      </c>
      <c r="AU131" s="240" t="s">
        <v>86</v>
      </c>
      <c r="AY131" s="20" t="s">
        <v>151</v>
      </c>
      <c r="BE131" s="241">
        <f>IF(N131="základní",J131,0)</f>
        <v>0</v>
      </c>
      <c r="BF131" s="241">
        <f>IF(N131="snížená",J131,0)</f>
        <v>0</v>
      </c>
      <c r="BG131" s="241">
        <f>IF(N131="zákl. přenesená",J131,0)</f>
        <v>0</v>
      </c>
      <c r="BH131" s="241">
        <f>IF(N131="sníž. přenesená",J131,0)</f>
        <v>0</v>
      </c>
      <c r="BI131" s="241">
        <f>IF(N131="nulová",J131,0)</f>
        <v>0</v>
      </c>
      <c r="BJ131" s="20" t="s">
        <v>83</v>
      </c>
      <c r="BK131" s="241">
        <f>ROUND(I131*H131,2)</f>
        <v>0</v>
      </c>
      <c r="BL131" s="20" t="s">
        <v>266</v>
      </c>
      <c r="BM131" s="240" t="s">
        <v>1174</v>
      </c>
    </row>
    <row r="132" s="2" customFormat="1">
      <c r="A132" s="41"/>
      <c r="B132" s="42"/>
      <c r="C132" s="43"/>
      <c r="D132" s="244" t="s">
        <v>167</v>
      </c>
      <c r="E132" s="43"/>
      <c r="F132" s="254" t="s">
        <v>1175</v>
      </c>
      <c r="G132" s="43"/>
      <c r="H132" s="43"/>
      <c r="I132" s="149"/>
      <c r="J132" s="43"/>
      <c r="K132" s="43"/>
      <c r="L132" s="47"/>
      <c r="M132" s="255"/>
      <c r="N132" s="256"/>
      <c r="O132" s="87"/>
      <c r="P132" s="87"/>
      <c r="Q132" s="87"/>
      <c r="R132" s="87"/>
      <c r="S132" s="87"/>
      <c r="T132" s="88"/>
      <c r="U132" s="41"/>
      <c r="V132" s="41"/>
      <c r="W132" s="41"/>
      <c r="X132" s="41"/>
      <c r="Y132" s="41"/>
      <c r="Z132" s="41"/>
      <c r="AA132" s="41"/>
      <c r="AB132" s="41"/>
      <c r="AC132" s="41"/>
      <c r="AD132" s="41"/>
      <c r="AE132" s="41"/>
      <c r="AT132" s="20" t="s">
        <v>167</v>
      </c>
      <c r="AU132" s="20" t="s">
        <v>86</v>
      </c>
    </row>
    <row r="133" s="13" customFormat="1">
      <c r="A133" s="13"/>
      <c r="B133" s="242"/>
      <c r="C133" s="243"/>
      <c r="D133" s="244" t="s">
        <v>160</v>
      </c>
      <c r="E133" s="245" t="s">
        <v>19</v>
      </c>
      <c r="F133" s="246" t="s">
        <v>1176</v>
      </c>
      <c r="G133" s="243"/>
      <c r="H133" s="247">
        <v>126</v>
      </c>
      <c r="I133" s="248"/>
      <c r="J133" s="243"/>
      <c r="K133" s="243"/>
      <c r="L133" s="249"/>
      <c r="M133" s="250"/>
      <c r="N133" s="251"/>
      <c r="O133" s="251"/>
      <c r="P133" s="251"/>
      <c r="Q133" s="251"/>
      <c r="R133" s="251"/>
      <c r="S133" s="251"/>
      <c r="T133" s="252"/>
      <c r="U133" s="13"/>
      <c r="V133" s="13"/>
      <c r="W133" s="13"/>
      <c r="X133" s="13"/>
      <c r="Y133" s="13"/>
      <c r="Z133" s="13"/>
      <c r="AA133" s="13"/>
      <c r="AB133" s="13"/>
      <c r="AC133" s="13"/>
      <c r="AD133" s="13"/>
      <c r="AE133" s="13"/>
      <c r="AT133" s="253" t="s">
        <v>160</v>
      </c>
      <c r="AU133" s="253" t="s">
        <v>86</v>
      </c>
      <c r="AV133" s="13" t="s">
        <v>86</v>
      </c>
      <c r="AW133" s="13" t="s">
        <v>37</v>
      </c>
      <c r="AX133" s="13" t="s">
        <v>83</v>
      </c>
      <c r="AY133" s="253" t="s">
        <v>151</v>
      </c>
    </row>
    <row r="134" s="2" customFormat="1" ht="16.5" customHeight="1">
      <c r="A134" s="41"/>
      <c r="B134" s="42"/>
      <c r="C134" s="229" t="s">
        <v>248</v>
      </c>
      <c r="D134" s="229" t="s">
        <v>154</v>
      </c>
      <c r="E134" s="230" t="s">
        <v>1177</v>
      </c>
      <c r="F134" s="231" t="s">
        <v>1178</v>
      </c>
      <c r="G134" s="232" t="s">
        <v>242</v>
      </c>
      <c r="H134" s="233">
        <v>6</v>
      </c>
      <c r="I134" s="234"/>
      <c r="J134" s="235">
        <f>ROUND(I134*H134,2)</f>
        <v>0</v>
      </c>
      <c r="K134" s="231" t="s">
        <v>19</v>
      </c>
      <c r="L134" s="47"/>
      <c r="M134" s="236" t="s">
        <v>19</v>
      </c>
      <c r="N134" s="237" t="s">
        <v>47</v>
      </c>
      <c r="O134" s="87"/>
      <c r="P134" s="238">
        <f>O134*H134</f>
        <v>0</v>
      </c>
      <c r="Q134" s="238">
        <v>0.00029</v>
      </c>
      <c r="R134" s="238">
        <f>Q134*H134</f>
        <v>0.00174</v>
      </c>
      <c r="S134" s="238">
        <v>0</v>
      </c>
      <c r="T134" s="239">
        <f>S134*H134</f>
        <v>0</v>
      </c>
      <c r="U134" s="41"/>
      <c r="V134" s="41"/>
      <c r="W134" s="41"/>
      <c r="X134" s="41"/>
      <c r="Y134" s="41"/>
      <c r="Z134" s="41"/>
      <c r="AA134" s="41"/>
      <c r="AB134" s="41"/>
      <c r="AC134" s="41"/>
      <c r="AD134" s="41"/>
      <c r="AE134" s="41"/>
      <c r="AR134" s="240" t="s">
        <v>266</v>
      </c>
      <c r="AT134" s="240" t="s">
        <v>154</v>
      </c>
      <c r="AU134" s="240" t="s">
        <v>86</v>
      </c>
      <c r="AY134" s="20" t="s">
        <v>151</v>
      </c>
      <c r="BE134" s="241">
        <f>IF(N134="základní",J134,0)</f>
        <v>0</v>
      </c>
      <c r="BF134" s="241">
        <f>IF(N134="snížená",J134,0)</f>
        <v>0</v>
      </c>
      <c r="BG134" s="241">
        <f>IF(N134="zákl. přenesená",J134,0)</f>
        <v>0</v>
      </c>
      <c r="BH134" s="241">
        <f>IF(N134="sníž. přenesená",J134,0)</f>
        <v>0</v>
      </c>
      <c r="BI134" s="241">
        <f>IF(N134="nulová",J134,0)</f>
        <v>0</v>
      </c>
      <c r="BJ134" s="20" t="s">
        <v>83</v>
      </c>
      <c r="BK134" s="241">
        <f>ROUND(I134*H134,2)</f>
        <v>0</v>
      </c>
      <c r="BL134" s="20" t="s">
        <v>266</v>
      </c>
      <c r="BM134" s="240" t="s">
        <v>1179</v>
      </c>
    </row>
    <row r="135" s="13" customFormat="1">
      <c r="A135" s="13"/>
      <c r="B135" s="242"/>
      <c r="C135" s="243"/>
      <c r="D135" s="244" t="s">
        <v>160</v>
      </c>
      <c r="E135" s="245" t="s">
        <v>19</v>
      </c>
      <c r="F135" s="246" t="s">
        <v>1180</v>
      </c>
      <c r="G135" s="243"/>
      <c r="H135" s="247">
        <v>6</v>
      </c>
      <c r="I135" s="248"/>
      <c r="J135" s="243"/>
      <c r="K135" s="243"/>
      <c r="L135" s="249"/>
      <c r="M135" s="250"/>
      <c r="N135" s="251"/>
      <c r="O135" s="251"/>
      <c r="P135" s="251"/>
      <c r="Q135" s="251"/>
      <c r="R135" s="251"/>
      <c r="S135" s="251"/>
      <c r="T135" s="252"/>
      <c r="U135" s="13"/>
      <c r="V135" s="13"/>
      <c r="W135" s="13"/>
      <c r="X135" s="13"/>
      <c r="Y135" s="13"/>
      <c r="Z135" s="13"/>
      <c r="AA135" s="13"/>
      <c r="AB135" s="13"/>
      <c r="AC135" s="13"/>
      <c r="AD135" s="13"/>
      <c r="AE135" s="13"/>
      <c r="AT135" s="253" t="s">
        <v>160</v>
      </c>
      <c r="AU135" s="253" t="s">
        <v>86</v>
      </c>
      <c r="AV135" s="13" t="s">
        <v>86</v>
      </c>
      <c r="AW135" s="13" t="s">
        <v>37</v>
      </c>
      <c r="AX135" s="13" t="s">
        <v>83</v>
      </c>
      <c r="AY135" s="253" t="s">
        <v>151</v>
      </c>
    </row>
    <row r="136" s="2" customFormat="1" ht="16.5" customHeight="1">
      <c r="A136" s="41"/>
      <c r="B136" s="42"/>
      <c r="C136" s="229" t="s">
        <v>253</v>
      </c>
      <c r="D136" s="229" t="s">
        <v>154</v>
      </c>
      <c r="E136" s="230" t="s">
        <v>1181</v>
      </c>
      <c r="F136" s="231" t="s">
        <v>1182</v>
      </c>
      <c r="G136" s="232" t="s">
        <v>242</v>
      </c>
      <c r="H136" s="233">
        <v>2</v>
      </c>
      <c r="I136" s="234"/>
      <c r="J136" s="235">
        <f>ROUND(I136*H136,2)</f>
        <v>0</v>
      </c>
      <c r="K136" s="231" t="s">
        <v>165</v>
      </c>
      <c r="L136" s="47"/>
      <c r="M136" s="236" t="s">
        <v>19</v>
      </c>
      <c r="N136" s="237" t="s">
        <v>47</v>
      </c>
      <c r="O136" s="87"/>
      <c r="P136" s="238">
        <f>O136*H136</f>
        <v>0</v>
      </c>
      <c r="Q136" s="238">
        <v>0.00029</v>
      </c>
      <c r="R136" s="238">
        <f>Q136*H136</f>
        <v>0.00058</v>
      </c>
      <c r="S136" s="238">
        <v>0</v>
      </c>
      <c r="T136" s="239">
        <f>S136*H136</f>
        <v>0</v>
      </c>
      <c r="U136" s="41"/>
      <c r="V136" s="41"/>
      <c r="W136" s="41"/>
      <c r="X136" s="41"/>
      <c r="Y136" s="41"/>
      <c r="Z136" s="41"/>
      <c r="AA136" s="41"/>
      <c r="AB136" s="41"/>
      <c r="AC136" s="41"/>
      <c r="AD136" s="41"/>
      <c r="AE136" s="41"/>
      <c r="AR136" s="240" t="s">
        <v>266</v>
      </c>
      <c r="AT136" s="240" t="s">
        <v>154</v>
      </c>
      <c r="AU136" s="240" t="s">
        <v>86</v>
      </c>
      <c r="AY136" s="20" t="s">
        <v>151</v>
      </c>
      <c r="BE136" s="241">
        <f>IF(N136="základní",J136,0)</f>
        <v>0</v>
      </c>
      <c r="BF136" s="241">
        <f>IF(N136="snížená",J136,0)</f>
        <v>0</v>
      </c>
      <c r="BG136" s="241">
        <f>IF(N136="zákl. přenesená",J136,0)</f>
        <v>0</v>
      </c>
      <c r="BH136" s="241">
        <f>IF(N136="sníž. přenesená",J136,0)</f>
        <v>0</v>
      </c>
      <c r="BI136" s="241">
        <f>IF(N136="nulová",J136,0)</f>
        <v>0</v>
      </c>
      <c r="BJ136" s="20" t="s">
        <v>83</v>
      </c>
      <c r="BK136" s="241">
        <f>ROUND(I136*H136,2)</f>
        <v>0</v>
      </c>
      <c r="BL136" s="20" t="s">
        <v>266</v>
      </c>
      <c r="BM136" s="240" t="s">
        <v>1183</v>
      </c>
    </row>
    <row r="137" s="2" customFormat="1">
      <c r="A137" s="41"/>
      <c r="B137" s="42"/>
      <c r="C137" s="43"/>
      <c r="D137" s="244" t="s">
        <v>167</v>
      </c>
      <c r="E137" s="43"/>
      <c r="F137" s="254" t="s">
        <v>1175</v>
      </c>
      <c r="G137" s="43"/>
      <c r="H137" s="43"/>
      <c r="I137" s="149"/>
      <c r="J137" s="43"/>
      <c r="K137" s="43"/>
      <c r="L137" s="47"/>
      <c r="M137" s="255"/>
      <c r="N137" s="256"/>
      <c r="O137" s="87"/>
      <c r="P137" s="87"/>
      <c r="Q137" s="87"/>
      <c r="R137" s="87"/>
      <c r="S137" s="87"/>
      <c r="T137" s="88"/>
      <c r="U137" s="41"/>
      <c r="V137" s="41"/>
      <c r="W137" s="41"/>
      <c r="X137" s="41"/>
      <c r="Y137" s="41"/>
      <c r="Z137" s="41"/>
      <c r="AA137" s="41"/>
      <c r="AB137" s="41"/>
      <c r="AC137" s="41"/>
      <c r="AD137" s="41"/>
      <c r="AE137" s="41"/>
      <c r="AT137" s="20" t="s">
        <v>167</v>
      </c>
      <c r="AU137" s="20" t="s">
        <v>86</v>
      </c>
    </row>
    <row r="138" s="13" customFormat="1">
      <c r="A138" s="13"/>
      <c r="B138" s="242"/>
      <c r="C138" s="243"/>
      <c r="D138" s="244" t="s">
        <v>160</v>
      </c>
      <c r="E138" s="245" t="s">
        <v>19</v>
      </c>
      <c r="F138" s="246" t="s">
        <v>1184</v>
      </c>
      <c r="G138" s="243"/>
      <c r="H138" s="247">
        <v>2</v>
      </c>
      <c r="I138" s="248"/>
      <c r="J138" s="243"/>
      <c r="K138" s="243"/>
      <c r="L138" s="249"/>
      <c r="M138" s="250"/>
      <c r="N138" s="251"/>
      <c r="O138" s="251"/>
      <c r="P138" s="251"/>
      <c r="Q138" s="251"/>
      <c r="R138" s="251"/>
      <c r="S138" s="251"/>
      <c r="T138" s="252"/>
      <c r="U138" s="13"/>
      <c r="V138" s="13"/>
      <c r="W138" s="13"/>
      <c r="X138" s="13"/>
      <c r="Y138" s="13"/>
      <c r="Z138" s="13"/>
      <c r="AA138" s="13"/>
      <c r="AB138" s="13"/>
      <c r="AC138" s="13"/>
      <c r="AD138" s="13"/>
      <c r="AE138" s="13"/>
      <c r="AT138" s="253" t="s">
        <v>160</v>
      </c>
      <c r="AU138" s="253" t="s">
        <v>86</v>
      </c>
      <c r="AV138" s="13" t="s">
        <v>86</v>
      </c>
      <c r="AW138" s="13" t="s">
        <v>37</v>
      </c>
      <c r="AX138" s="13" t="s">
        <v>83</v>
      </c>
      <c r="AY138" s="253" t="s">
        <v>151</v>
      </c>
    </row>
    <row r="139" s="2" customFormat="1" ht="16.5" customHeight="1">
      <c r="A139" s="41"/>
      <c r="B139" s="42"/>
      <c r="C139" s="229" t="s">
        <v>8</v>
      </c>
      <c r="D139" s="229" t="s">
        <v>154</v>
      </c>
      <c r="E139" s="230" t="s">
        <v>1185</v>
      </c>
      <c r="F139" s="231" t="s">
        <v>1186</v>
      </c>
      <c r="G139" s="232" t="s">
        <v>242</v>
      </c>
      <c r="H139" s="233">
        <v>63</v>
      </c>
      <c r="I139" s="234"/>
      <c r="J139" s="235">
        <f>ROUND(I139*H139,2)</f>
        <v>0</v>
      </c>
      <c r="K139" s="231" t="s">
        <v>165</v>
      </c>
      <c r="L139" s="47"/>
      <c r="M139" s="236" t="s">
        <v>19</v>
      </c>
      <c r="N139" s="237" t="s">
        <v>47</v>
      </c>
      <c r="O139" s="87"/>
      <c r="P139" s="238">
        <f>O139*H139</f>
        <v>0</v>
      </c>
      <c r="Q139" s="238">
        <v>0.00035</v>
      </c>
      <c r="R139" s="238">
        <f>Q139*H139</f>
        <v>0.02205</v>
      </c>
      <c r="S139" s="238">
        <v>0</v>
      </c>
      <c r="T139" s="239">
        <f>S139*H139</f>
        <v>0</v>
      </c>
      <c r="U139" s="41"/>
      <c r="V139" s="41"/>
      <c r="W139" s="41"/>
      <c r="X139" s="41"/>
      <c r="Y139" s="41"/>
      <c r="Z139" s="41"/>
      <c r="AA139" s="41"/>
      <c r="AB139" s="41"/>
      <c r="AC139" s="41"/>
      <c r="AD139" s="41"/>
      <c r="AE139" s="41"/>
      <c r="AR139" s="240" t="s">
        <v>266</v>
      </c>
      <c r="AT139" s="240" t="s">
        <v>154</v>
      </c>
      <c r="AU139" s="240" t="s">
        <v>86</v>
      </c>
      <c r="AY139" s="20" t="s">
        <v>151</v>
      </c>
      <c r="BE139" s="241">
        <f>IF(N139="základní",J139,0)</f>
        <v>0</v>
      </c>
      <c r="BF139" s="241">
        <f>IF(N139="snížená",J139,0)</f>
        <v>0</v>
      </c>
      <c r="BG139" s="241">
        <f>IF(N139="zákl. přenesená",J139,0)</f>
        <v>0</v>
      </c>
      <c r="BH139" s="241">
        <f>IF(N139="sníž. přenesená",J139,0)</f>
        <v>0</v>
      </c>
      <c r="BI139" s="241">
        <f>IF(N139="nulová",J139,0)</f>
        <v>0</v>
      </c>
      <c r="BJ139" s="20" t="s">
        <v>83</v>
      </c>
      <c r="BK139" s="241">
        <f>ROUND(I139*H139,2)</f>
        <v>0</v>
      </c>
      <c r="BL139" s="20" t="s">
        <v>266</v>
      </c>
      <c r="BM139" s="240" t="s">
        <v>1187</v>
      </c>
    </row>
    <row r="140" s="2" customFormat="1">
      <c r="A140" s="41"/>
      <c r="B140" s="42"/>
      <c r="C140" s="43"/>
      <c r="D140" s="244" t="s">
        <v>167</v>
      </c>
      <c r="E140" s="43"/>
      <c r="F140" s="254" t="s">
        <v>1175</v>
      </c>
      <c r="G140" s="43"/>
      <c r="H140" s="43"/>
      <c r="I140" s="149"/>
      <c r="J140" s="43"/>
      <c r="K140" s="43"/>
      <c r="L140" s="47"/>
      <c r="M140" s="255"/>
      <c r="N140" s="256"/>
      <c r="O140" s="87"/>
      <c r="P140" s="87"/>
      <c r="Q140" s="87"/>
      <c r="R140" s="87"/>
      <c r="S140" s="87"/>
      <c r="T140" s="88"/>
      <c r="U140" s="41"/>
      <c r="V140" s="41"/>
      <c r="W140" s="41"/>
      <c r="X140" s="41"/>
      <c r="Y140" s="41"/>
      <c r="Z140" s="41"/>
      <c r="AA140" s="41"/>
      <c r="AB140" s="41"/>
      <c r="AC140" s="41"/>
      <c r="AD140" s="41"/>
      <c r="AE140" s="41"/>
      <c r="AT140" s="20" t="s">
        <v>167</v>
      </c>
      <c r="AU140" s="20" t="s">
        <v>86</v>
      </c>
    </row>
    <row r="141" s="13" customFormat="1">
      <c r="A141" s="13"/>
      <c r="B141" s="242"/>
      <c r="C141" s="243"/>
      <c r="D141" s="244" t="s">
        <v>160</v>
      </c>
      <c r="E141" s="245" t="s">
        <v>19</v>
      </c>
      <c r="F141" s="246" t="s">
        <v>1188</v>
      </c>
      <c r="G141" s="243"/>
      <c r="H141" s="247">
        <v>63</v>
      </c>
      <c r="I141" s="248"/>
      <c r="J141" s="243"/>
      <c r="K141" s="243"/>
      <c r="L141" s="249"/>
      <c r="M141" s="250"/>
      <c r="N141" s="251"/>
      <c r="O141" s="251"/>
      <c r="P141" s="251"/>
      <c r="Q141" s="251"/>
      <c r="R141" s="251"/>
      <c r="S141" s="251"/>
      <c r="T141" s="252"/>
      <c r="U141" s="13"/>
      <c r="V141" s="13"/>
      <c r="W141" s="13"/>
      <c r="X141" s="13"/>
      <c r="Y141" s="13"/>
      <c r="Z141" s="13"/>
      <c r="AA141" s="13"/>
      <c r="AB141" s="13"/>
      <c r="AC141" s="13"/>
      <c r="AD141" s="13"/>
      <c r="AE141" s="13"/>
      <c r="AT141" s="253" t="s">
        <v>160</v>
      </c>
      <c r="AU141" s="253" t="s">
        <v>86</v>
      </c>
      <c r="AV141" s="13" t="s">
        <v>86</v>
      </c>
      <c r="AW141" s="13" t="s">
        <v>37</v>
      </c>
      <c r="AX141" s="13" t="s">
        <v>83</v>
      </c>
      <c r="AY141" s="253" t="s">
        <v>151</v>
      </c>
    </row>
    <row r="142" s="14" customFormat="1">
      <c r="A142" s="14"/>
      <c r="B142" s="257"/>
      <c r="C142" s="258"/>
      <c r="D142" s="244" t="s">
        <v>160</v>
      </c>
      <c r="E142" s="259" t="s">
        <v>19</v>
      </c>
      <c r="F142" s="260" t="s">
        <v>1189</v>
      </c>
      <c r="G142" s="258"/>
      <c r="H142" s="259" t="s">
        <v>19</v>
      </c>
      <c r="I142" s="261"/>
      <c r="J142" s="258"/>
      <c r="K142" s="258"/>
      <c r="L142" s="262"/>
      <c r="M142" s="263"/>
      <c r="N142" s="264"/>
      <c r="O142" s="264"/>
      <c r="P142" s="264"/>
      <c r="Q142" s="264"/>
      <c r="R142" s="264"/>
      <c r="S142" s="264"/>
      <c r="T142" s="265"/>
      <c r="U142" s="14"/>
      <c r="V142" s="14"/>
      <c r="W142" s="14"/>
      <c r="X142" s="14"/>
      <c r="Y142" s="14"/>
      <c r="Z142" s="14"/>
      <c r="AA142" s="14"/>
      <c r="AB142" s="14"/>
      <c r="AC142" s="14"/>
      <c r="AD142" s="14"/>
      <c r="AE142" s="14"/>
      <c r="AT142" s="266" t="s">
        <v>160</v>
      </c>
      <c r="AU142" s="266" t="s">
        <v>86</v>
      </c>
      <c r="AV142" s="14" t="s">
        <v>83</v>
      </c>
      <c r="AW142" s="14" t="s">
        <v>37</v>
      </c>
      <c r="AX142" s="14" t="s">
        <v>76</v>
      </c>
      <c r="AY142" s="266" t="s">
        <v>151</v>
      </c>
    </row>
    <row r="143" s="2" customFormat="1" ht="16.5" customHeight="1">
      <c r="A143" s="41"/>
      <c r="B143" s="42"/>
      <c r="C143" s="229" t="s">
        <v>266</v>
      </c>
      <c r="D143" s="229" t="s">
        <v>154</v>
      </c>
      <c r="E143" s="230" t="s">
        <v>1190</v>
      </c>
      <c r="F143" s="231" t="s">
        <v>1191</v>
      </c>
      <c r="G143" s="232" t="s">
        <v>242</v>
      </c>
      <c r="H143" s="233">
        <v>17</v>
      </c>
      <c r="I143" s="234"/>
      <c r="J143" s="235">
        <f>ROUND(I143*H143,2)</f>
        <v>0</v>
      </c>
      <c r="K143" s="231" t="s">
        <v>165</v>
      </c>
      <c r="L143" s="47"/>
      <c r="M143" s="236" t="s">
        <v>19</v>
      </c>
      <c r="N143" s="237" t="s">
        <v>47</v>
      </c>
      <c r="O143" s="87"/>
      <c r="P143" s="238">
        <f>O143*H143</f>
        <v>0</v>
      </c>
      <c r="Q143" s="238">
        <v>0.00056999999999999998</v>
      </c>
      <c r="R143" s="238">
        <f>Q143*H143</f>
        <v>0.009689999999999999</v>
      </c>
      <c r="S143" s="238">
        <v>0</v>
      </c>
      <c r="T143" s="239">
        <f>S143*H143</f>
        <v>0</v>
      </c>
      <c r="U143" s="41"/>
      <c r="V143" s="41"/>
      <c r="W143" s="41"/>
      <c r="X143" s="41"/>
      <c r="Y143" s="41"/>
      <c r="Z143" s="41"/>
      <c r="AA143" s="41"/>
      <c r="AB143" s="41"/>
      <c r="AC143" s="41"/>
      <c r="AD143" s="41"/>
      <c r="AE143" s="41"/>
      <c r="AR143" s="240" t="s">
        <v>266</v>
      </c>
      <c r="AT143" s="240" t="s">
        <v>154</v>
      </c>
      <c r="AU143" s="240" t="s">
        <v>86</v>
      </c>
      <c r="AY143" s="20" t="s">
        <v>151</v>
      </c>
      <c r="BE143" s="241">
        <f>IF(N143="základní",J143,0)</f>
        <v>0</v>
      </c>
      <c r="BF143" s="241">
        <f>IF(N143="snížená",J143,0)</f>
        <v>0</v>
      </c>
      <c r="BG143" s="241">
        <f>IF(N143="zákl. přenesená",J143,0)</f>
        <v>0</v>
      </c>
      <c r="BH143" s="241">
        <f>IF(N143="sníž. přenesená",J143,0)</f>
        <v>0</v>
      </c>
      <c r="BI143" s="241">
        <f>IF(N143="nulová",J143,0)</f>
        <v>0</v>
      </c>
      <c r="BJ143" s="20" t="s">
        <v>83</v>
      </c>
      <c r="BK143" s="241">
        <f>ROUND(I143*H143,2)</f>
        <v>0</v>
      </c>
      <c r="BL143" s="20" t="s">
        <v>266</v>
      </c>
      <c r="BM143" s="240" t="s">
        <v>1192</v>
      </c>
    </row>
    <row r="144" s="2" customFormat="1">
      <c r="A144" s="41"/>
      <c r="B144" s="42"/>
      <c r="C144" s="43"/>
      <c r="D144" s="244" t="s">
        <v>167</v>
      </c>
      <c r="E144" s="43"/>
      <c r="F144" s="254" t="s">
        <v>1175</v>
      </c>
      <c r="G144" s="43"/>
      <c r="H144" s="43"/>
      <c r="I144" s="149"/>
      <c r="J144" s="43"/>
      <c r="K144" s="43"/>
      <c r="L144" s="47"/>
      <c r="M144" s="255"/>
      <c r="N144" s="256"/>
      <c r="O144" s="87"/>
      <c r="P144" s="87"/>
      <c r="Q144" s="87"/>
      <c r="R144" s="87"/>
      <c r="S144" s="87"/>
      <c r="T144" s="88"/>
      <c r="U144" s="41"/>
      <c r="V144" s="41"/>
      <c r="W144" s="41"/>
      <c r="X144" s="41"/>
      <c r="Y144" s="41"/>
      <c r="Z144" s="41"/>
      <c r="AA144" s="41"/>
      <c r="AB144" s="41"/>
      <c r="AC144" s="41"/>
      <c r="AD144" s="41"/>
      <c r="AE144" s="41"/>
      <c r="AT144" s="20" t="s">
        <v>167</v>
      </c>
      <c r="AU144" s="20" t="s">
        <v>86</v>
      </c>
    </row>
    <row r="145" s="13" customFormat="1">
      <c r="A145" s="13"/>
      <c r="B145" s="242"/>
      <c r="C145" s="243"/>
      <c r="D145" s="244" t="s">
        <v>160</v>
      </c>
      <c r="E145" s="245" t="s">
        <v>19</v>
      </c>
      <c r="F145" s="246" t="s">
        <v>1193</v>
      </c>
      <c r="G145" s="243"/>
      <c r="H145" s="247">
        <v>17</v>
      </c>
      <c r="I145" s="248"/>
      <c r="J145" s="243"/>
      <c r="K145" s="243"/>
      <c r="L145" s="249"/>
      <c r="M145" s="250"/>
      <c r="N145" s="251"/>
      <c r="O145" s="251"/>
      <c r="P145" s="251"/>
      <c r="Q145" s="251"/>
      <c r="R145" s="251"/>
      <c r="S145" s="251"/>
      <c r="T145" s="252"/>
      <c r="U145" s="13"/>
      <c r="V145" s="13"/>
      <c r="W145" s="13"/>
      <c r="X145" s="13"/>
      <c r="Y145" s="13"/>
      <c r="Z145" s="13"/>
      <c r="AA145" s="13"/>
      <c r="AB145" s="13"/>
      <c r="AC145" s="13"/>
      <c r="AD145" s="13"/>
      <c r="AE145" s="13"/>
      <c r="AT145" s="253" t="s">
        <v>160</v>
      </c>
      <c r="AU145" s="253" t="s">
        <v>86</v>
      </c>
      <c r="AV145" s="13" t="s">
        <v>86</v>
      </c>
      <c r="AW145" s="13" t="s">
        <v>37</v>
      </c>
      <c r="AX145" s="13" t="s">
        <v>83</v>
      </c>
      <c r="AY145" s="253" t="s">
        <v>151</v>
      </c>
    </row>
    <row r="146" s="2" customFormat="1" ht="16.5" customHeight="1">
      <c r="A146" s="41"/>
      <c r="B146" s="42"/>
      <c r="C146" s="229" t="s">
        <v>274</v>
      </c>
      <c r="D146" s="229" t="s">
        <v>154</v>
      </c>
      <c r="E146" s="230" t="s">
        <v>1194</v>
      </c>
      <c r="F146" s="231" t="s">
        <v>1195</v>
      </c>
      <c r="G146" s="232" t="s">
        <v>242</v>
      </c>
      <c r="H146" s="233">
        <v>57</v>
      </c>
      <c r="I146" s="234"/>
      <c r="J146" s="235">
        <f>ROUND(I146*H146,2)</f>
        <v>0</v>
      </c>
      <c r="K146" s="231" t="s">
        <v>165</v>
      </c>
      <c r="L146" s="47"/>
      <c r="M146" s="236" t="s">
        <v>19</v>
      </c>
      <c r="N146" s="237" t="s">
        <v>47</v>
      </c>
      <c r="O146" s="87"/>
      <c r="P146" s="238">
        <f>O146*H146</f>
        <v>0</v>
      </c>
      <c r="Q146" s="238">
        <v>0.00114</v>
      </c>
      <c r="R146" s="238">
        <f>Q146*H146</f>
        <v>0.064979999999999996</v>
      </c>
      <c r="S146" s="238">
        <v>0</v>
      </c>
      <c r="T146" s="239">
        <f>S146*H146</f>
        <v>0</v>
      </c>
      <c r="U146" s="41"/>
      <c r="V146" s="41"/>
      <c r="W146" s="41"/>
      <c r="X146" s="41"/>
      <c r="Y146" s="41"/>
      <c r="Z146" s="41"/>
      <c r="AA146" s="41"/>
      <c r="AB146" s="41"/>
      <c r="AC146" s="41"/>
      <c r="AD146" s="41"/>
      <c r="AE146" s="41"/>
      <c r="AR146" s="240" t="s">
        <v>266</v>
      </c>
      <c r="AT146" s="240" t="s">
        <v>154</v>
      </c>
      <c r="AU146" s="240" t="s">
        <v>86</v>
      </c>
      <c r="AY146" s="20" t="s">
        <v>151</v>
      </c>
      <c r="BE146" s="241">
        <f>IF(N146="základní",J146,0)</f>
        <v>0</v>
      </c>
      <c r="BF146" s="241">
        <f>IF(N146="snížená",J146,0)</f>
        <v>0</v>
      </c>
      <c r="BG146" s="241">
        <f>IF(N146="zákl. přenesená",J146,0)</f>
        <v>0</v>
      </c>
      <c r="BH146" s="241">
        <f>IF(N146="sníž. přenesená",J146,0)</f>
        <v>0</v>
      </c>
      <c r="BI146" s="241">
        <f>IF(N146="nulová",J146,0)</f>
        <v>0</v>
      </c>
      <c r="BJ146" s="20" t="s">
        <v>83</v>
      </c>
      <c r="BK146" s="241">
        <f>ROUND(I146*H146,2)</f>
        <v>0</v>
      </c>
      <c r="BL146" s="20" t="s">
        <v>266</v>
      </c>
      <c r="BM146" s="240" t="s">
        <v>1196</v>
      </c>
    </row>
    <row r="147" s="2" customFormat="1">
      <c r="A147" s="41"/>
      <c r="B147" s="42"/>
      <c r="C147" s="43"/>
      <c r="D147" s="244" t="s">
        <v>167</v>
      </c>
      <c r="E147" s="43"/>
      <c r="F147" s="254" t="s">
        <v>1175</v>
      </c>
      <c r="G147" s="43"/>
      <c r="H147" s="43"/>
      <c r="I147" s="149"/>
      <c r="J147" s="43"/>
      <c r="K147" s="43"/>
      <c r="L147" s="47"/>
      <c r="M147" s="255"/>
      <c r="N147" s="256"/>
      <c r="O147" s="87"/>
      <c r="P147" s="87"/>
      <c r="Q147" s="87"/>
      <c r="R147" s="87"/>
      <c r="S147" s="87"/>
      <c r="T147" s="88"/>
      <c r="U147" s="41"/>
      <c r="V147" s="41"/>
      <c r="W147" s="41"/>
      <c r="X147" s="41"/>
      <c r="Y147" s="41"/>
      <c r="Z147" s="41"/>
      <c r="AA147" s="41"/>
      <c r="AB147" s="41"/>
      <c r="AC147" s="41"/>
      <c r="AD147" s="41"/>
      <c r="AE147" s="41"/>
      <c r="AT147" s="20" t="s">
        <v>167</v>
      </c>
      <c r="AU147" s="20" t="s">
        <v>86</v>
      </c>
    </row>
    <row r="148" s="13" customFormat="1">
      <c r="A148" s="13"/>
      <c r="B148" s="242"/>
      <c r="C148" s="243"/>
      <c r="D148" s="244" t="s">
        <v>160</v>
      </c>
      <c r="E148" s="245" t="s">
        <v>19</v>
      </c>
      <c r="F148" s="246" t="s">
        <v>1197</v>
      </c>
      <c r="G148" s="243"/>
      <c r="H148" s="247">
        <v>57</v>
      </c>
      <c r="I148" s="248"/>
      <c r="J148" s="243"/>
      <c r="K148" s="243"/>
      <c r="L148" s="249"/>
      <c r="M148" s="250"/>
      <c r="N148" s="251"/>
      <c r="O148" s="251"/>
      <c r="P148" s="251"/>
      <c r="Q148" s="251"/>
      <c r="R148" s="251"/>
      <c r="S148" s="251"/>
      <c r="T148" s="252"/>
      <c r="U148" s="13"/>
      <c r="V148" s="13"/>
      <c r="W148" s="13"/>
      <c r="X148" s="13"/>
      <c r="Y148" s="13"/>
      <c r="Z148" s="13"/>
      <c r="AA148" s="13"/>
      <c r="AB148" s="13"/>
      <c r="AC148" s="13"/>
      <c r="AD148" s="13"/>
      <c r="AE148" s="13"/>
      <c r="AT148" s="253" t="s">
        <v>160</v>
      </c>
      <c r="AU148" s="253" t="s">
        <v>86</v>
      </c>
      <c r="AV148" s="13" t="s">
        <v>86</v>
      </c>
      <c r="AW148" s="13" t="s">
        <v>37</v>
      </c>
      <c r="AX148" s="13" t="s">
        <v>83</v>
      </c>
      <c r="AY148" s="253" t="s">
        <v>151</v>
      </c>
    </row>
    <row r="149" s="14" customFormat="1">
      <c r="A149" s="14"/>
      <c r="B149" s="257"/>
      <c r="C149" s="258"/>
      <c r="D149" s="244" t="s">
        <v>160</v>
      </c>
      <c r="E149" s="259" t="s">
        <v>19</v>
      </c>
      <c r="F149" s="260" t="s">
        <v>1198</v>
      </c>
      <c r="G149" s="258"/>
      <c r="H149" s="259" t="s">
        <v>19</v>
      </c>
      <c r="I149" s="261"/>
      <c r="J149" s="258"/>
      <c r="K149" s="258"/>
      <c r="L149" s="262"/>
      <c r="M149" s="263"/>
      <c r="N149" s="264"/>
      <c r="O149" s="264"/>
      <c r="P149" s="264"/>
      <c r="Q149" s="264"/>
      <c r="R149" s="264"/>
      <c r="S149" s="264"/>
      <c r="T149" s="265"/>
      <c r="U149" s="14"/>
      <c r="V149" s="14"/>
      <c r="W149" s="14"/>
      <c r="X149" s="14"/>
      <c r="Y149" s="14"/>
      <c r="Z149" s="14"/>
      <c r="AA149" s="14"/>
      <c r="AB149" s="14"/>
      <c r="AC149" s="14"/>
      <c r="AD149" s="14"/>
      <c r="AE149" s="14"/>
      <c r="AT149" s="266" t="s">
        <v>160</v>
      </c>
      <c r="AU149" s="266" t="s">
        <v>86</v>
      </c>
      <c r="AV149" s="14" t="s">
        <v>83</v>
      </c>
      <c r="AW149" s="14" t="s">
        <v>37</v>
      </c>
      <c r="AX149" s="14" t="s">
        <v>76</v>
      </c>
      <c r="AY149" s="266" t="s">
        <v>151</v>
      </c>
    </row>
    <row r="150" s="2" customFormat="1" ht="16.5" customHeight="1">
      <c r="A150" s="41"/>
      <c r="B150" s="42"/>
      <c r="C150" s="229" t="s">
        <v>282</v>
      </c>
      <c r="D150" s="229" t="s">
        <v>154</v>
      </c>
      <c r="E150" s="230" t="s">
        <v>1199</v>
      </c>
      <c r="F150" s="231" t="s">
        <v>1200</v>
      </c>
      <c r="G150" s="232" t="s">
        <v>1144</v>
      </c>
      <c r="H150" s="233">
        <v>15</v>
      </c>
      <c r="I150" s="234"/>
      <c r="J150" s="235">
        <f>ROUND(I150*H150,2)</f>
        <v>0</v>
      </c>
      <c r="K150" s="231" t="s">
        <v>19</v>
      </c>
      <c r="L150" s="47"/>
      <c r="M150" s="236" t="s">
        <v>19</v>
      </c>
      <c r="N150" s="237" t="s">
        <v>47</v>
      </c>
      <c r="O150" s="87"/>
      <c r="P150" s="238">
        <f>O150*H150</f>
        <v>0</v>
      </c>
      <c r="Q150" s="238">
        <v>0</v>
      </c>
      <c r="R150" s="238">
        <f>Q150*H150</f>
        <v>0</v>
      </c>
      <c r="S150" s="238">
        <v>0</v>
      </c>
      <c r="T150" s="239">
        <f>S150*H150</f>
        <v>0</v>
      </c>
      <c r="U150" s="41"/>
      <c r="V150" s="41"/>
      <c r="W150" s="41"/>
      <c r="X150" s="41"/>
      <c r="Y150" s="41"/>
      <c r="Z150" s="41"/>
      <c r="AA150" s="41"/>
      <c r="AB150" s="41"/>
      <c r="AC150" s="41"/>
      <c r="AD150" s="41"/>
      <c r="AE150" s="41"/>
      <c r="AR150" s="240" t="s">
        <v>266</v>
      </c>
      <c r="AT150" s="240" t="s">
        <v>154</v>
      </c>
      <c r="AU150" s="240" t="s">
        <v>86</v>
      </c>
      <c r="AY150" s="20" t="s">
        <v>151</v>
      </c>
      <c r="BE150" s="241">
        <f>IF(N150="základní",J150,0)</f>
        <v>0</v>
      </c>
      <c r="BF150" s="241">
        <f>IF(N150="snížená",J150,0)</f>
        <v>0</v>
      </c>
      <c r="BG150" s="241">
        <f>IF(N150="zákl. přenesená",J150,0)</f>
        <v>0</v>
      </c>
      <c r="BH150" s="241">
        <f>IF(N150="sníž. přenesená",J150,0)</f>
        <v>0</v>
      </c>
      <c r="BI150" s="241">
        <f>IF(N150="nulová",J150,0)</f>
        <v>0</v>
      </c>
      <c r="BJ150" s="20" t="s">
        <v>83</v>
      </c>
      <c r="BK150" s="241">
        <f>ROUND(I150*H150,2)</f>
        <v>0</v>
      </c>
      <c r="BL150" s="20" t="s">
        <v>266</v>
      </c>
      <c r="BM150" s="240" t="s">
        <v>1201</v>
      </c>
    </row>
    <row r="151" s="2" customFormat="1" ht="16.5" customHeight="1">
      <c r="A151" s="41"/>
      <c r="B151" s="42"/>
      <c r="C151" s="229" t="s">
        <v>287</v>
      </c>
      <c r="D151" s="229" t="s">
        <v>154</v>
      </c>
      <c r="E151" s="230" t="s">
        <v>1202</v>
      </c>
      <c r="F151" s="231" t="s">
        <v>1203</v>
      </c>
      <c r="G151" s="232" t="s">
        <v>242</v>
      </c>
      <c r="H151" s="233">
        <v>126</v>
      </c>
      <c r="I151" s="234"/>
      <c r="J151" s="235">
        <f>ROUND(I151*H151,2)</f>
        <v>0</v>
      </c>
      <c r="K151" s="231" t="s">
        <v>19</v>
      </c>
      <c r="L151" s="47"/>
      <c r="M151" s="236" t="s">
        <v>19</v>
      </c>
      <c r="N151" s="237" t="s">
        <v>47</v>
      </c>
      <c r="O151" s="87"/>
      <c r="P151" s="238">
        <f>O151*H151</f>
        <v>0</v>
      </c>
      <c r="Q151" s="238">
        <v>0.00040000000000000002</v>
      </c>
      <c r="R151" s="238">
        <f>Q151*H151</f>
        <v>0.0504</v>
      </c>
      <c r="S151" s="238">
        <v>0</v>
      </c>
      <c r="T151" s="239">
        <f>S151*H151</f>
        <v>0</v>
      </c>
      <c r="U151" s="41"/>
      <c r="V151" s="41"/>
      <c r="W151" s="41"/>
      <c r="X151" s="41"/>
      <c r="Y151" s="41"/>
      <c r="Z151" s="41"/>
      <c r="AA151" s="41"/>
      <c r="AB151" s="41"/>
      <c r="AC151" s="41"/>
      <c r="AD151" s="41"/>
      <c r="AE151" s="41"/>
      <c r="AR151" s="240" t="s">
        <v>266</v>
      </c>
      <c r="AT151" s="240" t="s">
        <v>154</v>
      </c>
      <c r="AU151" s="240" t="s">
        <v>86</v>
      </c>
      <c r="AY151" s="20" t="s">
        <v>151</v>
      </c>
      <c r="BE151" s="241">
        <f>IF(N151="základní",J151,0)</f>
        <v>0</v>
      </c>
      <c r="BF151" s="241">
        <f>IF(N151="snížená",J151,0)</f>
        <v>0</v>
      </c>
      <c r="BG151" s="241">
        <f>IF(N151="zákl. přenesená",J151,0)</f>
        <v>0</v>
      </c>
      <c r="BH151" s="241">
        <f>IF(N151="sníž. přenesená",J151,0)</f>
        <v>0</v>
      </c>
      <c r="BI151" s="241">
        <f>IF(N151="nulová",J151,0)</f>
        <v>0</v>
      </c>
      <c r="BJ151" s="20" t="s">
        <v>83</v>
      </c>
      <c r="BK151" s="241">
        <f>ROUND(I151*H151,2)</f>
        <v>0</v>
      </c>
      <c r="BL151" s="20" t="s">
        <v>266</v>
      </c>
      <c r="BM151" s="240" t="s">
        <v>1204</v>
      </c>
    </row>
    <row r="152" s="2" customFormat="1" ht="16.5" customHeight="1">
      <c r="A152" s="41"/>
      <c r="B152" s="42"/>
      <c r="C152" s="229" t="s">
        <v>296</v>
      </c>
      <c r="D152" s="229" t="s">
        <v>154</v>
      </c>
      <c r="E152" s="230" t="s">
        <v>1205</v>
      </c>
      <c r="F152" s="231" t="s">
        <v>1206</v>
      </c>
      <c r="G152" s="232" t="s">
        <v>164</v>
      </c>
      <c r="H152" s="233">
        <v>46</v>
      </c>
      <c r="I152" s="234"/>
      <c r="J152" s="235">
        <f>ROUND(I152*H152,2)</f>
        <v>0</v>
      </c>
      <c r="K152" s="231" t="s">
        <v>165</v>
      </c>
      <c r="L152" s="47"/>
      <c r="M152" s="236" t="s">
        <v>19</v>
      </c>
      <c r="N152" s="237" t="s">
        <v>47</v>
      </c>
      <c r="O152" s="87"/>
      <c r="P152" s="238">
        <f>O152*H152</f>
        <v>0</v>
      </c>
      <c r="Q152" s="238">
        <v>0</v>
      </c>
      <c r="R152" s="238">
        <f>Q152*H152</f>
        <v>0</v>
      </c>
      <c r="S152" s="238">
        <v>0</v>
      </c>
      <c r="T152" s="239">
        <f>S152*H152</f>
        <v>0</v>
      </c>
      <c r="U152" s="41"/>
      <c r="V152" s="41"/>
      <c r="W152" s="41"/>
      <c r="X152" s="41"/>
      <c r="Y152" s="41"/>
      <c r="Z152" s="41"/>
      <c r="AA152" s="41"/>
      <c r="AB152" s="41"/>
      <c r="AC152" s="41"/>
      <c r="AD152" s="41"/>
      <c r="AE152" s="41"/>
      <c r="AR152" s="240" t="s">
        <v>266</v>
      </c>
      <c r="AT152" s="240" t="s">
        <v>154</v>
      </c>
      <c r="AU152" s="240" t="s">
        <v>86</v>
      </c>
      <c r="AY152" s="20" t="s">
        <v>151</v>
      </c>
      <c r="BE152" s="241">
        <f>IF(N152="základní",J152,0)</f>
        <v>0</v>
      </c>
      <c r="BF152" s="241">
        <f>IF(N152="snížená",J152,0)</f>
        <v>0</v>
      </c>
      <c r="BG152" s="241">
        <f>IF(N152="zákl. přenesená",J152,0)</f>
        <v>0</v>
      </c>
      <c r="BH152" s="241">
        <f>IF(N152="sníž. přenesená",J152,0)</f>
        <v>0</v>
      </c>
      <c r="BI152" s="241">
        <f>IF(N152="nulová",J152,0)</f>
        <v>0</v>
      </c>
      <c r="BJ152" s="20" t="s">
        <v>83</v>
      </c>
      <c r="BK152" s="241">
        <f>ROUND(I152*H152,2)</f>
        <v>0</v>
      </c>
      <c r="BL152" s="20" t="s">
        <v>266</v>
      </c>
      <c r="BM152" s="240" t="s">
        <v>1207</v>
      </c>
    </row>
    <row r="153" s="2" customFormat="1">
      <c r="A153" s="41"/>
      <c r="B153" s="42"/>
      <c r="C153" s="43"/>
      <c r="D153" s="244" t="s">
        <v>167</v>
      </c>
      <c r="E153" s="43"/>
      <c r="F153" s="254" t="s">
        <v>1208</v>
      </c>
      <c r="G153" s="43"/>
      <c r="H153" s="43"/>
      <c r="I153" s="149"/>
      <c r="J153" s="43"/>
      <c r="K153" s="43"/>
      <c r="L153" s="47"/>
      <c r="M153" s="255"/>
      <c r="N153" s="256"/>
      <c r="O153" s="87"/>
      <c r="P153" s="87"/>
      <c r="Q153" s="87"/>
      <c r="R153" s="87"/>
      <c r="S153" s="87"/>
      <c r="T153" s="88"/>
      <c r="U153" s="41"/>
      <c r="V153" s="41"/>
      <c r="W153" s="41"/>
      <c r="X153" s="41"/>
      <c r="Y153" s="41"/>
      <c r="Z153" s="41"/>
      <c r="AA153" s="41"/>
      <c r="AB153" s="41"/>
      <c r="AC153" s="41"/>
      <c r="AD153" s="41"/>
      <c r="AE153" s="41"/>
      <c r="AT153" s="20" t="s">
        <v>167</v>
      </c>
      <c r="AU153" s="20" t="s">
        <v>86</v>
      </c>
    </row>
    <row r="154" s="13" customFormat="1">
      <c r="A154" s="13"/>
      <c r="B154" s="242"/>
      <c r="C154" s="243"/>
      <c r="D154" s="244" t="s">
        <v>160</v>
      </c>
      <c r="E154" s="245" t="s">
        <v>19</v>
      </c>
      <c r="F154" s="246" t="s">
        <v>1209</v>
      </c>
      <c r="G154" s="243"/>
      <c r="H154" s="247">
        <v>46</v>
      </c>
      <c r="I154" s="248"/>
      <c r="J154" s="243"/>
      <c r="K154" s="243"/>
      <c r="L154" s="249"/>
      <c r="M154" s="250"/>
      <c r="N154" s="251"/>
      <c r="O154" s="251"/>
      <c r="P154" s="251"/>
      <c r="Q154" s="251"/>
      <c r="R154" s="251"/>
      <c r="S154" s="251"/>
      <c r="T154" s="252"/>
      <c r="U154" s="13"/>
      <c r="V154" s="13"/>
      <c r="W154" s="13"/>
      <c r="X154" s="13"/>
      <c r="Y154" s="13"/>
      <c r="Z154" s="13"/>
      <c r="AA154" s="13"/>
      <c r="AB154" s="13"/>
      <c r="AC154" s="13"/>
      <c r="AD154" s="13"/>
      <c r="AE154" s="13"/>
      <c r="AT154" s="253" t="s">
        <v>160</v>
      </c>
      <c r="AU154" s="253" t="s">
        <v>86</v>
      </c>
      <c r="AV154" s="13" t="s">
        <v>86</v>
      </c>
      <c r="AW154" s="13" t="s">
        <v>37</v>
      </c>
      <c r="AX154" s="13" t="s">
        <v>83</v>
      </c>
      <c r="AY154" s="253" t="s">
        <v>151</v>
      </c>
    </row>
    <row r="155" s="2" customFormat="1" ht="16.5" customHeight="1">
      <c r="A155" s="41"/>
      <c r="B155" s="42"/>
      <c r="C155" s="229" t="s">
        <v>7</v>
      </c>
      <c r="D155" s="229" t="s">
        <v>154</v>
      </c>
      <c r="E155" s="230" t="s">
        <v>1210</v>
      </c>
      <c r="F155" s="231" t="s">
        <v>1211</v>
      </c>
      <c r="G155" s="232" t="s">
        <v>164</v>
      </c>
      <c r="H155" s="233">
        <v>27</v>
      </c>
      <c r="I155" s="234"/>
      <c r="J155" s="235">
        <f>ROUND(I155*H155,2)</f>
        <v>0</v>
      </c>
      <c r="K155" s="231" t="s">
        <v>165</v>
      </c>
      <c r="L155" s="47"/>
      <c r="M155" s="236" t="s">
        <v>19</v>
      </c>
      <c r="N155" s="237" t="s">
        <v>47</v>
      </c>
      <c r="O155" s="87"/>
      <c r="P155" s="238">
        <f>O155*H155</f>
        <v>0</v>
      </c>
      <c r="Q155" s="238">
        <v>0</v>
      </c>
      <c r="R155" s="238">
        <f>Q155*H155</f>
        <v>0</v>
      </c>
      <c r="S155" s="238">
        <v>0</v>
      </c>
      <c r="T155" s="239">
        <f>S155*H155</f>
        <v>0</v>
      </c>
      <c r="U155" s="41"/>
      <c r="V155" s="41"/>
      <c r="W155" s="41"/>
      <c r="X155" s="41"/>
      <c r="Y155" s="41"/>
      <c r="Z155" s="41"/>
      <c r="AA155" s="41"/>
      <c r="AB155" s="41"/>
      <c r="AC155" s="41"/>
      <c r="AD155" s="41"/>
      <c r="AE155" s="41"/>
      <c r="AR155" s="240" t="s">
        <v>266</v>
      </c>
      <c r="AT155" s="240" t="s">
        <v>154</v>
      </c>
      <c r="AU155" s="240" t="s">
        <v>86</v>
      </c>
      <c r="AY155" s="20" t="s">
        <v>151</v>
      </c>
      <c r="BE155" s="241">
        <f>IF(N155="základní",J155,0)</f>
        <v>0</v>
      </c>
      <c r="BF155" s="241">
        <f>IF(N155="snížená",J155,0)</f>
        <v>0</v>
      </c>
      <c r="BG155" s="241">
        <f>IF(N155="zákl. přenesená",J155,0)</f>
        <v>0</v>
      </c>
      <c r="BH155" s="241">
        <f>IF(N155="sníž. přenesená",J155,0)</f>
        <v>0</v>
      </c>
      <c r="BI155" s="241">
        <f>IF(N155="nulová",J155,0)</f>
        <v>0</v>
      </c>
      <c r="BJ155" s="20" t="s">
        <v>83</v>
      </c>
      <c r="BK155" s="241">
        <f>ROUND(I155*H155,2)</f>
        <v>0</v>
      </c>
      <c r="BL155" s="20" t="s">
        <v>266</v>
      </c>
      <c r="BM155" s="240" t="s">
        <v>1212</v>
      </c>
    </row>
    <row r="156" s="2" customFormat="1">
      <c r="A156" s="41"/>
      <c r="B156" s="42"/>
      <c r="C156" s="43"/>
      <c r="D156" s="244" t="s">
        <v>167</v>
      </c>
      <c r="E156" s="43"/>
      <c r="F156" s="254" t="s">
        <v>1208</v>
      </c>
      <c r="G156" s="43"/>
      <c r="H156" s="43"/>
      <c r="I156" s="149"/>
      <c r="J156" s="43"/>
      <c r="K156" s="43"/>
      <c r="L156" s="47"/>
      <c r="M156" s="255"/>
      <c r="N156" s="256"/>
      <c r="O156" s="87"/>
      <c r="P156" s="87"/>
      <c r="Q156" s="87"/>
      <c r="R156" s="87"/>
      <c r="S156" s="87"/>
      <c r="T156" s="88"/>
      <c r="U156" s="41"/>
      <c r="V156" s="41"/>
      <c r="W156" s="41"/>
      <c r="X156" s="41"/>
      <c r="Y156" s="41"/>
      <c r="Z156" s="41"/>
      <c r="AA156" s="41"/>
      <c r="AB156" s="41"/>
      <c r="AC156" s="41"/>
      <c r="AD156" s="41"/>
      <c r="AE156" s="41"/>
      <c r="AT156" s="20" t="s">
        <v>167</v>
      </c>
      <c r="AU156" s="20" t="s">
        <v>86</v>
      </c>
    </row>
    <row r="157" s="13" customFormat="1">
      <c r="A157" s="13"/>
      <c r="B157" s="242"/>
      <c r="C157" s="243"/>
      <c r="D157" s="244" t="s">
        <v>160</v>
      </c>
      <c r="E157" s="245" t="s">
        <v>19</v>
      </c>
      <c r="F157" s="246" t="s">
        <v>1213</v>
      </c>
      <c r="G157" s="243"/>
      <c r="H157" s="247">
        <v>27</v>
      </c>
      <c r="I157" s="248"/>
      <c r="J157" s="243"/>
      <c r="K157" s="243"/>
      <c r="L157" s="249"/>
      <c r="M157" s="250"/>
      <c r="N157" s="251"/>
      <c r="O157" s="251"/>
      <c r="P157" s="251"/>
      <c r="Q157" s="251"/>
      <c r="R157" s="251"/>
      <c r="S157" s="251"/>
      <c r="T157" s="252"/>
      <c r="U157" s="13"/>
      <c r="V157" s="13"/>
      <c r="W157" s="13"/>
      <c r="X157" s="13"/>
      <c r="Y157" s="13"/>
      <c r="Z157" s="13"/>
      <c r="AA157" s="13"/>
      <c r="AB157" s="13"/>
      <c r="AC157" s="13"/>
      <c r="AD157" s="13"/>
      <c r="AE157" s="13"/>
      <c r="AT157" s="253" t="s">
        <v>160</v>
      </c>
      <c r="AU157" s="253" t="s">
        <v>86</v>
      </c>
      <c r="AV157" s="13" t="s">
        <v>86</v>
      </c>
      <c r="AW157" s="13" t="s">
        <v>37</v>
      </c>
      <c r="AX157" s="13" t="s">
        <v>83</v>
      </c>
      <c r="AY157" s="253" t="s">
        <v>151</v>
      </c>
    </row>
    <row r="158" s="2" customFormat="1" ht="24" customHeight="1">
      <c r="A158" s="41"/>
      <c r="B158" s="42"/>
      <c r="C158" s="229" t="s">
        <v>331</v>
      </c>
      <c r="D158" s="229" t="s">
        <v>154</v>
      </c>
      <c r="E158" s="230" t="s">
        <v>1214</v>
      </c>
      <c r="F158" s="231" t="s">
        <v>1215</v>
      </c>
      <c r="G158" s="232" t="s">
        <v>164</v>
      </c>
      <c r="H158" s="233">
        <v>1</v>
      </c>
      <c r="I158" s="234"/>
      <c r="J158" s="235">
        <f>ROUND(I158*H158,2)</f>
        <v>0</v>
      </c>
      <c r="K158" s="231" t="s">
        <v>19</v>
      </c>
      <c r="L158" s="47"/>
      <c r="M158" s="236" t="s">
        <v>19</v>
      </c>
      <c r="N158" s="237" t="s">
        <v>47</v>
      </c>
      <c r="O158" s="87"/>
      <c r="P158" s="238">
        <f>O158*H158</f>
        <v>0</v>
      </c>
      <c r="Q158" s="238">
        <v>0.00010000000000000001</v>
      </c>
      <c r="R158" s="238">
        <f>Q158*H158</f>
        <v>0.00010000000000000001</v>
      </c>
      <c r="S158" s="238">
        <v>0</v>
      </c>
      <c r="T158" s="239">
        <f>S158*H158</f>
        <v>0</v>
      </c>
      <c r="U158" s="41"/>
      <c r="V158" s="41"/>
      <c r="W158" s="41"/>
      <c r="X158" s="41"/>
      <c r="Y158" s="41"/>
      <c r="Z158" s="41"/>
      <c r="AA158" s="41"/>
      <c r="AB158" s="41"/>
      <c r="AC158" s="41"/>
      <c r="AD158" s="41"/>
      <c r="AE158" s="41"/>
      <c r="AR158" s="240" t="s">
        <v>266</v>
      </c>
      <c r="AT158" s="240" t="s">
        <v>154</v>
      </c>
      <c r="AU158" s="240" t="s">
        <v>86</v>
      </c>
      <c r="AY158" s="20" t="s">
        <v>151</v>
      </c>
      <c r="BE158" s="241">
        <f>IF(N158="základní",J158,0)</f>
        <v>0</v>
      </c>
      <c r="BF158" s="241">
        <f>IF(N158="snížená",J158,0)</f>
        <v>0</v>
      </c>
      <c r="BG158" s="241">
        <f>IF(N158="zákl. přenesená",J158,0)</f>
        <v>0</v>
      </c>
      <c r="BH158" s="241">
        <f>IF(N158="sníž. přenesená",J158,0)</f>
        <v>0</v>
      </c>
      <c r="BI158" s="241">
        <f>IF(N158="nulová",J158,0)</f>
        <v>0</v>
      </c>
      <c r="BJ158" s="20" t="s">
        <v>83</v>
      </c>
      <c r="BK158" s="241">
        <f>ROUND(I158*H158,2)</f>
        <v>0</v>
      </c>
      <c r="BL158" s="20" t="s">
        <v>266</v>
      </c>
      <c r="BM158" s="240" t="s">
        <v>1216</v>
      </c>
    </row>
    <row r="159" s="13" customFormat="1">
      <c r="A159" s="13"/>
      <c r="B159" s="242"/>
      <c r="C159" s="243"/>
      <c r="D159" s="244" t="s">
        <v>160</v>
      </c>
      <c r="E159" s="245" t="s">
        <v>19</v>
      </c>
      <c r="F159" s="246" t="s">
        <v>1217</v>
      </c>
      <c r="G159" s="243"/>
      <c r="H159" s="247">
        <v>1</v>
      </c>
      <c r="I159" s="248"/>
      <c r="J159" s="243"/>
      <c r="K159" s="243"/>
      <c r="L159" s="249"/>
      <c r="M159" s="250"/>
      <c r="N159" s="251"/>
      <c r="O159" s="251"/>
      <c r="P159" s="251"/>
      <c r="Q159" s="251"/>
      <c r="R159" s="251"/>
      <c r="S159" s="251"/>
      <c r="T159" s="252"/>
      <c r="U159" s="13"/>
      <c r="V159" s="13"/>
      <c r="W159" s="13"/>
      <c r="X159" s="13"/>
      <c r="Y159" s="13"/>
      <c r="Z159" s="13"/>
      <c r="AA159" s="13"/>
      <c r="AB159" s="13"/>
      <c r="AC159" s="13"/>
      <c r="AD159" s="13"/>
      <c r="AE159" s="13"/>
      <c r="AT159" s="253" t="s">
        <v>160</v>
      </c>
      <c r="AU159" s="253" t="s">
        <v>86</v>
      </c>
      <c r="AV159" s="13" t="s">
        <v>86</v>
      </c>
      <c r="AW159" s="13" t="s">
        <v>37</v>
      </c>
      <c r="AX159" s="13" t="s">
        <v>83</v>
      </c>
      <c r="AY159" s="253" t="s">
        <v>151</v>
      </c>
    </row>
    <row r="160" s="2" customFormat="1" ht="24" customHeight="1">
      <c r="A160" s="41"/>
      <c r="B160" s="42"/>
      <c r="C160" s="229" t="s">
        <v>339</v>
      </c>
      <c r="D160" s="229" t="s">
        <v>154</v>
      </c>
      <c r="E160" s="230" t="s">
        <v>1218</v>
      </c>
      <c r="F160" s="231" t="s">
        <v>1219</v>
      </c>
      <c r="G160" s="232" t="s">
        <v>164</v>
      </c>
      <c r="H160" s="233">
        <v>3</v>
      </c>
      <c r="I160" s="234"/>
      <c r="J160" s="235">
        <f>ROUND(I160*H160,2)</f>
        <v>0</v>
      </c>
      <c r="K160" s="231" t="s">
        <v>19</v>
      </c>
      <c r="L160" s="47"/>
      <c r="M160" s="236" t="s">
        <v>19</v>
      </c>
      <c r="N160" s="237" t="s">
        <v>47</v>
      </c>
      <c r="O160" s="87"/>
      <c r="P160" s="238">
        <f>O160*H160</f>
        <v>0</v>
      </c>
      <c r="Q160" s="238">
        <v>0.00076999999999999996</v>
      </c>
      <c r="R160" s="238">
        <f>Q160*H160</f>
        <v>0.00231</v>
      </c>
      <c r="S160" s="238">
        <v>0</v>
      </c>
      <c r="T160" s="239">
        <f>S160*H160</f>
        <v>0</v>
      </c>
      <c r="U160" s="41"/>
      <c r="V160" s="41"/>
      <c r="W160" s="41"/>
      <c r="X160" s="41"/>
      <c r="Y160" s="41"/>
      <c r="Z160" s="41"/>
      <c r="AA160" s="41"/>
      <c r="AB160" s="41"/>
      <c r="AC160" s="41"/>
      <c r="AD160" s="41"/>
      <c r="AE160" s="41"/>
      <c r="AR160" s="240" t="s">
        <v>266</v>
      </c>
      <c r="AT160" s="240" t="s">
        <v>154</v>
      </c>
      <c r="AU160" s="240" t="s">
        <v>86</v>
      </c>
      <c r="AY160" s="20" t="s">
        <v>151</v>
      </c>
      <c r="BE160" s="241">
        <f>IF(N160="základní",J160,0)</f>
        <v>0</v>
      </c>
      <c r="BF160" s="241">
        <f>IF(N160="snížená",J160,0)</f>
        <v>0</v>
      </c>
      <c r="BG160" s="241">
        <f>IF(N160="zákl. přenesená",J160,0)</f>
        <v>0</v>
      </c>
      <c r="BH160" s="241">
        <f>IF(N160="sníž. přenesená",J160,0)</f>
        <v>0</v>
      </c>
      <c r="BI160" s="241">
        <f>IF(N160="nulová",J160,0)</f>
        <v>0</v>
      </c>
      <c r="BJ160" s="20" t="s">
        <v>83</v>
      </c>
      <c r="BK160" s="241">
        <f>ROUND(I160*H160,2)</f>
        <v>0</v>
      </c>
      <c r="BL160" s="20" t="s">
        <v>266</v>
      </c>
      <c r="BM160" s="240" t="s">
        <v>1220</v>
      </c>
    </row>
    <row r="161" s="13" customFormat="1">
      <c r="A161" s="13"/>
      <c r="B161" s="242"/>
      <c r="C161" s="243"/>
      <c r="D161" s="244" t="s">
        <v>160</v>
      </c>
      <c r="E161" s="245" t="s">
        <v>19</v>
      </c>
      <c r="F161" s="246" t="s">
        <v>1221</v>
      </c>
      <c r="G161" s="243"/>
      <c r="H161" s="247">
        <v>3</v>
      </c>
      <c r="I161" s="248"/>
      <c r="J161" s="243"/>
      <c r="K161" s="243"/>
      <c r="L161" s="249"/>
      <c r="M161" s="250"/>
      <c r="N161" s="251"/>
      <c r="O161" s="251"/>
      <c r="P161" s="251"/>
      <c r="Q161" s="251"/>
      <c r="R161" s="251"/>
      <c r="S161" s="251"/>
      <c r="T161" s="252"/>
      <c r="U161" s="13"/>
      <c r="V161" s="13"/>
      <c r="W161" s="13"/>
      <c r="X161" s="13"/>
      <c r="Y161" s="13"/>
      <c r="Z161" s="13"/>
      <c r="AA161" s="13"/>
      <c r="AB161" s="13"/>
      <c r="AC161" s="13"/>
      <c r="AD161" s="13"/>
      <c r="AE161" s="13"/>
      <c r="AT161" s="253" t="s">
        <v>160</v>
      </c>
      <c r="AU161" s="253" t="s">
        <v>86</v>
      </c>
      <c r="AV161" s="13" t="s">
        <v>86</v>
      </c>
      <c r="AW161" s="13" t="s">
        <v>37</v>
      </c>
      <c r="AX161" s="13" t="s">
        <v>83</v>
      </c>
      <c r="AY161" s="253" t="s">
        <v>151</v>
      </c>
    </row>
    <row r="162" s="2" customFormat="1" ht="16.5" customHeight="1">
      <c r="A162" s="41"/>
      <c r="B162" s="42"/>
      <c r="C162" s="229" t="s">
        <v>349</v>
      </c>
      <c r="D162" s="229" t="s">
        <v>154</v>
      </c>
      <c r="E162" s="230" t="s">
        <v>1222</v>
      </c>
      <c r="F162" s="231" t="s">
        <v>1223</v>
      </c>
      <c r="G162" s="232" t="s">
        <v>164</v>
      </c>
      <c r="H162" s="233">
        <v>1</v>
      </c>
      <c r="I162" s="234"/>
      <c r="J162" s="235">
        <f>ROUND(I162*H162,2)</f>
        <v>0</v>
      </c>
      <c r="K162" s="231" t="s">
        <v>165</v>
      </c>
      <c r="L162" s="47"/>
      <c r="M162" s="236" t="s">
        <v>19</v>
      </c>
      <c r="N162" s="237" t="s">
        <v>47</v>
      </c>
      <c r="O162" s="87"/>
      <c r="P162" s="238">
        <f>O162*H162</f>
        <v>0</v>
      </c>
      <c r="Q162" s="238">
        <v>0.00017000000000000001</v>
      </c>
      <c r="R162" s="238">
        <f>Q162*H162</f>
        <v>0.00017000000000000001</v>
      </c>
      <c r="S162" s="238">
        <v>0</v>
      </c>
      <c r="T162" s="239">
        <f>S162*H162</f>
        <v>0</v>
      </c>
      <c r="U162" s="41"/>
      <c r="V162" s="41"/>
      <c r="W162" s="41"/>
      <c r="X162" s="41"/>
      <c r="Y162" s="41"/>
      <c r="Z162" s="41"/>
      <c r="AA162" s="41"/>
      <c r="AB162" s="41"/>
      <c r="AC162" s="41"/>
      <c r="AD162" s="41"/>
      <c r="AE162" s="41"/>
      <c r="AR162" s="240" t="s">
        <v>266</v>
      </c>
      <c r="AT162" s="240" t="s">
        <v>154</v>
      </c>
      <c r="AU162" s="240" t="s">
        <v>86</v>
      </c>
      <c r="AY162" s="20" t="s">
        <v>151</v>
      </c>
      <c r="BE162" s="241">
        <f>IF(N162="základní",J162,0)</f>
        <v>0</v>
      </c>
      <c r="BF162" s="241">
        <f>IF(N162="snížená",J162,0)</f>
        <v>0</v>
      </c>
      <c r="BG162" s="241">
        <f>IF(N162="zákl. přenesená",J162,0)</f>
        <v>0</v>
      </c>
      <c r="BH162" s="241">
        <f>IF(N162="sníž. přenesená",J162,0)</f>
        <v>0</v>
      </c>
      <c r="BI162" s="241">
        <f>IF(N162="nulová",J162,0)</f>
        <v>0</v>
      </c>
      <c r="BJ162" s="20" t="s">
        <v>83</v>
      </c>
      <c r="BK162" s="241">
        <f>ROUND(I162*H162,2)</f>
        <v>0</v>
      </c>
      <c r="BL162" s="20" t="s">
        <v>266</v>
      </c>
      <c r="BM162" s="240" t="s">
        <v>1224</v>
      </c>
    </row>
    <row r="163" s="13" customFormat="1">
      <c r="A163" s="13"/>
      <c r="B163" s="242"/>
      <c r="C163" s="243"/>
      <c r="D163" s="244" t="s">
        <v>160</v>
      </c>
      <c r="E163" s="245" t="s">
        <v>19</v>
      </c>
      <c r="F163" s="246" t="s">
        <v>1225</v>
      </c>
      <c r="G163" s="243"/>
      <c r="H163" s="247">
        <v>1</v>
      </c>
      <c r="I163" s="248"/>
      <c r="J163" s="243"/>
      <c r="K163" s="243"/>
      <c r="L163" s="249"/>
      <c r="M163" s="250"/>
      <c r="N163" s="251"/>
      <c r="O163" s="251"/>
      <c r="P163" s="251"/>
      <c r="Q163" s="251"/>
      <c r="R163" s="251"/>
      <c r="S163" s="251"/>
      <c r="T163" s="252"/>
      <c r="U163" s="13"/>
      <c r="V163" s="13"/>
      <c r="W163" s="13"/>
      <c r="X163" s="13"/>
      <c r="Y163" s="13"/>
      <c r="Z163" s="13"/>
      <c r="AA163" s="13"/>
      <c r="AB163" s="13"/>
      <c r="AC163" s="13"/>
      <c r="AD163" s="13"/>
      <c r="AE163" s="13"/>
      <c r="AT163" s="253" t="s">
        <v>160</v>
      </c>
      <c r="AU163" s="253" t="s">
        <v>86</v>
      </c>
      <c r="AV163" s="13" t="s">
        <v>86</v>
      </c>
      <c r="AW163" s="13" t="s">
        <v>37</v>
      </c>
      <c r="AX163" s="13" t="s">
        <v>83</v>
      </c>
      <c r="AY163" s="253" t="s">
        <v>151</v>
      </c>
    </row>
    <row r="164" s="2" customFormat="1" ht="16.5" customHeight="1">
      <c r="A164" s="41"/>
      <c r="B164" s="42"/>
      <c r="C164" s="229" t="s">
        <v>356</v>
      </c>
      <c r="D164" s="229" t="s">
        <v>154</v>
      </c>
      <c r="E164" s="230" t="s">
        <v>1226</v>
      </c>
      <c r="F164" s="231" t="s">
        <v>1227</v>
      </c>
      <c r="G164" s="232" t="s">
        <v>242</v>
      </c>
      <c r="H164" s="233">
        <v>271</v>
      </c>
      <c r="I164" s="234"/>
      <c r="J164" s="235">
        <f>ROUND(I164*H164,2)</f>
        <v>0</v>
      </c>
      <c r="K164" s="231" t="s">
        <v>165</v>
      </c>
      <c r="L164" s="47"/>
      <c r="M164" s="236" t="s">
        <v>19</v>
      </c>
      <c r="N164" s="237" t="s">
        <v>47</v>
      </c>
      <c r="O164" s="87"/>
      <c r="P164" s="238">
        <f>O164*H164</f>
        <v>0</v>
      </c>
      <c r="Q164" s="238">
        <v>0</v>
      </c>
      <c r="R164" s="238">
        <f>Q164*H164</f>
        <v>0</v>
      </c>
      <c r="S164" s="238">
        <v>0</v>
      </c>
      <c r="T164" s="239">
        <f>S164*H164</f>
        <v>0</v>
      </c>
      <c r="U164" s="41"/>
      <c r="V164" s="41"/>
      <c r="W164" s="41"/>
      <c r="X164" s="41"/>
      <c r="Y164" s="41"/>
      <c r="Z164" s="41"/>
      <c r="AA164" s="41"/>
      <c r="AB164" s="41"/>
      <c r="AC164" s="41"/>
      <c r="AD164" s="41"/>
      <c r="AE164" s="41"/>
      <c r="AR164" s="240" t="s">
        <v>266</v>
      </c>
      <c r="AT164" s="240" t="s">
        <v>154</v>
      </c>
      <c r="AU164" s="240" t="s">
        <v>86</v>
      </c>
      <c r="AY164" s="20" t="s">
        <v>151</v>
      </c>
      <c r="BE164" s="241">
        <f>IF(N164="základní",J164,0)</f>
        <v>0</v>
      </c>
      <c r="BF164" s="241">
        <f>IF(N164="snížená",J164,0)</f>
        <v>0</v>
      </c>
      <c r="BG164" s="241">
        <f>IF(N164="zákl. přenesená",J164,0)</f>
        <v>0</v>
      </c>
      <c r="BH164" s="241">
        <f>IF(N164="sníž. přenesená",J164,0)</f>
        <v>0</v>
      </c>
      <c r="BI164" s="241">
        <f>IF(N164="nulová",J164,0)</f>
        <v>0</v>
      </c>
      <c r="BJ164" s="20" t="s">
        <v>83</v>
      </c>
      <c r="BK164" s="241">
        <f>ROUND(I164*H164,2)</f>
        <v>0</v>
      </c>
      <c r="BL164" s="20" t="s">
        <v>266</v>
      </c>
      <c r="BM164" s="240" t="s">
        <v>1228</v>
      </c>
    </row>
    <row r="165" s="2" customFormat="1">
      <c r="A165" s="41"/>
      <c r="B165" s="42"/>
      <c r="C165" s="43"/>
      <c r="D165" s="244" t="s">
        <v>167</v>
      </c>
      <c r="E165" s="43"/>
      <c r="F165" s="254" t="s">
        <v>1229</v>
      </c>
      <c r="G165" s="43"/>
      <c r="H165" s="43"/>
      <c r="I165" s="149"/>
      <c r="J165" s="43"/>
      <c r="K165" s="43"/>
      <c r="L165" s="47"/>
      <c r="M165" s="255"/>
      <c r="N165" s="256"/>
      <c r="O165" s="87"/>
      <c r="P165" s="87"/>
      <c r="Q165" s="87"/>
      <c r="R165" s="87"/>
      <c r="S165" s="87"/>
      <c r="T165" s="88"/>
      <c r="U165" s="41"/>
      <c r="V165" s="41"/>
      <c r="W165" s="41"/>
      <c r="X165" s="41"/>
      <c r="Y165" s="41"/>
      <c r="Z165" s="41"/>
      <c r="AA165" s="41"/>
      <c r="AB165" s="41"/>
      <c r="AC165" s="41"/>
      <c r="AD165" s="41"/>
      <c r="AE165" s="41"/>
      <c r="AT165" s="20" t="s">
        <v>167</v>
      </c>
      <c r="AU165" s="20" t="s">
        <v>86</v>
      </c>
    </row>
    <row r="166" s="13" customFormat="1">
      <c r="A166" s="13"/>
      <c r="B166" s="242"/>
      <c r="C166" s="243"/>
      <c r="D166" s="244" t="s">
        <v>160</v>
      </c>
      <c r="E166" s="245" t="s">
        <v>19</v>
      </c>
      <c r="F166" s="246" t="s">
        <v>1230</v>
      </c>
      <c r="G166" s="243"/>
      <c r="H166" s="247">
        <v>271</v>
      </c>
      <c r="I166" s="248"/>
      <c r="J166" s="243"/>
      <c r="K166" s="243"/>
      <c r="L166" s="249"/>
      <c r="M166" s="250"/>
      <c r="N166" s="251"/>
      <c r="O166" s="251"/>
      <c r="P166" s="251"/>
      <c r="Q166" s="251"/>
      <c r="R166" s="251"/>
      <c r="S166" s="251"/>
      <c r="T166" s="252"/>
      <c r="U166" s="13"/>
      <c r="V166" s="13"/>
      <c r="W166" s="13"/>
      <c r="X166" s="13"/>
      <c r="Y166" s="13"/>
      <c r="Z166" s="13"/>
      <c r="AA166" s="13"/>
      <c r="AB166" s="13"/>
      <c r="AC166" s="13"/>
      <c r="AD166" s="13"/>
      <c r="AE166" s="13"/>
      <c r="AT166" s="253" t="s">
        <v>160</v>
      </c>
      <c r="AU166" s="253" t="s">
        <v>86</v>
      </c>
      <c r="AV166" s="13" t="s">
        <v>86</v>
      </c>
      <c r="AW166" s="13" t="s">
        <v>37</v>
      </c>
      <c r="AX166" s="13" t="s">
        <v>83</v>
      </c>
      <c r="AY166" s="253" t="s">
        <v>151</v>
      </c>
    </row>
    <row r="167" s="2" customFormat="1" ht="24" customHeight="1">
      <c r="A167" s="41"/>
      <c r="B167" s="42"/>
      <c r="C167" s="229" t="s">
        <v>362</v>
      </c>
      <c r="D167" s="229" t="s">
        <v>154</v>
      </c>
      <c r="E167" s="230" t="s">
        <v>1231</v>
      </c>
      <c r="F167" s="231" t="s">
        <v>1232</v>
      </c>
      <c r="G167" s="232" t="s">
        <v>1233</v>
      </c>
      <c r="H167" s="233">
        <v>160</v>
      </c>
      <c r="I167" s="234"/>
      <c r="J167" s="235">
        <f>ROUND(I167*H167,2)</f>
        <v>0</v>
      </c>
      <c r="K167" s="231" t="s">
        <v>19</v>
      </c>
      <c r="L167" s="47"/>
      <c r="M167" s="236" t="s">
        <v>19</v>
      </c>
      <c r="N167" s="237" t="s">
        <v>47</v>
      </c>
      <c r="O167" s="87"/>
      <c r="P167" s="238">
        <f>O167*H167</f>
        <v>0</v>
      </c>
      <c r="Q167" s="238">
        <v>0</v>
      </c>
      <c r="R167" s="238">
        <f>Q167*H167</f>
        <v>0</v>
      </c>
      <c r="S167" s="238">
        <v>0</v>
      </c>
      <c r="T167" s="239">
        <f>S167*H167</f>
        <v>0</v>
      </c>
      <c r="U167" s="41"/>
      <c r="V167" s="41"/>
      <c r="W167" s="41"/>
      <c r="X167" s="41"/>
      <c r="Y167" s="41"/>
      <c r="Z167" s="41"/>
      <c r="AA167" s="41"/>
      <c r="AB167" s="41"/>
      <c r="AC167" s="41"/>
      <c r="AD167" s="41"/>
      <c r="AE167" s="41"/>
      <c r="AR167" s="240" t="s">
        <v>266</v>
      </c>
      <c r="AT167" s="240" t="s">
        <v>154</v>
      </c>
      <c r="AU167" s="240" t="s">
        <v>86</v>
      </c>
      <c r="AY167" s="20" t="s">
        <v>151</v>
      </c>
      <c r="BE167" s="241">
        <f>IF(N167="základní",J167,0)</f>
        <v>0</v>
      </c>
      <c r="BF167" s="241">
        <f>IF(N167="snížená",J167,0)</f>
        <v>0</v>
      </c>
      <c r="BG167" s="241">
        <f>IF(N167="zákl. přenesená",J167,0)</f>
        <v>0</v>
      </c>
      <c r="BH167" s="241">
        <f>IF(N167="sníž. přenesená",J167,0)</f>
        <v>0</v>
      </c>
      <c r="BI167" s="241">
        <f>IF(N167="nulová",J167,0)</f>
        <v>0</v>
      </c>
      <c r="BJ167" s="20" t="s">
        <v>83</v>
      </c>
      <c r="BK167" s="241">
        <f>ROUND(I167*H167,2)</f>
        <v>0</v>
      </c>
      <c r="BL167" s="20" t="s">
        <v>266</v>
      </c>
      <c r="BM167" s="240" t="s">
        <v>1234</v>
      </c>
    </row>
    <row r="168" s="12" customFormat="1" ht="22.8" customHeight="1">
      <c r="A168" s="12"/>
      <c r="B168" s="213"/>
      <c r="C168" s="214"/>
      <c r="D168" s="215" t="s">
        <v>75</v>
      </c>
      <c r="E168" s="227" t="s">
        <v>1235</v>
      </c>
      <c r="F168" s="227" t="s">
        <v>1236</v>
      </c>
      <c r="G168" s="214"/>
      <c r="H168" s="214"/>
      <c r="I168" s="217"/>
      <c r="J168" s="228">
        <f>BK168</f>
        <v>0</v>
      </c>
      <c r="K168" s="214"/>
      <c r="L168" s="219"/>
      <c r="M168" s="220"/>
      <c r="N168" s="221"/>
      <c r="O168" s="221"/>
      <c r="P168" s="222">
        <f>SUM(P169:P234)</f>
        <v>0</v>
      </c>
      <c r="Q168" s="221"/>
      <c r="R168" s="222">
        <f>SUM(R169:R234)</f>
        <v>0.53941000000000006</v>
      </c>
      <c r="S168" s="221"/>
      <c r="T168" s="223">
        <f>SUM(T169:T234)</f>
        <v>0</v>
      </c>
      <c r="U168" s="12"/>
      <c r="V168" s="12"/>
      <c r="W168" s="12"/>
      <c r="X168" s="12"/>
      <c r="Y168" s="12"/>
      <c r="Z168" s="12"/>
      <c r="AA168" s="12"/>
      <c r="AB168" s="12"/>
      <c r="AC168" s="12"/>
      <c r="AD168" s="12"/>
      <c r="AE168" s="12"/>
      <c r="AR168" s="224" t="s">
        <v>86</v>
      </c>
      <c r="AT168" s="225" t="s">
        <v>75</v>
      </c>
      <c r="AU168" s="225" t="s">
        <v>83</v>
      </c>
      <c r="AY168" s="224" t="s">
        <v>151</v>
      </c>
      <c r="BK168" s="226">
        <f>SUM(BK169:BK234)</f>
        <v>0</v>
      </c>
    </row>
    <row r="169" s="2" customFormat="1" ht="24" customHeight="1">
      <c r="A169" s="41"/>
      <c r="B169" s="42"/>
      <c r="C169" s="229" t="s">
        <v>371</v>
      </c>
      <c r="D169" s="229" t="s">
        <v>154</v>
      </c>
      <c r="E169" s="230" t="s">
        <v>1237</v>
      </c>
      <c r="F169" s="231" t="s">
        <v>1238</v>
      </c>
      <c r="G169" s="232" t="s">
        <v>1144</v>
      </c>
      <c r="H169" s="233">
        <v>1</v>
      </c>
      <c r="I169" s="234"/>
      <c r="J169" s="235">
        <f>ROUND(I169*H169,2)</f>
        <v>0</v>
      </c>
      <c r="K169" s="231" t="s">
        <v>19</v>
      </c>
      <c r="L169" s="47"/>
      <c r="M169" s="236" t="s">
        <v>19</v>
      </c>
      <c r="N169" s="237" t="s">
        <v>47</v>
      </c>
      <c r="O169" s="87"/>
      <c r="P169" s="238">
        <f>O169*H169</f>
        <v>0</v>
      </c>
      <c r="Q169" s="238">
        <v>0</v>
      </c>
      <c r="R169" s="238">
        <f>Q169*H169</f>
        <v>0</v>
      </c>
      <c r="S169" s="238">
        <v>0</v>
      </c>
      <c r="T169" s="239">
        <f>S169*H169</f>
        <v>0</v>
      </c>
      <c r="U169" s="41"/>
      <c r="V169" s="41"/>
      <c r="W169" s="41"/>
      <c r="X169" s="41"/>
      <c r="Y169" s="41"/>
      <c r="Z169" s="41"/>
      <c r="AA169" s="41"/>
      <c r="AB169" s="41"/>
      <c r="AC169" s="41"/>
      <c r="AD169" s="41"/>
      <c r="AE169" s="41"/>
      <c r="AR169" s="240" t="s">
        <v>266</v>
      </c>
      <c r="AT169" s="240" t="s">
        <v>154</v>
      </c>
      <c r="AU169" s="240" t="s">
        <v>86</v>
      </c>
      <c r="AY169" s="20" t="s">
        <v>151</v>
      </c>
      <c r="BE169" s="241">
        <f>IF(N169="základní",J169,0)</f>
        <v>0</v>
      </c>
      <c r="BF169" s="241">
        <f>IF(N169="snížená",J169,0)</f>
        <v>0</v>
      </c>
      <c r="BG169" s="241">
        <f>IF(N169="zákl. přenesená",J169,0)</f>
        <v>0</v>
      </c>
      <c r="BH169" s="241">
        <f>IF(N169="sníž. přenesená",J169,0)</f>
        <v>0</v>
      </c>
      <c r="BI169" s="241">
        <f>IF(N169="nulová",J169,0)</f>
        <v>0</v>
      </c>
      <c r="BJ169" s="20" t="s">
        <v>83</v>
      </c>
      <c r="BK169" s="241">
        <f>ROUND(I169*H169,2)</f>
        <v>0</v>
      </c>
      <c r="BL169" s="20" t="s">
        <v>266</v>
      </c>
      <c r="BM169" s="240" t="s">
        <v>1239</v>
      </c>
    </row>
    <row r="170" s="2" customFormat="1" ht="16.5" customHeight="1">
      <c r="A170" s="41"/>
      <c r="B170" s="42"/>
      <c r="C170" s="229" t="s">
        <v>376</v>
      </c>
      <c r="D170" s="229" t="s">
        <v>154</v>
      </c>
      <c r="E170" s="230" t="s">
        <v>1240</v>
      </c>
      <c r="F170" s="231" t="s">
        <v>1241</v>
      </c>
      <c r="G170" s="232" t="s">
        <v>164</v>
      </c>
      <c r="H170" s="233">
        <v>23</v>
      </c>
      <c r="I170" s="234"/>
      <c r="J170" s="235">
        <f>ROUND(I170*H170,2)</f>
        <v>0</v>
      </c>
      <c r="K170" s="231" t="s">
        <v>19</v>
      </c>
      <c r="L170" s="47"/>
      <c r="M170" s="236" t="s">
        <v>19</v>
      </c>
      <c r="N170" s="237" t="s">
        <v>47</v>
      </c>
      <c r="O170" s="87"/>
      <c r="P170" s="238">
        <f>O170*H170</f>
        <v>0</v>
      </c>
      <c r="Q170" s="238">
        <v>0</v>
      </c>
      <c r="R170" s="238">
        <f>Q170*H170</f>
        <v>0</v>
      </c>
      <c r="S170" s="238">
        <v>0</v>
      </c>
      <c r="T170" s="239">
        <f>S170*H170</f>
        <v>0</v>
      </c>
      <c r="U170" s="41"/>
      <c r="V170" s="41"/>
      <c r="W170" s="41"/>
      <c r="X170" s="41"/>
      <c r="Y170" s="41"/>
      <c r="Z170" s="41"/>
      <c r="AA170" s="41"/>
      <c r="AB170" s="41"/>
      <c r="AC170" s="41"/>
      <c r="AD170" s="41"/>
      <c r="AE170" s="41"/>
      <c r="AR170" s="240" t="s">
        <v>266</v>
      </c>
      <c r="AT170" s="240" t="s">
        <v>154</v>
      </c>
      <c r="AU170" s="240" t="s">
        <v>86</v>
      </c>
      <c r="AY170" s="20" t="s">
        <v>151</v>
      </c>
      <c r="BE170" s="241">
        <f>IF(N170="základní",J170,0)</f>
        <v>0</v>
      </c>
      <c r="BF170" s="241">
        <f>IF(N170="snížená",J170,0)</f>
        <v>0</v>
      </c>
      <c r="BG170" s="241">
        <f>IF(N170="zákl. přenesená",J170,0)</f>
        <v>0</v>
      </c>
      <c r="BH170" s="241">
        <f>IF(N170="sníž. přenesená",J170,0)</f>
        <v>0</v>
      </c>
      <c r="BI170" s="241">
        <f>IF(N170="nulová",J170,0)</f>
        <v>0</v>
      </c>
      <c r="BJ170" s="20" t="s">
        <v>83</v>
      </c>
      <c r="BK170" s="241">
        <f>ROUND(I170*H170,2)</f>
        <v>0</v>
      </c>
      <c r="BL170" s="20" t="s">
        <v>266</v>
      </c>
      <c r="BM170" s="240" t="s">
        <v>1242</v>
      </c>
    </row>
    <row r="171" s="2" customFormat="1" ht="16.5" customHeight="1">
      <c r="A171" s="41"/>
      <c r="B171" s="42"/>
      <c r="C171" s="229" t="s">
        <v>381</v>
      </c>
      <c r="D171" s="229" t="s">
        <v>154</v>
      </c>
      <c r="E171" s="230" t="s">
        <v>1243</v>
      </c>
      <c r="F171" s="231" t="s">
        <v>1244</v>
      </c>
      <c r="G171" s="232" t="s">
        <v>1144</v>
      </c>
      <c r="H171" s="233">
        <v>1</v>
      </c>
      <c r="I171" s="234"/>
      <c r="J171" s="235">
        <f>ROUND(I171*H171,2)</f>
        <v>0</v>
      </c>
      <c r="K171" s="231" t="s">
        <v>19</v>
      </c>
      <c r="L171" s="47"/>
      <c r="M171" s="236" t="s">
        <v>19</v>
      </c>
      <c r="N171" s="237" t="s">
        <v>47</v>
      </c>
      <c r="O171" s="87"/>
      <c r="P171" s="238">
        <f>O171*H171</f>
        <v>0</v>
      </c>
      <c r="Q171" s="238">
        <v>0</v>
      </c>
      <c r="R171" s="238">
        <f>Q171*H171</f>
        <v>0</v>
      </c>
      <c r="S171" s="238">
        <v>0</v>
      </c>
      <c r="T171" s="239">
        <f>S171*H171</f>
        <v>0</v>
      </c>
      <c r="U171" s="41"/>
      <c r="V171" s="41"/>
      <c r="W171" s="41"/>
      <c r="X171" s="41"/>
      <c r="Y171" s="41"/>
      <c r="Z171" s="41"/>
      <c r="AA171" s="41"/>
      <c r="AB171" s="41"/>
      <c r="AC171" s="41"/>
      <c r="AD171" s="41"/>
      <c r="AE171" s="41"/>
      <c r="AR171" s="240" t="s">
        <v>266</v>
      </c>
      <c r="AT171" s="240" t="s">
        <v>154</v>
      </c>
      <c r="AU171" s="240" t="s">
        <v>86</v>
      </c>
      <c r="AY171" s="20" t="s">
        <v>151</v>
      </c>
      <c r="BE171" s="241">
        <f>IF(N171="základní",J171,0)</f>
        <v>0</v>
      </c>
      <c r="BF171" s="241">
        <f>IF(N171="snížená",J171,0)</f>
        <v>0</v>
      </c>
      <c r="BG171" s="241">
        <f>IF(N171="zákl. přenesená",J171,0)</f>
        <v>0</v>
      </c>
      <c r="BH171" s="241">
        <f>IF(N171="sníž. přenesená",J171,0)</f>
        <v>0</v>
      </c>
      <c r="BI171" s="241">
        <f>IF(N171="nulová",J171,0)</f>
        <v>0</v>
      </c>
      <c r="BJ171" s="20" t="s">
        <v>83</v>
      </c>
      <c r="BK171" s="241">
        <f>ROUND(I171*H171,2)</f>
        <v>0</v>
      </c>
      <c r="BL171" s="20" t="s">
        <v>266</v>
      </c>
      <c r="BM171" s="240" t="s">
        <v>1245</v>
      </c>
    </row>
    <row r="172" s="2" customFormat="1" ht="24" customHeight="1">
      <c r="A172" s="41"/>
      <c r="B172" s="42"/>
      <c r="C172" s="229" t="s">
        <v>385</v>
      </c>
      <c r="D172" s="229" t="s">
        <v>154</v>
      </c>
      <c r="E172" s="230" t="s">
        <v>1246</v>
      </c>
      <c r="F172" s="231" t="s">
        <v>1247</v>
      </c>
      <c r="G172" s="232" t="s">
        <v>242</v>
      </c>
      <c r="H172" s="233">
        <v>55</v>
      </c>
      <c r="I172" s="234"/>
      <c r="J172" s="235">
        <f>ROUND(I172*H172,2)</f>
        <v>0</v>
      </c>
      <c r="K172" s="231" t="s">
        <v>19</v>
      </c>
      <c r="L172" s="47"/>
      <c r="M172" s="236" t="s">
        <v>19</v>
      </c>
      <c r="N172" s="237" t="s">
        <v>47</v>
      </c>
      <c r="O172" s="87"/>
      <c r="P172" s="238">
        <f>O172*H172</f>
        <v>0</v>
      </c>
      <c r="Q172" s="238">
        <v>0.00091</v>
      </c>
      <c r="R172" s="238">
        <f>Q172*H172</f>
        <v>0.050049999999999997</v>
      </c>
      <c r="S172" s="238">
        <v>0</v>
      </c>
      <c r="T172" s="239">
        <f>S172*H172</f>
        <v>0</v>
      </c>
      <c r="U172" s="41"/>
      <c r="V172" s="41"/>
      <c r="W172" s="41"/>
      <c r="X172" s="41"/>
      <c r="Y172" s="41"/>
      <c r="Z172" s="41"/>
      <c r="AA172" s="41"/>
      <c r="AB172" s="41"/>
      <c r="AC172" s="41"/>
      <c r="AD172" s="41"/>
      <c r="AE172" s="41"/>
      <c r="AR172" s="240" t="s">
        <v>266</v>
      </c>
      <c r="AT172" s="240" t="s">
        <v>154</v>
      </c>
      <c r="AU172" s="240" t="s">
        <v>86</v>
      </c>
      <c r="AY172" s="20" t="s">
        <v>151</v>
      </c>
      <c r="BE172" s="241">
        <f>IF(N172="základní",J172,0)</f>
        <v>0</v>
      </c>
      <c r="BF172" s="241">
        <f>IF(N172="snížená",J172,0)</f>
        <v>0</v>
      </c>
      <c r="BG172" s="241">
        <f>IF(N172="zákl. přenesená",J172,0)</f>
        <v>0</v>
      </c>
      <c r="BH172" s="241">
        <f>IF(N172="sníž. přenesená",J172,0)</f>
        <v>0</v>
      </c>
      <c r="BI172" s="241">
        <f>IF(N172="nulová",J172,0)</f>
        <v>0</v>
      </c>
      <c r="BJ172" s="20" t="s">
        <v>83</v>
      </c>
      <c r="BK172" s="241">
        <f>ROUND(I172*H172,2)</f>
        <v>0</v>
      </c>
      <c r="BL172" s="20" t="s">
        <v>266</v>
      </c>
      <c r="BM172" s="240" t="s">
        <v>1248</v>
      </c>
    </row>
    <row r="173" s="13" customFormat="1">
      <c r="A173" s="13"/>
      <c r="B173" s="242"/>
      <c r="C173" s="243"/>
      <c r="D173" s="244" t="s">
        <v>160</v>
      </c>
      <c r="E173" s="245" t="s">
        <v>19</v>
      </c>
      <c r="F173" s="246" t="s">
        <v>1249</v>
      </c>
      <c r="G173" s="243"/>
      <c r="H173" s="247">
        <v>55</v>
      </c>
      <c r="I173" s="248"/>
      <c r="J173" s="243"/>
      <c r="K173" s="243"/>
      <c r="L173" s="249"/>
      <c r="M173" s="250"/>
      <c r="N173" s="251"/>
      <c r="O173" s="251"/>
      <c r="P173" s="251"/>
      <c r="Q173" s="251"/>
      <c r="R173" s="251"/>
      <c r="S173" s="251"/>
      <c r="T173" s="252"/>
      <c r="U173" s="13"/>
      <c r="V173" s="13"/>
      <c r="W173" s="13"/>
      <c r="X173" s="13"/>
      <c r="Y173" s="13"/>
      <c r="Z173" s="13"/>
      <c r="AA173" s="13"/>
      <c r="AB173" s="13"/>
      <c r="AC173" s="13"/>
      <c r="AD173" s="13"/>
      <c r="AE173" s="13"/>
      <c r="AT173" s="253" t="s">
        <v>160</v>
      </c>
      <c r="AU173" s="253" t="s">
        <v>86</v>
      </c>
      <c r="AV173" s="13" t="s">
        <v>86</v>
      </c>
      <c r="AW173" s="13" t="s">
        <v>37</v>
      </c>
      <c r="AX173" s="13" t="s">
        <v>83</v>
      </c>
      <c r="AY173" s="253" t="s">
        <v>151</v>
      </c>
    </row>
    <row r="174" s="14" customFormat="1">
      <c r="A174" s="14"/>
      <c r="B174" s="257"/>
      <c r="C174" s="258"/>
      <c r="D174" s="244" t="s">
        <v>160</v>
      </c>
      <c r="E174" s="259" t="s">
        <v>19</v>
      </c>
      <c r="F174" s="260" t="s">
        <v>1250</v>
      </c>
      <c r="G174" s="258"/>
      <c r="H174" s="259" t="s">
        <v>19</v>
      </c>
      <c r="I174" s="261"/>
      <c r="J174" s="258"/>
      <c r="K174" s="258"/>
      <c r="L174" s="262"/>
      <c r="M174" s="263"/>
      <c r="N174" s="264"/>
      <c r="O174" s="264"/>
      <c r="P174" s="264"/>
      <c r="Q174" s="264"/>
      <c r="R174" s="264"/>
      <c r="S174" s="264"/>
      <c r="T174" s="265"/>
      <c r="U174" s="14"/>
      <c r="V174" s="14"/>
      <c r="W174" s="14"/>
      <c r="X174" s="14"/>
      <c r="Y174" s="14"/>
      <c r="Z174" s="14"/>
      <c r="AA174" s="14"/>
      <c r="AB174" s="14"/>
      <c r="AC174" s="14"/>
      <c r="AD174" s="14"/>
      <c r="AE174" s="14"/>
      <c r="AT174" s="266" t="s">
        <v>160</v>
      </c>
      <c r="AU174" s="266" t="s">
        <v>86</v>
      </c>
      <c r="AV174" s="14" t="s">
        <v>83</v>
      </c>
      <c r="AW174" s="14" t="s">
        <v>37</v>
      </c>
      <c r="AX174" s="14" t="s">
        <v>76</v>
      </c>
      <c r="AY174" s="266" t="s">
        <v>151</v>
      </c>
    </row>
    <row r="175" s="2" customFormat="1" ht="24" customHeight="1">
      <c r="A175" s="41"/>
      <c r="B175" s="42"/>
      <c r="C175" s="229" t="s">
        <v>390</v>
      </c>
      <c r="D175" s="229" t="s">
        <v>154</v>
      </c>
      <c r="E175" s="230" t="s">
        <v>1251</v>
      </c>
      <c r="F175" s="231" t="s">
        <v>1252</v>
      </c>
      <c r="G175" s="232" t="s">
        <v>242</v>
      </c>
      <c r="H175" s="233">
        <v>31</v>
      </c>
      <c r="I175" s="234"/>
      <c r="J175" s="235">
        <f>ROUND(I175*H175,2)</f>
        <v>0</v>
      </c>
      <c r="K175" s="231" t="s">
        <v>19</v>
      </c>
      <c r="L175" s="47"/>
      <c r="M175" s="236" t="s">
        <v>19</v>
      </c>
      <c r="N175" s="237" t="s">
        <v>47</v>
      </c>
      <c r="O175" s="87"/>
      <c r="P175" s="238">
        <f>O175*H175</f>
        <v>0</v>
      </c>
      <c r="Q175" s="238">
        <v>0.0011900000000000001</v>
      </c>
      <c r="R175" s="238">
        <f>Q175*H175</f>
        <v>0.036890000000000006</v>
      </c>
      <c r="S175" s="238">
        <v>0</v>
      </c>
      <c r="T175" s="239">
        <f>S175*H175</f>
        <v>0</v>
      </c>
      <c r="U175" s="41"/>
      <c r="V175" s="41"/>
      <c r="W175" s="41"/>
      <c r="X175" s="41"/>
      <c r="Y175" s="41"/>
      <c r="Z175" s="41"/>
      <c r="AA175" s="41"/>
      <c r="AB175" s="41"/>
      <c r="AC175" s="41"/>
      <c r="AD175" s="41"/>
      <c r="AE175" s="41"/>
      <c r="AR175" s="240" t="s">
        <v>266</v>
      </c>
      <c r="AT175" s="240" t="s">
        <v>154</v>
      </c>
      <c r="AU175" s="240" t="s">
        <v>86</v>
      </c>
      <c r="AY175" s="20" t="s">
        <v>151</v>
      </c>
      <c r="BE175" s="241">
        <f>IF(N175="základní",J175,0)</f>
        <v>0</v>
      </c>
      <c r="BF175" s="241">
        <f>IF(N175="snížená",J175,0)</f>
        <v>0</v>
      </c>
      <c r="BG175" s="241">
        <f>IF(N175="zákl. přenesená",J175,0)</f>
        <v>0</v>
      </c>
      <c r="BH175" s="241">
        <f>IF(N175="sníž. přenesená",J175,0)</f>
        <v>0</v>
      </c>
      <c r="BI175" s="241">
        <f>IF(N175="nulová",J175,0)</f>
        <v>0</v>
      </c>
      <c r="BJ175" s="20" t="s">
        <v>83</v>
      </c>
      <c r="BK175" s="241">
        <f>ROUND(I175*H175,2)</f>
        <v>0</v>
      </c>
      <c r="BL175" s="20" t="s">
        <v>266</v>
      </c>
      <c r="BM175" s="240" t="s">
        <v>1253</v>
      </c>
    </row>
    <row r="176" s="13" customFormat="1">
      <c r="A176" s="13"/>
      <c r="B176" s="242"/>
      <c r="C176" s="243"/>
      <c r="D176" s="244" t="s">
        <v>160</v>
      </c>
      <c r="E176" s="245" t="s">
        <v>19</v>
      </c>
      <c r="F176" s="246" t="s">
        <v>1254</v>
      </c>
      <c r="G176" s="243"/>
      <c r="H176" s="247">
        <v>31</v>
      </c>
      <c r="I176" s="248"/>
      <c r="J176" s="243"/>
      <c r="K176" s="243"/>
      <c r="L176" s="249"/>
      <c r="M176" s="250"/>
      <c r="N176" s="251"/>
      <c r="O176" s="251"/>
      <c r="P176" s="251"/>
      <c r="Q176" s="251"/>
      <c r="R176" s="251"/>
      <c r="S176" s="251"/>
      <c r="T176" s="252"/>
      <c r="U176" s="13"/>
      <c r="V176" s="13"/>
      <c r="W176" s="13"/>
      <c r="X176" s="13"/>
      <c r="Y176" s="13"/>
      <c r="Z176" s="13"/>
      <c r="AA176" s="13"/>
      <c r="AB176" s="13"/>
      <c r="AC176" s="13"/>
      <c r="AD176" s="13"/>
      <c r="AE176" s="13"/>
      <c r="AT176" s="253" t="s">
        <v>160</v>
      </c>
      <c r="AU176" s="253" t="s">
        <v>86</v>
      </c>
      <c r="AV176" s="13" t="s">
        <v>86</v>
      </c>
      <c r="AW176" s="13" t="s">
        <v>37</v>
      </c>
      <c r="AX176" s="13" t="s">
        <v>83</v>
      </c>
      <c r="AY176" s="253" t="s">
        <v>151</v>
      </c>
    </row>
    <row r="177" s="14" customFormat="1">
      <c r="A177" s="14"/>
      <c r="B177" s="257"/>
      <c r="C177" s="258"/>
      <c r="D177" s="244" t="s">
        <v>160</v>
      </c>
      <c r="E177" s="259" t="s">
        <v>19</v>
      </c>
      <c r="F177" s="260" t="s">
        <v>1250</v>
      </c>
      <c r="G177" s="258"/>
      <c r="H177" s="259" t="s">
        <v>19</v>
      </c>
      <c r="I177" s="261"/>
      <c r="J177" s="258"/>
      <c r="K177" s="258"/>
      <c r="L177" s="262"/>
      <c r="M177" s="263"/>
      <c r="N177" s="264"/>
      <c r="O177" s="264"/>
      <c r="P177" s="264"/>
      <c r="Q177" s="264"/>
      <c r="R177" s="264"/>
      <c r="S177" s="264"/>
      <c r="T177" s="265"/>
      <c r="U177" s="14"/>
      <c r="V177" s="14"/>
      <c r="W177" s="14"/>
      <c r="X177" s="14"/>
      <c r="Y177" s="14"/>
      <c r="Z177" s="14"/>
      <c r="AA177" s="14"/>
      <c r="AB177" s="14"/>
      <c r="AC177" s="14"/>
      <c r="AD177" s="14"/>
      <c r="AE177" s="14"/>
      <c r="AT177" s="266" t="s">
        <v>160</v>
      </c>
      <c r="AU177" s="266" t="s">
        <v>86</v>
      </c>
      <c r="AV177" s="14" t="s">
        <v>83</v>
      </c>
      <c r="AW177" s="14" t="s">
        <v>37</v>
      </c>
      <c r="AX177" s="14" t="s">
        <v>76</v>
      </c>
      <c r="AY177" s="266" t="s">
        <v>151</v>
      </c>
    </row>
    <row r="178" s="2" customFormat="1" ht="24" customHeight="1">
      <c r="A178" s="41"/>
      <c r="B178" s="42"/>
      <c r="C178" s="229" t="s">
        <v>394</v>
      </c>
      <c r="D178" s="229" t="s">
        <v>154</v>
      </c>
      <c r="E178" s="230" t="s">
        <v>1255</v>
      </c>
      <c r="F178" s="231" t="s">
        <v>1256</v>
      </c>
      <c r="G178" s="232" t="s">
        <v>242</v>
      </c>
      <c r="H178" s="233">
        <v>26</v>
      </c>
      <c r="I178" s="234"/>
      <c r="J178" s="235">
        <f>ROUND(I178*H178,2)</f>
        <v>0</v>
      </c>
      <c r="K178" s="231" t="s">
        <v>19</v>
      </c>
      <c r="L178" s="47"/>
      <c r="M178" s="236" t="s">
        <v>19</v>
      </c>
      <c r="N178" s="237" t="s">
        <v>47</v>
      </c>
      <c r="O178" s="87"/>
      <c r="P178" s="238">
        <f>O178*H178</f>
        <v>0</v>
      </c>
      <c r="Q178" s="238">
        <v>0.00133</v>
      </c>
      <c r="R178" s="238">
        <f>Q178*H178</f>
        <v>0.03458</v>
      </c>
      <c r="S178" s="238">
        <v>0</v>
      </c>
      <c r="T178" s="239">
        <f>S178*H178</f>
        <v>0</v>
      </c>
      <c r="U178" s="41"/>
      <c r="V178" s="41"/>
      <c r="W178" s="41"/>
      <c r="X178" s="41"/>
      <c r="Y178" s="41"/>
      <c r="Z178" s="41"/>
      <c r="AA178" s="41"/>
      <c r="AB178" s="41"/>
      <c r="AC178" s="41"/>
      <c r="AD178" s="41"/>
      <c r="AE178" s="41"/>
      <c r="AR178" s="240" t="s">
        <v>266</v>
      </c>
      <c r="AT178" s="240" t="s">
        <v>154</v>
      </c>
      <c r="AU178" s="240" t="s">
        <v>86</v>
      </c>
      <c r="AY178" s="20" t="s">
        <v>151</v>
      </c>
      <c r="BE178" s="241">
        <f>IF(N178="základní",J178,0)</f>
        <v>0</v>
      </c>
      <c r="BF178" s="241">
        <f>IF(N178="snížená",J178,0)</f>
        <v>0</v>
      </c>
      <c r="BG178" s="241">
        <f>IF(N178="zákl. přenesená",J178,0)</f>
        <v>0</v>
      </c>
      <c r="BH178" s="241">
        <f>IF(N178="sníž. přenesená",J178,0)</f>
        <v>0</v>
      </c>
      <c r="BI178" s="241">
        <f>IF(N178="nulová",J178,0)</f>
        <v>0</v>
      </c>
      <c r="BJ178" s="20" t="s">
        <v>83</v>
      </c>
      <c r="BK178" s="241">
        <f>ROUND(I178*H178,2)</f>
        <v>0</v>
      </c>
      <c r="BL178" s="20" t="s">
        <v>266</v>
      </c>
      <c r="BM178" s="240" t="s">
        <v>1257</v>
      </c>
    </row>
    <row r="179" s="13" customFormat="1">
      <c r="A179" s="13"/>
      <c r="B179" s="242"/>
      <c r="C179" s="243"/>
      <c r="D179" s="244" t="s">
        <v>160</v>
      </c>
      <c r="E179" s="245" t="s">
        <v>19</v>
      </c>
      <c r="F179" s="246" t="s">
        <v>1258</v>
      </c>
      <c r="G179" s="243"/>
      <c r="H179" s="247">
        <v>26</v>
      </c>
      <c r="I179" s="248"/>
      <c r="J179" s="243"/>
      <c r="K179" s="243"/>
      <c r="L179" s="249"/>
      <c r="M179" s="250"/>
      <c r="N179" s="251"/>
      <c r="O179" s="251"/>
      <c r="P179" s="251"/>
      <c r="Q179" s="251"/>
      <c r="R179" s="251"/>
      <c r="S179" s="251"/>
      <c r="T179" s="252"/>
      <c r="U179" s="13"/>
      <c r="V179" s="13"/>
      <c r="W179" s="13"/>
      <c r="X179" s="13"/>
      <c r="Y179" s="13"/>
      <c r="Z179" s="13"/>
      <c r="AA179" s="13"/>
      <c r="AB179" s="13"/>
      <c r="AC179" s="13"/>
      <c r="AD179" s="13"/>
      <c r="AE179" s="13"/>
      <c r="AT179" s="253" t="s">
        <v>160</v>
      </c>
      <c r="AU179" s="253" t="s">
        <v>86</v>
      </c>
      <c r="AV179" s="13" t="s">
        <v>86</v>
      </c>
      <c r="AW179" s="13" t="s">
        <v>37</v>
      </c>
      <c r="AX179" s="13" t="s">
        <v>83</v>
      </c>
      <c r="AY179" s="253" t="s">
        <v>151</v>
      </c>
    </row>
    <row r="180" s="2" customFormat="1" ht="16.5" customHeight="1">
      <c r="A180" s="41"/>
      <c r="B180" s="42"/>
      <c r="C180" s="229" t="s">
        <v>402</v>
      </c>
      <c r="D180" s="229" t="s">
        <v>154</v>
      </c>
      <c r="E180" s="230" t="s">
        <v>1259</v>
      </c>
      <c r="F180" s="231" t="s">
        <v>1260</v>
      </c>
      <c r="G180" s="232" t="s">
        <v>242</v>
      </c>
      <c r="H180" s="233">
        <v>108</v>
      </c>
      <c r="I180" s="234"/>
      <c r="J180" s="235">
        <f>ROUND(I180*H180,2)</f>
        <v>0</v>
      </c>
      <c r="K180" s="231" t="s">
        <v>19</v>
      </c>
      <c r="L180" s="47"/>
      <c r="M180" s="236" t="s">
        <v>19</v>
      </c>
      <c r="N180" s="237" t="s">
        <v>47</v>
      </c>
      <c r="O180" s="87"/>
      <c r="P180" s="238">
        <f>O180*H180</f>
        <v>0</v>
      </c>
      <c r="Q180" s="238">
        <v>0.00066</v>
      </c>
      <c r="R180" s="238">
        <f>Q180*H180</f>
        <v>0.071279999999999996</v>
      </c>
      <c r="S180" s="238">
        <v>0</v>
      </c>
      <c r="T180" s="239">
        <f>S180*H180</f>
        <v>0</v>
      </c>
      <c r="U180" s="41"/>
      <c r="V180" s="41"/>
      <c r="W180" s="41"/>
      <c r="X180" s="41"/>
      <c r="Y180" s="41"/>
      <c r="Z180" s="41"/>
      <c r="AA180" s="41"/>
      <c r="AB180" s="41"/>
      <c r="AC180" s="41"/>
      <c r="AD180" s="41"/>
      <c r="AE180" s="41"/>
      <c r="AR180" s="240" t="s">
        <v>266</v>
      </c>
      <c r="AT180" s="240" t="s">
        <v>154</v>
      </c>
      <c r="AU180" s="240" t="s">
        <v>86</v>
      </c>
      <c r="AY180" s="20" t="s">
        <v>151</v>
      </c>
      <c r="BE180" s="241">
        <f>IF(N180="základní",J180,0)</f>
        <v>0</v>
      </c>
      <c r="BF180" s="241">
        <f>IF(N180="snížená",J180,0)</f>
        <v>0</v>
      </c>
      <c r="BG180" s="241">
        <f>IF(N180="zákl. přenesená",J180,0)</f>
        <v>0</v>
      </c>
      <c r="BH180" s="241">
        <f>IF(N180="sníž. přenesená",J180,0)</f>
        <v>0</v>
      </c>
      <c r="BI180" s="241">
        <f>IF(N180="nulová",J180,0)</f>
        <v>0</v>
      </c>
      <c r="BJ180" s="20" t="s">
        <v>83</v>
      </c>
      <c r="BK180" s="241">
        <f>ROUND(I180*H180,2)</f>
        <v>0</v>
      </c>
      <c r="BL180" s="20" t="s">
        <v>266</v>
      </c>
      <c r="BM180" s="240" t="s">
        <v>1261</v>
      </c>
    </row>
    <row r="181" s="13" customFormat="1">
      <c r="A181" s="13"/>
      <c r="B181" s="242"/>
      <c r="C181" s="243"/>
      <c r="D181" s="244" t="s">
        <v>160</v>
      </c>
      <c r="E181" s="245" t="s">
        <v>19</v>
      </c>
      <c r="F181" s="246" t="s">
        <v>1262</v>
      </c>
      <c r="G181" s="243"/>
      <c r="H181" s="247">
        <v>108</v>
      </c>
      <c r="I181" s="248"/>
      <c r="J181" s="243"/>
      <c r="K181" s="243"/>
      <c r="L181" s="249"/>
      <c r="M181" s="250"/>
      <c r="N181" s="251"/>
      <c r="O181" s="251"/>
      <c r="P181" s="251"/>
      <c r="Q181" s="251"/>
      <c r="R181" s="251"/>
      <c r="S181" s="251"/>
      <c r="T181" s="252"/>
      <c r="U181" s="13"/>
      <c r="V181" s="13"/>
      <c r="W181" s="13"/>
      <c r="X181" s="13"/>
      <c r="Y181" s="13"/>
      <c r="Z181" s="13"/>
      <c r="AA181" s="13"/>
      <c r="AB181" s="13"/>
      <c r="AC181" s="13"/>
      <c r="AD181" s="13"/>
      <c r="AE181" s="13"/>
      <c r="AT181" s="253" t="s">
        <v>160</v>
      </c>
      <c r="AU181" s="253" t="s">
        <v>86</v>
      </c>
      <c r="AV181" s="13" t="s">
        <v>86</v>
      </c>
      <c r="AW181" s="13" t="s">
        <v>37</v>
      </c>
      <c r="AX181" s="13" t="s">
        <v>76</v>
      </c>
      <c r="AY181" s="253" t="s">
        <v>151</v>
      </c>
    </row>
    <row r="182" s="15" customFormat="1">
      <c r="A182" s="15"/>
      <c r="B182" s="267"/>
      <c r="C182" s="268"/>
      <c r="D182" s="244" t="s">
        <v>160</v>
      </c>
      <c r="E182" s="269" t="s">
        <v>19</v>
      </c>
      <c r="F182" s="270" t="s">
        <v>172</v>
      </c>
      <c r="G182" s="268"/>
      <c r="H182" s="271">
        <v>108</v>
      </c>
      <c r="I182" s="272"/>
      <c r="J182" s="268"/>
      <c r="K182" s="268"/>
      <c r="L182" s="273"/>
      <c r="M182" s="274"/>
      <c r="N182" s="275"/>
      <c r="O182" s="275"/>
      <c r="P182" s="275"/>
      <c r="Q182" s="275"/>
      <c r="R182" s="275"/>
      <c r="S182" s="275"/>
      <c r="T182" s="276"/>
      <c r="U182" s="15"/>
      <c r="V182" s="15"/>
      <c r="W182" s="15"/>
      <c r="X182" s="15"/>
      <c r="Y182" s="15"/>
      <c r="Z182" s="15"/>
      <c r="AA182" s="15"/>
      <c r="AB182" s="15"/>
      <c r="AC182" s="15"/>
      <c r="AD182" s="15"/>
      <c r="AE182" s="15"/>
      <c r="AT182" s="277" t="s">
        <v>160</v>
      </c>
      <c r="AU182" s="277" t="s">
        <v>86</v>
      </c>
      <c r="AV182" s="15" t="s">
        <v>158</v>
      </c>
      <c r="AW182" s="15" t="s">
        <v>37</v>
      </c>
      <c r="AX182" s="15" t="s">
        <v>83</v>
      </c>
      <c r="AY182" s="277" t="s">
        <v>151</v>
      </c>
    </row>
    <row r="183" s="14" customFormat="1">
      <c r="A183" s="14"/>
      <c r="B183" s="257"/>
      <c r="C183" s="258"/>
      <c r="D183" s="244" t="s">
        <v>160</v>
      </c>
      <c r="E183" s="259" t="s">
        <v>19</v>
      </c>
      <c r="F183" s="260" t="s">
        <v>1263</v>
      </c>
      <c r="G183" s="258"/>
      <c r="H183" s="259" t="s">
        <v>19</v>
      </c>
      <c r="I183" s="261"/>
      <c r="J183" s="258"/>
      <c r="K183" s="258"/>
      <c r="L183" s="262"/>
      <c r="M183" s="263"/>
      <c r="N183" s="264"/>
      <c r="O183" s="264"/>
      <c r="P183" s="264"/>
      <c r="Q183" s="264"/>
      <c r="R183" s="264"/>
      <c r="S183" s="264"/>
      <c r="T183" s="265"/>
      <c r="U183" s="14"/>
      <c r="V183" s="14"/>
      <c r="W183" s="14"/>
      <c r="X183" s="14"/>
      <c r="Y183" s="14"/>
      <c r="Z183" s="14"/>
      <c r="AA183" s="14"/>
      <c r="AB183" s="14"/>
      <c r="AC183" s="14"/>
      <c r="AD183" s="14"/>
      <c r="AE183" s="14"/>
      <c r="AT183" s="266" t="s">
        <v>160</v>
      </c>
      <c r="AU183" s="266" t="s">
        <v>86</v>
      </c>
      <c r="AV183" s="14" t="s">
        <v>83</v>
      </c>
      <c r="AW183" s="14" t="s">
        <v>37</v>
      </c>
      <c r="AX183" s="14" t="s">
        <v>76</v>
      </c>
      <c r="AY183" s="266" t="s">
        <v>151</v>
      </c>
    </row>
    <row r="184" s="2" customFormat="1" ht="16.5" customHeight="1">
      <c r="A184" s="41"/>
      <c r="B184" s="42"/>
      <c r="C184" s="229" t="s">
        <v>407</v>
      </c>
      <c r="D184" s="229" t="s">
        <v>154</v>
      </c>
      <c r="E184" s="230" t="s">
        <v>1264</v>
      </c>
      <c r="F184" s="231" t="s">
        <v>1265</v>
      </c>
      <c r="G184" s="232" t="s">
        <v>242</v>
      </c>
      <c r="H184" s="233">
        <v>88</v>
      </c>
      <c r="I184" s="234"/>
      <c r="J184" s="235">
        <f>ROUND(I184*H184,2)</f>
        <v>0</v>
      </c>
      <c r="K184" s="231" t="s">
        <v>19</v>
      </c>
      <c r="L184" s="47"/>
      <c r="M184" s="236" t="s">
        <v>19</v>
      </c>
      <c r="N184" s="237" t="s">
        <v>47</v>
      </c>
      <c r="O184" s="87"/>
      <c r="P184" s="238">
        <f>O184*H184</f>
        <v>0</v>
      </c>
      <c r="Q184" s="238">
        <v>0.00091</v>
      </c>
      <c r="R184" s="238">
        <f>Q184*H184</f>
        <v>0.080079999999999998</v>
      </c>
      <c r="S184" s="238">
        <v>0</v>
      </c>
      <c r="T184" s="239">
        <f>S184*H184</f>
        <v>0</v>
      </c>
      <c r="U184" s="41"/>
      <c r="V184" s="41"/>
      <c r="W184" s="41"/>
      <c r="X184" s="41"/>
      <c r="Y184" s="41"/>
      <c r="Z184" s="41"/>
      <c r="AA184" s="41"/>
      <c r="AB184" s="41"/>
      <c r="AC184" s="41"/>
      <c r="AD184" s="41"/>
      <c r="AE184" s="41"/>
      <c r="AR184" s="240" t="s">
        <v>266</v>
      </c>
      <c r="AT184" s="240" t="s">
        <v>154</v>
      </c>
      <c r="AU184" s="240" t="s">
        <v>86</v>
      </c>
      <c r="AY184" s="20" t="s">
        <v>151</v>
      </c>
      <c r="BE184" s="241">
        <f>IF(N184="základní",J184,0)</f>
        <v>0</v>
      </c>
      <c r="BF184" s="241">
        <f>IF(N184="snížená",J184,0)</f>
        <v>0</v>
      </c>
      <c r="BG184" s="241">
        <f>IF(N184="zákl. přenesená",J184,0)</f>
        <v>0</v>
      </c>
      <c r="BH184" s="241">
        <f>IF(N184="sníž. přenesená",J184,0)</f>
        <v>0</v>
      </c>
      <c r="BI184" s="241">
        <f>IF(N184="nulová",J184,0)</f>
        <v>0</v>
      </c>
      <c r="BJ184" s="20" t="s">
        <v>83</v>
      </c>
      <c r="BK184" s="241">
        <f>ROUND(I184*H184,2)</f>
        <v>0</v>
      </c>
      <c r="BL184" s="20" t="s">
        <v>266</v>
      </c>
      <c r="BM184" s="240" t="s">
        <v>1266</v>
      </c>
    </row>
    <row r="185" s="14" customFormat="1">
      <c r="A185" s="14"/>
      <c r="B185" s="257"/>
      <c r="C185" s="258"/>
      <c r="D185" s="244" t="s">
        <v>160</v>
      </c>
      <c r="E185" s="259" t="s">
        <v>19</v>
      </c>
      <c r="F185" s="260" t="s">
        <v>1267</v>
      </c>
      <c r="G185" s="258"/>
      <c r="H185" s="259" t="s">
        <v>19</v>
      </c>
      <c r="I185" s="261"/>
      <c r="J185" s="258"/>
      <c r="K185" s="258"/>
      <c r="L185" s="262"/>
      <c r="M185" s="263"/>
      <c r="N185" s="264"/>
      <c r="O185" s="264"/>
      <c r="P185" s="264"/>
      <c r="Q185" s="264"/>
      <c r="R185" s="264"/>
      <c r="S185" s="264"/>
      <c r="T185" s="265"/>
      <c r="U185" s="14"/>
      <c r="V185" s="14"/>
      <c r="W185" s="14"/>
      <c r="X185" s="14"/>
      <c r="Y185" s="14"/>
      <c r="Z185" s="14"/>
      <c r="AA185" s="14"/>
      <c r="AB185" s="14"/>
      <c r="AC185" s="14"/>
      <c r="AD185" s="14"/>
      <c r="AE185" s="14"/>
      <c r="AT185" s="266" t="s">
        <v>160</v>
      </c>
      <c r="AU185" s="266" t="s">
        <v>86</v>
      </c>
      <c r="AV185" s="14" t="s">
        <v>83</v>
      </c>
      <c r="AW185" s="14" t="s">
        <v>37</v>
      </c>
      <c r="AX185" s="14" t="s">
        <v>76</v>
      </c>
      <c r="AY185" s="266" t="s">
        <v>151</v>
      </c>
    </row>
    <row r="186" s="13" customFormat="1">
      <c r="A186" s="13"/>
      <c r="B186" s="242"/>
      <c r="C186" s="243"/>
      <c r="D186" s="244" t="s">
        <v>160</v>
      </c>
      <c r="E186" s="245" t="s">
        <v>19</v>
      </c>
      <c r="F186" s="246" t="s">
        <v>1268</v>
      </c>
      <c r="G186" s="243"/>
      <c r="H186" s="247">
        <v>81</v>
      </c>
      <c r="I186" s="248"/>
      <c r="J186" s="243"/>
      <c r="K186" s="243"/>
      <c r="L186" s="249"/>
      <c r="M186" s="250"/>
      <c r="N186" s="251"/>
      <c r="O186" s="251"/>
      <c r="P186" s="251"/>
      <c r="Q186" s="251"/>
      <c r="R186" s="251"/>
      <c r="S186" s="251"/>
      <c r="T186" s="252"/>
      <c r="U186" s="13"/>
      <c r="V186" s="13"/>
      <c r="W186" s="13"/>
      <c r="X186" s="13"/>
      <c r="Y186" s="13"/>
      <c r="Z186" s="13"/>
      <c r="AA186" s="13"/>
      <c r="AB186" s="13"/>
      <c r="AC186" s="13"/>
      <c r="AD186" s="13"/>
      <c r="AE186" s="13"/>
      <c r="AT186" s="253" t="s">
        <v>160</v>
      </c>
      <c r="AU186" s="253" t="s">
        <v>86</v>
      </c>
      <c r="AV186" s="13" t="s">
        <v>86</v>
      </c>
      <c r="AW186" s="13" t="s">
        <v>37</v>
      </c>
      <c r="AX186" s="13" t="s">
        <v>76</v>
      </c>
      <c r="AY186" s="253" t="s">
        <v>151</v>
      </c>
    </row>
    <row r="187" s="13" customFormat="1">
      <c r="A187" s="13"/>
      <c r="B187" s="242"/>
      <c r="C187" s="243"/>
      <c r="D187" s="244" t="s">
        <v>160</v>
      </c>
      <c r="E187" s="245" t="s">
        <v>19</v>
      </c>
      <c r="F187" s="246" t="s">
        <v>1269</v>
      </c>
      <c r="G187" s="243"/>
      <c r="H187" s="247">
        <v>7</v>
      </c>
      <c r="I187" s="248"/>
      <c r="J187" s="243"/>
      <c r="K187" s="243"/>
      <c r="L187" s="249"/>
      <c r="M187" s="250"/>
      <c r="N187" s="251"/>
      <c r="O187" s="251"/>
      <c r="P187" s="251"/>
      <c r="Q187" s="251"/>
      <c r="R187" s="251"/>
      <c r="S187" s="251"/>
      <c r="T187" s="252"/>
      <c r="U187" s="13"/>
      <c r="V187" s="13"/>
      <c r="W187" s="13"/>
      <c r="X187" s="13"/>
      <c r="Y187" s="13"/>
      <c r="Z187" s="13"/>
      <c r="AA187" s="13"/>
      <c r="AB187" s="13"/>
      <c r="AC187" s="13"/>
      <c r="AD187" s="13"/>
      <c r="AE187" s="13"/>
      <c r="AT187" s="253" t="s">
        <v>160</v>
      </c>
      <c r="AU187" s="253" t="s">
        <v>86</v>
      </c>
      <c r="AV187" s="13" t="s">
        <v>86</v>
      </c>
      <c r="AW187" s="13" t="s">
        <v>37</v>
      </c>
      <c r="AX187" s="13" t="s">
        <v>76</v>
      </c>
      <c r="AY187" s="253" t="s">
        <v>151</v>
      </c>
    </row>
    <row r="188" s="15" customFormat="1">
      <c r="A188" s="15"/>
      <c r="B188" s="267"/>
      <c r="C188" s="268"/>
      <c r="D188" s="244" t="s">
        <v>160</v>
      </c>
      <c r="E188" s="269" t="s">
        <v>19</v>
      </c>
      <c r="F188" s="270" t="s">
        <v>172</v>
      </c>
      <c r="G188" s="268"/>
      <c r="H188" s="271">
        <v>88</v>
      </c>
      <c r="I188" s="272"/>
      <c r="J188" s="268"/>
      <c r="K188" s="268"/>
      <c r="L188" s="273"/>
      <c r="M188" s="274"/>
      <c r="N188" s="275"/>
      <c r="O188" s="275"/>
      <c r="P188" s="275"/>
      <c r="Q188" s="275"/>
      <c r="R188" s="275"/>
      <c r="S188" s="275"/>
      <c r="T188" s="276"/>
      <c r="U188" s="15"/>
      <c r="V188" s="15"/>
      <c r="W188" s="15"/>
      <c r="X188" s="15"/>
      <c r="Y188" s="15"/>
      <c r="Z188" s="15"/>
      <c r="AA188" s="15"/>
      <c r="AB188" s="15"/>
      <c r="AC188" s="15"/>
      <c r="AD188" s="15"/>
      <c r="AE188" s="15"/>
      <c r="AT188" s="277" t="s">
        <v>160</v>
      </c>
      <c r="AU188" s="277" t="s">
        <v>86</v>
      </c>
      <c r="AV188" s="15" t="s">
        <v>158</v>
      </c>
      <c r="AW188" s="15" t="s">
        <v>37</v>
      </c>
      <c r="AX188" s="15" t="s">
        <v>83</v>
      </c>
      <c r="AY188" s="277" t="s">
        <v>151</v>
      </c>
    </row>
    <row r="189" s="14" customFormat="1">
      <c r="A189" s="14"/>
      <c r="B189" s="257"/>
      <c r="C189" s="258"/>
      <c r="D189" s="244" t="s">
        <v>160</v>
      </c>
      <c r="E189" s="259" t="s">
        <v>19</v>
      </c>
      <c r="F189" s="260" t="s">
        <v>1270</v>
      </c>
      <c r="G189" s="258"/>
      <c r="H189" s="259" t="s">
        <v>19</v>
      </c>
      <c r="I189" s="261"/>
      <c r="J189" s="258"/>
      <c r="K189" s="258"/>
      <c r="L189" s="262"/>
      <c r="M189" s="263"/>
      <c r="N189" s="264"/>
      <c r="O189" s="264"/>
      <c r="P189" s="264"/>
      <c r="Q189" s="264"/>
      <c r="R189" s="264"/>
      <c r="S189" s="264"/>
      <c r="T189" s="265"/>
      <c r="U189" s="14"/>
      <c r="V189" s="14"/>
      <c r="W189" s="14"/>
      <c r="X189" s="14"/>
      <c r="Y189" s="14"/>
      <c r="Z189" s="14"/>
      <c r="AA189" s="14"/>
      <c r="AB189" s="14"/>
      <c r="AC189" s="14"/>
      <c r="AD189" s="14"/>
      <c r="AE189" s="14"/>
      <c r="AT189" s="266" t="s">
        <v>160</v>
      </c>
      <c r="AU189" s="266" t="s">
        <v>86</v>
      </c>
      <c r="AV189" s="14" t="s">
        <v>83</v>
      </c>
      <c r="AW189" s="14" t="s">
        <v>37</v>
      </c>
      <c r="AX189" s="14" t="s">
        <v>76</v>
      </c>
      <c r="AY189" s="266" t="s">
        <v>151</v>
      </c>
    </row>
    <row r="190" s="2" customFormat="1" ht="16.5" customHeight="1">
      <c r="A190" s="41"/>
      <c r="B190" s="42"/>
      <c r="C190" s="229" t="s">
        <v>412</v>
      </c>
      <c r="D190" s="229" t="s">
        <v>154</v>
      </c>
      <c r="E190" s="230" t="s">
        <v>1271</v>
      </c>
      <c r="F190" s="231" t="s">
        <v>1272</v>
      </c>
      <c r="G190" s="232" t="s">
        <v>242</v>
      </c>
      <c r="H190" s="233">
        <v>61</v>
      </c>
      <c r="I190" s="234"/>
      <c r="J190" s="235">
        <f>ROUND(I190*H190,2)</f>
        <v>0</v>
      </c>
      <c r="K190" s="231" t="s">
        <v>19</v>
      </c>
      <c r="L190" s="47"/>
      <c r="M190" s="236" t="s">
        <v>19</v>
      </c>
      <c r="N190" s="237" t="s">
        <v>47</v>
      </c>
      <c r="O190" s="87"/>
      <c r="P190" s="238">
        <f>O190*H190</f>
        <v>0</v>
      </c>
      <c r="Q190" s="238">
        <v>0.0011900000000000001</v>
      </c>
      <c r="R190" s="238">
        <f>Q190*H190</f>
        <v>0.072590000000000002</v>
      </c>
      <c r="S190" s="238">
        <v>0</v>
      </c>
      <c r="T190" s="239">
        <f>S190*H190</f>
        <v>0</v>
      </c>
      <c r="U190" s="41"/>
      <c r="V190" s="41"/>
      <c r="W190" s="41"/>
      <c r="X190" s="41"/>
      <c r="Y190" s="41"/>
      <c r="Z190" s="41"/>
      <c r="AA190" s="41"/>
      <c r="AB190" s="41"/>
      <c r="AC190" s="41"/>
      <c r="AD190" s="41"/>
      <c r="AE190" s="41"/>
      <c r="AR190" s="240" t="s">
        <v>266</v>
      </c>
      <c r="AT190" s="240" t="s">
        <v>154</v>
      </c>
      <c r="AU190" s="240" t="s">
        <v>86</v>
      </c>
      <c r="AY190" s="20" t="s">
        <v>151</v>
      </c>
      <c r="BE190" s="241">
        <f>IF(N190="základní",J190,0)</f>
        <v>0</v>
      </c>
      <c r="BF190" s="241">
        <f>IF(N190="snížená",J190,0)</f>
        <v>0</v>
      </c>
      <c r="BG190" s="241">
        <f>IF(N190="zákl. přenesená",J190,0)</f>
        <v>0</v>
      </c>
      <c r="BH190" s="241">
        <f>IF(N190="sníž. přenesená",J190,0)</f>
        <v>0</v>
      </c>
      <c r="BI190" s="241">
        <f>IF(N190="nulová",J190,0)</f>
        <v>0</v>
      </c>
      <c r="BJ190" s="20" t="s">
        <v>83</v>
      </c>
      <c r="BK190" s="241">
        <f>ROUND(I190*H190,2)</f>
        <v>0</v>
      </c>
      <c r="BL190" s="20" t="s">
        <v>266</v>
      </c>
      <c r="BM190" s="240" t="s">
        <v>1273</v>
      </c>
    </row>
    <row r="191" s="13" customFormat="1">
      <c r="A191" s="13"/>
      <c r="B191" s="242"/>
      <c r="C191" s="243"/>
      <c r="D191" s="244" t="s">
        <v>160</v>
      </c>
      <c r="E191" s="245" t="s">
        <v>19</v>
      </c>
      <c r="F191" s="246" t="s">
        <v>1274</v>
      </c>
      <c r="G191" s="243"/>
      <c r="H191" s="247">
        <v>61</v>
      </c>
      <c r="I191" s="248"/>
      <c r="J191" s="243"/>
      <c r="K191" s="243"/>
      <c r="L191" s="249"/>
      <c r="M191" s="250"/>
      <c r="N191" s="251"/>
      <c r="O191" s="251"/>
      <c r="P191" s="251"/>
      <c r="Q191" s="251"/>
      <c r="R191" s="251"/>
      <c r="S191" s="251"/>
      <c r="T191" s="252"/>
      <c r="U191" s="13"/>
      <c r="V191" s="13"/>
      <c r="W191" s="13"/>
      <c r="X191" s="13"/>
      <c r="Y191" s="13"/>
      <c r="Z191" s="13"/>
      <c r="AA191" s="13"/>
      <c r="AB191" s="13"/>
      <c r="AC191" s="13"/>
      <c r="AD191" s="13"/>
      <c r="AE191" s="13"/>
      <c r="AT191" s="253" t="s">
        <v>160</v>
      </c>
      <c r="AU191" s="253" t="s">
        <v>86</v>
      </c>
      <c r="AV191" s="13" t="s">
        <v>86</v>
      </c>
      <c r="AW191" s="13" t="s">
        <v>37</v>
      </c>
      <c r="AX191" s="13" t="s">
        <v>83</v>
      </c>
      <c r="AY191" s="253" t="s">
        <v>151</v>
      </c>
    </row>
    <row r="192" s="14" customFormat="1">
      <c r="A192" s="14"/>
      <c r="B192" s="257"/>
      <c r="C192" s="258"/>
      <c r="D192" s="244" t="s">
        <v>160</v>
      </c>
      <c r="E192" s="259" t="s">
        <v>19</v>
      </c>
      <c r="F192" s="260" t="s">
        <v>1270</v>
      </c>
      <c r="G192" s="258"/>
      <c r="H192" s="259" t="s">
        <v>19</v>
      </c>
      <c r="I192" s="261"/>
      <c r="J192" s="258"/>
      <c r="K192" s="258"/>
      <c r="L192" s="262"/>
      <c r="M192" s="263"/>
      <c r="N192" s="264"/>
      <c r="O192" s="264"/>
      <c r="P192" s="264"/>
      <c r="Q192" s="264"/>
      <c r="R192" s="264"/>
      <c r="S192" s="264"/>
      <c r="T192" s="265"/>
      <c r="U192" s="14"/>
      <c r="V192" s="14"/>
      <c r="W192" s="14"/>
      <c r="X192" s="14"/>
      <c r="Y192" s="14"/>
      <c r="Z192" s="14"/>
      <c r="AA192" s="14"/>
      <c r="AB192" s="14"/>
      <c r="AC192" s="14"/>
      <c r="AD192" s="14"/>
      <c r="AE192" s="14"/>
      <c r="AT192" s="266" t="s">
        <v>160</v>
      </c>
      <c r="AU192" s="266" t="s">
        <v>86</v>
      </c>
      <c r="AV192" s="14" t="s">
        <v>83</v>
      </c>
      <c r="AW192" s="14" t="s">
        <v>37</v>
      </c>
      <c r="AX192" s="14" t="s">
        <v>76</v>
      </c>
      <c r="AY192" s="266" t="s">
        <v>151</v>
      </c>
    </row>
    <row r="193" s="2" customFormat="1" ht="16.5" customHeight="1">
      <c r="A193" s="41"/>
      <c r="B193" s="42"/>
      <c r="C193" s="229" t="s">
        <v>418</v>
      </c>
      <c r="D193" s="229" t="s">
        <v>154</v>
      </c>
      <c r="E193" s="230" t="s">
        <v>1275</v>
      </c>
      <c r="F193" s="231" t="s">
        <v>1276</v>
      </c>
      <c r="G193" s="232" t="s">
        <v>242</v>
      </c>
      <c r="H193" s="233">
        <v>30</v>
      </c>
      <c r="I193" s="234"/>
      <c r="J193" s="235">
        <f>ROUND(I193*H193,2)</f>
        <v>0</v>
      </c>
      <c r="K193" s="231" t="s">
        <v>19</v>
      </c>
      <c r="L193" s="47"/>
      <c r="M193" s="236" t="s">
        <v>19</v>
      </c>
      <c r="N193" s="237" t="s">
        <v>47</v>
      </c>
      <c r="O193" s="87"/>
      <c r="P193" s="238">
        <f>O193*H193</f>
        <v>0</v>
      </c>
      <c r="Q193" s="238">
        <v>0.00133</v>
      </c>
      <c r="R193" s="238">
        <f>Q193*H193</f>
        <v>0.039899999999999998</v>
      </c>
      <c r="S193" s="238">
        <v>0</v>
      </c>
      <c r="T193" s="239">
        <f>S193*H193</f>
        <v>0</v>
      </c>
      <c r="U193" s="41"/>
      <c r="V193" s="41"/>
      <c r="W193" s="41"/>
      <c r="X193" s="41"/>
      <c r="Y193" s="41"/>
      <c r="Z193" s="41"/>
      <c r="AA193" s="41"/>
      <c r="AB193" s="41"/>
      <c r="AC193" s="41"/>
      <c r="AD193" s="41"/>
      <c r="AE193" s="41"/>
      <c r="AR193" s="240" t="s">
        <v>266</v>
      </c>
      <c r="AT193" s="240" t="s">
        <v>154</v>
      </c>
      <c r="AU193" s="240" t="s">
        <v>86</v>
      </c>
      <c r="AY193" s="20" t="s">
        <v>151</v>
      </c>
      <c r="BE193" s="241">
        <f>IF(N193="základní",J193,0)</f>
        <v>0</v>
      </c>
      <c r="BF193" s="241">
        <f>IF(N193="snížená",J193,0)</f>
        <v>0</v>
      </c>
      <c r="BG193" s="241">
        <f>IF(N193="zákl. přenesená",J193,0)</f>
        <v>0</v>
      </c>
      <c r="BH193" s="241">
        <f>IF(N193="sníž. přenesená",J193,0)</f>
        <v>0</v>
      </c>
      <c r="BI193" s="241">
        <f>IF(N193="nulová",J193,0)</f>
        <v>0</v>
      </c>
      <c r="BJ193" s="20" t="s">
        <v>83</v>
      </c>
      <c r="BK193" s="241">
        <f>ROUND(I193*H193,2)</f>
        <v>0</v>
      </c>
      <c r="BL193" s="20" t="s">
        <v>266</v>
      </c>
      <c r="BM193" s="240" t="s">
        <v>1277</v>
      </c>
    </row>
    <row r="194" s="13" customFormat="1">
      <c r="A194" s="13"/>
      <c r="B194" s="242"/>
      <c r="C194" s="243"/>
      <c r="D194" s="244" t="s">
        <v>160</v>
      </c>
      <c r="E194" s="245" t="s">
        <v>19</v>
      </c>
      <c r="F194" s="246" t="s">
        <v>1278</v>
      </c>
      <c r="G194" s="243"/>
      <c r="H194" s="247">
        <v>30</v>
      </c>
      <c r="I194" s="248"/>
      <c r="J194" s="243"/>
      <c r="K194" s="243"/>
      <c r="L194" s="249"/>
      <c r="M194" s="250"/>
      <c r="N194" s="251"/>
      <c r="O194" s="251"/>
      <c r="P194" s="251"/>
      <c r="Q194" s="251"/>
      <c r="R194" s="251"/>
      <c r="S194" s="251"/>
      <c r="T194" s="252"/>
      <c r="U194" s="13"/>
      <c r="V194" s="13"/>
      <c r="W194" s="13"/>
      <c r="X194" s="13"/>
      <c r="Y194" s="13"/>
      <c r="Z194" s="13"/>
      <c r="AA194" s="13"/>
      <c r="AB194" s="13"/>
      <c r="AC194" s="13"/>
      <c r="AD194" s="13"/>
      <c r="AE194" s="13"/>
      <c r="AT194" s="253" t="s">
        <v>160</v>
      </c>
      <c r="AU194" s="253" t="s">
        <v>86</v>
      </c>
      <c r="AV194" s="13" t="s">
        <v>86</v>
      </c>
      <c r="AW194" s="13" t="s">
        <v>37</v>
      </c>
      <c r="AX194" s="13" t="s">
        <v>83</v>
      </c>
      <c r="AY194" s="253" t="s">
        <v>151</v>
      </c>
    </row>
    <row r="195" s="2" customFormat="1" ht="24" customHeight="1">
      <c r="A195" s="41"/>
      <c r="B195" s="42"/>
      <c r="C195" s="229" t="s">
        <v>424</v>
      </c>
      <c r="D195" s="229" t="s">
        <v>154</v>
      </c>
      <c r="E195" s="230" t="s">
        <v>1279</v>
      </c>
      <c r="F195" s="231" t="s">
        <v>1280</v>
      </c>
      <c r="G195" s="232" t="s">
        <v>242</v>
      </c>
      <c r="H195" s="233">
        <v>189</v>
      </c>
      <c r="I195" s="234"/>
      <c r="J195" s="235">
        <f>ROUND(I195*H195,2)</f>
        <v>0</v>
      </c>
      <c r="K195" s="231" t="s">
        <v>165</v>
      </c>
      <c r="L195" s="47"/>
      <c r="M195" s="236" t="s">
        <v>19</v>
      </c>
      <c r="N195" s="237" t="s">
        <v>47</v>
      </c>
      <c r="O195" s="87"/>
      <c r="P195" s="238">
        <f>O195*H195</f>
        <v>0</v>
      </c>
      <c r="Q195" s="238">
        <v>4.0000000000000003E-05</v>
      </c>
      <c r="R195" s="238">
        <f>Q195*H195</f>
        <v>0.0075600000000000007</v>
      </c>
      <c r="S195" s="238">
        <v>0</v>
      </c>
      <c r="T195" s="239">
        <f>S195*H195</f>
        <v>0</v>
      </c>
      <c r="U195" s="41"/>
      <c r="V195" s="41"/>
      <c r="W195" s="41"/>
      <c r="X195" s="41"/>
      <c r="Y195" s="41"/>
      <c r="Z195" s="41"/>
      <c r="AA195" s="41"/>
      <c r="AB195" s="41"/>
      <c r="AC195" s="41"/>
      <c r="AD195" s="41"/>
      <c r="AE195" s="41"/>
      <c r="AR195" s="240" t="s">
        <v>266</v>
      </c>
      <c r="AT195" s="240" t="s">
        <v>154</v>
      </c>
      <c r="AU195" s="240" t="s">
        <v>86</v>
      </c>
      <c r="AY195" s="20" t="s">
        <v>151</v>
      </c>
      <c r="BE195" s="241">
        <f>IF(N195="základní",J195,0)</f>
        <v>0</v>
      </c>
      <c r="BF195" s="241">
        <f>IF(N195="snížená",J195,0)</f>
        <v>0</v>
      </c>
      <c r="BG195" s="241">
        <f>IF(N195="zákl. přenesená",J195,0)</f>
        <v>0</v>
      </c>
      <c r="BH195" s="241">
        <f>IF(N195="sníž. přenesená",J195,0)</f>
        <v>0</v>
      </c>
      <c r="BI195" s="241">
        <f>IF(N195="nulová",J195,0)</f>
        <v>0</v>
      </c>
      <c r="BJ195" s="20" t="s">
        <v>83</v>
      </c>
      <c r="BK195" s="241">
        <f>ROUND(I195*H195,2)</f>
        <v>0</v>
      </c>
      <c r="BL195" s="20" t="s">
        <v>266</v>
      </c>
      <c r="BM195" s="240" t="s">
        <v>1281</v>
      </c>
    </row>
    <row r="196" s="2" customFormat="1">
      <c r="A196" s="41"/>
      <c r="B196" s="42"/>
      <c r="C196" s="43"/>
      <c r="D196" s="244" t="s">
        <v>167</v>
      </c>
      <c r="E196" s="43"/>
      <c r="F196" s="254" t="s">
        <v>1282</v>
      </c>
      <c r="G196" s="43"/>
      <c r="H196" s="43"/>
      <c r="I196" s="149"/>
      <c r="J196" s="43"/>
      <c r="K196" s="43"/>
      <c r="L196" s="47"/>
      <c r="M196" s="255"/>
      <c r="N196" s="256"/>
      <c r="O196" s="87"/>
      <c r="P196" s="87"/>
      <c r="Q196" s="87"/>
      <c r="R196" s="87"/>
      <c r="S196" s="87"/>
      <c r="T196" s="88"/>
      <c r="U196" s="41"/>
      <c r="V196" s="41"/>
      <c r="W196" s="41"/>
      <c r="X196" s="41"/>
      <c r="Y196" s="41"/>
      <c r="Z196" s="41"/>
      <c r="AA196" s="41"/>
      <c r="AB196" s="41"/>
      <c r="AC196" s="41"/>
      <c r="AD196" s="41"/>
      <c r="AE196" s="41"/>
      <c r="AT196" s="20" t="s">
        <v>167</v>
      </c>
      <c r="AU196" s="20" t="s">
        <v>86</v>
      </c>
    </row>
    <row r="197" s="13" customFormat="1">
      <c r="A197" s="13"/>
      <c r="B197" s="242"/>
      <c r="C197" s="243"/>
      <c r="D197" s="244" t="s">
        <v>160</v>
      </c>
      <c r="E197" s="245" t="s">
        <v>19</v>
      </c>
      <c r="F197" s="246" t="s">
        <v>1283</v>
      </c>
      <c r="G197" s="243"/>
      <c r="H197" s="247">
        <v>189</v>
      </c>
      <c r="I197" s="248"/>
      <c r="J197" s="243"/>
      <c r="K197" s="243"/>
      <c r="L197" s="249"/>
      <c r="M197" s="250"/>
      <c r="N197" s="251"/>
      <c r="O197" s="251"/>
      <c r="P197" s="251"/>
      <c r="Q197" s="251"/>
      <c r="R197" s="251"/>
      <c r="S197" s="251"/>
      <c r="T197" s="252"/>
      <c r="U197" s="13"/>
      <c r="V197" s="13"/>
      <c r="W197" s="13"/>
      <c r="X197" s="13"/>
      <c r="Y197" s="13"/>
      <c r="Z197" s="13"/>
      <c r="AA197" s="13"/>
      <c r="AB197" s="13"/>
      <c r="AC197" s="13"/>
      <c r="AD197" s="13"/>
      <c r="AE197" s="13"/>
      <c r="AT197" s="253" t="s">
        <v>160</v>
      </c>
      <c r="AU197" s="253" t="s">
        <v>86</v>
      </c>
      <c r="AV197" s="13" t="s">
        <v>86</v>
      </c>
      <c r="AW197" s="13" t="s">
        <v>37</v>
      </c>
      <c r="AX197" s="13" t="s">
        <v>83</v>
      </c>
      <c r="AY197" s="253" t="s">
        <v>151</v>
      </c>
    </row>
    <row r="198" s="2" customFormat="1" ht="24" customHeight="1">
      <c r="A198" s="41"/>
      <c r="B198" s="42"/>
      <c r="C198" s="229" t="s">
        <v>431</v>
      </c>
      <c r="D198" s="229" t="s">
        <v>154</v>
      </c>
      <c r="E198" s="230" t="s">
        <v>1284</v>
      </c>
      <c r="F198" s="231" t="s">
        <v>1285</v>
      </c>
      <c r="G198" s="232" t="s">
        <v>242</v>
      </c>
      <c r="H198" s="233">
        <v>7</v>
      </c>
      <c r="I198" s="234"/>
      <c r="J198" s="235">
        <f>ROUND(I198*H198,2)</f>
        <v>0</v>
      </c>
      <c r="K198" s="231" t="s">
        <v>165</v>
      </c>
      <c r="L198" s="47"/>
      <c r="M198" s="236" t="s">
        <v>19</v>
      </c>
      <c r="N198" s="237" t="s">
        <v>47</v>
      </c>
      <c r="O198" s="87"/>
      <c r="P198" s="238">
        <f>O198*H198</f>
        <v>0</v>
      </c>
      <c r="Q198" s="238">
        <v>0.00012</v>
      </c>
      <c r="R198" s="238">
        <f>Q198*H198</f>
        <v>0.00084000000000000003</v>
      </c>
      <c r="S198" s="238">
        <v>0</v>
      </c>
      <c r="T198" s="239">
        <f>S198*H198</f>
        <v>0</v>
      </c>
      <c r="U198" s="41"/>
      <c r="V198" s="41"/>
      <c r="W198" s="41"/>
      <c r="X198" s="41"/>
      <c r="Y198" s="41"/>
      <c r="Z198" s="41"/>
      <c r="AA198" s="41"/>
      <c r="AB198" s="41"/>
      <c r="AC198" s="41"/>
      <c r="AD198" s="41"/>
      <c r="AE198" s="41"/>
      <c r="AR198" s="240" t="s">
        <v>266</v>
      </c>
      <c r="AT198" s="240" t="s">
        <v>154</v>
      </c>
      <c r="AU198" s="240" t="s">
        <v>86</v>
      </c>
      <c r="AY198" s="20" t="s">
        <v>151</v>
      </c>
      <c r="BE198" s="241">
        <f>IF(N198="základní",J198,0)</f>
        <v>0</v>
      </c>
      <c r="BF198" s="241">
        <f>IF(N198="snížená",J198,0)</f>
        <v>0</v>
      </c>
      <c r="BG198" s="241">
        <f>IF(N198="zákl. přenesená",J198,0)</f>
        <v>0</v>
      </c>
      <c r="BH198" s="241">
        <f>IF(N198="sníž. přenesená",J198,0)</f>
        <v>0</v>
      </c>
      <c r="BI198" s="241">
        <f>IF(N198="nulová",J198,0)</f>
        <v>0</v>
      </c>
      <c r="BJ198" s="20" t="s">
        <v>83</v>
      </c>
      <c r="BK198" s="241">
        <f>ROUND(I198*H198,2)</f>
        <v>0</v>
      </c>
      <c r="BL198" s="20" t="s">
        <v>266</v>
      </c>
      <c r="BM198" s="240" t="s">
        <v>1286</v>
      </c>
    </row>
    <row r="199" s="2" customFormat="1">
      <c r="A199" s="41"/>
      <c r="B199" s="42"/>
      <c r="C199" s="43"/>
      <c r="D199" s="244" t="s">
        <v>167</v>
      </c>
      <c r="E199" s="43"/>
      <c r="F199" s="254" t="s">
        <v>1282</v>
      </c>
      <c r="G199" s="43"/>
      <c r="H199" s="43"/>
      <c r="I199" s="149"/>
      <c r="J199" s="43"/>
      <c r="K199" s="43"/>
      <c r="L199" s="47"/>
      <c r="M199" s="255"/>
      <c r="N199" s="256"/>
      <c r="O199" s="87"/>
      <c r="P199" s="87"/>
      <c r="Q199" s="87"/>
      <c r="R199" s="87"/>
      <c r="S199" s="87"/>
      <c r="T199" s="88"/>
      <c r="U199" s="41"/>
      <c r="V199" s="41"/>
      <c r="W199" s="41"/>
      <c r="X199" s="41"/>
      <c r="Y199" s="41"/>
      <c r="Z199" s="41"/>
      <c r="AA199" s="41"/>
      <c r="AB199" s="41"/>
      <c r="AC199" s="41"/>
      <c r="AD199" s="41"/>
      <c r="AE199" s="41"/>
      <c r="AT199" s="20" t="s">
        <v>167</v>
      </c>
      <c r="AU199" s="20" t="s">
        <v>86</v>
      </c>
    </row>
    <row r="200" s="13" customFormat="1">
      <c r="A200" s="13"/>
      <c r="B200" s="242"/>
      <c r="C200" s="243"/>
      <c r="D200" s="244" t="s">
        <v>160</v>
      </c>
      <c r="E200" s="245" t="s">
        <v>19</v>
      </c>
      <c r="F200" s="246" t="s">
        <v>1287</v>
      </c>
      <c r="G200" s="243"/>
      <c r="H200" s="247">
        <v>7</v>
      </c>
      <c r="I200" s="248"/>
      <c r="J200" s="243"/>
      <c r="K200" s="243"/>
      <c r="L200" s="249"/>
      <c r="M200" s="250"/>
      <c r="N200" s="251"/>
      <c r="O200" s="251"/>
      <c r="P200" s="251"/>
      <c r="Q200" s="251"/>
      <c r="R200" s="251"/>
      <c r="S200" s="251"/>
      <c r="T200" s="252"/>
      <c r="U200" s="13"/>
      <c r="V200" s="13"/>
      <c r="W200" s="13"/>
      <c r="X200" s="13"/>
      <c r="Y200" s="13"/>
      <c r="Z200" s="13"/>
      <c r="AA200" s="13"/>
      <c r="AB200" s="13"/>
      <c r="AC200" s="13"/>
      <c r="AD200" s="13"/>
      <c r="AE200" s="13"/>
      <c r="AT200" s="253" t="s">
        <v>160</v>
      </c>
      <c r="AU200" s="253" t="s">
        <v>86</v>
      </c>
      <c r="AV200" s="13" t="s">
        <v>86</v>
      </c>
      <c r="AW200" s="13" t="s">
        <v>37</v>
      </c>
      <c r="AX200" s="13" t="s">
        <v>83</v>
      </c>
      <c r="AY200" s="253" t="s">
        <v>151</v>
      </c>
    </row>
    <row r="201" s="2" customFormat="1" ht="24" customHeight="1">
      <c r="A201" s="41"/>
      <c r="B201" s="42"/>
      <c r="C201" s="229" t="s">
        <v>435</v>
      </c>
      <c r="D201" s="229" t="s">
        <v>154</v>
      </c>
      <c r="E201" s="230" t="s">
        <v>1288</v>
      </c>
      <c r="F201" s="231" t="s">
        <v>1289</v>
      </c>
      <c r="G201" s="232" t="s">
        <v>242</v>
      </c>
      <c r="H201" s="233">
        <v>91</v>
      </c>
      <c r="I201" s="234"/>
      <c r="J201" s="235">
        <f>ROUND(I201*H201,2)</f>
        <v>0</v>
      </c>
      <c r="K201" s="231" t="s">
        <v>165</v>
      </c>
      <c r="L201" s="47"/>
      <c r="M201" s="236" t="s">
        <v>19</v>
      </c>
      <c r="N201" s="237" t="s">
        <v>47</v>
      </c>
      <c r="O201" s="87"/>
      <c r="P201" s="238">
        <f>O201*H201</f>
        <v>0</v>
      </c>
      <c r="Q201" s="238">
        <v>0.00016000000000000001</v>
      </c>
      <c r="R201" s="238">
        <f>Q201*H201</f>
        <v>0.014560000000000002</v>
      </c>
      <c r="S201" s="238">
        <v>0</v>
      </c>
      <c r="T201" s="239">
        <f>S201*H201</f>
        <v>0</v>
      </c>
      <c r="U201" s="41"/>
      <c r="V201" s="41"/>
      <c r="W201" s="41"/>
      <c r="X201" s="41"/>
      <c r="Y201" s="41"/>
      <c r="Z201" s="41"/>
      <c r="AA201" s="41"/>
      <c r="AB201" s="41"/>
      <c r="AC201" s="41"/>
      <c r="AD201" s="41"/>
      <c r="AE201" s="41"/>
      <c r="AR201" s="240" t="s">
        <v>266</v>
      </c>
      <c r="AT201" s="240" t="s">
        <v>154</v>
      </c>
      <c r="AU201" s="240" t="s">
        <v>86</v>
      </c>
      <c r="AY201" s="20" t="s">
        <v>151</v>
      </c>
      <c r="BE201" s="241">
        <f>IF(N201="základní",J201,0)</f>
        <v>0</v>
      </c>
      <c r="BF201" s="241">
        <f>IF(N201="snížená",J201,0)</f>
        <v>0</v>
      </c>
      <c r="BG201" s="241">
        <f>IF(N201="zákl. přenesená",J201,0)</f>
        <v>0</v>
      </c>
      <c r="BH201" s="241">
        <f>IF(N201="sníž. přenesená",J201,0)</f>
        <v>0</v>
      </c>
      <c r="BI201" s="241">
        <f>IF(N201="nulová",J201,0)</f>
        <v>0</v>
      </c>
      <c r="BJ201" s="20" t="s">
        <v>83</v>
      </c>
      <c r="BK201" s="241">
        <f>ROUND(I201*H201,2)</f>
        <v>0</v>
      </c>
      <c r="BL201" s="20" t="s">
        <v>266</v>
      </c>
      <c r="BM201" s="240" t="s">
        <v>1290</v>
      </c>
    </row>
    <row r="202" s="2" customFormat="1">
      <c r="A202" s="41"/>
      <c r="B202" s="42"/>
      <c r="C202" s="43"/>
      <c r="D202" s="244" t="s">
        <v>167</v>
      </c>
      <c r="E202" s="43"/>
      <c r="F202" s="254" t="s">
        <v>1282</v>
      </c>
      <c r="G202" s="43"/>
      <c r="H202" s="43"/>
      <c r="I202" s="149"/>
      <c r="J202" s="43"/>
      <c r="K202" s="43"/>
      <c r="L202" s="47"/>
      <c r="M202" s="255"/>
      <c r="N202" s="256"/>
      <c r="O202" s="87"/>
      <c r="P202" s="87"/>
      <c r="Q202" s="87"/>
      <c r="R202" s="87"/>
      <c r="S202" s="87"/>
      <c r="T202" s="88"/>
      <c r="U202" s="41"/>
      <c r="V202" s="41"/>
      <c r="W202" s="41"/>
      <c r="X202" s="41"/>
      <c r="Y202" s="41"/>
      <c r="Z202" s="41"/>
      <c r="AA202" s="41"/>
      <c r="AB202" s="41"/>
      <c r="AC202" s="41"/>
      <c r="AD202" s="41"/>
      <c r="AE202" s="41"/>
      <c r="AT202" s="20" t="s">
        <v>167</v>
      </c>
      <c r="AU202" s="20" t="s">
        <v>86</v>
      </c>
    </row>
    <row r="203" s="13" customFormat="1">
      <c r="A203" s="13"/>
      <c r="B203" s="242"/>
      <c r="C203" s="243"/>
      <c r="D203" s="244" t="s">
        <v>160</v>
      </c>
      <c r="E203" s="245" t="s">
        <v>19</v>
      </c>
      <c r="F203" s="246" t="s">
        <v>1291</v>
      </c>
      <c r="G203" s="243"/>
      <c r="H203" s="247">
        <v>91</v>
      </c>
      <c r="I203" s="248"/>
      <c r="J203" s="243"/>
      <c r="K203" s="243"/>
      <c r="L203" s="249"/>
      <c r="M203" s="250"/>
      <c r="N203" s="251"/>
      <c r="O203" s="251"/>
      <c r="P203" s="251"/>
      <c r="Q203" s="251"/>
      <c r="R203" s="251"/>
      <c r="S203" s="251"/>
      <c r="T203" s="252"/>
      <c r="U203" s="13"/>
      <c r="V203" s="13"/>
      <c r="W203" s="13"/>
      <c r="X203" s="13"/>
      <c r="Y203" s="13"/>
      <c r="Z203" s="13"/>
      <c r="AA203" s="13"/>
      <c r="AB203" s="13"/>
      <c r="AC203" s="13"/>
      <c r="AD203" s="13"/>
      <c r="AE203" s="13"/>
      <c r="AT203" s="253" t="s">
        <v>160</v>
      </c>
      <c r="AU203" s="253" t="s">
        <v>86</v>
      </c>
      <c r="AV203" s="13" t="s">
        <v>86</v>
      </c>
      <c r="AW203" s="13" t="s">
        <v>37</v>
      </c>
      <c r="AX203" s="13" t="s">
        <v>83</v>
      </c>
      <c r="AY203" s="253" t="s">
        <v>151</v>
      </c>
    </row>
    <row r="204" s="2" customFormat="1" ht="24" customHeight="1">
      <c r="A204" s="41"/>
      <c r="B204" s="42"/>
      <c r="C204" s="229" t="s">
        <v>447</v>
      </c>
      <c r="D204" s="229" t="s">
        <v>154</v>
      </c>
      <c r="E204" s="230" t="s">
        <v>1292</v>
      </c>
      <c r="F204" s="231" t="s">
        <v>1293</v>
      </c>
      <c r="G204" s="232" t="s">
        <v>242</v>
      </c>
      <c r="H204" s="233">
        <v>55</v>
      </c>
      <c r="I204" s="234"/>
      <c r="J204" s="235">
        <f>ROUND(I204*H204,2)</f>
        <v>0</v>
      </c>
      <c r="K204" s="231" t="s">
        <v>19</v>
      </c>
      <c r="L204" s="47"/>
      <c r="M204" s="236" t="s">
        <v>19</v>
      </c>
      <c r="N204" s="237" t="s">
        <v>47</v>
      </c>
      <c r="O204" s="87"/>
      <c r="P204" s="238">
        <f>O204*H204</f>
        <v>0</v>
      </c>
      <c r="Q204" s="238">
        <v>0.00018000000000000001</v>
      </c>
      <c r="R204" s="238">
        <f>Q204*H204</f>
        <v>0.0099000000000000008</v>
      </c>
      <c r="S204" s="238">
        <v>0</v>
      </c>
      <c r="T204" s="239">
        <f>S204*H204</f>
        <v>0</v>
      </c>
      <c r="U204" s="41"/>
      <c r="V204" s="41"/>
      <c r="W204" s="41"/>
      <c r="X204" s="41"/>
      <c r="Y204" s="41"/>
      <c r="Z204" s="41"/>
      <c r="AA204" s="41"/>
      <c r="AB204" s="41"/>
      <c r="AC204" s="41"/>
      <c r="AD204" s="41"/>
      <c r="AE204" s="41"/>
      <c r="AR204" s="240" t="s">
        <v>266</v>
      </c>
      <c r="AT204" s="240" t="s">
        <v>154</v>
      </c>
      <c r="AU204" s="240" t="s">
        <v>86</v>
      </c>
      <c r="AY204" s="20" t="s">
        <v>151</v>
      </c>
      <c r="BE204" s="241">
        <f>IF(N204="základní",J204,0)</f>
        <v>0</v>
      </c>
      <c r="BF204" s="241">
        <f>IF(N204="snížená",J204,0)</f>
        <v>0</v>
      </c>
      <c r="BG204" s="241">
        <f>IF(N204="zákl. přenesená",J204,0)</f>
        <v>0</v>
      </c>
      <c r="BH204" s="241">
        <f>IF(N204="sníž. přenesená",J204,0)</f>
        <v>0</v>
      </c>
      <c r="BI204" s="241">
        <f>IF(N204="nulová",J204,0)</f>
        <v>0</v>
      </c>
      <c r="BJ204" s="20" t="s">
        <v>83</v>
      </c>
      <c r="BK204" s="241">
        <f>ROUND(I204*H204,2)</f>
        <v>0</v>
      </c>
      <c r="BL204" s="20" t="s">
        <v>266</v>
      </c>
      <c r="BM204" s="240" t="s">
        <v>1294</v>
      </c>
    </row>
    <row r="205" s="13" customFormat="1">
      <c r="A205" s="13"/>
      <c r="B205" s="242"/>
      <c r="C205" s="243"/>
      <c r="D205" s="244" t="s">
        <v>160</v>
      </c>
      <c r="E205" s="245" t="s">
        <v>19</v>
      </c>
      <c r="F205" s="246" t="s">
        <v>1295</v>
      </c>
      <c r="G205" s="243"/>
      <c r="H205" s="247">
        <v>55</v>
      </c>
      <c r="I205" s="248"/>
      <c r="J205" s="243"/>
      <c r="K205" s="243"/>
      <c r="L205" s="249"/>
      <c r="M205" s="250"/>
      <c r="N205" s="251"/>
      <c r="O205" s="251"/>
      <c r="P205" s="251"/>
      <c r="Q205" s="251"/>
      <c r="R205" s="251"/>
      <c r="S205" s="251"/>
      <c r="T205" s="252"/>
      <c r="U205" s="13"/>
      <c r="V205" s="13"/>
      <c r="W205" s="13"/>
      <c r="X205" s="13"/>
      <c r="Y205" s="13"/>
      <c r="Z205" s="13"/>
      <c r="AA205" s="13"/>
      <c r="AB205" s="13"/>
      <c r="AC205" s="13"/>
      <c r="AD205" s="13"/>
      <c r="AE205" s="13"/>
      <c r="AT205" s="253" t="s">
        <v>160</v>
      </c>
      <c r="AU205" s="253" t="s">
        <v>86</v>
      </c>
      <c r="AV205" s="13" t="s">
        <v>86</v>
      </c>
      <c r="AW205" s="13" t="s">
        <v>37</v>
      </c>
      <c r="AX205" s="13" t="s">
        <v>83</v>
      </c>
      <c r="AY205" s="253" t="s">
        <v>151</v>
      </c>
    </row>
    <row r="206" s="2" customFormat="1" ht="24" customHeight="1">
      <c r="A206" s="41"/>
      <c r="B206" s="42"/>
      <c r="C206" s="229" t="s">
        <v>453</v>
      </c>
      <c r="D206" s="229" t="s">
        <v>154</v>
      </c>
      <c r="E206" s="230" t="s">
        <v>1296</v>
      </c>
      <c r="F206" s="231" t="s">
        <v>1297</v>
      </c>
      <c r="G206" s="232" t="s">
        <v>242</v>
      </c>
      <c r="H206" s="233">
        <v>57</v>
      </c>
      <c r="I206" s="234"/>
      <c r="J206" s="235">
        <f>ROUND(I206*H206,2)</f>
        <v>0</v>
      </c>
      <c r="K206" s="231" t="s">
        <v>19</v>
      </c>
      <c r="L206" s="47"/>
      <c r="M206" s="236" t="s">
        <v>19</v>
      </c>
      <c r="N206" s="237" t="s">
        <v>47</v>
      </c>
      <c r="O206" s="87"/>
      <c r="P206" s="238">
        <f>O206*H206</f>
        <v>0</v>
      </c>
      <c r="Q206" s="238">
        <v>0.00016000000000000001</v>
      </c>
      <c r="R206" s="238">
        <f>Q206*H206</f>
        <v>0.0091200000000000014</v>
      </c>
      <c r="S206" s="238">
        <v>0</v>
      </c>
      <c r="T206" s="239">
        <f>S206*H206</f>
        <v>0</v>
      </c>
      <c r="U206" s="41"/>
      <c r="V206" s="41"/>
      <c r="W206" s="41"/>
      <c r="X206" s="41"/>
      <c r="Y206" s="41"/>
      <c r="Z206" s="41"/>
      <c r="AA206" s="41"/>
      <c r="AB206" s="41"/>
      <c r="AC206" s="41"/>
      <c r="AD206" s="41"/>
      <c r="AE206" s="41"/>
      <c r="AR206" s="240" t="s">
        <v>266</v>
      </c>
      <c r="AT206" s="240" t="s">
        <v>154</v>
      </c>
      <c r="AU206" s="240" t="s">
        <v>86</v>
      </c>
      <c r="AY206" s="20" t="s">
        <v>151</v>
      </c>
      <c r="BE206" s="241">
        <f>IF(N206="základní",J206,0)</f>
        <v>0</v>
      </c>
      <c r="BF206" s="241">
        <f>IF(N206="snížená",J206,0)</f>
        <v>0</v>
      </c>
      <c r="BG206" s="241">
        <f>IF(N206="zákl. přenesená",J206,0)</f>
        <v>0</v>
      </c>
      <c r="BH206" s="241">
        <f>IF(N206="sníž. přenesená",J206,0)</f>
        <v>0</v>
      </c>
      <c r="BI206" s="241">
        <f>IF(N206="nulová",J206,0)</f>
        <v>0</v>
      </c>
      <c r="BJ206" s="20" t="s">
        <v>83</v>
      </c>
      <c r="BK206" s="241">
        <f>ROUND(I206*H206,2)</f>
        <v>0</v>
      </c>
      <c r="BL206" s="20" t="s">
        <v>266</v>
      </c>
      <c r="BM206" s="240" t="s">
        <v>1298</v>
      </c>
    </row>
    <row r="207" s="13" customFormat="1">
      <c r="A207" s="13"/>
      <c r="B207" s="242"/>
      <c r="C207" s="243"/>
      <c r="D207" s="244" t="s">
        <v>160</v>
      </c>
      <c r="E207" s="245" t="s">
        <v>19</v>
      </c>
      <c r="F207" s="246" t="s">
        <v>1299</v>
      </c>
      <c r="G207" s="243"/>
      <c r="H207" s="247">
        <v>57</v>
      </c>
      <c r="I207" s="248"/>
      <c r="J207" s="243"/>
      <c r="K207" s="243"/>
      <c r="L207" s="249"/>
      <c r="M207" s="250"/>
      <c r="N207" s="251"/>
      <c r="O207" s="251"/>
      <c r="P207" s="251"/>
      <c r="Q207" s="251"/>
      <c r="R207" s="251"/>
      <c r="S207" s="251"/>
      <c r="T207" s="252"/>
      <c r="U207" s="13"/>
      <c r="V207" s="13"/>
      <c r="W207" s="13"/>
      <c r="X207" s="13"/>
      <c r="Y207" s="13"/>
      <c r="Z207" s="13"/>
      <c r="AA207" s="13"/>
      <c r="AB207" s="13"/>
      <c r="AC207" s="13"/>
      <c r="AD207" s="13"/>
      <c r="AE207" s="13"/>
      <c r="AT207" s="253" t="s">
        <v>160</v>
      </c>
      <c r="AU207" s="253" t="s">
        <v>86</v>
      </c>
      <c r="AV207" s="13" t="s">
        <v>86</v>
      </c>
      <c r="AW207" s="13" t="s">
        <v>37</v>
      </c>
      <c r="AX207" s="13" t="s">
        <v>83</v>
      </c>
      <c r="AY207" s="253" t="s">
        <v>151</v>
      </c>
    </row>
    <row r="208" s="2" customFormat="1" ht="16.5" customHeight="1">
      <c r="A208" s="41"/>
      <c r="B208" s="42"/>
      <c r="C208" s="229" t="s">
        <v>460</v>
      </c>
      <c r="D208" s="229" t="s">
        <v>154</v>
      </c>
      <c r="E208" s="230" t="s">
        <v>1300</v>
      </c>
      <c r="F208" s="231" t="s">
        <v>1301</v>
      </c>
      <c r="G208" s="232" t="s">
        <v>164</v>
      </c>
      <c r="H208" s="233">
        <v>113</v>
      </c>
      <c r="I208" s="234"/>
      <c r="J208" s="235">
        <f>ROUND(I208*H208,2)</f>
        <v>0</v>
      </c>
      <c r="K208" s="231" t="s">
        <v>165</v>
      </c>
      <c r="L208" s="47"/>
      <c r="M208" s="236" t="s">
        <v>19</v>
      </c>
      <c r="N208" s="237" t="s">
        <v>47</v>
      </c>
      <c r="O208" s="87"/>
      <c r="P208" s="238">
        <f>O208*H208</f>
        <v>0</v>
      </c>
      <c r="Q208" s="238">
        <v>0</v>
      </c>
      <c r="R208" s="238">
        <f>Q208*H208</f>
        <v>0</v>
      </c>
      <c r="S208" s="238">
        <v>0</v>
      </c>
      <c r="T208" s="239">
        <f>S208*H208</f>
        <v>0</v>
      </c>
      <c r="U208" s="41"/>
      <c r="V208" s="41"/>
      <c r="W208" s="41"/>
      <c r="X208" s="41"/>
      <c r="Y208" s="41"/>
      <c r="Z208" s="41"/>
      <c r="AA208" s="41"/>
      <c r="AB208" s="41"/>
      <c r="AC208" s="41"/>
      <c r="AD208" s="41"/>
      <c r="AE208" s="41"/>
      <c r="AR208" s="240" t="s">
        <v>266</v>
      </c>
      <c r="AT208" s="240" t="s">
        <v>154</v>
      </c>
      <c r="AU208" s="240" t="s">
        <v>86</v>
      </c>
      <c r="AY208" s="20" t="s">
        <v>151</v>
      </c>
      <c r="BE208" s="241">
        <f>IF(N208="základní",J208,0)</f>
        <v>0</v>
      </c>
      <c r="BF208" s="241">
        <f>IF(N208="snížená",J208,0)</f>
        <v>0</v>
      </c>
      <c r="BG208" s="241">
        <f>IF(N208="zákl. přenesená",J208,0)</f>
        <v>0</v>
      </c>
      <c r="BH208" s="241">
        <f>IF(N208="sníž. přenesená",J208,0)</f>
        <v>0</v>
      </c>
      <c r="BI208" s="241">
        <f>IF(N208="nulová",J208,0)</f>
        <v>0</v>
      </c>
      <c r="BJ208" s="20" t="s">
        <v>83</v>
      </c>
      <c r="BK208" s="241">
        <f>ROUND(I208*H208,2)</f>
        <v>0</v>
      </c>
      <c r="BL208" s="20" t="s">
        <v>266</v>
      </c>
      <c r="BM208" s="240" t="s">
        <v>1302</v>
      </c>
    </row>
    <row r="209" s="2" customFormat="1">
      <c r="A209" s="41"/>
      <c r="B209" s="42"/>
      <c r="C209" s="43"/>
      <c r="D209" s="244" t="s">
        <v>167</v>
      </c>
      <c r="E209" s="43"/>
      <c r="F209" s="254" t="s">
        <v>1303</v>
      </c>
      <c r="G209" s="43"/>
      <c r="H209" s="43"/>
      <c r="I209" s="149"/>
      <c r="J209" s="43"/>
      <c r="K209" s="43"/>
      <c r="L209" s="47"/>
      <c r="M209" s="255"/>
      <c r="N209" s="256"/>
      <c r="O209" s="87"/>
      <c r="P209" s="87"/>
      <c r="Q209" s="87"/>
      <c r="R209" s="87"/>
      <c r="S209" s="87"/>
      <c r="T209" s="88"/>
      <c r="U209" s="41"/>
      <c r="V209" s="41"/>
      <c r="W209" s="41"/>
      <c r="X209" s="41"/>
      <c r="Y209" s="41"/>
      <c r="Z209" s="41"/>
      <c r="AA209" s="41"/>
      <c r="AB209" s="41"/>
      <c r="AC209" s="41"/>
      <c r="AD209" s="41"/>
      <c r="AE209" s="41"/>
      <c r="AT209" s="20" t="s">
        <v>167</v>
      </c>
      <c r="AU209" s="20" t="s">
        <v>86</v>
      </c>
    </row>
    <row r="210" s="13" customFormat="1">
      <c r="A210" s="13"/>
      <c r="B210" s="242"/>
      <c r="C210" s="243"/>
      <c r="D210" s="244" t="s">
        <v>160</v>
      </c>
      <c r="E210" s="245" t="s">
        <v>19</v>
      </c>
      <c r="F210" s="246" t="s">
        <v>1304</v>
      </c>
      <c r="G210" s="243"/>
      <c r="H210" s="247">
        <v>113</v>
      </c>
      <c r="I210" s="248"/>
      <c r="J210" s="243"/>
      <c r="K210" s="243"/>
      <c r="L210" s="249"/>
      <c r="M210" s="250"/>
      <c r="N210" s="251"/>
      <c r="O210" s="251"/>
      <c r="P210" s="251"/>
      <c r="Q210" s="251"/>
      <c r="R210" s="251"/>
      <c r="S210" s="251"/>
      <c r="T210" s="252"/>
      <c r="U210" s="13"/>
      <c r="V210" s="13"/>
      <c r="W210" s="13"/>
      <c r="X210" s="13"/>
      <c r="Y210" s="13"/>
      <c r="Z210" s="13"/>
      <c r="AA210" s="13"/>
      <c r="AB210" s="13"/>
      <c r="AC210" s="13"/>
      <c r="AD210" s="13"/>
      <c r="AE210" s="13"/>
      <c r="AT210" s="253" t="s">
        <v>160</v>
      </c>
      <c r="AU210" s="253" t="s">
        <v>86</v>
      </c>
      <c r="AV210" s="13" t="s">
        <v>86</v>
      </c>
      <c r="AW210" s="13" t="s">
        <v>37</v>
      </c>
      <c r="AX210" s="13" t="s">
        <v>83</v>
      </c>
      <c r="AY210" s="253" t="s">
        <v>151</v>
      </c>
    </row>
    <row r="211" s="2" customFormat="1" ht="16.5" customHeight="1">
      <c r="A211" s="41"/>
      <c r="B211" s="42"/>
      <c r="C211" s="229" t="s">
        <v>465</v>
      </c>
      <c r="D211" s="229" t="s">
        <v>154</v>
      </c>
      <c r="E211" s="230" t="s">
        <v>1305</v>
      </c>
      <c r="F211" s="231" t="s">
        <v>1306</v>
      </c>
      <c r="G211" s="232" t="s">
        <v>164</v>
      </c>
      <c r="H211" s="233">
        <v>18</v>
      </c>
      <c r="I211" s="234"/>
      <c r="J211" s="235">
        <f>ROUND(I211*H211,2)</f>
        <v>0</v>
      </c>
      <c r="K211" s="231" t="s">
        <v>165</v>
      </c>
      <c r="L211" s="47"/>
      <c r="M211" s="236" t="s">
        <v>19</v>
      </c>
      <c r="N211" s="237" t="s">
        <v>47</v>
      </c>
      <c r="O211" s="87"/>
      <c r="P211" s="238">
        <f>O211*H211</f>
        <v>0</v>
      </c>
      <c r="Q211" s="238">
        <v>0</v>
      </c>
      <c r="R211" s="238">
        <f>Q211*H211</f>
        <v>0</v>
      </c>
      <c r="S211" s="238">
        <v>0</v>
      </c>
      <c r="T211" s="239">
        <f>S211*H211</f>
        <v>0</v>
      </c>
      <c r="U211" s="41"/>
      <c r="V211" s="41"/>
      <c r="W211" s="41"/>
      <c r="X211" s="41"/>
      <c r="Y211" s="41"/>
      <c r="Z211" s="41"/>
      <c r="AA211" s="41"/>
      <c r="AB211" s="41"/>
      <c r="AC211" s="41"/>
      <c r="AD211" s="41"/>
      <c r="AE211" s="41"/>
      <c r="AR211" s="240" t="s">
        <v>266</v>
      </c>
      <c r="AT211" s="240" t="s">
        <v>154</v>
      </c>
      <c r="AU211" s="240" t="s">
        <v>86</v>
      </c>
      <c r="AY211" s="20" t="s">
        <v>151</v>
      </c>
      <c r="BE211" s="241">
        <f>IF(N211="základní",J211,0)</f>
        <v>0</v>
      </c>
      <c r="BF211" s="241">
        <f>IF(N211="snížená",J211,0)</f>
        <v>0</v>
      </c>
      <c r="BG211" s="241">
        <f>IF(N211="zákl. přenesená",J211,0)</f>
        <v>0</v>
      </c>
      <c r="BH211" s="241">
        <f>IF(N211="sníž. přenesená",J211,0)</f>
        <v>0</v>
      </c>
      <c r="BI211" s="241">
        <f>IF(N211="nulová",J211,0)</f>
        <v>0</v>
      </c>
      <c r="BJ211" s="20" t="s">
        <v>83</v>
      </c>
      <c r="BK211" s="241">
        <f>ROUND(I211*H211,2)</f>
        <v>0</v>
      </c>
      <c r="BL211" s="20" t="s">
        <v>266</v>
      </c>
      <c r="BM211" s="240" t="s">
        <v>1307</v>
      </c>
    </row>
    <row r="212" s="2" customFormat="1">
      <c r="A212" s="41"/>
      <c r="B212" s="42"/>
      <c r="C212" s="43"/>
      <c r="D212" s="244" t="s">
        <v>167</v>
      </c>
      <c r="E212" s="43"/>
      <c r="F212" s="254" t="s">
        <v>1308</v>
      </c>
      <c r="G212" s="43"/>
      <c r="H212" s="43"/>
      <c r="I212" s="149"/>
      <c r="J212" s="43"/>
      <c r="K212" s="43"/>
      <c r="L212" s="47"/>
      <c r="M212" s="255"/>
      <c r="N212" s="256"/>
      <c r="O212" s="87"/>
      <c r="P212" s="87"/>
      <c r="Q212" s="87"/>
      <c r="R212" s="87"/>
      <c r="S212" s="87"/>
      <c r="T212" s="88"/>
      <c r="U212" s="41"/>
      <c r="V212" s="41"/>
      <c r="W212" s="41"/>
      <c r="X212" s="41"/>
      <c r="Y212" s="41"/>
      <c r="Z212" s="41"/>
      <c r="AA212" s="41"/>
      <c r="AB212" s="41"/>
      <c r="AC212" s="41"/>
      <c r="AD212" s="41"/>
      <c r="AE212" s="41"/>
      <c r="AT212" s="20" t="s">
        <v>167</v>
      </c>
      <c r="AU212" s="20" t="s">
        <v>86</v>
      </c>
    </row>
    <row r="213" s="2" customFormat="1" ht="24" customHeight="1">
      <c r="A213" s="41"/>
      <c r="B213" s="42"/>
      <c r="C213" s="229" t="s">
        <v>476</v>
      </c>
      <c r="D213" s="229" t="s">
        <v>154</v>
      </c>
      <c r="E213" s="230" t="s">
        <v>1309</v>
      </c>
      <c r="F213" s="231" t="s">
        <v>1310</v>
      </c>
      <c r="G213" s="232" t="s">
        <v>164</v>
      </c>
      <c r="H213" s="233">
        <v>1</v>
      </c>
      <c r="I213" s="234"/>
      <c r="J213" s="235">
        <f>ROUND(I213*H213,2)</f>
        <v>0</v>
      </c>
      <c r="K213" s="231" t="s">
        <v>19</v>
      </c>
      <c r="L213" s="47"/>
      <c r="M213" s="236" t="s">
        <v>19</v>
      </c>
      <c r="N213" s="237" t="s">
        <v>47</v>
      </c>
      <c r="O213" s="87"/>
      <c r="P213" s="238">
        <f>O213*H213</f>
        <v>0</v>
      </c>
      <c r="Q213" s="238">
        <v>1.0000000000000001E-05</v>
      </c>
      <c r="R213" s="238">
        <f>Q213*H213</f>
        <v>1.0000000000000001E-05</v>
      </c>
      <c r="S213" s="238">
        <v>0</v>
      </c>
      <c r="T213" s="239">
        <f>S213*H213</f>
        <v>0</v>
      </c>
      <c r="U213" s="41"/>
      <c r="V213" s="41"/>
      <c r="W213" s="41"/>
      <c r="X213" s="41"/>
      <c r="Y213" s="41"/>
      <c r="Z213" s="41"/>
      <c r="AA213" s="41"/>
      <c r="AB213" s="41"/>
      <c r="AC213" s="41"/>
      <c r="AD213" s="41"/>
      <c r="AE213" s="41"/>
      <c r="AR213" s="240" t="s">
        <v>266</v>
      </c>
      <c r="AT213" s="240" t="s">
        <v>154</v>
      </c>
      <c r="AU213" s="240" t="s">
        <v>86</v>
      </c>
      <c r="AY213" s="20" t="s">
        <v>151</v>
      </c>
      <c r="BE213" s="241">
        <f>IF(N213="základní",J213,0)</f>
        <v>0</v>
      </c>
      <c r="BF213" s="241">
        <f>IF(N213="snížená",J213,0)</f>
        <v>0</v>
      </c>
      <c r="BG213" s="241">
        <f>IF(N213="zákl. přenesená",J213,0)</f>
        <v>0</v>
      </c>
      <c r="BH213" s="241">
        <f>IF(N213="sníž. přenesená",J213,0)</f>
        <v>0</v>
      </c>
      <c r="BI213" s="241">
        <f>IF(N213="nulová",J213,0)</f>
        <v>0</v>
      </c>
      <c r="BJ213" s="20" t="s">
        <v>83</v>
      </c>
      <c r="BK213" s="241">
        <f>ROUND(I213*H213,2)</f>
        <v>0</v>
      </c>
      <c r="BL213" s="20" t="s">
        <v>266</v>
      </c>
      <c r="BM213" s="240" t="s">
        <v>1311</v>
      </c>
    </row>
    <row r="214" s="13" customFormat="1">
      <c r="A214" s="13"/>
      <c r="B214" s="242"/>
      <c r="C214" s="243"/>
      <c r="D214" s="244" t="s">
        <v>160</v>
      </c>
      <c r="E214" s="245" t="s">
        <v>19</v>
      </c>
      <c r="F214" s="246" t="s">
        <v>1312</v>
      </c>
      <c r="G214" s="243"/>
      <c r="H214" s="247">
        <v>1</v>
      </c>
      <c r="I214" s="248"/>
      <c r="J214" s="243"/>
      <c r="K214" s="243"/>
      <c r="L214" s="249"/>
      <c r="M214" s="250"/>
      <c r="N214" s="251"/>
      <c r="O214" s="251"/>
      <c r="P214" s="251"/>
      <c r="Q214" s="251"/>
      <c r="R214" s="251"/>
      <c r="S214" s="251"/>
      <c r="T214" s="252"/>
      <c r="U214" s="13"/>
      <c r="V214" s="13"/>
      <c r="W214" s="13"/>
      <c r="X214" s="13"/>
      <c r="Y214" s="13"/>
      <c r="Z214" s="13"/>
      <c r="AA214" s="13"/>
      <c r="AB214" s="13"/>
      <c r="AC214" s="13"/>
      <c r="AD214" s="13"/>
      <c r="AE214" s="13"/>
      <c r="AT214" s="253" t="s">
        <v>160</v>
      </c>
      <c r="AU214" s="253" t="s">
        <v>86</v>
      </c>
      <c r="AV214" s="13" t="s">
        <v>86</v>
      </c>
      <c r="AW214" s="13" t="s">
        <v>37</v>
      </c>
      <c r="AX214" s="13" t="s">
        <v>83</v>
      </c>
      <c r="AY214" s="253" t="s">
        <v>151</v>
      </c>
    </row>
    <row r="215" s="2" customFormat="1" ht="16.5" customHeight="1">
      <c r="A215" s="41"/>
      <c r="B215" s="42"/>
      <c r="C215" s="229" t="s">
        <v>483</v>
      </c>
      <c r="D215" s="229" t="s">
        <v>154</v>
      </c>
      <c r="E215" s="230" t="s">
        <v>1313</v>
      </c>
      <c r="F215" s="231" t="s">
        <v>1314</v>
      </c>
      <c r="G215" s="232" t="s">
        <v>164</v>
      </c>
      <c r="H215" s="233">
        <v>11</v>
      </c>
      <c r="I215" s="234"/>
      <c r="J215" s="235">
        <f>ROUND(I215*H215,2)</f>
        <v>0</v>
      </c>
      <c r="K215" s="231" t="s">
        <v>165</v>
      </c>
      <c r="L215" s="47"/>
      <c r="M215" s="236" t="s">
        <v>19</v>
      </c>
      <c r="N215" s="237" t="s">
        <v>47</v>
      </c>
      <c r="O215" s="87"/>
      <c r="P215" s="238">
        <f>O215*H215</f>
        <v>0</v>
      </c>
      <c r="Q215" s="238">
        <v>0.00022000000000000001</v>
      </c>
      <c r="R215" s="238">
        <f>Q215*H215</f>
        <v>0.0024200000000000003</v>
      </c>
      <c r="S215" s="238">
        <v>0</v>
      </c>
      <c r="T215" s="239">
        <f>S215*H215</f>
        <v>0</v>
      </c>
      <c r="U215" s="41"/>
      <c r="V215" s="41"/>
      <c r="W215" s="41"/>
      <c r="X215" s="41"/>
      <c r="Y215" s="41"/>
      <c r="Z215" s="41"/>
      <c r="AA215" s="41"/>
      <c r="AB215" s="41"/>
      <c r="AC215" s="41"/>
      <c r="AD215" s="41"/>
      <c r="AE215" s="41"/>
      <c r="AR215" s="240" t="s">
        <v>266</v>
      </c>
      <c r="AT215" s="240" t="s">
        <v>154</v>
      </c>
      <c r="AU215" s="240" t="s">
        <v>86</v>
      </c>
      <c r="AY215" s="20" t="s">
        <v>151</v>
      </c>
      <c r="BE215" s="241">
        <f>IF(N215="základní",J215,0)</f>
        <v>0</v>
      </c>
      <c r="BF215" s="241">
        <f>IF(N215="snížená",J215,0)</f>
        <v>0</v>
      </c>
      <c r="BG215" s="241">
        <f>IF(N215="zákl. přenesená",J215,0)</f>
        <v>0</v>
      </c>
      <c r="BH215" s="241">
        <f>IF(N215="sníž. přenesená",J215,0)</f>
        <v>0</v>
      </c>
      <c r="BI215" s="241">
        <f>IF(N215="nulová",J215,0)</f>
        <v>0</v>
      </c>
      <c r="BJ215" s="20" t="s">
        <v>83</v>
      </c>
      <c r="BK215" s="241">
        <f>ROUND(I215*H215,2)</f>
        <v>0</v>
      </c>
      <c r="BL215" s="20" t="s">
        <v>266</v>
      </c>
      <c r="BM215" s="240" t="s">
        <v>1315</v>
      </c>
    </row>
    <row r="216" s="2" customFormat="1">
      <c r="A216" s="41"/>
      <c r="B216" s="42"/>
      <c r="C216" s="43"/>
      <c r="D216" s="244" t="s">
        <v>167</v>
      </c>
      <c r="E216" s="43"/>
      <c r="F216" s="254" t="s">
        <v>1316</v>
      </c>
      <c r="G216" s="43"/>
      <c r="H216" s="43"/>
      <c r="I216" s="149"/>
      <c r="J216" s="43"/>
      <c r="K216" s="43"/>
      <c r="L216" s="47"/>
      <c r="M216" s="255"/>
      <c r="N216" s="256"/>
      <c r="O216" s="87"/>
      <c r="P216" s="87"/>
      <c r="Q216" s="87"/>
      <c r="R216" s="87"/>
      <c r="S216" s="87"/>
      <c r="T216" s="88"/>
      <c r="U216" s="41"/>
      <c r="V216" s="41"/>
      <c r="W216" s="41"/>
      <c r="X216" s="41"/>
      <c r="Y216" s="41"/>
      <c r="Z216" s="41"/>
      <c r="AA216" s="41"/>
      <c r="AB216" s="41"/>
      <c r="AC216" s="41"/>
      <c r="AD216" s="41"/>
      <c r="AE216" s="41"/>
      <c r="AT216" s="20" t="s">
        <v>167</v>
      </c>
      <c r="AU216" s="20" t="s">
        <v>86</v>
      </c>
    </row>
    <row r="217" s="13" customFormat="1">
      <c r="A217" s="13"/>
      <c r="B217" s="242"/>
      <c r="C217" s="243"/>
      <c r="D217" s="244" t="s">
        <v>160</v>
      </c>
      <c r="E217" s="245" t="s">
        <v>19</v>
      </c>
      <c r="F217" s="246" t="s">
        <v>1317</v>
      </c>
      <c r="G217" s="243"/>
      <c r="H217" s="247">
        <v>11</v>
      </c>
      <c r="I217" s="248"/>
      <c r="J217" s="243"/>
      <c r="K217" s="243"/>
      <c r="L217" s="249"/>
      <c r="M217" s="250"/>
      <c r="N217" s="251"/>
      <c r="O217" s="251"/>
      <c r="P217" s="251"/>
      <c r="Q217" s="251"/>
      <c r="R217" s="251"/>
      <c r="S217" s="251"/>
      <c r="T217" s="252"/>
      <c r="U217" s="13"/>
      <c r="V217" s="13"/>
      <c r="W217" s="13"/>
      <c r="X217" s="13"/>
      <c r="Y217" s="13"/>
      <c r="Z217" s="13"/>
      <c r="AA217" s="13"/>
      <c r="AB217" s="13"/>
      <c r="AC217" s="13"/>
      <c r="AD217" s="13"/>
      <c r="AE217" s="13"/>
      <c r="AT217" s="253" t="s">
        <v>160</v>
      </c>
      <c r="AU217" s="253" t="s">
        <v>86</v>
      </c>
      <c r="AV217" s="13" t="s">
        <v>86</v>
      </c>
      <c r="AW217" s="13" t="s">
        <v>37</v>
      </c>
      <c r="AX217" s="13" t="s">
        <v>83</v>
      </c>
      <c r="AY217" s="253" t="s">
        <v>151</v>
      </c>
    </row>
    <row r="218" s="2" customFormat="1" ht="16.5" customHeight="1">
      <c r="A218" s="41"/>
      <c r="B218" s="42"/>
      <c r="C218" s="229" t="s">
        <v>488</v>
      </c>
      <c r="D218" s="229" t="s">
        <v>154</v>
      </c>
      <c r="E218" s="230" t="s">
        <v>1318</v>
      </c>
      <c r="F218" s="231" t="s">
        <v>1319</v>
      </c>
      <c r="G218" s="232" t="s">
        <v>164</v>
      </c>
      <c r="H218" s="233">
        <v>3</v>
      </c>
      <c r="I218" s="234"/>
      <c r="J218" s="235">
        <f>ROUND(I218*H218,2)</f>
        <v>0</v>
      </c>
      <c r="K218" s="231" t="s">
        <v>165</v>
      </c>
      <c r="L218" s="47"/>
      <c r="M218" s="236" t="s">
        <v>19</v>
      </c>
      <c r="N218" s="237" t="s">
        <v>47</v>
      </c>
      <c r="O218" s="87"/>
      <c r="P218" s="238">
        <f>O218*H218</f>
        <v>0</v>
      </c>
      <c r="Q218" s="238">
        <v>0.00017000000000000001</v>
      </c>
      <c r="R218" s="238">
        <f>Q218*H218</f>
        <v>0.00051000000000000004</v>
      </c>
      <c r="S218" s="238">
        <v>0</v>
      </c>
      <c r="T218" s="239">
        <f>S218*H218</f>
        <v>0</v>
      </c>
      <c r="U218" s="41"/>
      <c r="V218" s="41"/>
      <c r="W218" s="41"/>
      <c r="X218" s="41"/>
      <c r="Y218" s="41"/>
      <c r="Z218" s="41"/>
      <c r="AA218" s="41"/>
      <c r="AB218" s="41"/>
      <c r="AC218" s="41"/>
      <c r="AD218" s="41"/>
      <c r="AE218" s="41"/>
      <c r="AR218" s="240" t="s">
        <v>266</v>
      </c>
      <c r="AT218" s="240" t="s">
        <v>154</v>
      </c>
      <c r="AU218" s="240" t="s">
        <v>86</v>
      </c>
      <c r="AY218" s="20" t="s">
        <v>151</v>
      </c>
      <c r="BE218" s="241">
        <f>IF(N218="základní",J218,0)</f>
        <v>0</v>
      </c>
      <c r="BF218" s="241">
        <f>IF(N218="snížená",J218,0)</f>
        <v>0</v>
      </c>
      <c r="BG218" s="241">
        <f>IF(N218="zákl. přenesená",J218,0)</f>
        <v>0</v>
      </c>
      <c r="BH218" s="241">
        <f>IF(N218="sníž. přenesená",J218,0)</f>
        <v>0</v>
      </c>
      <c r="BI218" s="241">
        <f>IF(N218="nulová",J218,0)</f>
        <v>0</v>
      </c>
      <c r="BJ218" s="20" t="s">
        <v>83</v>
      </c>
      <c r="BK218" s="241">
        <f>ROUND(I218*H218,2)</f>
        <v>0</v>
      </c>
      <c r="BL218" s="20" t="s">
        <v>266</v>
      </c>
      <c r="BM218" s="240" t="s">
        <v>1320</v>
      </c>
    </row>
    <row r="219" s="13" customFormat="1">
      <c r="A219" s="13"/>
      <c r="B219" s="242"/>
      <c r="C219" s="243"/>
      <c r="D219" s="244" t="s">
        <v>160</v>
      </c>
      <c r="E219" s="245" t="s">
        <v>19</v>
      </c>
      <c r="F219" s="246" t="s">
        <v>1321</v>
      </c>
      <c r="G219" s="243"/>
      <c r="H219" s="247">
        <v>3</v>
      </c>
      <c r="I219" s="248"/>
      <c r="J219" s="243"/>
      <c r="K219" s="243"/>
      <c r="L219" s="249"/>
      <c r="M219" s="250"/>
      <c r="N219" s="251"/>
      <c r="O219" s="251"/>
      <c r="P219" s="251"/>
      <c r="Q219" s="251"/>
      <c r="R219" s="251"/>
      <c r="S219" s="251"/>
      <c r="T219" s="252"/>
      <c r="U219" s="13"/>
      <c r="V219" s="13"/>
      <c r="W219" s="13"/>
      <c r="X219" s="13"/>
      <c r="Y219" s="13"/>
      <c r="Z219" s="13"/>
      <c r="AA219" s="13"/>
      <c r="AB219" s="13"/>
      <c r="AC219" s="13"/>
      <c r="AD219" s="13"/>
      <c r="AE219" s="13"/>
      <c r="AT219" s="253" t="s">
        <v>160</v>
      </c>
      <c r="AU219" s="253" t="s">
        <v>86</v>
      </c>
      <c r="AV219" s="13" t="s">
        <v>86</v>
      </c>
      <c r="AW219" s="13" t="s">
        <v>37</v>
      </c>
      <c r="AX219" s="13" t="s">
        <v>83</v>
      </c>
      <c r="AY219" s="253" t="s">
        <v>151</v>
      </c>
    </row>
    <row r="220" s="2" customFormat="1" ht="16.5" customHeight="1">
      <c r="A220" s="41"/>
      <c r="B220" s="42"/>
      <c r="C220" s="229" t="s">
        <v>496</v>
      </c>
      <c r="D220" s="229" t="s">
        <v>154</v>
      </c>
      <c r="E220" s="230" t="s">
        <v>1322</v>
      </c>
      <c r="F220" s="231" t="s">
        <v>1323</v>
      </c>
      <c r="G220" s="232" t="s">
        <v>164</v>
      </c>
      <c r="H220" s="233">
        <v>3</v>
      </c>
      <c r="I220" s="234"/>
      <c r="J220" s="235">
        <f>ROUND(I220*H220,2)</f>
        <v>0</v>
      </c>
      <c r="K220" s="231" t="s">
        <v>165</v>
      </c>
      <c r="L220" s="47"/>
      <c r="M220" s="236" t="s">
        <v>19</v>
      </c>
      <c r="N220" s="237" t="s">
        <v>47</v>
      </c>
      <c r="O220" s="87"/>
      <c r="P220" s="238">
        <f>O220*H220</f>
        <v>0</v>
      </c>
      <c r="Q220" s="238">
        <v>2.0000000000000002E-05</v>
      </c>
      <c r="R220" s="238">
        <f>Q220*H220</f>
        <v>6.0000000000000008E-05</v>
      </c>
      <c r="S220" s="238">
        <v>0</v>
      </c>
      <c r="T220" s="239">
        <f>S220*H220</f>
        <v>0</v>
      </c>
      <c r="U220" s="41"/>
      <c r="V220" s="41"/>
      <c r="W220" s="41"/>
      <c r="X220" s="41"/>
      <c r="Y220" s="41"/>
      <c r="Z220" s="41"/>
      <c r="AA220" s="41"/>
      <c r="AB220" s="41"/>
      <c r="AC220" s="41"/>
      <c r="AD220" s="41"/>
      <c r="AE220" s="41"/>
      <c r="AR220" s="240" t="s">
        <v>266</v>
      </c>
      <c r="AT220" s="240" t="s">
        <v>154</v>
      </c>
      <c r="AU220" s="240" t="s">
        <v>86</v>
      </c>
      <c r="AY220" s="20" t="s">
        <v>151</v>
      </c>
      <c r="BE220" s="241">
        <f>IF(N220="základní",J220,0)</f>
        <v>0</v>
      </c>
      <c r="BF220" s="241">
        <f>IF(N220="snížená",J220,0)</f>
        <v>0</v>
      </c>
      <c r="BG220" s="241">
        <f>IF(N220="zákl. přenesená",J220,0)</f>
        <v>0</v>
      </c>
      <c r="BH220" s="241">
        <f>IF(N220="sníž. přenesená",J220,0)</f>
        <v>0</v>
      </c>
      <c r="BI220" s="241">
        <f>IF(N220="nulová",J220,0)</f>
        <v>0</v>
      </c>
      <c r="BJ220" s="20" t="s">
        <v>83</v>
      </c>
      <c r="BK220" s="241">
        <f>ROUND(I220*H220,2)</f>
        <v>0</v>
      </c>
      <c r="BL220" s="20" t="s">
        <v>266</v>
      </c>
      <c r="BM220" s="240" t="s">
        <v>1324</v>
      </c>
    </row>
    <row r="221" s="13" customFormat="1">
      <c r="A221" s="13"/>
      <c r="B221" s="242"/>
      <c r="C221" s="243"/>
      <c r="D221" s="244" t="s">
        <v>160</v>
      </c>
      <c r="E221" s="245" t="s">
        <v>19</v>
      </c>
      <c r="F221" s="246" t="s">
        <v>1325</v>
      </c>
      <c r="G221" s="243"/>
      <c r="H221" s="247">
        <v>3</v>
      </c>
      <c r="I221" s="248"/>
      <c r="J221" s="243"/>
      <c r="K221" s="243"/>
      <c r="L221" s="249"/>
      <c r="M221" s="250"/>
      <c r="N221" s="251"/>
      <c r="O221" s="251"/>
      <c r="P221" s="251"/>
      <c r="Q221" s="251"/>
      <c r="R221" s="251"/>
      <c r="S221" s="251"/>
      <c r="T221" s="252"/>
      <c r="U221" s="13"/>
      <c r="V221" s="13"/>
      <c r="W221" s="13"/>
      <c r="X221" s="13"/>
      <c r="Y221" s="13"/>
      <c r="Z221" s="13"/>
      <c r="AA221" s="13"/>
      <c r="AB221" s="13"/>
      <c r="AC221" s="13"/>
      <c r="AD221" s="13"/>
      <c r="AE221" s="13"/>
      <c r="AT221" s="253" t="s">
        <v>160</v>
      </c>
      <c r="AU221" s="253" t="s">
        <v>86</v>
      </c>
      <c r="AV221" s="13" t="s">
        <v>86</v>
      </c>
      <c r="AW221" s="13" t="s">
        <v>37</v>
      </c>
      <c r="AX221" s="13" t="s">
        <v>83</v>
      </c>
      <c r="AY221" s="253" t="s">
        <v>151</v>
      </c>
    </row>
    <row r="222" s="2" customFormat="1" ht="16.5" customHeight="1">
      <c r="A222" s="41"/>
      <c r="B222" s="42"/>
      <c r="C222" s="278" t="s">
        <v>501</v>
      </c>
      <c r="D222" s="278" t="s">
        <v>186</v>
      </c>
      <c r="E222" s="279" t="s">
        <v>1326</v>
      </c>
      <c r="F222" s="280" t="s">
        <v>1327</v>
      </c>
      <c r="G222" s="281" t="s">
        <v>164</v>
      </c>
      <c r="H222" s="282">
        <v>3</v>
      </c>
      <c r="I222" s="283"/>
      <c r="J222" s="284">
        <f>ROUND(I222*H222,2)</f>
        <v>0</v>
      </c>
      <c r="K222" s="280" t="s">
        <v>19</v>
      </c>
      <c r="L222" s="285"/>
      <c r="M222" s="286" t="s">
        <v>19</v>
      </c>
      <c r="N222" s="287" t="s">
        <v>47</v>
      </c>
      <c r="O222" s="87"/>
      <c r="P222" s="238">
        <f>O222*H222</f>
        <v>0</v>
      </c>
      <c r="Q222" s="238">
        <v>0.001</v>
      </c>
      <c r="R222" s="238">
        <f>Q222*H222</f>
        <v>0.0030000000000000001</v>
      </c>
      <c r="S222" s="238">
        <v>0</v>
      </c>
      <c r="T222" s="239">
        <f>S222*H222</f>
        <v>0</v>
      </c>
      <c r="U222" s="41"/>
      <c r="V222" s="41"/>
      <c r="W222" s="41"/>
      <c r="X222" s="41"/>
      <c r="Y222" s="41"/>
      <c r="Z222" s="41"/>
      <c r="AA222" s="41"/>
      <c r="AB222" s="41"/>
      <c r="AC222" s="41"/>
      <c r="AD222" s="41"/>
      <c r="AE222" s="41"/>
      <c r="AR222" s="240" t="s">
        <v>394</v>
      </c>
      <c r="AT222" s="240" t="s">
        <v>186</v>
      </c>
      <c r="AU222" s="240" t="s">
        <v>86</v>
      </c>
      <c r="AY222" s="20" t="s">
        <v>151</v>
      </c>
      <c r="BE222" s="241">
        <f>IF(N222="základní",J222,0)</f>
        <v>0</v>
      </c>
      <c r="BF222" s="241">
        <f>IF(N222="snížená",J222,0)</f>
        <v>0</v>
      </c>
      <c r="BG222" s="241">
        <f>IF(N222="zákl. přenesená",J222,0)</f>
        <v>0</v>
      </c>
      <c r="BH222" s="241">
        <f>IF(N222="sníž. přenesená",J222,0)</f>
        <v>0</v>
      </c>
      <c r="BI222" s="241">
        <f>IF(N222="nulová",J222,0)</f>
        <v>0</v>
      </c>
      <c r="BJ222" s="20" t="s">
        <v>83</v>
      </c>
      <c r="BK222" s="241">
        <f>ROUND(I222*H222,2)</f>
        <v>0</v>
      </c>
      <c r="BL222" s="20" t="s">
        <v>266</v>
      </c>
      <c r="BM222" s="240" t="s">
        <v>1328</v>
      </c>
    </row>
    <row r="223" s="2" customFormat="1" ht="16.5" customHeight="1">
      <c r="A223" s="41"/>
      <c r="B223" s="42"/>
      <c r="C223" s="229" t="s">
        <v>508</v>
      </c>
      <c r="D223" s="229" t="s">
        <v>154</v>
      </c>
      <c r="E223" s="230" t="s">
        <v>1329</v>
      </c>
      <c r="F223" s="231" t="s">
        <v>1330</v>
      </c>
      <c r="G223" s="232" t="s">
        <v>164</v>
      </c>
      <c r="H223" s="233">
        <v>25</v>
      </c>
      <c r="I223" s="234"/>
      <c r="J223" s="235">
        <f>ROUND(I223*H223,2)</f>
        <v>0</v>
      </c>
      <c r="K223" s="231" t="s">
        <v>165</v>
      </c>
      <c r="L223" s="47"/>
      <c r="M223" s="236" t="s">
        <v>19</v>
      </c>
      <c r="N223" s="237" t="s">
        <v>47</v>
      </c>
      <c r="O223" s="87"/>
      <c r="P223" s="238">
        <f>O223*H223</f>
        <v>0</v>
      </c>
      <c r="Q223" s="238">
        <v>0.00076000000000000004</v>
      </c>
      <c r="R223" s="238">
        <f>Q223*H223</f>
        <v>0.019</v>
      </c>
      <c r="S223" s="238">
        <v>0</v>
      </c>
      <c r="T223" s="239">
        <f>S223*H223</f>
        <v>0</v>
      </c>
      <c r="U223" s="41"/>
      <c r="V223" s="41"/>
      <c r="W223" s="41"/>
      <c r="X223" s="41"/>
      <c r="Y223" s="41"/>
      <c r="Z223" s="41"/>
      <c r="AA223" s="41"/>
      <c r="AB223" s="41"/>
      <c r="AC223" s="41"/>
      <c r="AD223" s="41"/>
      <c r="AE223" s="41"/>
      <c r="AR223" s="240" t="s">
        <v>266</v>
      </c>
      <c r="AT223" s="240" t="s">
        <v>154</v>
      </c>
      <c r="AU223" s="240" t="s">
        <v>86</v>
      </c>
      <c r="AY223" s="20" t="s">
        <v>151</v>
      </c>
      <c r="BE223" s="241">
        <f>IF(N223="základní",J223,0)</f>
        <v>0</v>
      </c>
      <c r="BF223" s="241">
        <f>IF(N223="snížená",J223,0)</f>
        <v>0</v>
      </c>
      <c r="BG223" s="241">
        <f>IF(N223="zákl. přenesená",J223,0)</f>
        <v>0</v>
      </c>
      <c r="BH223" s="241">
        <f>IF(N223="sníž. přenesená",J223,0)</f>
        <v>0</v>
      </c>
      <c r="BI223" s="241">
        <f>IF(N223="nulová",J223,0)</f>
        <v>0</v>
      </c>
      <c r="BJ223" s="20" t="s">
        <v>83</v>
      </c>
      <c r="BK223" s="241">
        <f>ROUND(I223*H223,2)</f>
        <v>0</v>
      </c>
      <c r="BL223" s="20" t="s">
        <v>266</v>
      </c>
      <c r="BM223" s="240" t="s">
        <v>1331</v>
      </c>
    </row>
    <row r="224" s="13" customFormat="1">
      <c r="A224" s="13"/>
      <c r="B224" s="242"/>
      <c r="C224" s="243"/>
      <c r="D224" s="244" t="s">
        <v>160</v>
      </c>
      <c r="E224" s="245" t="s">
        <v>19</v>
      </c>
      <c r="F224" s="246" t="s">
        <v>1332</v>
      </c>
      <c r="G224" s="243"/>
      <c r="H224" s="247">
        <v>25</v>
      </c>
      <c r="I224" s="248"/>
      <c r="J224" s="243"/>
      <c r="K224" s="243"/>
      <c r="L224" s="249"/>
      <c r="M224" s="250"/>
      <c r="N224" s="251"/>
      <c r="O224" s="251"/>
      <c r="P224" s="251"/>
      <c r="Q224" s="251"/>
      <c r="R224" s="251"/>
      <c r="S224" s="251"/>
      <c r="T224" s="252"/>
      <c r="U224" s="13"/>
      <c r="V224" s="13"/>
      <c r="W224" s="13"/>
      <c r="X224" s="13"/>
      <c r="Y224" s="13"/>
      <c r="Z224" s="13"/>
      <c r="AA224" s="13"/>
      <c r="AB224" s="13"/>
      <c r="AC224" s="13"/>
      <c r="AD224" s="13"/>
      <c r="AE224" s="13"/>
      <c r="AT224" s="253" t="s">
        <v>160</v>
      </c>
      <c r="AU224" s="253" t="s">
        <v>86</v>
      </c>
      <c r="AV224" s="13" t="s">
        <v>86</v>
      </c>
      <c r="AW224" s="13" t="s">
        <v>37</v>
      </c>
      <c r="AX224" s="13" t="s">
        <v>83</v>
      </c>
      <c r="AY224" s="253" t="s">
        <v>151</v>
      </c>
    </row>
    <row r="225" s="2" customFormat="1" ht="16.5" customHeight="1">
      <c r="A225" s="41"/>
      <c r="B225" s="42"/>
      <c r="C225" s="229" t="s">
        <v>514</v>
      </c>
      <c r="D225" s="229" t="s">
        <v>154</v>
      </c>
      <c r="E225" s="230" t="s">
        <v>1333</v>
      </c>
      <c r="F225" s="231" t="s">
        <v>1334</v>
      </c>
      <c r="G225" s="232" t="s">
        <v>164</v>
      </c>
      <c r="H225" s="233">
        <v>3</v>
      </c>
      <c r="I225" s="234"/>
      <c r="J225" s="235">
        <f>ROUND(I225*H225,2)</f>
        <v>0</v>
      </c>
      <c r="K225" s="231" t="s">
        <v>165</v>
      </c>
      <c r="L225" s="47"/>
      <c r="M225" s="236" t="s">
        <v>19</v>
      </c>
      <c r="N225" s="237" t="s">
        <v>47</v>
      </c>
      <c r="O225" s="87"/>
      <c r="P225" s="238">
        <f>O225*H225</f>
        <v>0</v>
      </c>
      <c r="Q225" s="238">
        <v>0.0010300000000000001</v>
      </c>
      <c r="R225" s="238">
        <f>Q225*H225</f>
        <v>0.0030900000000000003</v>
      </c>
      <c r="S225" s="238">
        <v>0</v>
      </c>
      <c r="T225" s="239">
        <f>S225*H225</f>
        <v>0</v>
      </c>
      <c r="U225" s="41"/>
      <c r="V225" s="41"/>
      <c r="W225" s="41"/>
      <c r="X225" s="41"/>
      <c r="Y225" s="41"/>
      <c r="Z225" s="41"/>
      <c r="AA225" s="41"/>
      <c r="AB225" s="41"/>
      <c r="AC225" s="41"/>
      <c r="AD225" s="41"/>
      <c r="AE225" s="41"/>
      <c r="AR225" s="240" t="s">
        <v>266</v>
      </c>
      <c r="AT225" s="240" t="s">
        <v>154</v>
      </c>
      <c r="AU225" s="240" t="s">
        <v>86</v>
      </c>
      <c r="AY225" s="20" t="s">
        <v>151</v>
      </c>
      <c r="BE225" s="241">
        <f>IF(N225="základní",J225,0)</f>
        <v>0</v>
      </c>
      <c r="BF225" s="241">
        <f>IF(N225="snížená",J225,0)</f>
        <v>0</v>
      </c>
      <c r="BG225" s="241">
        <f>IF(N225="zákl. přenesená",J225,0)</f>
        <v>0</v>
      </c>
      <c r="BH225" s="241">
        <f>IF(N225="sníž. přenesená",J225,0)</f>
        <v>0</v>
      </c>
      <c r="BI225" s="241">
        <f>IF(N225="nulová",J225,0)</f>
        <v>0</v>
      </c>
      <c r="BJ225" s="20" t="s">
        <v>83</v>
      </c>
      <c r="BK225" s="241">
        <f>ROUND(I225*H225,2)</f>
        <v>0</v>
      </c>
      <c r="BL225" s="20" t="s">
        <v>266</v>
      </c>
      <c r="BM225" s="240" t="s">
        <v>1335</v>
      </c>
    </row>
    <row r="226" s="13" customFormat="1">
      <c r="A226" s="13"/>
      <c r="B226" s="242"/>
      <c r="C226" s="243"/>
      <c r="D226" s="244" t="s">
        <v>160</v>
      </c>
      <c r="E226" s="245" t="s">
        <v>19</v>
      </c>
      <c r="F226" s="246" t="s">
        <v>1336</v>
      </c>
      <c r="G226" s="243"/>
      <c r="H226" s="247">
        <v>3</v>
      </c>
      <c r="I226" s="248"/>
      <c r="J226" s="243"/>
      <c r="K226" s="243"/>
      <c r="L226" s="249"/>
      <c r="M226" s="250"/>
      <c r="N226" s="251"/>
      <c r="O226" s="251"/>
      <c r="P226" s="251"/>
      <c r="Q226" s="251"/>
      <c r="R226" s="251"/>
      <c r="S226" s="251"/>
      <c r="T226" s="252"/>
      <c r="U226" s="13"/>
      <c r="V226" s="13"/>
      <c r="W226" s="13"/>
      <c r="X226" s="13"/>
      <c r="Y226" s="13"/>
      <c r="Z226" s="13"/>
      <c r="AA226" s="13"/>
      <c r="AB226" s="13"/>
      <c r="AC226" s="13"/>
      <c r="AD226" s="13"/>
      <c r="AE226" s="13"/>
      <c r="AT226" s="253" t="s">
        <v>160</v>
      </c>
      <c r="AU226" s="253" t="s">
        <v>86</v>
      </c>
      <c r="AV226" s="13" t="s">
        <v>86</v>
      </c>
      <c r="AW226" s="13" t="s">
        <v>37</v>
      </c>
      <c r="AX226" s="13" t="s">
        <v>83</v>
      </c>
      <c r="AY226" s="253" t="s">
        <v>151</v>
      </c>
    </row>
    <row r="227" s="2" customFormat="1" ht="16.5" customHeight="1">
      <c r="A227" s="41"/>
      <c r="B227" s="42"/>
      <c r="C227" s="229" t="s">
        <v>518</v>
      </c>
      <c r="D227" s="229" t="s">
        <v>154</v>
      </c>
      <c r="E227" s="230" t="s">
        <v>1337</v>
      </c>
      <c r="F227" s="231" t="s">
        <v>1338</v>
      </c>
      <c r="G227" s="232" t="s">
        <v>164</v>
      </c>
      <c r="H227" s="233">
        <v>6</v>
      </c>
      <c r="I227" s="234"/>
      <c r="J227" s="235">
        <f>ROUND(I227*H227,2)</f>
        <v>0</v>
      </c>
      <c r="K227" s="231" t="s">
        <v>165</v>
      </c>
      <c r="L227" s="47"/>
      <c r="M227" s="236" t="s">
        <v>19</v>
      </c>
      <c r="N227" s="237" t="s">
        <v>47</v>
      </c>
      <c r="O227" s="87"/>
      <c r="P227" s="238">
        <f>O227*H227</f>
        <v>0</v>
      </c>
      <c r="Q227" s="238">
        <v>0.0013600000000000001</v>
      </c>
      <c r="R227" s="238">
        <f>Q227*H227</f>
        <v>0.0081600000000000006</v>
      </c>
      <c r="S227" s="238">
        <v>0</v>
      </c>
      <c r="T227" s="239">
        <f>S227*H227</f>
        <v>0</v>
      </c>
      <c r="U227" s="41"/>
      <c r="V227" s="41"/>
      <c r="W227" s="41"/>
      <c r="X227" s="41"/>
      <c r="Y227" s="41"/>
      <c r="Z227" s="41"/>
      <c r="AA227" s="41"/>
      <c r="AB227" s="41"/>
      <c r="AC227" s="41"/>
      <c r="AD227" s="41"/>
      <c r="AE227" s="41"/>
      <c r="AR227" s="240" t="s">
        <v>266</v>
      </c>
      <c r="AT227" s="240" t="s">
        <v>154</v>
      </c>
      <c r="AU227" s="240" t="s">
        <v>86</v>
      </c>
      <c r="AY227" s="20" t="s">
        <v>151</v>
      </c>
      <c r="BE227" s="241">
        <f>IF(N227="základní",J227,0)</f>
        <v>0</v>
      </c>
      <c r="BF227" s="241">
        <f>IF(N227="snížená",J227,0)</f>
        <v>0</v>
      </c>
      <c r="BG227" s="241">
        <f>IF(N227="zákl. přenesená",J227,0)</f>
        <v>0</v>
      </c>
      <c r="BH227" s="241">
        <f>IF(N227="sníž. přenesená",J227,0)</f>
        <v>0</v>
      </c>
      <c r="BI227" s="241">
        <f>IF(N227="nulová",J227,0)</f>
        <v>0</v>
      </c>
      <c r="BJ227" s="20" t="s">
        <v>83</v>
      </c>
      <c r="BK227" s="241">
        <f>ROUND(I227*H227,2)</f>
        <v>0</v>
      </c>
      <c r="BL227" s="20" t="s">
        <v>266</v>
      </c>
      <c r="BM227" s="240" t="s">
        <v>1339</v>
      </c>
    </row>
    <row r="228" s="13" customFormat="1">
      <c r="A228" s="13"/>
      <c r="B228" s="242"/>
      <c r="C228" s="243"/>
      <c r="D228" s="244" t="s">
        <v>160</v>
      </c>
      <c r="E228" s="245" t="s">
        <v>19</v>
      </c>
      <c r="F228" s="246" t="s">
        <v>1340</v>
      </c>
      <c r="G228" s="243"/>
      <c r="H228" s="247">
        <v>6</v>
      </c>
      <c r="I228" s="248"/>
      <c r="J228" s="243"/>
      <c r="K228" s="243"/>
      <c r="L228" s="249"/>
      <c r="M228" s="250"/>
      <c r="N228" s="251"/>
      <c r="O228" s="251"/>
      <c r="P228" s="251"/>
      <c r="Q228" s="251"/>
      <c r="R228" s="251"/>
      <c r="S228" s="251"/>
      <c r="T228" s="252"/>
      <c r="U228" s="13"/>
      <c r="V228" s="13"/>
      <c r="W228" s="13"/>
      <c r="X228" s="13"/>
      <c r="Y228" s="13"/>
      <c r="Z228" s="13"/>
      <c r="AA228" s="13"/>
      <c r="AB228" s="13"/>
      <c r="AC228" s="13"/>
      <c r="AD228" s="13"/>
      <c r="AE228" s="13"/>
      <c r="AT228" s="253" t="s">
        <v>160</v>
      </c>
      <c r="AU228" s="253" t="s">
        <v>86</v>
      </c>
      <c r="AV228" s="13" t="s">
        <v>86</v>
      </c>
      <c r="AW228" s="13" t="s">
        <v>37</v>
      </c>
      <c r="AX228" s="13" t="s">
        <v>83</v>
      </c>
      <c r="AY228" s="253" t="s">
        <v>151</v>
      </c>
    </row>
    <row r="229" s="2" customFormat="1" ht="24" customHeight="1">
      <c r="A229" s="41"/>
      <c r="B229" s="42"/>
      <c r="C229" s="229" t="s">
        <v>523</v>
      </c>
      <c r="D229" s="229" t="s">
        <v>154</v>
      </c>
      <c r="E229" s="230" t="s">
        <v>1341</v>
      </c>
      <c r="F229" s="231" t="s">
        <v>1342</v>
      </c>
      <c r="G229" s="232" t="s">
        <v>242</v>
      </c>
      <c r="H229" s="233">
        <v>399</v>
      </c>
      <c r="I229" s="234"/>
      <c r="J229" s="235">
        <f>ROUND(I229*H229,2)</f>
        <v>0</v>
      </c>
      <c r="K229" s="231" t="s">
        <v>165</v>
      </c>
      <c r="L229" s="47"/>
      <c r="M229" s="236" t="s">
        <v>19</v>
      </c>
      <c r="N229" s="237" t="s">
        <v>47</v>
      </c>
      <c r="O229" s="87"/>
      <c r="P229" s="238">
        <f>O229*H229</f>
        <v>0</v>
      </c>
      <c r="Q229" s="238">
        <v>0.00019000000000000001</v>
      </c>
      <c r="R229" s="238">
        <f>Q229*H229</f>
        <v>0.075810000000000002</v>
      </c>
      <c r="S229" s="238">
        <v>0</v>
      </c>
      <c r="T229" s="239">
        <f>S229*H229</f>
        <v>0</v>
      </c>
      <c r="U229" s="41"/>
      <c r="V229" s="41"/>
      <c r="W229" s="41"/>
      <c r="X229" s="41"/>
      <c r="Y229" s="41"/>
      <c r="Z229" s="41"/>
      <c r="AA229" s="41"/>
      <c r="AB229" s="41"/>
      <c r="AC229" s="41"/>
      <c r="AD229" s="41"/>
      <c r="AE229" s="41"/>
      <c r="AR229" s="240" t="s">
        <v>266</v>
      </c>
      <c r="AT229" s="240" t="s">
        <v>154</v>
      </c>
      <c r="AU229" s="240" t="s">
        <v>86</v>
      </c>
      <c r="AY229" s="20" t="s">
        <v>151</v>
      </c>
      <c r="BE229" s="241">
        <f>IF(N229="základní",J229,0)</f>
        <v>0</v>
      </c>
      <c r="BF229" s="241">
        <f>IF(N229="snížená",J229,0)</f>
        <v>0</v>
      </c>
      <c r="BG229" s="241">
        <f>IF(N229="zákl. přenesená",J229,0)</f>
        <v>0</v>
      </c>
      <c r="BH229" s="241">
        <f>IF(N229="sníž. přenesená",J229,0)</f>
        <v>0</v>
      </c>
      <c r="BI229" s="241">
        <f>IF(N229="nulová",J229,0)</f>
        <v>0</v>
      </c>
      <c r="BJ229" s="20" t="s">
        <v>83</v>
      </c>
      <c r="BK229" s="241">
        <f>ROUND(I229*H229,2)</f>
        <v>0</v>
      </c>
      <c r="BL229" s="20" t="s">
        <v>266</v>
      </c>
      <c r="BM229" s="240" t="s">
        <v>1343</v>
      </c>
    </row>
    <row r="230" s="2" customFormat="1">
      <c r="A230" s="41"/>
      <c r="B230" s="42"/>
      <c r="C230" s="43"/>
      <c r="D230" s="244" t="s">
        <v>167</v>
      </c>
      <c r="E230" s="43"/>
      <c r="F230" s="254" t="s">
        <v>1344</v>
      </c>
      <c r="G230" s="43"/>
      <c r="H230" s="43"/>
      <c r="I230" s="149"/>
      <c r="J230" s="43"/>
      <c r="K230" s="43"/>
      <c r="L230" s="47"/>
      <c r="M230" s="255"/>
      <c r="N230" s="256"/>
      <c r="O230" s="87"/>
      <c r="P230" s="87"/>
      <c r="Q230" s="87"/>
      <c r="R230" s="87"/>
      <c r="S230" s="87"/>
      <c r="T230" s="88"/>
      <c r="U230" s="41"/>
      <c r="V230" s="41"/>
      <c r="W230" s="41"/>
      <c r="X230" s="41"/>
      <c r="Y230" s="41"/>
      <c r="Z230" s="41"/>
      <c r="AA230" s="41"/>
      <c r="AB230" s="41"/>
      <c r="AC230" s="41"/>
      <c r="AD230" s="41"/>
      <c r="AE230" s="41"/>
      <c r="AT230" s="20" t="s">
        <v>167</v>
      </c>
      <c r="AU230" s="20" t="s">
        <v>86</v>
      </c>
    </row>
    <row r="231" s="13" customFormat="1">
      <c r="A231" s="13"/>
      <c r="B231" s="242"/>
      <c r="C231" s="243"/>
      <c r="D231" s="244" t="s">
        <v>160</v>
      </c>
      <c r="E231" s="245" t="s">
        <v>19</v>
      </c>
      <c r="F231" s="246" t="s">
        <v>1345</v>
      </c>
      <c r="G231" s="243"/>
      <c r="H231" s="247">
        <v>399</v>
      </c>
      <c r="I231" s="248"/>
      <c r="J231" s="243"/>
      <c r="K231" s="243"/>
      <c r="L231" s="249"/>
      <c r="M231" s="250"/>
      <c r="N231" s="251"/>
      <c r="O231" s="251"/>
      <c r="P231" s="251"/>
      <c r="Q231" s="251"/>
      <c r="R231" s="251"/>
      <c r="S231" s="251"/>
      <c r="T231" s="252"/>
      <c r="U231" s="13"/>
      <c r="V231" s="13"/>
      <c r="W231" s="13"/>
      <c r="X231" s="13"/>
      <c r="Y231" s="13"/>
      <c r="Z231" s="13"/>
      <c r="AA231" s="13"/>
      <c r="AB231" s="13"/>
      <c r="AC231" s="13"/>
      <c r="AD231" s="13"/>
      <c r="AE231" s="13"/>
      <c r="AT231" s="253" t="s">
        <v>160</v>
      </c>
      <c r="AU231" s="253" t="s">
        <v>86</v>
      </c>
      <c r="AV231" s="13" t="s">
        <v>86</v>
      </c>
      <c r="AW231" s="13" t="s">
        <v>37</v>
      </c>
      <c r="AX231" s="13" t="s">
        <v>83</v>
      </c>
      <c r="AY231" s="253" t="s">
        <v>151</v>
      </c>
    </row>
    <row r="232" s="2" customFormat="1" ht="24" customHeight="1">
      <c r="A232" s="41"/>
      <c r="B232" s="42"/>
      <c r="C232" s="229" t="s">
        <v>529</v>
      </c>
      <c r="D232" s="229" t="s">
        <v>154</v>
      </c>
      <c r="E232" s="230" t="s">
        <v>1346</v>
      </c>
      <c r="F232" s="231" t="s">
        <v>1347</v>
      </c>
      <c r="G232" s="232" t="s">
        <v>1233</v>
      </c>
      <c r="H232" s="233">
        <v>160</v>
      </c>
      <c r="I232" s="234"/>
      <c r="J232" s="235">
        <f>ROUND(I232*H232,2)</f>
        <v>0</v>
      </c>
      <c r="K232" s="231" t="s">
        <v>19</v>
      </c>
      <c r="L232" s="47"/>
      <c r="M232" s="236" t="s">
        <v>19</v>
      </c>
      <c r="N232" s="237" t="s">
        <v>47</v>
      </c>
      <c r="O232" s="87"/>
      <c r="P232" s="238">
        <f>O232*H232</f>
        <v>0</v>
      </c>
      <c r="Q232" s="238">
        <v>0</v>
      </c>
      <c r="R232" s="238">
        <f>Q232*H232</f>
        <v>0</v>
      </c>
      <c r="S232" s="238">
        <v>0</v>
      </c>
      <c r="T232" s="239">
        <f>S232*H232</f>
        <v>0</v>
      </c>
      <c r="U232" s="41"/>
      <c r="V232" s="41"/>
      <c r="W232" s="41"/>
      <c r="X232" s="41"/>
      <c r="Y232" s="41"/>
      <c r="Z232" s="41"/>
      <c r="AA232" s="41"/>
      <c r="AB232" s="41"/>
      <c r="AC232" s="41"/>
      <c r="AD232" s="41"/>
      <c r="AE232" s="41"/>
      <c r="AR232" s="240" t="s">
        <v>266</v>
      </c>
      <c r="AT232" s="240" t="s">
        <v>154</v>
      </c>
      <c r="AU232" s="240" t="s">
        <v>86</v>
      </c>
      <c r="AY232" s="20" t="s">
        <v>151</v>
      </c>
      <c r="BE232" s="241">
        <f>IF(N232="základní",J232,0)</f>
        <v>0</v>
      </c>
      <c r="BF232" s="241">
        <f>IF(N232="snížená",J232,0)</f>
        <v>0</v>
      </c>
      <c r="BG232" s="241">
        <f>IF(N232="zákl. přenesená",J232,0)</f>
        <v>0</v>
      </c>
      <c r="BH232" s="241">
        <f>IF(N232="sníž. přenesená",J232,0)</f>
        <v>0</v>
      </c>
      <c r="BI232" s="241">
        <f>IF(N232="nulová",J232,0)</f>
        <v>0</v>
      </c>
      <c r="BJ232" s="20" t="s">
        <v>83</v>
      </c>
      <c r="BK232" s="241">
        <f>ROUND(I232*H232,2)</f>
        <v>0</v>
      </c>
      <c r="BL232" s="20" t="s">
        <v>266</v>
      </c>
      <c r="BM232" s="240" t="s">
        <v>1348</v>
      </c>
    </row>
    <row r="233" s="2" customFormat="1" ht="24" customHeight="1">
      <c r="A233" s="41"/>
      <c r="B233" s="42"/>
      <c r="C233" s="229" t="s">
        <v>534</v>
      </c>
      <c r="D233" s="229" t="s">
        <v>154</v>
      </c>
      <c r="E233" s="230" t="s">
        <v>1349</v>
      </c>
      <c r="F233" s="231" t="s">
        <v>1350</v>
      </c>
      <c r="G233" s="232" t="s">
        <v>180</v>
      </c>
      <c r="H233" s="233">
        <v>0.53900000000000003</v>
      </c>
      <c r="I233" s="234"/>
      <c r="J233" s="235">
        <f>ROUND(I233*H233,2)</f>
        <v>0</v>
      </c>
      <c r="K233" s="231" t="s">
        <v>165</v>
      </c>
      <c r="L233" s="47"/>
      <c r="M233" s="236" t="s">
        <v>19</v>
      </c>
      <c r="N233" s="237" t="s">
        <v>47</v>
      </c>
      <c r="O233" s="87"/>
      <c r="P233" s="238">
        <f>O233*H233</f>
        <v>0</v>
      </c>
      <c r="Q233" s="238">
        <v>0</v>
      </c>
      <c r="R233" s="238">
        <f>Q233*H233</f>
        <v>0</v>
      </c>
      <c r="S233" s="238">
        <v>0</v>
      </c>
      <c r="T233" s="239">
        <f>S233*H233</f>
        <v>0</v>
      </c>
      <c r="U233" s="41"/>
      <c r="V233" s="41"/>
      <c r="W233" s="41"/>
      <c r="X233" s="41"/>
      <c r="Y233" s="41"/>
      <c r="Z233" s="41"/>
      <c r="AA233" s="41"/>
      <c r="AB233" s="41"/>
      <c r="AC233" s="41"/>
      <c r="AD233" s="41"/>
      <c r="AE233" s="41"/>
      <c r="AR233" s="240" t="s">
        <v>266</v>
      </c>
      <c r="AT233" s="240" t="s">
        <v>154</v>
      </c>
      <c r="AU233" s="240" t="s">
        <v>86</v>
      </c>
      <c r="AY233" s="20" t="s">
        <v>151</v>
      </c>
      <c r="BE233" s="241">
        <f>IF(N233="základní",J233,0)</f>
        <v>0</v>
      </c>
      <c r="BF233" s="241">
        <f>IF(N233="snížená",J233,0)</f>
        <v>0</v>
      </c>
      <c r="BG233" s="241">
        <f>IF(N233="zákl. přenesená",J233,0)</f>
        <v>0</v>
      </c>
      <c r="BH233" s="241">
        <f>IF(N233="sníž. přenesená",J233,0)</f>
        <v>0</v>
      </c>
      <c r="BI233" s="241">
        <f>IF(N233="nulová",J233,0)</f>
        <v>0</v>
      </c>
      <c r="BJ233" s="20" t="s">
        <v>83</v>
      </c>
      <c r="BK233" s="241">
        <f>ROUND(I233*H233,2)</f>
        <v>0</v>
      </c>
      <c r="BL233" s="20" t="s">
        <v>266</v>
      </c>
      <c r="BM233" s="240" t="s">
        <v>1351</v>
      </c>
    </row>
    <row r="234" s="2" customFormat="1">
      <c r="A234" s="41"/>
      <c r="B234" s="42"/>
      <c r="C234" s="43"/>
      <c r="D234" s="244" t="s">
        <v>167</v>
      </c>
      <c r="E234" s="43"/>
      <c r="F234" s="254" t="s">
        <v>1352</v>
      </c>
      <c r="G234" s="43"/>
      <c r="H234" s="43"/>
      <c r="I234" s="149"/>
      <c r="J234" s="43"/>
      <c r="K234" s="43"/>
      <c r="L234" s="47"/>
      <c r="M234" s="255"/>
      <c r="N234" s="256"/>
      <c r="O234" s="87"/>
      <c r="P234" s="87"/>
      <c r="Q234" s="87"/>
      <c r="R234" s="87"/>
      <c r="S234" s="87"/>
      <c r="T234" s="88"/>
      <c r="U234" s="41"/>
      <c r="V234" s="41"/>
      <c r="W234" s="41"/>
      <c r="X234" s="41"/>
      <c r="Y234" s="41"/>
      <c r="Z234" s="41"/>
      <c r="AA234" s="41"/>
      <c r="AB234" s="41"/>
      <c r="AC234" s="41"/>
      <c r="AD234" s="41"/>
      <c r="AE234" s="41"/>
      <c r="AT234" s="20" t="s">
        <v>167</v>
      </c>
      <c r="AU234" s="20" t="s">
        <v>86</v>
      </c>
    </row>
    <row r="235" s="12" customFormat="1" ht="22.8" customHeight="1">
      <c r="A235" s="12"/>
      <c r="B235" s="213"/>
      <c r="C235" s="214"/>
      <c r="D235" s="215" t="s">
        <v>75</v>
      </c>
      <c r="E235" s="227" t="s">
        <v>628</v>
      </c>
      <c r="F235" s="227" t="s">
        <v>629</v>
      </c>
      <c r="G235" s="214"/>
      <c r="H235" s="214"/>
      <c r="I235" s="217"/>
      <c r="J235" s="228">
        <f>BK235</f>
        <v>0</v>
      </c>
      <c r="K235" s="214"/>
      <c r="L235" s="219"/>
      <c r="M235" s="220"/>
      <c r="N235" s="221"/>
      <c r="O235" s="221"/>
      <c r="P235" s="222">
        <f>SUM(P236:P306)</f>
        <v>0</v>
      </c>
      <c r="Q235" s="221"/>
      <c r="R235" s="222">
        <f>SUM(R236:R306)</f>
        <v>1.7381099999999998</v>
      </c>
      <c r="S235" s="221"/>
      <c r="T235" s="223">
        <f>SUM(T236:T306)</f>
        <v>0</v>
      </c>
      <c r="U235" s="12"/>
      <c r="V235" s="12"/>
      <c r="W235" s="12"/>
      <c r="X235" s="12"/>
      <c r="Y235" s="12"/>
      <c r="Z235" s="12"/>
      <c r="AA235" s="12"/>
      <c r="AB235" s="12"/>
      <c r="AC235" s="12"/>
      <c r="AD235" s="12"/>
      <c r="AE235" s="12"/>
      <c r="AR235" s="224" t="s">
        <v>86</v>
      </c>
      <c r="AT235" s="225" t="s">
        <v>75</v>
      </c>
      <c r="AU235" s="225" t="s">
        <v>83</v>
      </c>
      <c r="AY235" s="224" t="s">
        <v>151</v>
      </c>
      <c r="BK235" s="226">
        <f>SUM(BK236:BK306)</f>
        <v>0</v>
      </c>
    </row>
    <row r="236" s="2" customFormat="1" ht="16.5" customHeight="1">
      <c r="A236" s="41"/>
      <c r="B236" s="42"/>
      <c r="C236" s="229" t="s">
        <v>546</v>
      </c>
      <c r="D236" s="229" t="s">
        <v>154</v>
      </c>
      <c r="E236" s="230" t="s">
        <v>1353</v>
      </c>
      <c r="F236" s="231" t="s">
        <v>1354</v>
      </c>
      <c r="G236" s="232" t="s">
        <v>633</v>
      </c>
      <c r="H236" s="233">
        <v>3</v>
      </c>
      <c r="I236" s="234"/>
      <c r="J236" s="235">
        <f>ROUND(I236*H236,2)</f>
        <v>0</v>
      </c>
      <c r="K236" s="231" t="s">
        <v>165</v>
      </c>
      <c r="L236" s="47"/>
      <c r="M236" s="236" t="s">
        <v>19</v>
      </c>
      <c r="N236" s="237" t="s">
        <v>47</v>
      </c>
      <c r="O236" s="87"/>
      <c r="P236" s="238">
        <f>O236*H236</f>
        <v>0</v>
      </c>
      <c r="Q236" s="238">
        <v>0.00382</v>
      </c>
      <c r="R236" s="238">
        <f>Q236*H236</f>
        <v>0.01146</v>
      </c>
      <c r="S236" s="238">
        <v>0</v>
      </c>
      <c r="T236" s="239">
        <f>S236*H236</f>
        <v>0</v>
      </c>
      <c r="U236" s="41"/>
      <c r="V236" s="41"/>
      <c r="W236" s="41"/>
      <c r="X236" s="41"/>
      <c r="Y236" s="41"/>
      <c r="Z236" s="41"/>
      <c r="AA236" s="41"/>
      <c r="AB236" s="41"/>
      <c r="AC236" s="41"/>
      <c r="AD236" s="41"/>
      <c r="AE236" s="41"/>
      <c r="AR236" s="240" t="s">
        <v>266</v>
      </c>
      <c r="AT236" s="240" t="s">
        <v>154</v>
      </c>
      <c r="AU236" s="240" t="s">
        <v>86</v>
      </c>
      <c r="AY236" s="20" t="s">
        <v>151</v>
      </c>
      <c r="BE236" s="241">
        <f>IF(N236="základní",J236,0)</f>
        <v>0</v>
      </c>
      <c r="BF236" s="241">
        <f>IF(N236="snížená",J236,0)</f>
        <v>0</v>
      </c>
      <c r="BG236" s="241">
        <f>IF(N236="zákl. přenesená",J236,0)</f>
        <v>0</v>
      </c>
      <c r="BH236" s="241">
        <f>IF(N236="sníž. přenesená",J236,0)</f>
        <v>0</v>
      </c>
      <c r="BI236" s="241">
        <f>IF(N236="nulová",J236,0)</f>
        <v>0</v>
      </c>
      <c r="BJ236" s="20" t="s">
        <v>83</v>
      </c>
      <c r="BK236" s="241">
        <f>ROUND(I236*H236,2)</f>
        <v>0</v>
      </c>
      <c r="BL236" s="20" t="s">
        <v>266</v>
      </c>
      <c r="BM236" s="240" t="s">
        <v>1355</v>
      </c>
    </row>
    <row r="237" s="2" customFormat="1">
      <c r="A237" s="41"/>
      <c r="B237" s="42"/>
      <c r="C237" s="43"/>
      <c r="D237" s="244" t="s">
        <v>167</v>
      </c>
      <c r="E237" s="43"/>
      <c r="F237" s="254" t="s">
        <v>1356</v>
      </c>
      <c r="G237" s="43"/>
      <c r="H237" s="43"/>
      <c r="I237" s="149"/>
      <c r="J237" s="43"/>
      <c r="K237" s="43"/>
      <c r="L237" s="47"/>
      <c r="M237" s="255"/>
      <c r="N237" s="256"/>
      <c r="O237" s="87"/>
      <c r="P237" s="87"/>
      <c r="Q237" s="87"/>
      <c r="R237" s="87"/>
      <c r="S237" s="87"/>
      <c r="T237" s="88"/>
      <c r="U237" s="41"/>
      <c r="V237" s="41"/>
      <c r="W237" s="41"/>
      <c r="X237" s="41"/>
      <c r="Y237" s="41"/>
      <c r="Z237" s="41"/>
      <c r="AA237" s="41"/>
      <c r="AB237" s="41"/>
      <c r="AC237" s="41"/>
      <c r="AD237" s="41"/>
      <c r="AE237" s="41"/>
      <c r="AT237" s="20" t="s">
        <v>167</v>
      </c>
      <c r="AU237" s="20" t="s">
        <v>86</v>
      </c>
    </row>
    <row r="238" s="13" customFormat="1">
      <c r="A238" s="13"/>
      <c r="B238" s="242"/>
      <c r="C238" s="243"/>
      <c r="D238" s="244" t="s">
        <v>160</v>
      </c>
      <c r="E238" s="245" t="s">
        <v>19</v>
      </c>
      <c r="F238" s="246" t="s">
        <v>1357</v>
      </c>
      <c r="G238" s="243"/>
      <c r="H238" s="247">
        <v>3</v>
      </c>
      <c r="I238" s="248"/>
      <c r="J238" s="243"/>
      <c r="K238" s="243"/>
      <c r="L238" s="249"/>
      <c r="M238" s="250"/>
      <c r="N238" s="251"/>
      <c r="O238" s="251"/>
      <c r="P238" s="251"/>
      <c r="Q238" s="251"/>
      <c r="R238" s="251"/>
      <c r="S238" s="251"/>
      <c r="T238" s="252"/>
      <c r="U238" s="13"/>
      <c r="V238" s="13"/>
      <c r="W238" s="13"/>
      <c r="X238" s="13"/>
      <c r="Y238" s="13"/>
      <c r="Z238" s="13"/>
      <c r="AA238" s="13"/>
      <c r="AB238" s="13"/>
      <c r="AC238" s="13"/>
      <c r="AD238" s="13"/>
      <c r="AE238" s="13"/>
      <c r="AT238" s="253" t="s">
        <v>160</v>
      </c>
      <c r="AU238" s="253" t="s">
        <v>86</v>
      </c>
      <c r="AV238" s="13" t="s">
        <v>86</v>
      </c>
      <c r="AW238" s="13" t="s">
        <v>37</v>
      </c>
      <c r="AX238" s="13" t="s">
        <v>83</v>
      </c>
      <c r="AY238" s="253" t="s">
        <v>151</v>
      </c>
    </row>
    <row r="239" s="2" customFormat="1" ht="16.5" customHeight="1">
      <c r="A239" s="41"/>
      <c r="B239" s="42"/>
      <c r="C239" s="229" t="s">
        <v>553</v>
      </c>
      <c r="D239" s="229" t="s">
        <v>154</v>
      </c>
      <c r="E239" s="230" t="s">
        <v>1358</v>
      </c>
      <c r="F239" s="231" t="s">
        <v>1359</v>
      </c>
      <c r="G239" s="232" t="s">
        <v>164</v>
      </c>
      <c r="H239" s="233">
        <v>14</v>
      </c>
      <c r="I239" s="234"/>
      <c r="J239" s="235">
        <f>ROUND(I239*H239,2)</f>
        <v>0</v>
      </c>
      <c r="K239" s="231" t="s">
        <v>165</v>
      </c>
      <c r="L239" s="47"/>
      <c r="M239" s="236" t="s">
        <v>19</v>
      </c>
      <c r="N239" s="237" t="s">
        <v>47</v>
      </c>
      <c r="O239" s="87"/>
      <c r="P239" s="238">
        <f>O239*H239</f>
        <v>0</v>
      </c>
      <c r="Q239" s="238">
        <v>0.0017799999999999999</v>
      </c>
      <c r="R239" s="238">
        <f>Q239*H239</f>
        <v>0.024919999999999998</v>
      </c>
      <c r="S239" s="238">
        <v>0</v>
      </c>
      <c r="T239" s="239">
        <f>S239*H239</f>
        <v>0</v>
      </c>
      <c r="U239" s="41"/>
      <c r="V239" s="41"/>
      <c r="W239" s="41"/>
      <c r="X239" s="41"/>
      <c r="Y239" s="41"/>
      <c r="Z239" s="41"/>
      <c r="AA239" s="41"/>
      <c r="AB239" s="41"/>
      <c r="AC239" s="41"/>
      <c r="AD239" s="41"/>
      <c r="AE239" s="41"/>
      <c r="AR239" s="240" t="s">
        <v>266</v>
      </c>
      <c r="AT239" s="240" t="s">
        <v>154</v>
      </c>
      <c r="AU239" s="240" t="s">
        <v>86</v>
      </c>
      <c r="AY239" s="20" t="s">
        <v>151</v>
      </c>
      <c r="BE239" s="241">
        <f>IF(N239="základní",J239,0)</f>
        <v>0</v>
      </c>
      <c r="BF239" s="241">
        <f>IF(N239="snížená",J239,0)</f>
        <v>0</v>
      </c>
      <c r="BG239" s="241">
        <f>IF(N239="zákl. přenesená",J239,0)</f>
        <v>0</v>
      </c>
      <c r="BH239" s="241">
        <f>IF(N239="sníž. přenesená",J239,0)</f>
        <v>0</v>
      </c>
      <c r="BI239" s="241">
        <f>IF(N239="nulová",J239,0)</f>
        <v>0</v>
      </c>
      <c r="BJ239" s="20" t="s">
        <v>83</v>
      </c>
      <c r="BK239" s="241">
        <f>ROUND(I239*H239,2)</f>
        <v>0</v>
      </c>
      <c r="BL239" s="20" t="s">
        <v>266</v>
      </c>
      <c r="BM239" s="240" t="s">
        <v>1360</v>
      </c>
    </row>
    <row r="240" s="2" customFormat="1">
      <c r="A240" s="41"/>
      <c r="B240" s="42"/>
      <c r="C240" s="43"/>
      <c r="D240" s="244" t="s">
        <v>167</v>
      </c>
      <c r="E240" s="43"/>
      <c r="F240" s="254" t="s">
        <v>1356</v>
      </c>
      <c r="G240" s="43"/>
      <c r="H240" s="43"/>
      <c r="I240" s="149"/>
      <c r="J240" s="43"/>
      <c r="K240" s="43"/>
      <c r="L240" s="47"/>
      <c r="M240" s="255"/>
      <c r="N240" s="256"/>
      <c r="O240" s="87"/>
      <c r="P240" s="87"/>
      <c r="Q240" s="87"/>
      <c r="R240" s="87"/>
      <c r="S240" s="87"/>
      <c r="T240" s="88"/>
      <c r="U240" s="41"/>
      <c r="V240" s="41"/>
      <c r="W240" s="41"/>
      <c r="X240" s="41"/>
      <c r="Y240" s="41"/>
      <c r="Z240" s="41"/>
      <c r="AA240" s="41"/>
      <c r="AB240" s="41"/>
      <c r="AC240" s="41"/>
      <c r="AD240" s="41"/>
      <c r="AE240" s="41"/>
      <c r="AT240" s="20" t="s">
        <v>167</v>
      </c>
      <c r="AU240" s="20" t="s">
        <v>86</v>
      </c>
    </row>
    <row r="241" s="13" customFormat="1">
      <c r="A241" s="13"/>
      <c r="B241" s="242"/>
      <c r="C241" s="243"/>
      <c r="D241" s="244" t="s">
        <v>160</v>
      </c>
      <c r="E241" s="245" t="s">
        <v>19</v>
      </c>
      <c r="F241" s="246" t="s">
        <v>1361</v>
      </c>
      <c r="G241" s="243"/>
      <c r="H241" s="247">
        <v>14</v>
      </c>
      <c r="I241" s="248"/>
      <c r="J241" s="243"/>
      <c r="K241" s="243"/>
      <c r="L241" s="249"/>
      <c r="M241" s="250"/>
      <c r="N241" s="251"/>
      <c r="O241" s="251"/>
      <c r="P241" s="251"/>
      <c r="Q241" s="251"/>
      <c r="R241" s="251"/>
      <c r="S241" s="251"/>
      <c r="T241" s="252"/>
      <c r="U241" s="13"/>
      <c r="V241" s="13"/>
      <c r="W241" s="13"/>
      <c r="X241" s="13"/>
      <c r="Y241" s="13"/>
      <c r="Z241" s="13"/>
      <c r="AA241" s="13"/>
      <c r="AB241" s="13"/>
      <c r="AC241" s="13"/>
      <c r="AD241" s="13"/>
      <c r="AE241" s="13"/>
      <c r="AT241" s="253" t="s">
        <v>160</v>
      </c>
      <c r="AU241" s="253" t="s">
        <v>86</v>
      </c>
      <c r="AV241" s="13" t="s">
        <v>86</v>
      </c>
      <c r="AW241" s="13" t="s">
        <v>37</v>
      </c>
      <c r="AX241" s="13" t="s">
        <v>83</v>
      </c>
      <c r="AY241" s="253" t="s">
        <v>151</v>
      </c>
    </row>
    <row r="242" s="2" customFormat="1" ht="24" customHeight="1">
      <c r="A242" s="41"/>
      <c r="B242" s="42"/>
      <c r="C242" s="278" t="s">
        <v>559</v>
      </c>
      <c r="D242" s="278" t="s">
        <v>186</v>
      </c>
      <c r="E242" s="279" t="s">
        <v>1362</v>
      </c>
      <c r="F242" s="280" t="s">
        <v>1363</v>
      </c>
      <c r="G242" s="281" t="s">
        <v>164</v>
      </c>
      <c r="H242" s="282">
        <v>13</v>
      </c>
      <c r="I242" s="283"/>
      <c r="J242" s="284">
        <f>ROUND(I242*H242,2)</f>
        <v>0</v>
      </c>
      <c r="K242" s="280" t="s">
        <v>19</v>
      </c>
      <c r="L242" s="285"/>
      <c r="M242" s="286" t="s">
        <v>19</v>
      </c>
      <c r="N242" s="287" t="s">
        <v>47</v>
      </c>
      <c r="O242" s="87"/>
      <c r="P242" s="238">
        <f>O242*H242</f>
        <v>0</v>
      </c>
      <c r="Q242" s="238">
        <v>0.021000000000000001</v>
      </c>
      <c r="R242" s="238">
        <f>Q242*H242</f>
        <v>0.27300000000000002</v>
      </c>
      <c r="S242" s="238">
        <v>0</v>
      </c>
      <c r="T242" s="239">
        <f>S242*H242</f>
        <v>0</v>
      </c>
      <c r="U242" s="41"/>
      <c r="V242" s="41"/>
      <c r="W242" s="41"/>
      <c r="X242" s="41"/>
      <c r="Y242" s="41"/>
      <c r="Z242" s="41"/>
      <c r="AA242" s="41"/>
      <c r="AB242" s="41"/>
      <c r="AC242" s="41"/>
      <c r="AD242" s="41"/>
      <c r="AE242" s="41"/>
      <c r="AR242" s="240" t="s">
        <v>394</v>
      </c>
      <c r="AT242" s="240" t="s">
        <v>186</v>
      </c>
      <c r="AU242" s="240" t="s">
        <v>86</v>
      </c>
      <c r="AY242" s="20" t="s">
        <v>151</v>
      </c>
      <c r="BE242" s="241">
        <f>IF(N242="základní",J242,0)</f>
        <v>0</v>
      </c>
      <c r="BF242" s="241">
        <f>IF(N242="snížená",J242,0)</f>
        <v>0</v>
      </c>
      <c r="BG242" s="241">
        <f>IF(N242="zákl. přenesená",J242,0)</f>
        <v>0</v>
      </c>
      <c r="BH242" s="241">
        <f>IF(N242="sníž. přenesená",J242,0)</f>
        <v>0</v>
      </c>
      <c r="BI242" s="241">
        <f>IF(N242="nulová",J242,0)</f>
        <v>0</v>
      </c>
      <c r="BJ242" s="20" t="s">
        <v>83</v>
      </c>
      <c r="BK242" s="241">
        <f>ROUND(I242*H242,2)</f>
        <v>0</v>
      </c>
      <c r="BL242" s="20" t="s">
        <v>266</v>
      </c>
      <c r="BM242" s="240" t="s">
        <v>1364</v>
      </c>
    </row>
    <row r="243" s="2" customFormat="1" ht="24" customHeight="1">
      <c r="A243" s="41"/>
      <c r="B243" s="42"/>
      <c r="C243" s="278" t="s">
        <v>564</v>
      </c>
      <c r="D243" s="278" t="s">
        <v>186</v>
      </c>
      <c r="E243" s="279" t="s">
        <v>1365</v>
      </c>
      <c r="F243" s="280" t="s">
        <v>1366</v>
      </c>
      <c r="G243" s="281" t="s">
        <v>164</v>
      </c>
      <c r="H243" s="282">
        <v>1</v>
      </c>
      <c r="I243" s="283"/>
      <c r="J243" s="284">
        <f>ROUND(I243*H243,2)</f>
        <v>0</v>
      </c>
      <c r="K243" s="280" t="s">
        <v>19</v>
      </c>
      <c r="L243" s="285"/>
      <c r="M243" s="286" t="s">
        <v>19</v>
      </c>
      <c r="N243" s="287" t="s">
        <v>47</v>
      </c>
      <c r="O243" s="87"/>
      <c r="P243" s="238">
        <f>O243*H243</f>
        <v>0</v>
      </c>
      <c r="Q243" s="238">
        <v>0.025000000000000001</v>
      </c>
      <c r="R243" s="238">
        <f>Q243*H243</f>
        <v>0.025000000000000001</v>
      </c>
      <c r="S243" s="238">
        <v>0</v>
      </c>
      <c r="T243" s="239">
        <f>S243*H243</f>
        <v>0</v>
      </c>
      <c r="U243" s="41"/>
      <c r="V243" s="41"/>
      <c r="W243" s="41"/>
      <c r="X243" s="41"/>
      <c r="Y243" s="41"/>
      <c r="Z243" s="41"/>
      <c r="AA243" s="41"/>
      <c r="AB243" s="41"/>
      <c r="AC243" s="41"/>
      <c r="AD243" s="41"/>
      <c r="AE243" s="41"/>
      <c r="AR243" s="240" t="s">
        <v>394</v>
      </c>
      <c r="AT243" s="240" t="s">
        <v>186</v>
      </c>
      <c r="AU243" s="240" t="s">
        <v>86</v>
      </c>
      <c r="AY243" s="20" t="s">
        <v>151</v>
      </c>
      <c r="BE243" s="241">
        <f>IF(N243="základní",J243,0)</f>
        <v>0</v>
      </c>
      <c r="BF243" s="241">
        <f>IF(N243="snížená",J243,0)</f>
        <v>0</v>
      </c>
      <c r="BG243" s="241">
        <f>IF(N243="zákl. přenesená",J243,0)</f>
        <v>0</v>
      </c>
      <c r="BH243" s="241">
        <f>IF(N243="sníž. přenesená",J243,0)</f>
        <v>0</v>
      </c>
      <c r="BI243" s="241">
        <f>IF(N243="nulová",J243,0)</f>
        <v>0</v>
      </c>
      <c r="BJ243" s="20" t="s">
        <v>83</v>
      </c>
      <c r="BK243" s="241">
        <f>ROUND(I243*H243,2)</f>
        <v>0</v>
      </c>
      <c r="BL243" s="20" t="s">
        <v>266</v>
      </c>
      <c r="BM243" s="240" t="s">
        <v>1367</v>
      </c>
    </row>
    <row r="244" s="2" customFormat="1" ht="16.5" customHeight="1">
      <c r="A244" s="41"/>
      <c r="B244" s="42"/>
      <c r="C244" s="229" t="s">
        <v>569</v>
      </c>
      <c r="D244" s="229" t="s">
        <v>154</v>
      </c>
      <c r="E244" s="230" t="s">
        <v>1368</v>
      </c>
      <c r="F244" s="231" t="s">
        <v>1369</v>
      </c>
      <c r="G244" s="232" t="s">
        <v>164</v>
      </c>
      <c r="H244" s="233">
        <v>10</v>
      </c>
      <c r="I244" s="234"/>
      <c r="J244" s="235">
        <f>ROUND(I244*H244,2)</f>
        <v>0</v>
      </c>
      <c r="K244" s="231" t="s">
        <v>165</v>
      </c>
      <c r="L244" s="47"/>
      <c r="M244" s="236" t="s">
        <v>19</v>
      </c>
      <c r="N244" s="237" t="s">
        <v>47</v>
      </c>
      <c r="O244" s="87"/>
      <c r="P244" s="238">
        <f>O244*H244</f>
        <v>0</v>
      </c>
      <c r="Q244" s="238">
        <v>0.0024199999999999998</v>
      </c>
      <c r="R244" s="238">
        <f>Q244*H244</f>
        <v>0.024199999999999999</v>
      </c>
      <c r="S244" s="238">
        <v>0</v>
      </c>
      <c r="T244" s="239">
        <f>S244*H244</f>
        <v>0</v>
      </c>
      <c r="U244" s="41"/>
      <c r="V244" s="41"/>
      <c r="W244" s="41"/>
      <c r="X244" s="41"/>
      <c r="Y244" s="41"/>
      <c r="Z244" s="41"/>
      <c r="AA244" s="41"/>
      <c r="AB244" s="41"/>
      <c r="AC244" s="41"/>
      <c r="AD244" s="41"/>
      <c r="AE244" s="41"/>
      <c r="AR244" s="240" t="s">
        <v>266</v>
      </c>
      <c r="AT244" s="240" t="s">
        <v>154</v>
      </c>
      <c r="AU244" s="240" t="s">
        <v>86</v>
      </c>
      <c r="AY244" s="20" t="s">
        <v>151</v>
      </c>
      <c r="BE244" s="241">
        <f>IF(N244="základní",J244,0)</f>
        <v>0</v>
      </c>
      <c r="BF244" s="241">
        <f>IF(N244="snížená",J244,0)</f>
        <v>0</v>
      </c>
      <c r="BG244" s="241">
        <f>IF(N244="zákl. přenesená",J244,0)</f>
        <v>0</v>
      </c>
      <c r="BH244" s="241">
        <f>IF(N244="sníž. přenesená",J244,0)</f>
        <v>0</v>
      </c>
      <c r="BI244" s="241">
        <f>IF(N244="nulová",J244,0)</f>
        <v>0</v>
      </c>
      <c r="BJ244" s="20" t="s">
        <v>83</v>
      </c>
      <c r="BK244" s="241">
        <f>ROUND(I244*H244,2)</f>
        <v>0</v>
      </c>
      <c r="BL244" s="20" t="s">
        <v>266</v>
      </c>
      <c r="BM244" s="240" t="s">
        <v>1370</v>
      </c>
    </row>
    <row r="245" s="2" customFormat="1">
      <c r="A245" s="41"/>
      <c r="B245" s="42"/>
      <c r="C245" s="43"/>
      <c r="D245" s="244" t="s">
        <v>167</v>
      </c>
      <c r="E245" s="43"/>
      <c r="F245" s="254" t="s">
        <v>1356</v>
      </c>
      <c r="G245" s="43"/>
      <c r="H245" s="43"/>
      <c r="I245" s="149"/>
      <c r="J245" s="43"/>
      <c r="K245" s="43"/>
      <c r="L245" s="47"/>
      <c r="M245" s="255"/>
      <c r="N245" s="256"/>
      <c r="O245" s="87"/>
      <c r="P245" s="87"/>
      <c r="Q245" s="87"/>
      <c r="R245" s="87"/>
      <c r="S245" s="87"/>
      <c r="T245" s="88"/>
      <c r="U245" s="41"/>
      <c r="V245" s="41"/>
      <c r="W245" s="41"/>
      <c r="X245" s="41"/>
      <c r="Y245" s="41"/>
      <c r="Z245" s="41"/>
      <c r="AA245" s="41"/>
      <c r="AB245" s="41"/>
      <c r="AC245" s="41"/>
      <c r="AD245" s="41"/>
      <c r="AE245" s="41"/>
      <c r="AT245" s="20" t="s">
        <v>167</v>
      </c>
      <c r="AU245" s="20" t="s">
        <v>86</v>
      </c>
    </row>
    <row r="246" s="13" customFormat="1">
      <c r="A246" s="13"/>
      <c r="B246" s="242"/>
      <c r="C246" s="243"/>
      <c r="D246" s="244" t="s">
        <v>160</v>
      </c>
      <c r="E246" s="245" t="s">
        <v>19</v>
      </c>
      <c r="F246" s="246" t="s">
        <v>1371</v>
      </c>
      <c r="G246" s="243"/>
      <c r="H246" s="247">
        <v>10</v>
      </c>
      <c r="I246" s="248"/>
      <c r="J246" s="243"/>
      <c r="K246" s="243"/>
      <c r="L246" s="249"/>
      <c r="M246" s="250"/>
      <c r="N246" s="251"/>
      <c r="O246" s="251"/>
      <c r="P246" s="251"/>
      <c r="Q246" s="251"/>
      <c r="R246" s="251"/>
      <c r="S246" s="251"/>
      <c r="T246" s="252"/>
      <c r="U246" s="13"/>
      <c r="V246" s="13"/>
      <c r="W246" s="13"/>
      <c r="X246" s="13"/>
      <c r="Y246" s="13"/>
      <c r="Z246" s="13"/>
      <c r="AA246" s="13"/>
      <c r="AB246" s="13"/>
      <c r="AC246" s="13"/>
      <c r="AD246" s="13"/>
      <c r="AE246" s="13"/>
      <c r="AT246" s="253" t="s">
        <v>160</v>
      </c>
      <c r="AU246" s="253" t="s">
        <v>86</v>
      </c>
      <c r="AV246" s="13" t="s">
        <v>86</v>
      </c>
      <c r="AW246" s="13" t="s">
        <v>37</v>
      </c>
      <c r="AX246" s="13" t="s">
        <v>83</v>
      </c>
      <c r="AY246" s="253" t="s">
        <v>151</v>
      </c>
    </row>
    <row r="247" s="2" customFormat="1" ht="24" customHeight="1">
      <c r="A247" s="41"/>
      <c r="B247" s="42"/>
      <c r="C247" s="278" t="s">
        <v>577</v>
      </c>
      <c r="D247" s="278" t="s">
        <v>186</v>
      </c>
      <c r="E247" s="279" t="s">
        <v>1372</v>
      </c>
      <c r="F247" s="280" t="s">
        <v>1373</v>
      </c>
      <c r="G247" s="281" t="s">
        <v>164</v>
      </c>
      <c r="H247" s="282">
        <v>10</v>
      </c>
      <c r="I247" s="283"/>
      <c r="J247" s="284">
        <f>ROUND(I247*H247,2)</f>
        <v>0</v>
      </c>
      <c r="K247" s="280" t="s">
        <v>19</v>
      </c>
      <c r="L247" s="285"/>
      <c r="M247" s="286" t="s">
        <v>19</v>
      </c>
      <c r="N247" s="287" t="s">
        <v>47</v>
      </c>
      <c r="O247" s="87"/>
      <c r="P247" s="238">
        <f>O247*H247</f>
        <v>0</v>
      </c>
      <c r="Q247" s="238">
        <v>0.021000000000000001</v>
      </c>
      <c r="R247" s="238">
        <f>Q247*H247</f>
        <v>0.21000000000000002</v>
      </c>
      <c r="S247" s="238">
        <v>0</v>
      </c>
      <c r="T247" s="239">
        <f>S247*H247</f>
        <v>0</v>
      </c>
      <c r="U247" s="41"/>
      <c r="V247" s="41"/>
      <c r="W247" s="41"/>
      <c r="X247" s="41"/>
      <c r="Y247" s="41"/>
      <c r="Z247" s="41"/>
      <c r="AA247" s="41"/>
      <c r="AB247" s="41"/>
      <c r="AC247" s="41"/>
      <c r="AD247" s="41"/>
      <c r="AE247" s="41"/>
      <c r="AR247" s="240" t="s">
        <v>394</v>
      </c>
      <c r="AT247" s="240" t="s">
        <v>186</v>
      </c>
      <c r="AU247" s="240" t="s">
        <v>86</v>
      </c>
      <c r="AY247" s="20" t="s">
        <v>151</v>
      </c>
      <c r="BE247" s="241">
        <f>IF(N247="základní",J247,0)</f>
        <v>0</v>
      </c>
      <c r="BF247" s="241">
        <f>IF(N247="snížená",J247,0)</f>
        <v>0</v>
      </c>
      <c r="BG247" s="241">
        <f>IF(N247="zákl. přenesená",J247,0)</f>
        <v>0</v>
      </c>
      <c r="BH247" s="241">
        <f>IF(N247="sníž. přenesená",J247,0)</f>
        <v>0</v>
      </c>
      <c r="BI247" s="241">
        <f>IF(N247="nulová",J247,0)</f>
        <v>0</v>
      </c>
      <c r="BJ247" s="20" t="s">
        <v>83</v>
      </c>
      <c r="BK247" s="241">
        <f>ROUND(I247*H247,2)</f>
        <v>0</v>
      </c>
      <c r="BL247" s="20" t="s">
        <v>266</v>
      </c>
      <c r="BM247" s="240" t="s">
        <v>1374</v>
      </c>
    </row>
    <row r="248" s="2" customFormat="1" ht="16.5" customHeight="1">
      <c r="A248" s="41"/>
      <c r="B248" s="42"/>
      <c r="C248" s="229" t="s">
        <v>586</v>
      </c>
      <c r="D248" s="229" t="s">
        <v>154</v>
      </c>
      <c r="E248" s="230" t="s">
        <v>1375</v>
      </c>
      <c r="F248" s="231" t="s">
        <v>1376</v>
      </c>
      <c r="G248" s="232" t="s">
        <v>164</v>
      </c>
      <c r="H248" s="233">
        <v>12</v>
      </c>
      <c r="I248" s="234"/>
      <c r="J248" s="235">
        <f>ROUND(I248*H248,2)</f>
        <v>0</v>
      </c>
      <c r="K248" s="231" t="s">
        <v>165</v>
      </c>
      <c r="L248" s="47"/>
      <c r="M248" s="236" t="s">
        <v>19</v>
      </c>
      <c r="N248" s="237" t="s">
        <v>47</v>
      </c>
      <c r="O248" s="87"/>
      <c r="P248" s="238">
        <f>O248*H248</f>
        <v>0</v>
      </c>
      <c r="Q248" s="238">
        <v>8.0000000000000007E-05</v>
      </c>
      <c r="R248" s="238">
        <f>Q248*H248</f>
        <v>0.00096000000000000013</v>
      </c>
      <c r="S248" s="238">
        <v>0</v>
      </c>
      <c r="T248" s="239">
        <f>S248*H248</f>
        <v>0</v>
      </c>
      <c r="U248" s="41"/>
      <c r="V248" s="41"/>
      <c r="W248" s="41"/>
      <c r="X248" s="41"/>
      <c r="Y248" s="41"/>
      <c r="Z248" s="41"/>
      <c r="AA248" s="41"/>
      <c r="AB248" s="41"/>
      <c r="AC248" s="41"/>
      <c r="AD248" s="41"/>
      <c r="AE248" s="41"/>
      <c r="AR248" s="240" t="s">
        <v>266</v>
      </c>
      <c r="AT248" s="240" t="s">
        <v>154</v>
      </c>
      <c r="AU248" s="240" t="s">
        <v>86</v>
      </c>
      <c r="AY248" s="20" t="s">
        <v>151</v>
      </c>
      <c r="BE248" s="241">
        <f>IF(N248="základní",J248,0)</f>
        <v>0</v>
      </c>
      <c r="BF248" s="241">
        <f>IF(N248="snížená",J248,0)</f>
        <v>0</v>
      </c>
      <c r="BG248" s="241">
        <f>IF(N248="zákl. přenesená",J248,0)</f>
        <v>0</v>
      </c>
      <c r="BH248" s="241">
        <f>IF(N248="sníž. přenesená",J248,0)</f>
        <v>0</v>
      </c>
      <c r="BI248" s="241">
        <f>IF(N248="nulová",J248,0)</f>
        <v>0</v>
      </c>
      <c r="BJ248" s="20" t="s">
        <v>83</v>
      </c>
      <c r="BK248" s="241">
        <f>ROUND(I248*H248,2)</f>
        <v>0</v>
      </c>
      <c r="BL248" s="20" t="s">
        <v>266</v>
      </c>
      <c r="BM248" s="240" t="s">
        <v>1377</v>
      </c>
    </row>
    <row r="249" s="2" customFormat="1">
      <c r="A249" s="41"/>
      <c r="B249" s="42"/>
      <c r="C249" s="43"/>
      <c r="D249" s="244" t="s">
        <v>167</v>
      </c>
      <c r="E249" s="43"/>
      <c r="F249" s="254" t="s">
        <v>1378</v>
      </c>
      <c r="G249" s="43"/>
      <c r="H249" s="43"/>
      <c r="I249" s="149"/>
      <c r="J249" s="43"/>
      <c r="K249" s="43"/>
      <c r="L249" s="47"/>
      <c r="M249" s="255"/>
      <c r="N249" s="256"/>
      <c r="O249" s="87"/>
      <c r="P249" s="87"/>
      <c r="Q249" s="87"/>
      <c r="R249" s="87"/>
      <c r="S249" s="87"/>
      <c r="T249" s="88"/>
      <c r="U249" s="41"/>
      <c r="V249" s="41"/>
      <c r="W249" s="41"/>
      <c r="X249" s="41"/>
      <c r="Y249" s="41"/>
      <c r="Z249" s="41"/>
      <c r="AA249" s="41"/>
      <c r="AB249" s="41"/>
      <c r="AC249" s="41"/>
      <c r="AD249" s="41"/>
      <c r="AE249" s="41"/>
      <c r="AT249" s="20" t="s">
        <v>167</v>
      </c>
      <c r="AU249" s="20" t="s">
        <v>86</v>
      </c>
    </row>
    <row r="250" s="13" customFormat="1">
      <c r="A250" s="13"/>
      <c r="B250" s="242"/>
      <c r="C250" s="243"/>
      <c r="D250" s="244" t="s">
        <v>160</v>
      </c>
      <c r="E250" s="245" t="s">
        <v>19</v>
      </c>
      <c r="F250" s="246" t="s">
        <v>1379</v>
      </c>
      <c r="G250" s="243"/>
      <c r="H250" s="247">
        <v>12</v>
      </c>
      <c r="I250" s="248"/>
      <c r="J250" s="243"/>
      <c r="K250" s="243"/>
      <c r="L250" s="249"/>
      <c r="M250" s="250"/>
      <c r="N250" s="251"/>
      <c r="O250" s="251"/>
      <c r="P250" s="251"/>
      <c r="Q250" s="251"/>
      <c r="R250" s="251"/>
      <c r="S250" s="251"/>
      <c r="T250" s="252"/>
      <c r="U250" s="13"/>
      <c r="V250" s="13"/>
      <c r="W250" s="13"/>
      <c r="X250" s="13"/>
      <c r="Y250" s="13"/>
      <c r="Z250" s="13"/>
      <c r="AA250" s="13"/>
      <c r="AB250" s="13"/>
      <c r="AC250" s="13"/>
      <c r="AD250" s="13"/>
      <c r="AE250" s="13"/>
      <c r="AT250" s="253" t="s">
        <v>160</v>
      </c>
      <c r="AU250" s="253" t="s">
        <v>86</v>
      </c>
      <c r="AV250" s="13" t="s">
        <v>86</v>
      </c>
      <c r="AW250" s="13" t="s">
        <v>37</v>
      </c>
      <c r="AX250" s="13" t="s">
        <v>83</v>
      </c>
      <c r="AY250" s="253" t="s">
        <v>151</v>
      </c>
    </row>
    <row r="251" s="2" customFormat="1" ht="24" customHeight="1">
      <c r="A251" s="41"/>
      <c r="B251" s="42"/>
      <c r="C251" s="278" t="s">
        <v>607</v>
      </c>
      <c r="D251" s="278" t="s">
        <v>186</v>
      </c>
      <c r="E251" s="279" t="s">
        <v>1380</v>
      </c>
      <c r="F251" s="280" t="s">
        <v>1381</v>
      </c>
      <c r="G251" s="281" t="s">
        <v>164</v>
      </c>
      <c r="H251" s="282">
        <v>12</v>
      </c>
      <c r="I251" s="283"/>
      <c r="J251" s="284">
        <f>ROUND(I251*H251,2)</f>
        <v>0</v>
      </c>
      <c r="K251" s="280" t="s">
        <v>19</v>
      </c>
      <c r="L251" s="285"/>
      <c r="M251" s="286" t="s">
        <v>19</v>
      </c>
      <c r="N251" s="287" t="s">
        <v>47</v>
      </c>
      <c r="O251" s="87"/>
      <c r="P251" s="238">
        <f>O251*H251</f>
        <v>0</v>
      </c>
      <c r="Q251" s="238">
        <v>0.019</v>
      </c>
      <c r="R251" s="238">
        <f>Q251*H251</f>
        <v>0.22799999999999998</v>
      </c>
      <c r="S251" s="238">
        <v>0</v>
      </c>
      <c r="T251" s="239">
        <f>S251*H251</f>
        <v>0</v>
      </c>
      <c r="U251" s="41"/>
      <c r="V251" s="41"/>
      <c r="W251" s="41"/>
      <c r="X251" s="41"/>
      <c r="Y251" s="41"/>
      <c r="Z251" s="41"/>
      <c r="AA251" s="41"/>
      <c r="AB251" s="41"/>
      <c r="AC251" s="41"/>
      <c r="AD251" s="41"/>
      <c r="AE251" s="41"/>
      <c r="AR251" s="240" t="s">
        <v>394</v>
      </c>
      <c r="AT251" s="240" t="s">
        <v>186</v>
      </c>
      <c r="AU251" s="240" t="s">
        <v>86</v>
      </c>
      <c r="AY251" s="20" t="s">
        <v>151</v>
      </c>
      <c r="BE251" s="241">
        <f>IF(N251="základní",J251,0)</f>
        <v>0</v>
      </c>
      <c r="BF251" s="241">
        <f>IF(N251="snížená",J251,0)</f>
        <v>0</v>
      </c>
      <c r="BG251" s="241">
        <f>IF(N251="zákl. přenesená",J251,0)</f>
        <v>0</v>
      </c>
      <c r="BH251" s="241">
        <f>IF(N251="sníž. přenesená",J251,0)</f>
        <v>0</v>
      </c>
      <c r="BI251" s="241">
        <f>IF(N251="nulová",J251,0)</f>
        <v>0</v>
      </c>
      <c r="BJ251" s="20" t="s">
        <v>83</v>
      </c>
      <c r="BK251" s="241">
        <f>ROUND(I251*H251,2)</f>
        <v>0</v>
      </c>
      <c r="BL251" s="20" t="s">
        <v>266</v>
      </c>
      <c r="BM251" s="240" t="s">
        <v>1382</v>
      </c>
    </row>
    <row r="252" s="2" customFormat="1" ht="24" customHeight="1">
      <c r="A252" s="41"/>
      <c r="B252" s="42"/>
      <c r="C252" s="229" t="s">
        <v>623</v>
      </c>
      <c r="D252" s="229" t="s">
        <v>154</v>
      </c>
      <c r="E252" s="230" t="s">
        <v>1383</v>
      </c>
      <c r="F252" s="231" t="s">
        <v>1384</v>
      </c>
      <c r="G252" s="232" t="s">
        <v>164</v>
      </c>
      <c r="H252" s="233">
        <v>1</v>
      </c>
      <c r="I252" s="234"/>
      <c r="J252" s="235">
        <f>ROUND(I252*H252,2)</f>
        <v>0</v>
      </c>
      <c r="K252" s="231" t="s">
        <v>165</v>
      </c>
      <c r="L252" s="47"/>
      <c r="M252" s="236" t="s">
        <v>19</v>
      </c>
      <c r="N252" s="237" t="s">
        <v>47</v>
      </c>
      <c r="O252" s="87"/>
      <c r="P252" s="238">
        <f>O252*H252</f>
        <v>0</v>
      </c>
      <c r="Q252" s="238">
        <v>2.0000000000000002E-05</v>
      </c>
      <c r="R252" s="238">
        <f>Q252*H252</f>
        <v>2.0000000000000002E-05</v>
      </c>
      <c r="S252" s="238">
        <v>0</v>
      </c>
      <c r="T252" s="239">
        <f>S252*H252</f>
        <v>0</v>
      </c>
      <c r="U252" s="41"/>
      <c r="V252" s="41"/>
      <c r="W252" s="41"/>
      <c r="X252" s="41"/>
      <c r="Y252" s="41"/>
      <c r="Z252" s="41"/>
      <c r="AA252" s="41"/>
      <c r="AB252" s="41"/>
      <c r="AC252" s="41"/>
      <c r="AD252" s="41"/>
      <c r="AE252" s="41"/>
      <c r="AR252" s="240" t="s">
        <v>266</v>
      </c>
      <c r="AT252" s="240" t="s">
        <v>154</v>
      </c>
      <c r="AU252" s="240" t="s">
        <v>86</v>
      </c>
      <c r="AY252" s="20" t="s">
        <v>151</v>
      </c>
      <c r="BE252" s="241">
        <f>IF(N252="základní",J252,0)</f>
        <v>0</v>
      </c>
      <c r="BF252" s="241">
        <f>IF(N252="snížená",J252,0)</f>
        <v>0</v>
      </c>
      <c r="BG252" s="241">
        <f>IF(N252="zákl. přenesená",J252,0)</f>
        <v>0</v>
      </c>
      <c r="BH252" s="241">
        <f>IF(N252="sníž. přenesená",J252,0)</f>
        <v>0</v>
      </c>
      <c r="BI252" s="241">
        <f>IF(N252="nulová",J252,0)</f>
        <v>0</v>
      </c>
      <c r="BJ252" s="20" t="s">
        <v>83</v>
      </c>
      <c r="BK252" s="241">
        <f>ROUND(I252*H252,2)</f>
        <v>0</v>
      </c>
      <c r="BL252" s="20" t="s">
        <v>266</v>
      </c>
      <c r="BM252" s="240" t="s">
        <v>1385</v>
      </c>
    </row>
    <row r="253" s="13" customFormat="1">
      <c r="A253" s="13"/>
      <c r="B253" s="242"/>
      <c r="C253" s="243"/>
      <c r="D253" s="244" t="s">
        <v>160</v>
      </c>
      <c r="E253" s="245" t="s">
        <v>19</v>
      </c>
      <c r="F253" s="246" t="s">
        <v>1146</v>
      </c>
      <c r="G253" s="243"/>
      <c r="H253" s="247">
        <v>1</v>
      </c>
      <c r="I253" s="248"/>
      <c r="J253" s="243"/>
      <c r="K253" s="243"/>
      <c r="L253" s="249"/>
      <c r="M253" s="250"/>
      <c r="N253" s="251"/>
      <c r="O253" s="251"/>
      <c r="P253" s="251"/>
      <c r="Q253" s="251"/>
      <c r="R253" s="251"/>
      <c r="S253" s="251"/>
      <c r="T253" s="252"/>
      <c r="U253" s="13"/>
      <c r="V253" s="13"/>
      <c r="W253" s="13"/>
      <c r="X253" s="13"/>
      <c r="Y253" s="13"/>
      <c r="Z253" s="13"/>
      <c r="AA253" s="13"/>
      <c r="AB253" s="13"/>
      <c r="AC253" s="13"/>
      <c r="AD253" s="13"/>
      <c r="AE253" s="13"/>
      <c r="AT253" s="253" t="s">
        <v>160</v>
      </c>
      <c r="AU253" s="253" t="s">
        <v>86</v>
      </c>
      <c r="AV253" s="13" t="s">
        <v>86</v>
      </c>
      <c r="AW253" s="13" t="s">
        <v>37</v>
      </c>
      <c r="AX253" s="13" t="s">
        <v>83</v>
      </c>
      <c r="AY253" s="253" t="s">
        <v>151</v>
      </c>
    </row>
    <row r="254" s="2" customFormat="1" ht="16.5" customHeight="1">
      <c r="A254" s="41"/>
      <c r="B254" s="42"/>
      <c r="C254" s="229" t="s">
        <v>630</v>
      </c>
      <c r="D254" s="229" t="s">
        <v>154</v>
      </c>
      <c r="E254" s="230" t="s">
        <v>1386</v>
      </c>
      <c r="F254" s="231" t="s">
        <v>1387</v>
      </c>
      <c r="G254" s="232" t="s">
        <v>633</v>
      </c>
      <c r="H254" s="233">
        <v>32</v>
      </c>
      <c r="I254" s="234"/>
      <c r="J254" s="235">
        <f>ROUND(I254*H254,2)</f>
        <v>0</v>
      </c>
      <c r="K254" s="231" t="s">
        <v>165</v>
      </c>
      <c r="L254" s="47"/>
      <c r="M254" s="236" t="s">
        <v>19</v>
      </c>
      <c r="N254" s="237" t="s">
        <v>47</v>
      </c>
      <c r="O254" s="87"/>
      <c r="P254" s="238">
        <f>O254*H254</f>
        <v>0</v>
      </c>
      <c r="Q254" s="238">
        <v>0.0018500000000000001</v>
      </c>
      <c r="R254" s="238">
        <f>Q254*H254</f>
        <v>0.059200000000000003</v>
      </c>
      <c r="S254" s="238">
        <v>0</v>
      </c>
      <c r="T254" s="239">
        <f>S254*H254</f>
        <v>0</v>
      </c>
      <c r="U254" s="41"/>
      <c r="V254" s="41"/>
      <c r="W254" s="41"/>
      <c r="X254" s="41"/>
      <c r="Y254" s="41"/>
      <c r="Z254" s="41"/>
      <c r="AA254" s="41"/>
      <c r="AB254" s="41"/>
      <c r="AC254" s="41"/>
      <c r="AD254" s="41"/>
      <c r="AE254" s="41"/>
      <c r="AR254" s="240" t="s">
        <v>266</v>
      </c>
      <c r="AT254" s="240" t="s">
        <v>154</v>
      </c>
      <c r="AU254" s="240" t="s">
        <v>86</v>
      </c>
      <c r="AY254" s="20" t="s">
        <v>151</v>
      </c>
      <c r="BE254" s="241">
        <f>IF(N254="základní",J254,0)</f>
        <v>0</v>
      </c>
      <c r="BF254" s="241">
        <f>IF(N254="snížená",J254,0)</f>
        <v>0</v>
      </c>
      <c r="BG254" s="241">
        <f>IF(N254="zákl. přenesená",J254,0)</f>
        <v>0</v>
      </c>
      <c r="BH254" s="241">
        <f>IF(N254="sníž. přenesená",J254,0)</f>
        <v>0</v>
      </c>
      <c r="BI254" s="241">
        <f>IF(N254="nulová",J254,0)</f>
        <v>0</v>
      </c>
      <c r="BJ254" s="20" t="s">
        <v>83</v>
      </c>
      <c r="BK254" s="241">
        <f>ROUND(I254*H254,2)</f>
        <v>0</v>
      </c>
      <c r="BL254" s="20" t="s">
        <v>266</v>
      </c>
      <c r="BM254" s="240" t="s">
        <v>1388</v>
      </c>
    </row>
    <row r="255" s="2" customFormat="1">
      <c r="A255" s="41"/>
      <c r="B255" s="42"/>
      <c r="C255" s="43"/>
      <c r="D255" s="244" t="s">
        <v>167</v>
      </c>
      <c r="E255" s="43"/>
      <c r="F255" s="254" t="s">
        <v>1389</v>
      </c>
      <c r="G255" s="43"/>
      <c r="H255" s="43"/>
      <c r="I255" s="149"/>
      <c r="J255" s="43"/>
      <c r="K255" s="43"/>
      <c r="L255" s="47"/>
      <c r="M255" s="255"/>
      <c r="N255" s="256"/>
      <c r="O255" s="87"/>
      <c r="P255" s="87"/>
      <c r="Q255" s="87"/>
      <c r="R255" s="87"/>
      <c r="S255" s="87"/>
      <c r="T255" s="88"/>
      <c r="U255" s="41"/>
      <c r="V255" s="41"/>
      <c r="W255" s="41"/>
      <c r="X255" s="41"/>
      <c r="Y255" s="41"/>
      <c r="Z255" s="41"/>
      <c r="AA255" s="41"/>
      <c r="AB255" s="41"/>
      <c r="AC255" s="41"/>
      <c r="AD255" s="41"/>
      <c r="AE255" s="41"/>
      <c r="AT255" s="20" t="s">
        <v>167</v>
      </c>
      <c r="AU255" s="20" t="s">
        <v>86</v>
      </c>
    </row>
    <row r="256" s="13" customFormat="1">
      <c r="A256" s="13"/>
      <c r="B256" s="242"/>
      <c r="C256" s="243"/>
      <c r="D256" s="244" t="s">
        <v>160</v>
      </c>
      <c r="E256" s="245" t="s">
        <v>19</v>
      </c>
      <c r="F256" s="246" t="s">
        <v>1390</v>
      </c>
      <c r="G256" s="243"/>
      <c r="H256" s="247">
        <v>32</v>
      </c>
      <c r="I256" s="248"/>
      <c r="J256" s="243"/>
      <c r="K256" s="243"/>
      <c r="L256" s="249"/>
      <c r="M256" s="250"/>
      <c r="N256" s="251"/>
      <c r="O256" s="251"/>
      <c r="P256" s="251"/>
      <c r="Q256" s="251"/>
      <c r="R256" s="251"/>
      <c r="S256" s="251"/>
      <c r="T256" s="252"/>
      <c r="U256" s="13"/>
      <c r="V256" s="13"/>
      <c r="W256" s="13"/>
      <c r="X256" s="13"/>
      <c r="Y256" s="13"/>
      <c r="Z256" s="13"/>
      <c r="AA256" s="13"/>
      <c r="AB256" s="13"/>
      <c r="AC256" s="13"/>
      <c r="AD256" s="13"/>
      <c r="AE256" s="13"/>
      <c r="AT256" s="253" t="s">
        <v>160</v>
      </c>
      <c r="AU256" s="253" t="s">
        <v>86</v>
      </c>
      <c r="AV256" s="13" t="s">
        <v>86</v>
      </c>
      <c r="AW256" s="13" t="s">
        <v>37</v>
      </c>
      <c r="AX256" s="13" t="s">
        <v>83</v>
      </c>
      <c r="AY256" s="253" t="s">
        <v>151</v>
      </c>
    </row>
    <row r="257" s="2" customFormat="1" ht="16.5" customHeight="1">
      <c r="A257" s="41"/>
      <c r="B257" s="42"/>
      <c r="C257" s="278" t="s">
        <v>638</v>
      </c>
      <c r="D257" s="278" t="s">
        <v>186</v>
      </c>
      <c r="E257" s="279" t="s">
        <v>1391</v>
      </c>
      <c r="F257" s="280" t="s">
        <v>1392</v>
      </c>
      <c r="G257" s="281" t="s">
        <v>164</v>
      </c>
      <c r="H257" s="282">
        <v>31</v>
      </c>
      <c r="I257" s="283"/>
      <c r="J257" s="284">
        <f>ROUND(I257*H257,2)</f>
        <v>0</v>
      </c>
      <c r="K257" s="280" t="s">
        <v>19</v>
      </c>
      <c r="L257" s="285"/>
      <c r="M257" s="286" t="s">
        <v>19</v>
      </c>
      <c r="N257" s="287" t="s">
        <v>47</v>
      </c>
      <c r="O257" s="87"/>
      <c r="P257" s="238">
        <f>O257*H257</f>
        <v>0</v>
      </c>
      <c r="Q257" s="238">
        <v>0.021999999999999999</v>
      </c>
      <c r="R257" s="238">
        <f>Q257*H257</f>
        <v>0.68199999999999994</v>
      </c>
      <c r="S257" s="238">
        <v>0</v>
      </c>
      <c r="T257" s="239">
        <f>S257*H257</f>
        <v>0</v>
      </c>
      <c r="U257" s="41"/>
      <c r="V257" s="41"/>
      <c r="W257" s="41"/>
      <c r="X257" s="41"/>
      <c r="Y257" s="41"/>
      <c r="Z257" s="41"/>
      <c r="AA257" s="41"/>
      <c r="AB257" s="41"/>
      <c r="AC257" s="41"/>
      <c r="AD257" s="41"/>
      <c r="AE257" s="41"/>
      <c r="AR257" s="240" t="s">
        <v>394</v>
      </c>
      <c r="AT257" s="240" t="s">
        <v>186</v>
      </c>
      <c r="AU257" s="240" t="s">
        <v>86</v>
      </c>
      <c r="AY257" s="20" t="s">
        <v>151</v>
      </c>
      <c r="BE257" s="241">
        <f>IF(N257="základní",J257,0)</f>
        <v>0</v>
      </c>
      <c r="BF257" s="241">
        <f>IF(N257="snížená",J257,0)</f>
        <v>0</v>
      </c>
      <c r="BG257" s="241">
        <f>IF(N257="zákl. přenesená",J257,0)</f>
        <v>0</v>
      </c>
      <c r="BH257" s="241">
        <f>IF(N257="sníž. přenesená",J257,0)</f>
        <v>0</v>
      </c>
      <c r="BI257" s="241">
        <f>IF(N257="nulová",J257,0)</f>
        <v>0</v>
      </c>
      <c r="BJ257" s="20" t="s">
        <v>83</v>
      </c>
      <c r="BK257" s="241">
        <f>ROUND(I257*H257,2)</f>
        <v>0</v>
      </c>
      <c r="BL257" s="20" t="s">
        <v>266</v>
      </c>
      <c r="BM257" s="240" t="s">
        <v>1393</v>
      </c>
    </row>
    <row r="258" s="2" customFormat="1" ht="24" customHeight="1">
      <c r="A258" s="41"/>
      <c r="B258" s="42"/>
      <c r="C258" s="278" t="s">
        <v>645</v>
      </c>
      <c r="D258" s="278" t="s">
        <v>186</v>
      </c>
      <c r="E258" s="279" t="s">
        <v>1394</v>
      </c>
      <c r="F258" s="280" t="s">
        <v>1395</v>
      </c>
      <c r="G258" s="281" t="s">
        <v>164</v>
      </c>
      <c r="H258" s="282">
        <v>1</v>
      </c>
      <c r="I258" s="283"/>
      <c r="J258" s="284">
        <f>ROUND(I258*H258,2)</f>
        <v>0</v>
      </c>
      <c r="K258" s="280" t="s">
        <v>19</v>
      </c>
      <c r="L258" s="285"/>
      <c r="M258" s="286" t="s">
        <v>19</v>
      </c>
      <c r="N258" s="287" t="s">
        <v>47</v>
      </c>
      <c r="O258" s="87"/>
      <c r="P258" s="238">
        <f>O258*H258</f>
        <v>0</v>
      </c>
      <c r="Q258" s="238">
        <v>0.012999999999999999</v>
      </c>
      <c r="R258" s="238">
        <f>Q258*H258</f>
        <v>0.012999999999999999</v>
      </c>
      <c r="S258" s="238">
        <v>0</v>
      </c>
      <c r="T258" s="239">
        <f>S258*H258</f>
        <v>0</v>
      </c>
      <c r="U258" s="41"/>
      <c r="V258" s="41"/>
      <c r="W258" s="41"/>
      <c r="X258" s="41"/>
      <c r="Y258" s="41"/>
      <c r="Z258" s="41"/>
      <c r="AA258" s="41"/>
      <c r="AB258" s="41"/>
      <c r="AC258" s="41"/>
      <c r="AD258" s="41"/>
      <c r="AE258" s="41"/>
      <c r="AR258" s="240" t="s">
        <v>394</v>
      </c>
      <c r="AT258" s="240" t="s">
        <v>186</v>
      </c>
      <c r="AU258" s="240" t="s">
        <v>86</v>
      </c>
      <c r="AY258" s="20" t="s">
        <v>151</v>
      </c>
      <c r="BE258" s="241">
        <f>IF(N258="základní",J258,0)</f>
        <v>0</v>
      </c>
      <c r="BF258" s="241">
        <f>IF(N258="snížená",J258,0)</f>
        <v>0</v>
      </c>
      <c r="BG258" s="241">
        <f>IF(N258="zákl. přenesená",J258,0)</f>
        <v>0</v>
      </c>
      <c r="BH258" s="241">
        <f>IF(N258="sníž. přenesená",J258,0)</f>
        <v>0</v>
      </c>
      <c r="BI258" s="241">
        <f>IF(N258="nulová",J258,0)</f>
        <v>0</v>
      </c>
      <c r="BJ258" s="20" t="s">
        <v>83</v>
      </c>
      <c r="BK258" s="241">
        <f>ROUND(I258*H258,2)</f>
        <v>0</v>
      </c>
      <c r="BL258" s="20" t="s">
        <v>266</v>
      </c>
      <c r="BM258" s="240" t="s">
        <v>1396</v>
      </c>
    </row>
    <row r="259" s="2" customFormat="1" ht="16.5" customHeight="1">
      <c r="A259" s="41"/>
      <c r="B259" s="42"/>
      <c r="C259" s="229" t="s">
        <v>652</v>
      </c>
      <c r="D259" s="229" t="s">
        <v>154</v>
      </c>
      <c r="E259" s="230" t="s">
        <v>1397</v>
      </c>
      <c r="F259" s="231" t="s">
        <v>1398</v>
      </c>
      <c r="G259" s="232" t="s">
        <v>164</v>
      </c>
      <c r="H259" s="233">
        <v>2</v>
      </c>
      <c r="I259" s="234"/>
      <c r="J259" s="235">
        <f>ROUND(I259*H259,2)</f>
        <v>0</v>
      </c>
      <c r="K259" s="231" t="s">
        <v>165</v>
      </c>
      <c r="L259" s="47"/>
      <c r="M259" s="236" t="s">
        <v>19</v>
      </c>
      <c r="N259" s="237" t="s">
        <v>47</v>
      </c>
      <c r="O259" s="87"/>
      <c r="P259" s="238">
        <f>O259*H259</f>
        <v>0</v>
      </c>
      <c r="Q259" s="238">
        <v>0.0014499999999999999</v>
      </c>
      <c r="R259" s="238">
        <f>Q259*H259</f>
        <v>0.0028999999999999998</v>
      </c>
      <c r="S259" s="238">
        <v>0</v>
      </c>
      <c r="T259" s="239">
        <f>S259*H259</f>
        <v>0</v>
      </c>
      <c r="U259" s="41"/>
      <c r="V259" s="41"/>
      <c r="W259" s="41"/>
      <c r="X259" s="41"/>
      <c r="Y259" s="41"/>
      <c r="Z259" s="41"/>
      <c r="AA259" s="41"/>
      <c r="AB259" s="41"/>
      <c r="AC259" s="41"/>
      <c r="AD259" s="41"/>
      <c r="AE259" s="41"/>
      <c r="AR259" s="240" t="s">
        <v>266</v>
      </c>
      <c r="AT259" s="240" t="s">
        <v>154</v>
      </c>
      <c r="AU259" s="240" t="s">
        <v>86</v>
      </c>
      <c r="AY259" s="20" t="s">
        <v>151</v>
      </c>
      <c r="BE259" s="241">
        <f>IF(N259="základní",J259,0)</f>
        <v>0</v>
      </c>
      <c r="BF259" s="241">
        <f>IF(N259="snížená",J259,0)</f>
        <v>0</v>
      </c>
      <c r="BG259" s="241">
        <f>IF(N259="zákl. přenesená",J259,0)</f>
        <v>0</v>
      </c>
      <c r="BH259" s="241">
        <f>IF(N259="sníž. přenesená",J259,0)</f>
        <v>0</v>
      </c>
      <c r="BI259" s="241">
        <f>IF(N259="nulová",J259,0)</f>
        <v>0</v>
      </c>
      <c r="BJ259" s="20" t="s">
        <v>83</v>
      </c>
      <c r="BK259" s="241">
        <f>ROUND(I259*H259,2)</f>
        <v>0</v>
      </c>
      <c r="BL259" s="20" t="s">
        <v>266</v>
      </c>
      <c r="BM259" s="240" t="s">
        <v>1399</v>
      </c>
    </row>
    <row r="260" s="13" customFormat="1">
      <c r="A260" s="13"/>
      <c r="B260" s="242"/>
      <c r="C260" s="243"/>
      <c r="D260" s="244" t="s">
        <v>160</v>
      </c>
      <c r="E260" s="245" t="s">
        <v>19</v>
      </c>
      <c r="F260" s="246" t="s">
        <v>1400</v>
      </c>
      <c r="G260" s="243"/>
      <c r="H260" s="247">
        <v>2</v>
      </c>
      <c r="I260" s="248"/>
      <c r="J260" s="243"/>
      <c r="K260" s="243"/>
      <c r="L260" s="249"/>
      <c r="M260" s="250"/>
      <c r="N260" s="251"/>
      <c r="O260" s="251"/>
      <c r="P260" s="251"/>
      <c r="Q260" s="251"/>
      <c r="R260" s="251"/>
      <c r="S260" s="251"/>
      <c r="T260" s="252"/>
      <c r="U260" s="13"/>
      <c r="V260" s="13"/>
      <c r="W260" s="13"/>
      <c r="X260" s="13"/>
      <c r="Y260" s="13"/>
      <c r="Z260" s="13"/>
      <c r="AA260" s="13"/>
      <c r="AB260" s="13"/>
      <c r="AC260" s="13"/>
      <c r="AD260" s="13"/>
      <c r="AE260" s="13"/>
      <c r="AT260" s="253" t="s">
        <v>160</v>
      </c>
      <c r="AU260" s="253" t="s">
        <v>86</v>
      </c>
      <c r="AV260" s="13" t="s">
        <v>86</v>
      </c>
      <c r="AW260" s="13" t="s">
        <v>37</v>
      </c>
      <c r="AX260" s="13" t="s">
        <v>83</v>
      </c>
      <c r="AY260" s="253" t="s">
        <v>151</v>
      </c>
    </row>
    <row r="261" s="2" customFormat="1" ht="16.5" customHeight="1">
      <c r="A261" s="41"/>
      <c r="B261" s="42"/>
      <c r="C261" s="278" t="s">
        <v>657</v>
      </c>
      <c r="D261" s="278" t="s">
        <v>186</v>
      </c>
      <c r="E261" s="279" t="s">
        <v>1401</v>
      </c>
      <c r="F261" s="280" t="s">
        <v>1402</v>
      </c>
      <c r="G261" s="281" t="s">
        <v>164</v>
      </c>
      <c r="H261" s="282">
        <v>2</v>
      </c>
      <c r="I261" s="283"/>
      <c r="J261" s="284">
        <f>ROUND(I261*H261,2)</f>
        <v>0</v>
      </c>
      <c r="K261" s="280" t="s">
        <v>19</v>
      </c>
      <c r="L261" s="285"/>
      <c r="M261" s="286" t="s">
        <v>19</v>
      </c>
      <c r="N261" s="287" t="s">
        <v>47</v>
      </c>
      <c r="O261" s="87"/>
      <c r="P261" s="238">
        <f>O261*H261</f>
        <v>0</v>
      </c>
      <c r="Q261" s="238">
        <v>0.0135</v>
      </c>
      <c r="R261" s="238">
        <f>Q261*H261</f>
        <v>0.027</v>
      </c>
      <c r="S261" s="238">
        <v>0</v>
      </c>
      <c r="T261" s="239">
        <f>S261*H261</f>
        <v>0</v>
      </c>
      <c r="U261" s="41"/>
      <c r="V261" s="41"/>
      <c r="W261" s="41"/>
      <c r="X261" s="41"/>
      <c r="Y261" s="41"/>
      <c r="Z261" s="41"/>
      <c r="AA261" s="41"/>
      <c r="AB261" s="41"/>
      <c r="AC261" s="41"/>
      <c r="AD261" s="41"/>
      <c r="AE261" s="41"/>
      <c r="AR261" s="240" t="s">
        <v>394</v>
      </c>
      <c r="AT261" s="240" t="s">
        <v>186</v>
      </c>
      <c r="AU261" s="240" t="s">
        <v>86</v>
      </c>
      <c r="AY261" s="20" t="s">
        <v>151</v>
      </c>
      <c r="BE261" s="241">
        <f>IF(N261="základní",J261,0)</f>
        <v>0</v>
      </c>
      <c r="BF261" s="241">
        <f>IF(N261="snížená",J261,0)</f>
        <v>0</v>
      </c>
      <c r="BG261" s="241">
        <f>IF(N261="zákl. přenesená",J261,0)</f>
        <v>0</v>
      </c>
      <c r="BH261" s="241">
        <f>IF(N261="sníž. přenesená",J261,0)</f>
        <v>0</v>
      </c>
      <c r="BI261" s="241">
        <f>IF(N261="nulová",J261,0)</f>
        <v>0</v>
      </c>
      <c r="BJ261" s="20" t="s">
        <v>83</v>
      </c>
      <c r="BK261" s="241">
        <f>ROUND(I261*H261,2)</f>
        <v>0</v>
      </c>
      <c r="BL261" s="20" t="s">
        <v>266</v>
      </c>
      <c r="BM261" s="240" t="s">
        <v>1403</v>
      </c>
    </row>
    <row r="262" s="2" customFormat="1" ht="16.5" customHeight="1">
      <c r="A262" s="41"/>
      <c r="B262" s="42"/>
      <c r="C262" s="229" t="s">
        <v>662</v>
      </c>
      <c r="D262" s="229" t="s">
        <v>154</v>
      </c>
      <c r="E262" s="230" t="s">
        <v>1404</v>
      </c>
      <c r="F262" s="231" t="s">
        <v>1405</v>
      </c>
      <c r="G262" s="232" t="s">
        <v>164</v>
      </c>
      <c r="H262" s="233">
        <v>1</v>
      </c>
      <c r="I262" s="234"/>
      <c r="J262" s="235">
        <f>ROUND(I262*H262,2)</f>
        <v>0</v>
      </c>
      <c r="K262" s="231" t="s">
        <v>165</v>
      </c>
      <c r="L262" s="47"/>
      <c r="M262" s="236" t="s">
        <v>19</v>
      </c>
      <c r="N262" s="237" t="s">
        <v>47</v>
      </c>
      <c r="O262" s="87"/>
      <c r="P262" s="238">
        <f>O262*H262</f>
        <v>0</v>
      </c>
      <c r="Q262" s="238">
        <v>0</v>
      </c>
      <c r="R262" s="238">
        <f>Q262*H262</f>
        <v>0</v>
      </c>
      <c r="S262" s="238">
        <v>0</v>
      </c>
      <c r="T262" s="239">
        <f>S262*H262</f>
        <v>0</v>
      </c>
      <c r="U262" s="41"/>
      <c r="V262" s="41"/>
      <c r="W262" s="41"/>
      <c r="X262" s="41"/>
      <c r="Y262" s="41"/>
      <c r="Z262" s="41"/>
      <c r="AA262" s="41"/>
      <c r="AB262" s="41"/>
      <c r="AC262" s="41"/>
      <c r="AD262" s="41"/>
      <c r="AE262" s="41"/>
      <c r="AR262" s="240" t="s">
        <v>266</v>
      </c>
      <c r="AT262" s="240" t="s">
        <v>154</v>
      </c>
      <c r="AU262" s="240" t="s">
        <v>86</v>
      </c>
      <c r="AY262" s="20" t="s">
        <v>151</v>
      </c>
      <c r="BE262" s="241">
        <f>IF(N262="základní",J262,0)</f>
        <v>0</v>
      </c>
      <c r="BF262" s="241">
        <f>IF(N262="snížená",J262,0)</f>
        <v>0</v>
      </c>
      <c r="BG262" s="241">
        <f>IF(N262="zákl. přenesená",J262,0)</f>
        <v>0</v>
      </c>
      <c r="BH262" s="241">
        <f>IF(N262="sníž. přenesená",J262,0)</f>
        <v>0</v>
      </c>
      <c r="BI262" s="241">
        <f>IF(N262="nulová",J262,0)</f>
        <v>0</v>
      </c>
      <c r="BJ262" s="20" t="s">
        <v>83</v>
      </c>
      <c r="BK262" s="241">
        <f>ROUND(I262*H262,2)</f>
        <v>0</v>
      </c>
      <c r="BL262" s="20" t="s">
        <v>266</v>
      </c>
      <c r="BM262" s="240" t="s">
        <v>1406</v>
      </c>
    </row>
    <row r="263" s="13" customFormat="1">
      <c r="A263" s="13"/>
      <c r="B263" s="242"/>
      <c r="C263" s="243"/>
      <c r="D263" s="244" t="s">
        <v>160</v>
      </c>
      <c r="E263" s="245" t="s">
        <v>19</v>
      </c>
      <c r="F263" s="246" t="s">
        <v>1146</v>
      </c>
      <c r="G263" s="243"/>
      <c r="H263" s="247">
        <v>1</v>
      </c>
      <c r="I263" s="248"/>
      <c r="J263" s="243"/>
      <c r="K263" s="243"/>
      <c r="L263" s="249"/>
      <c r="M263" s="250"/>
      <c r="N263" s="251"/>
      <c r="O263" s="251"/>
      <c r="P263" s="251"/>
      <c r="Q263" s="251"/>
      <c r="R263" s="251"/>
      <c r="S263" s="251"/>
      <c r="T263" s="252"/>
      <c r="U263" s="13"/>
      <c r="V263" s="13"/>
      <c r="W263" s="13"/>
      <c r="X263" s="13"/>
      <c r="Y263" s="13"/>
      <c r="Z263" s="13"/>
      <c r="AA263" s="13"/>
      <c r="AB263" s="13"/>
      <c r="AC263" s="13"/>
      <c r="AD263" s="13"/>
      <c r="AE263" s="13"/>
      <c r="AT263" s="253" t="s">
        <v>160</v>
      </c>
      <c r="AU263" s="253" t="s">
        <v>86</v>
      </c>
      <c r="AV263" s="13" t="s">
        <v>86</v>
      </c>
      <c r="AW263" s="13" t="s">
        <v>37</v>
      </c>
      <c r="AX263" s="13" t="s">
        <v>83</v>
      </c>
      <c r="AY263" s="253" t="s">
        <v>151</v>
      </c>
    </row>
    <row r="264" s="2" customFormat="1" ht="16.5" customHeight="1">
      <c r="A264" s="41"/>
      <c r="B264" s="42"/>
      <c r="C264" s="229" t="s">
        <v>666</v>
      </c>
      <c r="D264" s="229" t="s">
        <v>154</v>
      </c>
      <c r="E264" s="230" t="s">
        <v>1407</v>
      </c>
      <c r="F264" s="231" t="s">
        <v>1408</v>
      </c>
      <c r="G264" s="232" t="s">
        <v>164</v>
      </c>
      <c r="H264" s="233">
        <v>1</v>
      </c>
      <c r="I264" s="234"/>
      <c r="J264" s="235">
        <f>ROUND(I264*H264,2)</f>
        <v>0</v>
      </c>
      <c r="K264" s="231" t="s">
        <v>165</v>
      </c>
      <c r="L264" s="47"/>
      <c r="M264" s="236" t="s">
        <v>19</v>
      </c>
      <c r="N264" s="237" t="s">
        <v>47</v>
      </c>
      <c r="O264" s="87"/>
      <c r="P264" s="238">
        <f>O264*H264</f>
        <v>0</v>
      </c>
      <c r="Q264" s="238">
        <v>0.00022000000000000001</v>
      </c>
      <c r="R264" s="238">
        <f>Q264*H264</f>
        <v>0.00022000000000000001</v>
      </c>
      <c r="S264" s="238">
        <v>0</v>
      </c>
      <c r="T264" s="239">
        <f>S264*H264</f>
        <v>0</v>
      </c>
      <c r="U264" s="41"/>
      <c r="V264" s="41"/>
      <c r="W264" s="41"/>
      <c r="X264" s="41"/>
      <c r="Y264" s="41"/>
      <c r="Z264" s="41"/>
      <c r="AA264" s="41"/>
      <c r="AB264" s="41"/>
      <c r="AC264" s="41"/>
      <c r="AD264" s="41"/>
      <c r="AE264" s="41"/>
      <c r="AR264" s="240" t="s">
        <v>266</v>
      </c>
      <c r="AT264" s="240" t="s">
        <v>154</v>
      </c>
      <c r="AU264" s="240" t="s">
        <v>86</v>
      </c>
      <c r="AY264" s="20" t="s">
        <v>151</v>
      </c>
      <c r="BE264" s="241">
        <f>IF(N264="základní",J264,0)</f>
        <v>0</v>
      </c>
      <c r="BF264" s="241">
        <f>IF(N264="snížená",J264,0)</f>
        <v>0</v>
      </c>
      <c r="BG264" s="241">
        <f>IF(N264="zákl. přenesená",J264,0)</f>
        <v>0</v>
      </c>
      <c r="BH264" s="241">
        <f>IF(N264="sníž. přenesená",J264,0)</f>
        <v>0</v>
      </c>
      <c r="BI264" s="241">
        <f>IF(N264="nulová",J264,0)</f>
        <v>0</v>
      </c>
      <c r="BJ264" s="20" t="s">
        <v>83</v>
      </c>
      <c r="BK264" s="241">
        <f>ROUND(I264*H264,2)</f>
        <v>0</v>
      </c>
      <c r="BL264" s="20" t="s">
        <v>266</v>
      </c>
      <c r="BM264" s="240" t="s">
        <v>1409</v>
      </c>
    </row>
    <row r="265" s="2" customFormat="1" ht="16.5" customHeight="1">
      <c r="A265" s="41"/>
      <c r="B265" s="42"/>
      <c r="C265" s="229" t="s">
        <v>670</v>
      </c>
      <c r="D265" s="229" t="s">
        <v>154</v>
      </c>
      <c r="E265" s="230" t="s">
        <v>1410</v>
      </c>
      <c r="F265" s="231" t="s">
        <v>1411</v>
      </c>
      <c r="G265" s="232" t="s">
        <v>633</v>
      </c>
      <c r="H265" s="233">
        <v>3</v>
      </c>
      <c r="I265" s="234"/>
      <c r="J265" s="235">
        <f>ROUND(I265*H265,2)</f>
        <v>0</v>
      </c>
      <c r="K265" s="231" t="s">
        <v>165</v>
      </c>
      <c r="L265" s="47"/>
      <c r="M265" s="236" t="s">
        <v>19</v>
      </c>
      <c r="N265" s="237" t="s">
        <v>47</v>
      </c>
      <c r="O265" s="87"/>
      <c r="P265" s="238">
        <f>O265*H265</f>
        <v>0</v>
      </c>
      <c r="Q265" s="238">
        <v>0.00059000000000000003</v>
      </c>
      <c r="R265" s="238">
        <f>Q265*H265</f>
        <v>0.0017700000000000001</v>
      </c>
      <c r="S265" s="238">
        <v>0</v>
      </c>
      <c r="T265" s="239">
        <f>S265*H265</f>
        <v>0</v>
      </c>
      <c r="U265" s="41"/>
      <c r="V265" s="41"/>
      <c r="W265" s="41"/>
      <c r="X265" s="41"/>
      <c r="Y265" s="41"/>
      <c r="Z265" s="41"/>
      <c r="AA265" s="41"/>
      <c r="AB265" s="41"/>
      <c r="AC265" s="41"/>
      <c r="AD265" s="41"/>
      <c r="AE265" s="41"/>
      <c r="AR265" s="240" t="s">
        <v>266</v>
      </c>
      <c r="AT265" s="240" t="s">
        <v>154</v>
      </c>
      <c r="AU265" s="240" t="s">
        <v>86</v>
      </c>
      <c r="AY265" s="20" t="s">
        <v>151</v>
      </c>
      <c r="BE265" s="241">
        <f>IF(N265="základní",J265,0)</f>
        <v>0</v>
      </c>
      <c r="BF265" s="241">
        <f>IF(N265="snížená",J265,0)</f>
        <v>0</v>
      </c>
      <c r="BG265" s="241">
        <f>IF(N265="zákl. přenesená",J265,0)</f>
        <v>0</v>
      </c>
      <c r="BH265" s="241">
        <f>IF(N265="sníž. přenesená",J265,0)</f>
        <v>0</v>
      </c>
      <c r="BI265" s="241">
        <f>IF(N265="nulová",J265,0)</f>
        <v>0</v>
      </c>
      <c r="BJ265" s="20" t="s">
        <v>83</v>
      </c>
      <c r="BK265" s="241">
        <f>ROUND(I265*H265,2)</f>
        <v>0</v>
      </c>
      <c r="BL265" s="20" t="s">
        <v>266</v>
      </c>
      <c r="BM265" s="240" t="s">
        <v>1412</v>
      </c>
    </row>
    <row r="266" s="13" customFormat="1">
      <c r="A266" s="13"/>
      <c r="B266" s="242"/>
      <c r="C266" s="243"/>
      <c r="D266" s="244" t="s">
        <v>160</v>
      </c>
      <c r="E266" s="245" t="s">
        <v>19</v>
      </c>
      <c r="F266" s="246" t="s">
        <v>1357</v>
      </c>
      <c r="G266" s="243"/>
      <c r="H266" s="247">
        <v>3</v>
      </c>
      <c r="I266" s="248"/>
      <c r="J266" s="243"/>
      <c r="K266" s="243"/>
      <c r="L266" s="249"/>
      <c r="M266" s="250"/>
      <c r="N266" s="251"/>
      <c r="O266" s="251"/>
      <c r="P266" s="251"/>
      <c r="Q266" s="251"/>
      <c r="R266" s="251"/>
      <c r="S266" s="251"/>
      <c r="T266" s="252"/>
      <c r="U266" s="13"/>
      <c r="V266" s="13"/>
      <c r="W266" s="13"/>
      <c r="X266" s="13"/>
      <c r="Y266" s="13"/>
      <c r="Z266" s="13"/>
      <c r="AA266" s="13"/>
      <c r="AB266" s="13"/>
      <c r="AC266" s="13"/>
      <c r="AD266" s="13"/>
      <c r="AE266" s="13"/>
      <c r="AT266" s="253" t="s">
        <v>160</v>
      </c>
      <c r="AU266" s="253" t="s">
        <v>86</v>
      </c>
      <c r="AV266" s="13" t="s">
        <v>86</v>
      </c>
      <c r="AW266" s="13" t="s">
        <v>37</v>
      </c>
      <c r="AX266" s="13" t="s">
        <v>83</v>
      </c>
      <c r="AY266" s="253" t="s">
        <v>151</v>
      </c>
    </row>
    <row r="267" s="2" customFormat="1" ht="16.5" customHeight="1">
      <c r="A267" s="41"/>
      <c r="B267" s="42"/>
      <c r="C267" s="278" t="s">
        <v>677</v>
      </c>
      <c r="D267" s="278" t="s">
        <v>186</v>
      </c>
      <c r="E267" s="279" t="s">
        <v>1413</v>
      </c>
      <c r="F267" s="280" t="s">
        <v>1414</v>
      </c>
      <c r="G267" s="281" t="s">
        <v>164</v>
      </c>
      <c r="H267" s="282">
        <v>3</v>
      </c>
      <c r="I267" s="283"/>
      <c r="J267" s="284">
        <f>ROUND(I267*H267,2)</f>
        <v>0</v>
      </c>
      <c r="K267" s="280" t="s">
        <v>19</v>
      </c>
      <c r="L267" s="285"/>
      <c r="M267" s="286" t="s">
        <v>19</v>
      </c>
      <c r="N267" s="287" t="s">
        <v>47</v>
      </c>
      <c r="O267" s="87"/>
      <c r="P267" s="238">
        <f>O267*H267</f>
        <v>0</v>
      </c>
      <c r="Q267" s="238">
        <v>0.02</v>
      </c>
      <c r="R267" s="238">
        <f>Q267*H267</f>
        <v>0.059999999999999998</v>
      </c>
      <c r="S267" s="238">
        <v>0</v>
      </c>
      <c r="T267" s="239">
        <f>S267*H267</f>
        <v>0</v>
      </c>
      <c r="U267" s="41"/>
      <c r="V267" s="41"/>
      <c r="W267" s="41"/>
      <c r="X267" s="41"/>
      <c r="Y267" s="41"/>
      <c r="Z267" s="41"/>
      <c r="AA267" s="41"/>
      <c r="AB267" s="41"/>
      <c r="AC267" s="41"/>
      <c r="AD267" s="41"/>
      <c r="AE267" s="41"/>
      <c r="AR267" s="240" t="s">
        <v>394</v>
      </c>
      <c r="AT267" s="240" t="s">
        <v>186</v>
      </c>
      <c r="AU267" s="240" t="s">
        <v>86</v>
      </c>
      <c r="AY267" s="20" t="s">
        <v>151</v>
      </c>
      <c r="BE267" s="241">
        <f>IF(N267="základní",J267,0)</f>
        <v>0</v>
      </c>
      <c r="BF267" s="241">
        <f>IF(N267="snížená",J267,0)</f>
        <v>0</v>
      </c>
      <c r="BG267" s="241">
        <f>IF(N267="zákl. přenesená",J267,0)</f>
        <v>0</v>
      </c>
      <c r="BH267" s="241">
        <f>IF(N267="sníž. přenesená",J267,0)</f>
        <v>0</v>
      </c>
      <c r="BI267" s="241">
        <f>IF(N267="nulová",J267,0)</f>
        <v>0</v>
      </c>
      <c r="BJ267" s="20" t="s">
        <v>83</v>
      </c>
      <c r="BK267" s="241">
        <f>ROUND(I267*H267,2)</f>
        <v>0</v>
      </c>
      <c r="BL267" s="20" t="s">
        <v>266</v>
      </c>
      <c r="BM267" s="240" t="s">
        <v>1415</v>
      </c>
    </row>
    <row r="268" s="2" customFormat="1" ht="16.5" customHeight="1">
      <c r="A268" s="41"/>
      <c r="B268" s="42"/>
      <c r="C268" s="229" t="s">
        <v>681</v>
      </c>
      <c r="D268" s="229" t="s">
        <v>154</v>
      </c>
      <c r="E268" s="230" t="s">
        <v>1416</v>
      </c>
      <c r="F268" s="231" t="s">
        <v>1417</v>
      </c>
      <c r="G268" s="232" t="s">
        <v>633</v>
      </c>
      <c r="H268" s="233">
        <v>77</v>
      </c>
      <c r="I268" s="234"/>
      <c r="J268" s="235">
        <f>ROUND(I268*H268,2)</f>
        <v>0</v>
      </c>
      <c r="K268" s="231" t="s">
        <v>165</v>
      </c>
      <c r="L268" s="47"/>
      <c r="M268" s="236" t="s">
        <v>19</v>
      </c>
      <c r="N268" s="237" t="s">
        <v>47</v>
      </c>
      <c r="O268" s="87"/>
      <c r="P268" s="238">
        <f>O268*H268</f>
        <v>0</v>
      </c>
      <c r="Q268" s="238">
        <v>0.00029999999999999997</v>
      </c>
      <c r="R268" s="238">
        <f>Q268*H268</f>
        <v>0.023099999999999999</v>
      </c>
      <c r="S268" s="238">
        <v>0</v>
      </c>
      <c r="T268" s="239">
        <f>S268*H268</f>
        <v>0</v>
      </c>
      <c r="U268" s="41"/>
      <c r="V268" s="41"/>
      <c r="W268" s="41"/>
      <c r="X268" s="41"/>
      <c r="Y268" s="41"/>
      <c r="Z268" s="41"/>
      <c r="AA268" s="41"/>
      <c r="AB268" s="41"/>
      <c r="AC268" s="41"/>
      <c r="AD268" s="41"/>
      <c r="AE268" s="41"/>
      <c r="AR268" s="240" t="s">
        <v>266</v>
      </c>
      <c r="AT268" s="240" t="s">
        <v>154</v>
      </c>
      <c r="AU268" s="240" t="s">
        <v>86</v>
      </c>
      <c r="AY268" s="20" t="s">
        <v>151</v>
      </c>
      <c r="BE268" s="241">
        <f>IF(N268="základní",J268,0)</f>
        <v>0</v>
      </c>
      <c r="BF268" s="241">
        <f>IF(N268="snížená",J268,0)</f>
        <v>0</v>
      </c>
      <c r="BG268" s="241">
        <f>IF(N268="zákl. přenesená",J268,0)</f>
        <v>0</v>
      </c>
      <c r="BH268" s="241">
        <f>IF(N268="sníž. přenesená",J268,0)</f>
        <v>0</v>
      </c>
      <c r="BI268" s="241">
        <f>IF(N268="nulová",J268,0)</f>
        <v>0</v>
      </c>
      <c r="BJ268" s="20" t="s">
        <v>83</v>
      </c>
      <c r="BK268" s="241">
        <f>ROUND(I268*H268,2)</f>
        <v>0</v>
      </c>
      <c r="BL268" s="20" t="s">
        <v>266</v>
      </c>
      <c r="BM268" s="240" t="s">
        <v>1418</v>
      </c>
    </row>
    <row r="269" s="13" customFormat="1">
      <c r="A269" s="13"/>
      <c r="B269" s="242"/>
      <c r="C269" s="243"/>
      <c r="D269" s="244" t="s">
        <v>160</v>
      </c>
      <c r="E269" s="245" t="s">
        <v>19</v>
      </c>
      <c r="F269" s="246" t="s">
        <v>1419</v>
      </c>
      <c r="G269" s="243"/>
      <c r="H269" s="247">
        <v>77</v>
      </c>
      <c r="I269" s="248"/>
      <c r="J269" s="243"/>
      <c r="K269" s="243"/>
      <c r="L269" s="249"/>
      <c r="M269" s="250"/>
      <c r="N269" s="251"/>
      <c r="O269" s="251"/>
      <c r="P269" s="251"/>
      <c r="Q269" s="251"/>
      <c r="R269" s="251"/>
      <c r="S269" s="251"/>
      <c r="T269" s="252"/>
      <c r="U269" s="13"/>
      <c r="V269" s="13"/>
      <c r="W269" s="13"/>
      <c r="X269" s="13"/>
      <c r="Y269" s="13"/>
      <c r="Z269" s="13"/>
      <c r="AA269" s="13"/>
      <c r="AB269" s="13"/>
      <c r="AC269" s="13"/>
      <c r="AD269" s="13"/>
      <c r="AE269" s="13"/>
      <c r="AT269" s="253" t="s">
        <v>160</v>
      </c>
      <c r="AU269" s="253" t="s">
        <v>86</v>
      </c>
      <c r="AV269" s="13" t="s">
        <v>86</v>
      </c>
      <c r="AW269" s="13" t="s">
        <v>37</v>
      </c>
      <c r="AX269" s="13" t="s">
        <v>83</v>
      </c>
      <c r="AY269" s="253" t="s">
        <v>151</v>
      </c>
    </row>
    <row r="270" s="2" customFormat="1" ht="16.5" customHeight="1">
      <c r="A270" s="41"/>
      <c r="B270" s="42"/>
      <c r="C270" s="229" t="s">
        <v>685</v>
      </c>
      <c r="D270" s="229" t="s">
        <v>154</v>
      </c>
      <c r="E270" s="230" t="s">
        <v>1420</v>
      </c>
      <c r="F270" s="231" t="s">
        <v>1421</v>
      </c>
      <c r="G270" s="232" t="s">
        <v>633</v>
      </c>
      <c r="H270" s="233">
        <v>4</v>
      </c>
      <c r="I270" s="234"/>
      <c r="J270" s="235">
        <f>ROUND(I270*H270,2)</f>
        <v>0</v>
      </c>
      <c r="K270" s="231" t="s">
        <v>165</v>
      </c>
      <c r="L270" s="47"/>
      <c r="M270" s="236" t="s">
        <v>19</v>
      </c>
      <c r="N270" s="237" t="s">
        <v>47</v>
      </c>
      <c r="O270" s="87"/>
      <c r="P270" s="238">
        <f>O270*H270</f>
        <v>0</v>
      </c>
      <c r="Q270" s="238">
        <v>9.0000000000000006E-05</v>
      </c>
      <c r="R270" s="238">
        <f>Q270*H270</f>
        <v>0.00036000000000000002</v>
      </c>
      <c r="S270" s="238">
        <v>0</v>
      </c>
      <c r="T270" s="239">
        <f>S270*H270</f>
        <v>0</v>
      </c>
      <c r="U270" s="41"/>
      <c r="V270" s="41"/>
      <c r="W270" s="41"/>
      <c r="X270" s="41"/>
      <c r="Y270" s="41"/>
      <c r="Z270" s="41"/>
      <c r="AA270" s="41"/>
      <c r="AB270" s="41"/>
      <c r="AC270" s="41"/>
      <c r="AD270" s="41"/>
      <c r="AE270" s="41"/>
      <c r="AR270" s="240" t="s">
        <v>266</v>
      </c>
      <c r="AT270" s="240" t="s">
        <v>154</v>
      </c>
      <c r="AU270" s="240" t="s">
        <v>86</v>
      </c>
      <c r="AY270" s="20" t="s">
        <v>151</v>
      </c>
      <c r="BE270" s="241">
        <f>IF(N270="základní",J270,0)</f>
        <v>0</v>
      </c>
      <c r="BF270" s="241">
        <f>IF(N270="snížená",J270,0)</f>
        <v>0</v>
      </c>
      <c r="BG270" s="241">
        <f>IF(N270="zákl. přenesená",J270,0)</f>
        <v>0</v>
      </c>
      <c r="BH270" s="241">
        <f>IF(N270="sníž. přenesená",J270,0)</f>
        <v>0</v>
      </c>
      <c r="BI270" s="241">
        <f>IF(N270="nulová",J270,0)</f>
        <v>0</v>
      </c>
      <c r="BJ270" s="20" t="s">
        <v>83</v>
      </c>
      <c r="BK270" s="241">
        <f>ROUND(I270*H270,2)</f>
        <v>0</v>
      </c>
      <c r="BL270" s="20" t="s">
        <v>266</v>
      </c>
      <c r="BM270" s="240" t="s">
        <v>1422</v>
      </c>
    </row>
    <row r="271" s="13" customFormat="1">
      <c r="A271" s="13"/>
      <c r="B271" s="242"/>
      <c r="C271" s="243"/>
      <c r="D271" s="244" t="s">
        <v>160</v>
      </c>
      <c r="E271" s="245" t="s">
        <v>19</v>
      </c>
      <c r="F271" s="246" t="s">
        <v>1423</v>
      </c>
      <c r="G271" s="243"/>
      <c r="H271" s="247">
        <v>4</v>
      </c>
      <c r="I271" s="248"/>
      <c r="J271" s="243"/>
      <c r="K271" s="243"/>
      <c r="L271" s="249"/>
      <c r="M271" s="250"/>
      <c r="N271" s="251"/>
      <c r="O271" s="251"/>
      <c r="P271" s="251"/>
      <c r="Q271" s="251"/>
      <c r="R271" s="251"/>
      <c r="S271" s="251"/>
      <c r="T271" s="252"/>
      <c r="U271" s="13"/>
      <c r="V271" s="13"/>
      <c r="W271" s="13"/>
      <c r="X271" s="13"/>
      <c r="Y271" s="13"/>
      <c r="Z271" s="13"/>
      <c r="AA271" s="13"/>
      <c r="AB271" s="13"/>
      <c r="AC271" s="13"/>
      <c r="AD271" s="13"/>
      <c r="AE271" s="13"/>
      <c r="AT271" s="253" t="s">
        <v>160</v>
      </c>
      <c r="AU271" s="253" t="s">
        <v>86</v>
      </c>
      <c r="AV271" s="13" t="s">
        <v>86</v>
      </c>
      <c r="AW271" s="13" t="s">
        <v>37</v>
      </c>
      <c r="AX271" s="13" t="s">
        <v>83</v>
      </c>
      <c r="AY271" s="253" t="s">
        <v>151</v>
      </c>
    </row>
    <row r="272" s="2" customFormat="1" ht="16.5" customHeight="1">
      <c r="A272" s="41"/>
      <c r="B272" s="42"/>
      <c r="C272" s="278" t="s">
        <v>689</v>
      </c>
      <c r="D272" s="278" t="s">
        <v>186</v>
      </c>
      <c r="E272" s="279" t="s">
        <v>1424</v>
      </c>
      <c r="F272" s="280" t="s">
        <v>1425</v>
      </c>
      <c r="G272" s="281" t="s">
        <v>164</v>
      </c>
      <c r="H272" s="282">
        <v>4</v>
      </c>
      <c r="I272" s="283"/>
      <c r="J272" s="284">
        <f>ROUND(I272*H272,2)</f>
        <v>0</v>
      </c>
      <c r="K272" s="280" t="s">
        <v>19</v>
      </c>
      <c r="L272" s="285"/>
      <c r="M272" s="286" t="s">
        <v>19</v>
      </c>
      <c r="N272" s="287" t="s">
        <v>47</v>
      </c>
      <c r="O272" s="87"/>
      <c r="P272" s="238">
        <f>O272*H272</f>
        <v>0</v>
      </c>
      <c r="Q272" s="238">
        <v>0.00050000000000000001</v>
      </c>
      <c r="R272" s="238">
        <f>Q272*H272</f>
        <v>0.002</v>
      </c>
      <c r="S272" s="238">
        <v>0</v>
      </c>
      <c r="T272" s="239">
        <f>S272*H272</f>
        <v>0</v>
      </c>
      <c r="U272" s="41"/>
      <c r="V272" s="41"/>
      <c r="W272" s="41"/>
      <c r="X272" s="41"/>
      <c r="Y272" s="41"/>
      <c r="Z272" s="41"/>
      <c r="AA272" s="41"/>
      <c r="AB272" s="41"/>
      <c r="AC272" s="41"/>
      <c r="AD272" s="41"/>
      <c r="AE272" s="41"/>
      <c r="AR272" s="240" t="s">
        <v>394</v>
      </c>
      <c r="AT272" s="240" t="s">
        <v>186</v>
      </c>
      <c r="AU272" s="240" t="s">
        <v>86</v>
      </c>
      <c r="AY272" s="20" t="s">
        <v>151</v>
      </c>
      <c r="BE272" s="241">
        <f>IF(N272="základní",J272,0)</f>
        <v>0</v>
      </c>
      <c r="BF272" s="241">
        <f>IF(N272="snížená",J272,0)</f>
        <v>0</v>
      </c>
      <c r="BG272" s="241">
        <f>IF(N272="zákl. přenesená",J272,0)</f>
        <v>0</v>
      </c>
      <c r="BH272" s="241">
        <f>IF(N272="sníž. přenesená",J272,0)</f>
        <v>0</v>
      </c>
      <c r="BI272" s="241">
        <f>IF(N272="nulová",J272,0)</f>
        <v>0</v>
      </c>
      <c r="BJ272" s="20" t="s">
        <v>83</v>
      </c>
      <c r="BK272" s="241">
        <f>ROUND(I272*H272,2)</f>
        <v>0</v>
      </c>
      <c r="BL272" s="20" t="s">
        <v>266</v>
      </c>
      <c r="BM272" s="240" t="s">
        <v>1426</v>
      </c>
    </row>
    <row r="273" s="2" customFormat="1" ht="16.5" customHeight="1">
      <c r="A273" s="41"/>
      <c r="B273" s="42"/>
      <c r="C273" s="229" t="s">
        <v>694</v>
      </c>
      <c r="D273" s="229" t="s">
        <v>154</v>
      </c>
      <c r="E273" s="230" t="s">
        <v>1427</v>
      </c>
      <c r="F273" s="231" t="s">
        <v>1428</v>
      </c>
      <c r="G273" s="232" t="s">
        <v>164</v>
      </c>
      <c r="H273" s="233">
        <v>3</v>
      </c>
      <c r="I273" s="234"/>
      <c r="J273" s="235">
        <f>ROUND(I273*H273,2)</f>
        <v>0</v>
      </c>
      <c r="K273" s="231" t="s">
        <v>165</v>
      </c>
      <c r="L273" s="47"/>
      <c r="M273" s="236" t="s">
        <v>19</v>
      </c>
      <c r="N273" s="237" t="s">
        <v>47</v>
      </c>
      <c r="O273" s="87"/>
      <c r="P273" s="238">
        <f>O273*H273</f>
        <v>0</v>
      </c>
      <c r="Q273" s="238">
        <v>0.00016000000000000001</v>
      </c>
      <c r="R273" s="238">
        <f>Q273*H273</f>
        <v>0.00048000000000000007</v>
      </c>
      <c r="S273" s="238">
        <v>0</v>
      </c>
      <c r="T273" s="239">
        <f>S273*H273</f>
        <v>0</v>
      </c>
      <c r="U273" s="41"/>
      <c r="V273" s="41"/>
      <c r="W273" s="41"/>
      <c r="X273" s="41"/>
      <c r="Y273" s="41"/>
      <c r="Z273" s="41"/>
      <c r="AA273" s="41"/>
      <c r="AB273" s="41"/>
      <c r="AC273" s="41"/>
      <c r="AD273" s="41"/>
      <c r="AE273" s="41"/>
      <c r="AR273" s="240" t="s">
        <v>266</v>
      </c>
      <c r="AT273" s="240" t="s">
        <v>154</v>
      </c>
      <c r="AU273" s="240" t="s">
        <v>86</v>
      </c>
      <c r="AY273" s="20" t="s">
        <v>151</v>
      </c>
      <c r="BE273" s="241">
        <f>IF(N273="základní",J273,0)</f>
        <v>0</v>
      </c>
      <c r="BF273" s="241">
        <f>IF(N273="snížená",J273,0)</f>
        <v>0</v>
      </c>
      <c r="BG273" s="241">
        <f>IF(N273="zákl. přenesená",J273,0)</f>
        <v>0</v>
      </c>
      <c r="BH273" s="241">
        <f>IF(N273="sníž. přenesená",J273,0)</f>
        <v>0</v>
      </c>
      <c r="BI273" s="241">
        <f>IF(N273="nulová",J273,0)</f>
        <v>0</v>
      </c>
      <c r="BJ273" s="20" t="s">
        <v>83</v>
      </c>
      <c r="BK273" s="241">
        <f>ROUND(I273*H273,2)</f>
        <v>0</v>
      </c>
      <c r="BL273" s="20" t="s">
        <v>266</v>
      </c>
      <c r="BM273" s="240" t="s">
        <v>1429</v>
      </c>
    </row>
    <row r="274" s="2" customFormat="1">
      <c r="A274" s="41"/>
      <c r="B274" s="42"/>
      <c r="C274" s="43"/>
      <c r="D274" s="244" t="s">
        <v>167</v>
      </c>
      <c r="E274" s="43"/>
      <c r="F274" s="254" t="s">
        <v>1430</v>
      </c>
      <c r="G274" s="43"/>
      <c r="H274" s="43"/>
      <c r="I274" s="149"/>
      <c r="J274" s="43"/>
      <c r="K274" s="43"/>
      <c r="L274" s="47"/>
      <c r="M274" s="255"/>
      <c r="N274" s="256"/>
      <c r="O274" s="87"/>
      <c r="P274" s="87"/>
      <c r="Q274" s="87"/>
      <c r="R274" s="87"/>
      <c r="S274" s="87"/>
      <c r="T274" s="88"/>
      <c r="U274" s="41"/>
      <c r="V274" s="41"/>
      <c r="W274" s="41"/>
      <c r="X274" s="41"/>
      <c r="Y274" s="41"/>
      <c r="Z274" s="41"/>
      <c r="AA274" s="41"/>
      <c r="AB274" s="41"/>
      <c r="AC274" s="41"/>
      <c r="AD274" s="41"/>
      <c r="AE274" s="41"/>
      <c r="AT274" s="20" t="s">
        <v>167</v>
      </c>
      <c r="AU274" s="20" t="s">
        <v>86</v>
      </c>
    </row>
    <row r="275" s="13" customFormat="1">
      <c r="A275" s="13"/>
      <c r="B275" s="242"/>
      <c r="C275" s="243"/>
      <c r="D275" s="244" t="s">
        <v>160</v>
      </c>
      <c r="E275" s="245" t="s">
        <v>19</v>
      </c>
      <c r="F275" s="246" t="s">
        <v>1357</v>
      </c>
      <c r="G275" s="243"/>
      <c r="H275" s="247">
        <v>3</v>
      </c>
      <c r="I275" s="248"/>
      <c r="J275" s="243"/>
      <c r="K275" s="243"/>
      <c r="L275" s="249"/>
      <c r="M275" s="250"/>
      <c r="N275" s="251"/>
      <c r="O275" s="251"/>
      <c r="P275" s="251"/>
      <c r="Q275" s="251"/>
      <c r="R275" s="251"/>
      <c r="S275" s="251"/>
      <c r="T275" s="252"/>
      <c r="U275" s="13"/>
      <c r="V275" s="13"/>
      <c r="W275" s="13"/>
      <c r="X275" s="13"/>
      <c r="Y275" s="13"/>
      <c r="Z275" s="13"/>
      <c r="AA275" s="13"/>
      <c r="AB275" s="13"/>
      <c r="AC275" s="13"/>
      <c r="AD275" s="13"/>
      <c r="AE275" s="13"/>
      <c r="AT275" s="253" t="s">
        <v>160</v>
      </c>
      <c r="AU275" s="253" t="s">
        <v>86</v>
      </c>
      <c r="AV275" s="13" t="s">
        <v>86</v>
      </c>
      <c r="AW275" s="13" t="s">
        <v>37</v>
      </c>
      <c r="AX275" s="13" t="s">
        <v>83</v>
      </c>
      <c r="AY275" s="253" t="s">
        <v>151</v>
      </c>
    </row>
    <row r="276" s="2" customFormat="1" ht="16.5" customHeight="1">
      <c r="A276" s="41"/>
      <c r="B276" s="42"/>
      <c r="C276" s="278" t="s">
        <v>701</v>
      </c>
      <c r="D276" s="278" t="s">
        <v>186</v>
      </c>
      <c r="E276" s="279" t="s">
        <v>1431</v>
      </c>
      <c r="F276" s="280" t="s">
        <v>1432</v>
      </c>
      <c r="G276" s="281" t="s">
        <v>164</v>
      </c>
      <c r="H276" s="282">
        <v>3</v>
      </c>
      <c r="I276" s="283"/>
      <c r="J276" s="284">
        <f>ROUND(I276*H276,2)</f>
        <v>0</v>
      </c>
      <c r="K276" s="280" t="s">
        <v>19</v>
      </c>
      <c r="L276" s="285"/>
      <c r="M276" s="286" t="s">
        <v>19</v>
      </c>
      <c r="N276" s="287" t="s">
        <v>47</v>
      </c>
      <c r="O276" s="87"/>
      <c r="P276" s="238">
        <f>O276*H276</f>
        <v>0</v>
      </c>
      <c r="Q276" s="238">
        <v>0</v>
      </c>
      <c r="R276" s="238">
        <f>Q276*H276</f>
        <v>0</v>
      </c>
      <c r="S276" s="238">
        <v>0</v>
      </c>
      <c r="T276" s="239">
        <f>S276*H276</f>
        <v>0</v>
      </c>
      <c r="U276" s="41"/>
      <c r="V276" s="41"/>
      <c r="W276" s="41"/>
      <c r="X276" s="41"/>
      <c r="Y276" s="41"/>
      <c r="Z276" s="41"/>
      <c r="AA276" s="41"/>
      <c r="AB276" s="41"/>
      <c r="AC276" s="41"/>
      <c r="AD276" s="41"/>
      <c r="AE276" s="41"/>
      <c r="AR276" s="240" t="s">
        <v>394</v>
      </c>
      <c r="AT276" s="240" t="s">
        <v>186</v>
      </c>
      <c r="AU276" s="240" t="s">
        <v>86</v>
      </c>
      <c r="AY276" s="20" t="s">
        <v>151</v>
      </c>
      <c r="BE276" s="241">
        <f>IF(N276="základní",J276,0)</f>
        <v>0</v>
      </c>
      <c r="BF276" s="241">
        <f>IF(N276="snížená",J276,0)</f>
        <v>0</v>
      </c>
      <c r="BG276" s="241">
        <f>IF(N276="zákl. přenesená",J276,0)</f>
        <v>0</v>
      </c>
      <c r="BH276" s="241">
        <f>IF(N276="sníž. přenesená",J276,0)</f>
        <v>0</v>
      </c>
      <c r="BI276" s="241">
        <f>IF(N276="nulová",J276,0)</f>
        <v>0</v>
      </c>
      <c r="BJ276" s="20" t="s">
        <v>83</v>
      </c>
      <c r="BK276" s="241">
        <f>ROUND(I276*H276,2)</f>
        <v>0</v>
      </c>
      <c r="BL276" s="20" t="s">
        <v>266</v>
      </c>
      <c r="BM276" s="240" t="s">
        <v>1433</v>
      </c>
    </row>
    <row r="277" s="2" customFormat="1" ht="16.5" customHeight="1">
      <c r="A277" s="41"/>
      <c r="B277" s="42"/>
      <c r="C277" s="229" t="s">
        <v>707</v>
      </c>
      <c r="D277" s="229" t="s">
        <v>154</v>
      </c>
      <c r="E277" s="230" t="s">
        <v>1434</v>
      </c>
      <c r="F277" s="231" t="s">
        <v>1435</v>
      </c>
      <c r="G277" s="232" t="s">
        <v>164</v>
      </c>
      <c r="H277" s="233">
        <v>32</v>
      </c>
      <c r="I277" s="234"/>
      <c r="J277" s="235">
        <f>ROUND(I277*H277,2)</f>
        <v>0</v>
      </c>
      <c r="K277" s="231" t="s">
        <v>165</v>
      </c>
      <c r="L277" s="47"/>
      <c r="M277" s="236" t="s">
        <v>19</v>
      </c>
      <c r="N277" s="237" t="s">
        <v>47</v>
      </c>
      <c r="O277" s="87"/>
      <c r="P277" s="238">
        <f>O277*H277</f>
        <v>0</v>
      </c>
      <c r="Q277" s="238">
        <v>4.0000000000000003E-05</v>
      </c>
      <c r="R277" s="238">
        <f>Q277*H277</f>
        <v>0.0012800000000000001</v>
      </c>
      <c r="S277" s="238">
        <v>0</v>
      </c>
      <c r="T277" s="239">
        <f>S277*H277</f>
        <v>0</v>
      </c>
      <c r="U277" s="41"/>
      <c r="V277" s="41"/>
      <c r="W277" s="41"/>
      <c r="X277" s="41"/>
      <c r="Y277" s="41"/>
      <c r="Z277" s="41"/>
      <c r="AA277" s="41"/>
      <c r="AB277" s="41"/>
      <c r="AC277" s="41"/>
      <c r="AD277" s="41"/>
      <c r="AE277" s="41"/>
      <c r="AR277" s="240" t="s">
        <v>266</v>
      </c>
      <c r="AT277" s="240" t="s">
        <v>154</v>
      </c>
      <c r="AU277" s="240" t="s">
        <v>86</v>
      </c>
      <c r="AY277" s="20" t="s">
        <v>151</v>
      </c>
      <c r="BE277" s="241">
        <f>IF(N277="základní",J277,0)</f>
        <v>0</v>
      </c>
      <c r="BF277" s="241">
        <f>IF(N277="snížená",J277,0)</f>
        <v>0</v>
      </c>
      <c r="BG277" s="241">
        <f>IF(N277="zákl. přenesená",J277,0)</f>
        <v>0</v>
      </c>
      <c r="BH277" s="241">
        <f>IF(N277="sníž. přenesená",J277,0)</f>
        <v>0</v>
      </c>
      <c r="BI277" s="241">
        <f>IF(N277="nulová",J277,0)</f>
        <v>0</v>
      </c>
      <c r="BJ277" s="20" t="s">
        <v>83</v>
      </c>
      <c r="BK277" s="241">
        <f>ROUND(I277*H277,2)</f>
        <v>0</v>
      </c>
      <c r="BL277" s="20" t="s">
        <v>266</v>
      </c>
      <c r="BM277" s="240" t="s">
        <v>1436</v>
      </c>
    </row>
    <row r="278" s="2" customFormat="1">
      <c r="A278" s="41"/>
      <c r="B278" s="42"/>
      <c r="C278" s="43"/>
      <c r="D278" s="244" t="s">
        <v>167</v>
      </c>
      <c r="E278" s="43"/>
      <c r="F278" s="254" t="s">
        <v>1437</v>
      </c>
      <c r="G278" s="43"/>
      <c r="H278" s="43"/>
      <c r="I278" s="149"/>
      <c r="J278" s="43"/>
      <c r="K278" s="43"/>
      <c r="L278" s="47"/>
      <c r="M278" s="255"/>
      <c r="N278" s="256"/>
      <c r="O278" s="87"/>
      <c r="P278" s="87"/>
      <c r="Q278" s="87"/>
      <c r="R278" s="87"/>
      <c r="S278" s="87"/>
      <c r="T278" s="88"/>
      <c r="U278" s="41"/>
      <c r="V278" s="41"/>
      <c r="W278" s="41"/>
      <c r="X278" s="41"/>
      <c r="Y278" s="41"/>
      <c r="Z278" s="41"/>
      <c r="AA278" s="41"/>
      <c r="AB278" s="41"/>
      <c r="AC278" s="41"/>
      <c r="AD278" s="41"/>
      <c r="AE278" s="41"/>
      <c r="AT278" s="20" t="s">
        <v>167</v>
      </c>
      <c r="AU278" s="20" t="s">
        <v>86</v>
      </c>
    </row>
    <row r="279" s="13" customFormat="1">
      <c r="A279" s="13"/>
      <c r="B279" s="242"/>
      <c r="C279" s="243"/>
      <c r="D279" s="244" t="s">
        <v>160</v>
      </c>
      <c r="E279" s="245" t="s">
        <v>19</v>
      </c>
      <c r="F279" s="246" t="s">
        <v>1390</v>
      </c>
      <c r="G279" s="243"/>
      <c r="H279" s="247">
        <v>32</v>
      </c>
      <c r="I279" s="248"/>
      <c r="J279" s="243"/>
      <c r="K279" s="243"/>
      <c r="L279" s="249"/>
      <c r="M279" s="250"/>
      <c r="N279" s="251"/>
      <c r="O279" s="251"/>
      <c r="P279" s="251"/>
      <c r="Q279" s="251"/>
      <c r="R279" s="251"/>
      <c r="S279" s="251"/>
      <c r="T279" s="252"/>
      <c r="U279" s="13"/>
      <c r="V279" s="13"/>
      <c r="W279" s="13"/>
      <c r="X279" s="13"/>
      <c r="Y279" s="13"/>
      <c r="Z279" s="13"/>
      <c r="AA279" s="13"/>
      <c r="AB279" s="13"/>
      <c r="AC279" s="13"/>
      <c r="AD279" s="13"/>
      <c r="AE279" s="13"/>
      <c r="AT279" s="253" t="s">
        <v>160</v>
      </c>
      <c r="AU279" s="253" t="s">
        <v>86</v>
      </c>
      <c r="AV279" s="13" t="s">
        <v>86</v>
      </c>
      <c r="AW279" s="13" t="s">
        <v>37</v>
      </c>
      <c r="AX279" s="13" t="s">
        <v>83</v>
      </c>
      <c r="AY279" s="253" t="s">
        <v>151</v>
      </c>
    </row>
    <row r="280" s="2" customFormat="1" ht="24" customHeight="1">
      <c r="A280" s="41"/>
      <c r="B280" s="42"/>
      <c r="C280" s="278" t="s">
        <v>715</v>
      </c>
      <c r="D280" s="278" t="s">
        <v>186</v>
      </c>
      <c r="E280" s="279" t="s">
        <v>1438</v>
      </c>
      <c r="F280" s="280" t="s">
        <v>1439</v>
      </c>
      <c r="G280" s="281" t="s">
        <v>164</v>
      </c>
      <c r="H280" s="282">
        <v>32</v>
      </c>
      <c r="I280" s="283"/>
      <c r="J280" s="284">
        <f>ROUND(I280*H280,2)</f>
        <v>0</v>
      </c>
      <c r="K280" s="280" t="s">
        <v>19</v>
      </c>
      <c r="L280" s="285"/>
      <c r="M280" s="286" t="s">
        <v>19</v>
      </c>
      <c r="N280" s="287" t="s">
        <v>47</v>
      </c>
      <c r="O280" s="87"/>
      <c r="P280" s="238">
        <f>O280*H280</f>
        <v>0</v>
      </c>
      <c r="Q280" s="238">
        <v>0.00147</v>
      </c>
      <c r="R280" s="238">
        <f>Q280*H280</f>
        <v>0.047039999999999998</v>
      </c>
      <c r="S280" s="238">
        <v>0</v>
      </c>
      <c r="T280" s="239">
        <f>S280*H280</f>
        <v>0</v>
      </c>
      <c r="U280" s="41"/>
      <c r="V280" s="41"/>
      <c r="W280" s="41"/>
      <c r="X280" s="41"/>
      <c r="Y280" s="41"/>
      <c r="Z280" s="41"/>
      <c r="AA280" s="41"/>
      <c r="AB280" s="41"/>
      <c r="AC280" s="41"/>
      <c r="AD280" s="41"/>
      <c r="AE280" s="41"/>
      <c r="AR280" s="240" t="s">
        <v>394</v>
      </c>
      <c r="AT280" s="240" t="s">
        <v>186</v>
      </c>
      <c r="AU280" s="240" t="s">
        <v>86</v>
      </c>
      <c r="AY280" s="20" t="s">
        <v>151</v>
      </c>
      <c r="BE280" s="241">
        <f>IF(N280="základní",J280,0)</f>
        <v>0</v>
      </c>
      <c r="BF280" s="241">
        <f>IF(N280="snížená",J280,0)</f>
        <v>0</v>
      </c>
      <c r="BG280" s="241">
        <f>IF(N280="zákl. přenesená",J280,0)</f>
        <v>0</v>
      </c>
      <c r="BH280" s="241">
        <f>IF(N280="sníž. přenesená",J280,0)</f>
        <v>0</v>
      </c>
      <c r="BI280" s="241">
        <f>IF(N280="nulová",J280,0)</f>
        <v>0</v>
      </c>
      <c r="BJ280" s="20" t="s">
        <v>83</v>
      </c>
      <c r="BK280" s="241">
        <f>ROUND(I280*H280,2)</f>
        <v>0</v>
      </c>
      <c r="BL280" s="20" t="s">
        <v>266</v>
      </c>
      <c r="BM280" s="240" t="s">
        <v>1440</v>
      </c>
    </row>
    <row r="281" s="2" customFormat="1" ht="16.5" customHeight="1">
      <c r="A281" s="41"/>
      <c r="B281" s="42"/>
      <c r="C281" s="229" t="s">
        <v>720</v>
      </c>
      <c r="D281" s="229" t="s">
        <v>154</v>
      </c>
      <c r="E281" s="230" t="s">
        <v>1441</v>
      </c>
      <c r="F281" s="231" t="s">
        <v>1442</v>
      </c>
      <c r="G281" s="232" t="s">
        <v>164</v>
      </c>
      <c r="H281" s="233">
        <v>2</v>
      </c>
      <c r="I281" s="234"/>
      <c r="J281" s="235">
        <f>ROUND(I281*H281,2)</f>
        <v>0</v>
      </c>
      <c r="K281" s="231" t="s">
        <v>165</v>
      </c>
      <c r="L281" s="47"/>
      <c r="M281" s="236" t="s">
        <v>19</v>
      </c>
      <c r="N281" s="237" t="s">
        <v>47</v>
      </c>
      <c r="O281" s="87"/>
      <c r="P281" s="238">
        <f>O281*H281</f>
        <v>0</v>
      </c>
      <c r="Q281" s="238">
        <v>4.0000000000000003E-05</v>
      </c>
      <c r="R281" s="238">
        <f>Q281*H281</f>
        <v>8.0000000000000007E-05</v>
      </c>
      <c r="S281" s="238">
        <v>0</v>
      </c>
      <c r="T281" s="239">
        <f>S281*H281</f>
        <v>0</v>
      </c>
      <c r="U281" s="41"/>
      <c r="V281" s="41"/>
      <c r="W281" s="41"/>
      <c r="X281" s="41"/>
      <c r="Y281" s="41"/>
      <c r="Z281" s="41"/>
      <c r="AA281" s="41"/>
      <c r="AB281" s="41"/>
      <c r="AC281" s="41"/>
      <c r="AD281" s="41"/>
      <c r="AE281" s="41"/>
      <c r="AR281" s="240" t="s">
        <v>266</v>
      </c>
      <c r="AT281" s="240" t="s">
        <v>154</v>
      </c>
      <c r="AU281" s="240" t="s">
        <v>86</v>
      </c>
      <c r="AY281" s="20" t="s">
        <v>151</v>
      </c>
      <c r="BE281" s="241">
        <f>IF(N281="základní",J281,0)</f>
        <v>0</v>
      </c>
      <c r="BF281" s="241">
        <f>IF(N281="snížená",J281,0)</f>
        <v>0</v>
      </c>
      <c r="BG281" s="241">
        <f>IF(N281="zákl. přenesená",J281,0)</f>
        <v>0</v>
      </c>
      <c r="BH281" s="241">
        <f>IF(N281="sníž. přenesená",J281,0)</f>
        <v>0</v>
      </c>
      <c r="BI281" s="241">
        <f>IF(N281="nulová",J281,0)</f>
        <v>0</v>
      </c>
      <c r="BJ281" s="20" t="s">
        <v>83</v>
      </c>
      <c r="BK281" s="241">
        <f>ROUND(I281*H281,2)</f>
        <v>0</v>
      </c>
      <c r="BL281" s="20" t="s">
        <v>266</v>
      </c>
      <c r="BM281" s="240" t="s">
        <v>1443</v>
      </c>
    </row>
    <row r="282" s="13" customFormat="1">
      <c r="A282" s="13"/>
      <c r="B282" s="242"/>
      <c r="C282" s="243"/>
      <c r="D282" s="244" t="s">
        <v>160</v>
      </c>
      <c r="E282" s="245" t="s">
        <v>19</v>
      </c>
      <c r="F282" s="246" t="s">
        <v>1400</v>
      </c>
      <c r="G282" s="243"/>
      <c r="H282" s="247">
        <v>2</v>
      </c>
      <c r="I282" s="248"/>
      <c r="J282" s="243"/>
      <c r="K282" s="243"/>
      <c r="L282" s="249"/>
      <c r="M282" s="250"/>
      <c r="N282" s="251"/>
      <c r="O282" s="251"/>
      <c r="P282" s="251"/>
      <c r="Q282" s="251"/>
      <c r="R282" s="251"/>
      <c r="S282" s="251"/>
      <c r="T282" s="252"/>
      <c r="U282" s="13"/>
      <c r="V282" s="13"/>
      <c r="W282" s="13"/>
      <c r="X282" s="13"/>
      <c r="Y282" s="13"/>
      <c r="Z282" s="13"/>
      <c r="AA282" s="13"/>
      <c r="AB282" s="13"/>
      <c r="AC282" s="13"/>
      <c r="AD282" s="13"/>
      <c r="AE282" s="13"/>
      <c r="AT282" s="253" t="s">
        <v>160</v>
      </c>
      <c r="AU282" s="253" t="s">
        <v>86</v>
      </c>
      <c r="AV282" s="13" t="s">
        <v>86</v>
      </c>
      <c r="AW282" s="13" t="s">
        <v>37</v>
      </c>
      <c r="AX282" s="13" t="s">
        <v>83</v>
      </c>
      <c r="AY282" s="253" t="s">
        <v>151</v>
      </c>
    </row>
    <row r="283" s="2" customFormat="1" ht="16.5" customHeight="1">
      <c r="A283" s="41"/>
      <c r="B283" s="42"/>
      <c r="C283" s="278" t="s">
        <v>729</v>
      </c>
      <c r="D283" s="278" t="s">
        <v>186</v>
      </c>
      <c r="E283" s="279" t="s">
        <v>1444</v>
      </c>
      <c r="F283" s="280" t="s">
        <v>1445</v>
      </c>
      <c r="G283" s="281" t="s">
        <v>164</v>
      </c>
      <c r="H283" s="282">
        <v>2</v>
      </c>
      <c r="I283" s="283"/>
      <c r="J283" s="284">
        <f>ROUND(I283*H283,2)</f>
        <v>0</v>
      </c>
      <c r="K283" s="280" t="s">
        <v>1446</v>
      </c>
      <c r="L283" s="285"/>
      <c r="M283" s="286" t="s">
        <v>19</v>
      </c>
      <c r="N283" s="287" t="s">
        <v>47</v>
      </c>
      <c r="O283" s="87"/>
      <c r="P283" s="238">
        <f>O283*H283</f>
        <v>0</v>
      </c>
      <c r="Q283" s="238">
        <v>0.0016299999999999999</v>
      </c>
      <c r="R283" s="238">
        <f>Q283*H283</f>
        <v>0.0032599999999999999</v>
      </c>
      <c r="S283" s="238">
        <v>0</v>
      </c>
      <c r="T283" s="239">
        <f>S283*H283</f>
        <v>0</v>
      </c>
      <c r="U283" s="41"/>
      <c r="V283" s="41"/>
      <c r="W283" s="41"/>
      <c r="X283" s="41"/>
      <c r="Y283" s="41"/>
      <c r="Z283" s="41"/>
      <c r="AA283" s="41"/>
      <c r="AB283" s="41"/>
      <c r="AC283" s="41"/>
      <c r="AD283" s="41"/>
      <c r="AE283" s="41"/>
      <c r="AR283" s="240" t="s">
        <v>394</v>
      </c>
      <c r="AT283" s="240" t="s">
        <v>186</v>
      </c>
      <c r="AU283" s="240" t="s">
        <v>86</v>
      </c>
      <c r="AY283" s="20" t="s">
        <v>151</v>
      </c>
      <c r="BE283" s="241">
        <f>IF(N283="základní",J283,0)</f>
        <v>0</v>
      </c>
      <c r="BF283" s="241">
        <f>IF(N283="snížená",J283,0)</f>
        <v>0</v>
      </c>
      <c r="BG283" s="241">
        <f>IF(N283="zákl. přenesená",J283,0)</f>
        <v>0</v>
      </c>
      <c r="BH283" s="241">
        <f>IF(N283="sníž. přenesená",J283,0)</f>
        <v>0</v>
      </c>
      <c r="BI283" s="241">
        <f>IF(N283="nulová",J283,0)</f>
        <v>0</v>
      </c>
      <c r="BJ283" s="20" t="s">
        <v>83</v>
      </c>
      <c r="BK283" s="241">
        <f>ROUND(I283*H283,2)</f>
        <v>0</v>
      </c>
      <c r="BL283" s="20" t="s">
        <v>266</v>
      </c>
      <c r="BM283" s="240" t="s">
        <v>1447</v>
      </c>
    </row>
    <row r="284" s="2" customFormat="1" ht="16.5" customHeight="1">
      <c r="A284" s="41"/>
      <c r="B284" s="42"/>
      <c r="C284" s="229" t="s">
        <v>738</v>
      </c>
      <c r="D284" s="229" t="s">
        <v>154</v>
      </c>
      <c r="E284" s="230" t="s">
        <v>1448</v>
      </c>
      <c r="F284" s="231" t="s">
        <v>1449</v>
      </c>
      <c r="G284" s="232" t="s">
        <v>164</v>
      </c>
      <c r="H284" s="233">
        <v>31</v>
      </c>
      <c r="I284" s="234"/>
      <c r="J284" s="235">
        <f>ROUND(I284*H284,2)</f>
        <v>0</v>
      </c>
      <c r="K284" s="231" t="s">
        <v>165</v>
      </c>
      <c r="L284" s="47"/>
      <c r="M284" s="236" t="s">
        <v>19</v>
      </c>
      <c r="N284" s="237" t="s">
        <v>47</v>
      </c>
      <c r="O284" s="87"/>
      <c r="P284" s="238">
        <f>O284*H284</f>
        <v>0</v>
      </c>
      <c r="Q284" s="238">
        <v>0.00023000000000000001</v>
      </c>
      <c r="R284" s="238">
        <f>Q284*H284</f>
        <v>0.0071300000000000001</v>
      </c>
      <c r="S284" s="238">
        <v>0</v>
      </c>
      <c r="T284" s="239">
        <f>S284*H284</f>
        <v>0</v>
      </c>
      <c r="U284" s="41"/>
      <c r="V284" s="41"/>
      <c r="W284" s="41"/>
      <c r="X284" s="41"/>
      <c r="Y284" s="41"/>
      <c r="Z284" s="41"/>
      <c r="AA284" s="41"/>
      <c r="AB284" s="41"/>
      <c r="AC284" s="41"/>
      <c r="AD284" s="41"/>
      <c r="AE284" s="41"/>
      <c r="AR284" s="240" t="s">
        <v>266</v>
      </c>
      <c r="AT284" s="240" t="s">
        <v>154</v>
      </c>
      <c r="AU284" s="240" t="s">
        <v>86</v>
      </c>
      <c r="AY284" s="20" t="s">
        <v>151</v>
      </c>
      <c r="BE284" s="241">
        <f>IF(N284="základní",J284,0)</f>
        <v>0</v>
      </c>
      <c r="BF284" s="241">
        <f>IF(N284="snížená",J284,0)</f>
        <v>0</v>
      </c>
      <c r="BG284" s="241">
        <f>IF(N284="zákl. přenesená",J284,0)</f>
        <v>0</v>
      </c>
      <c r="BH284" s="241">
        <f>IF(N284="sníž. přenesená",J284,0)</f>
        <v>0</v>
      </c>
      <c r="BI284" s="241">
        <f>IF(N284="nulová",J284,0)</f>
        <v>0</v>
      </c>
      <c r="BJ284" s="20" t="s">
        <v>83</v>
      </c>
      <c r="BK284" s="241">
        <f>ROUND(I284*H284,2)</f>
        <v>0</v>
      </c>
      <c r="BL284" s="20" t="s">
        <v>266</v>
      </c>
      <c r="BM284" s="240" t="s">
        <v>1450</v>
      </c>
    </row>
    <row r="285" s="2" customFormat="1">
      <c r="A285" s="41"/>
      <c r="B285" s="42"/>
      <c r="C285" s="43"/>
      <c r="D285" s="244" t="s">
        <v>167</v>
      </c>
      <c r="E285" s="43"/>
      <c r="F285" s="254" t="s">
        <v>1451</v>
      </c>
      <c r="G285" s="43"/>
      <c r="H285" s="43"/>
      <c r="I285" s="149"/>
      <c r="J285" s="43"/>
      <c r="K285" s="43"/>
      <c r="L285" s="47"/>
      <c r="M285" s="255"/>
      <c r="N285" s="256"/>
      <c r="O285" s="87"/>
      <c r="P285" s="87"/>
      <c r="Q285" s="87"/>
      <c r="R285" s="87"/>
      <c r="S285" s="87"/>
      <c r="T285" s="88"/>
      <c r="U285" s="41"/>
      <c r="V285" s="41"/>
      <c r="W285" s="41"/>
      <c r="X285" s="41"/>
      <c r="Y285" s="41"/>
      <c r="Z285" s="41"/>
      <c r="AA285" s="41"/>
      <c r="AB285" s="41"/>
      <c r="AC285" s="41"/>
      <c r="AD285" s="41"/>
      <c r="AE285" s="41"/>
      <c r="AT285" s="20" t="s">
        <v>167</v>
      </c>
      <c r="AU285" s="20" t="s">
        <v>86</v>
      </c>
    </row>
    <row r="286" s="13" customFormat="1">
      <c r="A286" s="13"/>
      <c r="B286" s="242"/>
      <c r="C286" s="243"/>
      <c r="D286" s="244" t="s">
        <v>160</v>
      </c>
      <c r="E286" s="245" t="s">
        <v>19</v>
      </c>
      <c r="F286" s="246" t="s">
        <v>1452</v>
      </c>
      <c r="G286" s="243"/>
      <c r="H286" s="247">
        <v>31</v>
      </c>
      <c r="I286" s="248"/>
      <c r="J286" s="243"/>
      <c r="K286" s="243"/>
      <c r="L286" s="249"/>
      <c r="M286" s="250"/>
      <c r="N286" s="251"/>
      <c r="O286" s="251"/>
      <c r="P286" s="251"/>
      <c r="Q286" s="251"/>
      <c r="R286" s="251"/>
      <c r="S286" s="251"/>
      <c r="T286" s="252"/>
      <c r="U286" s="13"/>
      <c r="V286" s="13"/>
      <c r="W286" s="13"/>
      <c r="X286" s="13"/>
      <c r="Y286" s="13"/>
      <c r="Z286" s="13"/>
      <c r="AA286" s="13"/>
      <c r="AB286" s="13"/>
      <c r="AC286" s="13"/>
      <c r="AD286" s="13"/>
      <c r="AE286" s="13"/>
      <c r="AT286" s="253" t="s">
        <v>160</v>
      </c>
      <c r="AU286" s="253" t="s">
        <v>86</v>
      </c>
      <c r="AV286" s="13" t="s">
        <v>86</v>
      </c>
      <c r="AW286" s="13" t="s">
        <v>37</v>
      </c>
      <c r="AX286" s="13" t="s">
        <v>83</v>
      </c>
      <c r="AY286" s="253" t="s">
        <v>151</v>
      </c>
    </row>
    <row r="287" s="2" customFormat="1" ht="16.5" customHeight="1">
      <c r="A287" s="41"/>
      <c r="B287" s="42"/>
      <c r="C287" s="229" t="s">
        <v>743</v>
      </c>
      <c r="D287" s="229" t="s">
        <v>154</v>
      </c>
      <c r="E287" s="230" t="s">
        <v>1453</v>
      </c>
      <c r="F287" s="231" t="s">
        <v>1454</v>
      </c>
      <c r="G287" s="232" t="s">
        <v>164</v>
      </c>
      <c r="H287" s="233">
        <v>2</v>
      </c>
      <c r="I287" s="234"/>
      <c r="J287" s="235">
        <f>ROUND(I287*H287,2)</f>
        <v>0</v>
      </c>
      <c r="K287" s="231" t="s">
        <v>165</v>
      </c>
      <c r="L287" s="47"/>
      <c r="M287" s="236" t="s">
        <v>19</v>
      </c>
      <c r="N287" s="237" t="s">
        <v>47</v>
      </c>
      <c r="O287" s="87"/>
      <c r="P287" s="238">
        <f>O287*H287</f>
        <v>0</v>
      </c>
      <c r="Q287" s="238">
        <v>0.00036000000000000002</v>
      </c>
      <c r="R287" s="238">
        <f>Q287*H287</f>
        <v>0.00072000000000000005</v>
      </c>
      <c r="S287" s="238">
        <v>0</v>
      </c>
      <c r="T287" s="239">
        <f>S287*H287</f>
        <v>0</v>
      </c>
      <c r="U287" s="41"/>
      <c r="V287" s="41"/>
      <c r="W287" s="41"/>
      <c r="X287" s="41"/>
      <c r="Y287" s="41"/>
      <c r="Z287" s="41"/>
      <c r="AA287" s="41"/>
      <c r="AB287" s="41"/>
      <c r="AC287" s="41"/>
      <c r="AD287" s="41"/>
      <c r="AE287" s="41"/>
      <c r="AR287" s="240" t="s">
        <v>266</v>
      </c>
      <c r="AT287" s="240" t="s">
        <v>154</v>
      </c>
      <c r="AU287" s="240" t="s">
        <v>86</v>
      </c>
      <c r="AY287" s="20" t="s">
        <v>151</v>
      </c>
      <c r="BE287" s="241">
        <f>IF(N287="základní",J287,0)</f>
        <v>0</v>
      </c>
      <c r="BF287" s="241">
        <f>IF(N287="snížená",J287,0)</f>
        <v>0</v>
      </c>
      <c r="BG287" s="241">
        <f>IF(N287="zákl. přenesená",J287,0)</f>
        <v>0</v>
      </c>
      <c r="BH287" s="241">
        <f>IF(N287="sníž. přenesená",J287,0)</f>
        <v>0</v>
      </c>
      <c r="BI287" s="241">
        <f>IF(N287="nulová",J287,0)</f>
        <v>0</v>
      </c>
      <c r="BJ287" s="20" t="s">
        <v>83</v>
      </c>
      <c r="BK287" s="241">
        <f>ROUND(I287*H287,2)</f>
        <v>0</v>
      </c>
      <c r="BL287" s="20" t="s">
        <v>266</v>
      </c>
      <c r="BM287" s="240" t="s">
        <v>1455</v>
      </c>
    </row>
    <row r="288" s="2" customFormat="1">
      <c r="A288" s="41"/>
      <c r="B288" s="42"/>
      <c r="C288" s="43"/>
      <c r="D288" s="244" t="s">
        <v>167</v>
      </c>
      <c r="E288" s="43"/>
      <c r="F288" s="254" t="s">
        <v>1451</v>
      </c>
      <c r="G288" s="43"/>
      <c r="H288" s="43"/>
      <c r="I288" s="149"/>
      <c r="J288" s="43"/>
      <c r="K288" s="43"/>
      <c r="L288" s="47"/>
      <c r="M288" s="255"/>
      <c r="N288" s="256"/>
      <c r="O288" s="87"/>
      <c r="P288" s="87"/>
      <c r="Q288" s="87"/>
      <c r="R288" s="87"/>
      <c r="S288" s="87"/>
      <c r="T288" s="88"/>
      <c r="U288" s="41"/>
      <c r="V288" s="41"/>
      <c r="W288" s="41"/>
      <c r="X288" s="41"/>
      <c r="Y288" s="41"/>
      <c r="Z288" s="41"/>
      <c r="AA288" s="41"/>
      <c r="AB288" s="41"/>
      <c r="AC288" s="41"/>
      <c r="AD288" s="41"/>
      <c r="AE288" s="41"/>
      <c r="AT288" s="20" t="s">
        <v>167</v>
      </c>
      <c r="AU288" s="20" t="s">
        <v>86</v>
      </c>
    </row>
    <row r="289" s="13" customFormat="1">
      <c r="A289" s="13"/>
      <c r="B289" s="242"/>
      <c r="C289" s="243"/>
      <c r="D289" s="244" t="s">
        <v>160</v>
      </c>
      <c r="E289" s="245" t="s">
        <v>19</v>
      </c>
      <c r="F289" s="246" t="s">
        <v>1400</v>
      </c>
      <c r="G289" s="243"/>
      <c r="H289" s="247">
        <v>2</v>
      </c>
      <c r="I289" s="248"/>
      <c r="J289" s="243"/>
      <c r="K289" s="243"/>
      <c r="L289" s="249"/>
      <c r="M289" s="250"/>
      <c r="N289" s="251"/>
      <c r="O289" s="251"/>
      <c r="P289" s="251"/>
      <c r="Q289" s="251"/>
      <c r="R289" s="251"/>
      <c r="S289" s="251"/>
      <c r="T289" s="252"/>
      <c r="U289" s="13"/>
      <c r="V289" s="13"/>
      <c r="W289" s="13"/>
      <c r="X289" s="13"/>
      <c r="Y289" s="13"/>
      <c r="Z289" s="13"/>
      <c r="AA289" s="13"/>
      <c r="AB289" s="13"/>
      <c r="AC289" s="13"/>
      <c r="AD289" s="13"/>
      <c r="AE289" s="13"/>
      <c r="AT289" s="253" t="s">
        <v>160</v>
      </c>
      <c r="AU289" s="253" t="s">
        <v>86</v>
      </c>
      <c r="AV289" s="13" t="s">
        <v>86</v>
      </c>
      <c r="AW289" s="13" t="s">
        <v>37</v>
      </c>
      <c r="AX289" s="13" t="s">
        <v>83</v>
      </c>
      <c r="AY289" s="253" t="s">
        <v>151</v>
      </c>
    </row>
    <row r="290" s="2" customFormat="1" ht="16.5" customHeight="1">
      <c r="A290" s="41"/>
      <c r="B290" s="42"/>
      <c r="C290" s="229" t="s">
        <v>751</v>
      </c>
      <c r="D290" s="229" t="s">
        <v>154</v>
      </c>
      <c r="E290" s="230" t="s">
        <v>1456</v>
      </c>
      <c r="F290" s="231" t="s">
        <v>1457</v>
      </c>
      <c r="G290" s="232" t="s">
        <v>164</v>
      </c>
      <c r="H290" s="233">
        <v>12</v>
      </c>
      <c r="I290" s="234"/>
      <c r="J290" s="235">
        <f>ROUND(I290*H290,2)</f>
        <v>0</v>
      </c>
      <c r="K290" s="231" t="s">
        <v>19</v>
      </c>
      <c r="L290" s="47"/>
      <c r="M290" s="236" t="s">
        <v>19</v>
      </c>
      <c r="N290" s="237" t="s">
        <v>47</v>
      </c>
      <c r="O290" s="87"/>
      <c r="P290" s="238">
        <f>O290*H290</f>
        <v>0</v>
      </c>
      <c r="Q290" s="238">
        <v>0.00027999999999999998</v>
      </c>
      <c r="R290" s="238">
        <f>Q290*H290</f>
        <v>0.0033599999999999997</v>
      </c>
      <c r="S290" s="238">
        <v>0</v>
      </c>
      <c r="T290" s="239">
        <f>S290*H290</f>
        <v>0</v>
      </c>
      <c r="U290" s="41"/>
      <c r="V290" s="41"/>
      <c r="W290" s="41"/>
      <c r="X290" s="41"/>
      <c r="Y290" s="41"/>
      <c r="Z290" s="41"/>
      <c r="AA290" s="41"/>
      <c r="AB290" s="41"/>
      <c r="AC290" s="41"/>
      <c r="AD290" s="41"/>
      <c r="AE290" s="41"/>
      <c r="AR290" s="240" t="s">
        <v>266</v>
      </c>
      <c r="AT290" s="240" t="s">
        <v>154</v>
      </c>
      <c r="AU290" s="240" t="s">
        <v>86</v>
      </c>
      <c r="AY290" s="20" t="s">
        <v>151</v>
      </c>
      <c r="BE290" s="241">
        <f>IF(N290="základní",J290,0)</f>
        <v>0</v>
      </c>
      <c r="BF290" s="241">
        <f>IF(N290="snížená",J290,0)</f>
        <v>0</v>
      </c>
      <c r="BG290" s="241">
        <f>IF(N290="zákl. přenesená",J290,0)</f>
        <v>0</v>
      </c>
      <c r="BH290" s="241">
        <f>IF(N290="sníž. přenesená",J290,0)</f>
        <v>0</v>
      </c>
      <c r="BI290" s="241">
        <f>IF(N290="nulová",J290,0)</f>
        <v>0</v>
      </c>
      <c r="BJ290" s="20" t="s">
        <v>83</v>
      </c>
      <c r="BK290" s="241">
        <f>ROUND(I290*H290,2)</f>
        <v>0</v>
      </c>
      <c r="BL290" s="20" t="s">
        <v>266</v>
      </c>
      <c r="BM290" s="240" t="s">
        <v>1458</v>
      </c>
    </row>
    <row r="291" s="2" customFormat="1">
      <c r="A291" s="41"/>
      <c r="B291" s="42"/>
      <c r="C291" s="43"/>
      <c r="D291" s="244" t="s">
        <v>167</v>
      </c>
      <c r="E291" s="43"/>
      <c r="F291" s="254" t="s">
        <v>1451</v>
      </c>
      <c r="G291" s="43"/>
      <c r="H291" s="43"/>
      <c r="I291" s="149"/>
      <c r="J291" s="43"/>
      <c r="K291" s="43"/>
      <c r="L291" s="47"/>
      <c r="M291" s="255"/>
      <c r="N291" s="256"/>
      <c r="O291" s="87"/>
      <c r="P291" s="87"/>
      <c r="Q291" s="87"/>
      <c r="R291" s="87"/>
      <c r="S291" s="87"/>
      <c r="T291" s="88"/>
      <c r="U291" s="41"/>
      <c r="V291" s="41"/>
      <c r="W291" s="41"/>
      <c r="X291" s="41"/>
      <c r="Y291" s="41"/>
      <c r="Z291" s="41"/>
      <c r="AA291" s="41"/>
      <c r="AB291" s="41"/>
      <c r="AC291" s="41"/>
      <c r="AD291" s="41"/>
      <c r="AE291" s="41"/>
      <c r="AT291" s="20" t="s">
        <v>167</v>
      </c>
      <c r="AU291" s="20" t="s">
        <v>86</v>
      </c>
    </row>
    <row r="292" s="13" customFormat="1">
      <c r="A292" s="13"/>
      <c r="B292" s="242"/>
      <c r="C292" s="243"/>
      <c r="D292" s="244" t="s">
        <v>160</v>
      </c>
      <c r="E292" s="245" t="s">
        <v>19</v>
      </c>
      <c r="F292" s="246" t="s">
        <v>1379</v>
      </c>
      <c r="G292" s="243"/>
      <c r="H292" s="247">
        <v>12</v>
      </c>
      <c r="I292" s="248"/>
      <c r="J292" s="243"/>
      <c r="K292" s="243"/>
      <c r="L292" s="249"/>
      <c r="M292" s="250"/>
      <c r="N292" s="251"/>
      <c r="O292" s="251"/>
      <c r="P292" s="251"/>
      <c r="Q292" s="251"/>
      <c r="R292" s="251"/>
      <c r="S292" s="251"/>
      <c r="T292" s="252"/>
      <c r="U292" s="13"/>
      <c r="V292" s="13"/>
      <c r="W292" s="13"/>
      <c r="X292" s="13"/>
      <c r="Y292" s="13"/>
      <c r="Z292" s="13"/>
      <c r="AA292" s="13"/>
      <c r="AB292" s="13"/>
      <c r="AC292" s="13"/>
      <c r="AD292" s="13"/>
      <c r="AE292" s="13"/>
      <c r="AT292" s="253" t="s">
        <v>160</v>
      </c>
      <c r="AU292" s="253" t="s">
        <v>86</v>
      </c>
      <c r="AV292" s="13" t="s">
        <v>86</v>
      </c>
      <c r="AW292" s="13" t="s">
        <v>37</v>
      </c>
      <c r="AX292" s="13" t="s">
        <v>83</v>
      </c>
      <c r="AY292" s="253" t="s">
        <v>151</v>
      </c>
    </row>
    <row r="293" s="2" customFormat="1" ht="16.5" customHeight="1">
      <c r="A293" s="41"/>
      <c r="B293" s="42"/>
      <c r="C293" s="229" t="s">
        <v>755</v>
      </c>
      <c r="D293" s="229" t="s">
        <v>154</v>
      </c>
      <c r="E293" s="230" t="s">
        <v>1459</v>
      </c>
      <c r="F293" s="231" t="s">
        <v>1460</v>
      </c>
      <c r="G293" s="232" t="s">
        <v>164</v>
      </c>
      <c r="H293" s="233">
        <v>1</v>
      </c>
      <c r="I293" s="234"/>
      <c r="J293" s="235">
        <f>ROUND(I293*H293,2)</f>
        <v>0</v>
      </c>
      <c r="K293" s="231" t="s">
        <v>165</v>
      </c>
      <c r="L293" s="47"/>
      <c r="M293" s="236" t="s">
        <v>19</v>
      </c>
      <c r="N293" s="237" t="s">
        <v>47</v>
      </c>
      <c r="O293" s="87"/>
      <c r="P293" s="238">
        <f>O293*H293</f>
        <v>0</v>
      </c>
      <c r="Q293" s="238">
        <v>0.00013999999999999999</v>
      </c>
      <c r="R293" s="238">
        <f>Q293*H293</f>
        <v>0.00013999999999999999</v>
      </c>
      <c r="S293" s="238">
        <v>0</v>
      </c>
      <c r="T293" s="239">
        <f>S293*H293</f>
        <v>0</v>
      </c>
      <c r="U293" s="41"/>
      <c r="V293" s="41"/>
      <c r="W293" s="41"/>
      <c r="X293" s="41"/>
      <c r="Y293" s="41"/>
      <c r="Z293" s="41"/>
      <c r="AA293" s="41"/>
      <c r="AB293" s="41"/>
      <c r="AC293" s="41"/>
      <c r="AD293" s="41"/>
      <c r="AE293" s="41"/>
      <c r="AR293" s="240" t="s">
        <v>266</v>
      </c>
      <c r="AT293" s="240" t="s">
        <v>154</v>
      </c>
      <c r="AU293" s="240" t="s">
        <v>86</v>
      </c>
      <c r="AY293" s="20" t="s">
        <v>151</v>
      </c>
      <c r="BE293" s="241">
        <f>IF(N293="základní",J293,0)</f>
        <v>0</v>
      </c>
      <c r="BF293" s="241">
        <f>IF(N293="snížená",J293,0)</f>
        <v>0</v>
      </c>
      <c r="BG293" s="241">
        <f>IF(N293="zákl. přenesená",J293,0)</f>
        <v>0</v>
      </c>
      <c r="BH293" s="241">
        <f>IF(N293="sníž. přenesená",J293,0)</f>
        <v>0</v>
      </c>
      <c r="BI293" s="241">
        <f>IF(N293="nulová",J293,0)</f>
        <v>0</v>
      </c>
      <c r="BJ293" s="20" t="s">
        <v>83</v>
      </c>
      <c r="BK293" s="241">
        <f>ROUND(I293*H293,2)</f>
        <v>0</v>
      </c>
      <c r="BL293" s="20" t="s">
        <v>266</v>
      </c>
      <c r="BM293" s="240" t="s">
        <v>1461</v>
      </c>
    </row>
    <row r="294" s="2" customFormat="1">
      <c r="A294" s="41"/>
      <c r="B294" s="42"/>
      <c r="C294" s="43"/>
      <c r="D294" s="244" t="s">
        <v>167</v>
      </c>
      <c r="E294" s="43"/>
      <c r="F294" s="254" t="s">
        <v>1451</v>
      </c>
      <c r="G294" s="43"/>
      <c r="H294" s="43"/>
      <c r="I294" s="149"/>
      <c r="J294" s="43"/>
      <c r="K294" s="43"/>
      <c r="L294" s="47"/>
      <c r="M294" s="255"/>
      <c r="N294" s="256"/>
      <c r="O294" s="87"/>
      <c r="P294" s="87"/>
      <c r="Q294" s="87"/>
      <c r="R294" s="87"/>
      <c r="S294" s="87"/>
      <c r="T294" s="88"/>
      <c r="U294" s="41"/>
      <c r="V294" s="41"/>
      <c r="W294" s="41"/>
      <c r="X294" s="41"/>
      <c r="Y294" s="41"/>
      <c r="Z294" s="41"/>
      <c r="AA294" s="41"/>
      <c r="AB294" s="41"/>
      <c r="AC294" s="41"/>
      <c r="AD294" s="41"/>
      <c r="AE294" s="41"/>
      <c r="AT294" s="20" t="s">
        <v>167</v>
      </c>
      <c r="AU294" s="20" t="s">
        <v>86</v>
      </c>
    </row>
    <row r="295" s="13" customFormat="1">
      <c r="A295" s="13"/>
      <c r="B295" s="242"/>
      <c r="C295" s="243"/>
      <c r="D295" s="244" t="s">
        <v>160</v>
      </c>
      <c r="E295" s="245" t="s">
        <v>19</v>
      </c>
      <c r="F295" s="246" t="s">
        <v>1462</v>
      </c>
      <c r="G295" s="243"/>
      <c r="H295" s="247">
        <v>1</v>
      </c>
      <c r="I295" s="248"/>
      <c r="J295" s="243"/>
      <c r="K295" s="243"/>
      <c r="L295" s="249"/>
      <c r="M295" s="250"/>
      <c r="N295" s="251"/>
      <c r="O295" s="251"/>
      <c r="P295" s="251"/>
      <c r="Q295" s="251"/>
      <c r="R295" s="251"/>
      <c r="S295" s="251"/>
      <c r="T295" s="252"/>
      <c r="U295" s="13"/>
      <c r="V295" s="13"/>
      <c r="W295" s="13"/>
      <c r="X295" s="13"/>
      <c r="Y295" s="13"/>
      <c r="Z295" s="13"/>
      <c r="AA295" s="13"/>
      <c r="AB295" s="13"/>
      <c r="AC295" s="13"/>
      <c r="AD295" s="13"/>
      <c r="AE295" s="13"/>
      <c r="AT295" s="253" t="s">
        <v>160</v>
      </c>
      <c r="AU295" s="253" t="s">
        <v>86</v>
      </c>
      <c r="AV295" s="13" t="s">
        <v>86</v>
      </c>
      <c r="AW295" s="13" t="s">
        <v>37</v>
      </c>
      <c r="AX295" s="13" t="s">
        <v>83</v>
      </c>
      <c r="AY295" s="253" t="s">
        <v>151</v>
      </c>
    </row>
    <row r="296" s="2" customFormat="1" ht="16.5" customHeight="1">
      <c r="A296" s="41"/>
      <c r="B296" s="42"/>
      <c r="C296" s="278" t="s">
        <v>759</v>
      </c>
      <c r="D296" s="278" t="s">
        <v>186</v>
      </c>
      <c r="E296" s="279" t="s">
        <v>1463</v>
      </c>
      <c r="F296" s="280" t="s">
        <v>1464</v>
      </c>
      <c r="G296" s="281" t="s">
        <v>164</v>
      </c>
      <c r="H296" s="282">
        <v>1</v>
      </c>
      <c r="I296" s="283"/>
      <c r="J296" s="284">
        <f>ROUND(I296*H296,2)</f>
        <v>0</v>
      </c>
      <c r="K296" s="280" t="s">
        <v>19</v>
      </c>
      <c r="L296" s="285"/>
      <c r="M296" s="286" t="s">
        <v>19</v>
      </c>
      <c r="N296" s="287" t="s">
        <v>47</v>
      </c>
      <c r="O296" s="87"/>
      <c r="P296" s="238">
        <f>O296*H296</f>
        <v>0</v>
      </c>
      <c r="Q296" s="238">
        <v>0.00040000000000000002</v>
      </c>
      <c r="R296" s="238">
        <f>Q296*H296</f>
        <v>0.00040000000000000002</v>
      </c>
      <c r="S296" s="238">
        <v>0</v>
      </c>
      <c r="T296" s="239">
        <f>S296*H296</f>
        <v>0</v>
      </c>
      <c r="U296" s="41"/>
      <c r="V296" s="41"/>
      <c r="W296" s="41"/>
      <c r="X296" s="41"/>
      <c r="Y296" s="41"/>
      <c r="Z296" s="41"/>
      <c r="AA296" s="41"/>
      <c r="AB296" s="41"/>
      <c r="AC296" s="41"/>
      <c r="AD296" s="41"/>
      <c r="AE296" s="41"/>
      <c r="AR296" s="240" t="s">
        <v>394</v>
      </c>
      <c r="AT296" s="240" t="s">
        <v>186</v>
      </c>
      <c r="AU296" s="240" t="s">
        <v>86</v>
      </c>
      <c r="AY296" s="20" t="s">
        <v>151</v>
      </c>
      <c r="BE296" s="241">
        <f>IF(N296="základní",J296,0)</f>
        <v>0</v>
      </c>
      <c r="BF296" s="241">
        <f>IF(N296="snížená",J296,0)</f>
        <v>0</v>
      </c>
      <c r="BG296" s="241">
        <f>IF(N296="zákl. přenesená",J296,0)</f>
        <v>0</v>
      </c>
      <c r="BH296" s="241">
        <f>IF(N296="sníž. přenesená",J296,0)</f>
        <v>0</v>
      </c>
      <c r="BI296" s="241">
        <f>IF(N296="nulová",J296,0)</f>
        <v>0</v>
      </c>
      <c r="BJ296" s="20" t="s">
        <v>83</v>
      </c>
      <c r="BK296" s="241">
        <f>ROUND(I296*H296,2)</f>
        <v>0</v>
      </c>
      <c r="BL296" s="20" t="s">
        <v>266</v>
      </c>
      <c r="BM296" s="240" t="s">
        <v>1465</v>
      </c>
    </row>
    <row r="297" s="2" customFormat="1" ht="16.5" customHeight="1">
      <c r="A297" s="41"/>
      <c r="B297" s="42"/>
      <c r="C297" s="229" t="s">
        <v>763</v>
      </c>
      <c r="D297" s="229" t="s">
        <v>154</v>
      </c>
      <c r="E297" s="230" t="s">
        <v>1466</v>
      </c>
      <c r="F297" s="231" t="s">
        <v>1467</v>
      </c>
      <c r="G297" s="232" t="s">
        <v>164</v>
      </c>
      <c r="H297" s="233">
        <v>16</v>
      </c>
      <c r="I297" s="234"/>
      <c r="J297" s="235">
        <f>ROUND(I297*H297,2)</f>
        <v>0</v>
      </c>
      <c r="K297" s="231" t="s">
        <v>165</v>
      </c>
      <c r="L297" s="47"/>
      <c r="M297" s="236" t="s">
        <v>19</v>
      </c>
      <c r="N297" s="237" t="s">
        <v>47</v>
      </c>
      <c r="O297" s="87"/>
      <c r="P297" s="238">
        <f>O297*H297</f>
        <v>0</v>
      </c>
      <c r="Q297" s="238">
        <v>6.9999999999999994E-05</v>
      </c>
      <c r="R297" s="238">
        <f>Q297*H297</f>
        <v>0.0011199999999999999</v>
      </c>
      <c r="S297" s="238">
        <v>0</v>
      </c>
      <c r="T297" s="239">
        <f>S297*H297</f>
        <v>0</v>
      </c>
      <c r="U297" s="41"/>
      <c r="V297" s="41"/>
      <c r="W297" s="41"/>
      <c r="X297" s="41"/>
      <c r="Y297" s="41"/>
      <c r="Z297" s="41"/>
      <c r="AA297" s="41"/>
      <c r="AB297" s="41"/>
      <c r="AC297" s="41"/>
      <c r="AD297" s="41"/>
      <c r="AE297" s="41"/>
      <c r="AR297" s="240" t="s">
        <v>266</v>
      </c>
      <c r="AT297" s="240" t="s">
        <v>154</v>
      </c>
      <c r="AU297" s="240" t="s">
        <v>86</v>
      </c>
      <c r="AY297" s="20" t="s">
        <v>151</v>
      </c>
      <c r="BE297" s="241">
        <f>IF(N297="základní",J297,0)</f>
        <v>0</v>
      </c>
      <c r="BF297" s="241">
        <f>IF(N297="snížená",J297,0)</f>
        <v>0</v>
      </c>
      <c r="BG297" s="241">
        <f>IF(N297="zákl. přenesená",J297,0)</f>
        <v>0</v>
      </c>
      <c r="BH297" s="241">
        <f>IF(N297="sníž. přenesená",J297,0)</f>
        <v>0</v>
      </c>
      <c r="BI297" s="241">
        <f>IF(N297="nulová",J297,0)</f>
        <v>0</v>
      </c>
      <c r="BJ297" s="20" t="s">
        <v>83</v>
      </c>
      <c r="BK297" s="241">
        <f>ROUND(I297*H297,2)</f>
        <v>0</v>
      </c>
      <c r="BL297" s="20" t="s">
        <v>266</v>
      </c>
      <c r="BM297" s="240" t="s">
        <v>1468</v>
      </c>
    </row>
    <row r="298" s="13" customFormat="1">
      <c r="A298" s="13"/>
      <c r="B298" s="242"/>
      <c r="C298" s="243"/>
      <c r="D298" s="244" t="s">
        <v>160</v>
      </c>
      <c r="E298" s="245" t="s">
        <v>19</v>
      </c>
      <c r="F298" s="246" t="s">
        <v>1469</v>
      </c>
      <c r="G298" s="243"/>
      <c r="H298" s="247">
        <v>12</v>
      </c>
      <c r="I298" s="248"/>
      <c r="J298" s="243"/>
      <c r="K298" s="243"/>
      <c r="L298" s="249"/>
      <c r="M298" s="250"/>
      <c r="N298" s="251"/>
      <c r="O298" s="251"/>
      <c r="P298" s="251"/>
      <c r="Q298" s="251"/>
      <c r="R298" s="251"/>
      <c r="S298" s="251"/>
      <c r="T298" s="252"/>
      <c r="U298" s="13"/>
      <c r="V298" s="13"/>
      <c r="W298" s="13"/>
      <c r="X298" s="13"/>
      <c r="Y298" s="13"/>
      <c r="Z298" s="13"/>
      <c r="AA298" s="13"/>
      <c r="AB298" s="13"/>
      <c r="AC298" s="13"/>
      <c r="AD298" s="13"/>
      <c r="AE298" s="13"/>
      <c r="AT298" s="253" t="s">
        <v>160</v>
      </c>
      <c r="AU298" s="253" t="s">
        <v>86</v>
      </c>
      <c r="AV298" s="13" t="s">
        <v>86</v>
      </c>
      <c r="AW298" s="13" t="s">
        <v>37</v>
      </c>
      <c r="AX298" s="13" t="s">
        <v>76</v>
      </c>
      <c r="AY298" s="253" t="s">
        <v>151</v>
      </c>
    </row>
    <row r="299" s="13" customFormat="1">
      <c r="A299" s="13"/>
      <c r="B299" s="242"/>
      <c r="C299" s="243"/>
      <c r="D299" s="244" t="s">
        <v>160</v>
      </c>
      <c r="E299" s="245" t="s">
        <v>19</v>
      </c>
      <c r="F299" s="246" t="s">
        <v>1470</v>
      </c>
      <c r="G299" s="243"/>
      <c r="H299" s="247">
        <v>4</v>
      </c>
      <c r="I299" s="248"/>
      <c r="J299" s="243"/>
      <c r="K299" s="243"/>
      <c r="L299" s="249"/>
      <c r="M299" s="250"/>
      <c r="N299" s="251"/>
      <c r="O299" s="251"/>
      <c r="P299" s="251"/>
      <c r="Q299" s="251"/>
      <c r="R299" s="251"/>
      <c r="S299" s="251"/>
      <c r="T299" s="252"/>
      <c r="U299" s="13"/>
      <c r="V299" s="13"/>
      <c r="W299" s="13"/>
      <c r="X299" s="13"/>
      <c r="Y299" s="13"/>
      <c r="Z299" s="13"/>
      <c r="AA299" s="13"/>
      <c r="AB299" s="13"/>
      <c r="AC299" s="13"/>
      <c r="AD299" s="13"/>
      <c r="AE299" s="13"/>
      <c r="AT299" s="253" t="s">
        <v>160</v>
      </c>
      <c r="AU299" s="253" t="s">
        <v>86</v>
      </c>
      <c r="AV299" s="13" t="s">
        <v>86</v>
      </c>
      <c r="AW299" s="13" t="s">
        <v>37</v>
      </c>
      <c r="AX299" s="13" t="s">
        <v>76</v>
      </c>
      <c r="AY299" s="253" t="s">
        <v>151</v>
      </c>
    </row>
    <row r="300" s="15" customFormat="1">
      <c r="A300" s="15"/>
      <c r="B300" s="267"/>
      <c r="C300" s="268"/>
      <c r="D300" s="244" t="s">
        <v>160</v>
      </c>
      <c r="E300" s="269" t="s">
        <v>19</v>
      </c>
      <c r="F300" s="270" t="s">
        <v>172</v>
      </c>
      <c r="G300" s="268"/>
      <c r="H300" s="271">
        <v>16</v>
      </c>
      <c r="I300" s="272"/>
      <c r="J300" s="268"/>
      <c r="K300" s="268"/>
      <c r="L300" s="273"/>
      <c r="M300" s="274"/>
      <c r="N300" s="275"/>
      <c r="O300" s="275"/>
      <c r="P300" s="275"/>
      <c r="Q300" s="275"/>
      <c r="R300" s="275"/>
      <c r="S300" s="275"/>
      <c r="T300" s="276"/>
      <c r="U300" s="15"/>
      <c r="V300" s="15"/>
      <c r="W300" s="15"/>
      <c r="X300" s="15"/>
      <c r="Y300" s="15"/>
      <c r="Z300" s="15"/>
      <c r="AA300" s="15"/>
      <c r="AB300" s="15"/>
      <c r="AC300" s="15"/>
      <c r="AD300" s="15"/>
      <c r="AE300" s="15"/>
      <c r="AT300" s="277" t="s">
        <v>160</v>
      </c>
      <c r="AU300" s="277" t="s">
        <v>86</v>
      </c>
      <c r="AV300" s="15" t="s">
        <v>158</v>
      </c>
      <c r="AW300" s="15" t="s">
        <v>37</v>
      </c>
      <c r="AX300" s="15" t="s">
        <v>83</v>
      </c>
      <c r="AY300" s="277" t="s">
        <v>151</v>
      </c>
    </row>
    <row r="301" s="2" customFormat="1" ht="16.5" customHeight="1">
      <c r="A301" s="41"/>
      <c r="B301" s="42"/>
      <c r="C301" s="229" t="s">
        <v>770</v>
      </c>
      <c r="D301" s="229" t="s">
        <v>154</v>
      </c>
      <c r="E301" s="230" t="s">
        <v>1471</v>
      </c>
      <c r="F301" s="231" t="s">
        <v>1472</v>
      </c>
      <c r="G301" s="232" t="s">
        <v>164</v>
      </c>
      <c r="H301" s="233">
        <v>12</v>
      </c>
      <c r="I301" s="234"/>
      <c r="J301" s="235">
        <f>ROUND(I301*H301,2)</f>
        <v>0</v>
      </c>
      <c r="K301" s="231" t="s">
        <v>165</v>
      </c>
      <c r="L301" s="47"/>
      <c r="M301" s="236" t="s">
        <v>19</v>
      </c>
      <c r="N301" s="237" t="s">
        <v>47</v>
      </c>
      <c r="O301" s="87"/>
      <c r="P301" s="238">
        <f>O301*H301</f>
        <v>0</v>
      </c>
      <c r="Q301" s="238">
        <v>0.00031</v>
      </c>
      <c r="R301" s="238">
        <f>Q301*H301</f>
        <v>0.0037200000000000002</v>
      </c>
      <c r="S301" s="238">
        <v>0</v>
      </c>
      <c r="T301" s="239">
        <f>S301*H301</f>
        <v>0</v>
      </c>
      <c r="U301" s="41"/>
      <c r="V301" s="41"/>
      <c r="W301" s="41"/>
      <c r="X301" s="41"/>
      <c r="Y301" s="41"/>
      <c r="Z301" s="41"/>
      <c r="AA301" s="41"/>
      <c r="AB301" s="41"/>
      <c r="AC301" s="41"/>
      <c r="AD301" s="41"/>
      <c r="AE301" s="41"/>
      <c r="AR301" s="240" t="s">
        <v>266</v>
      </c>
      <c r="AT301" s="240" t="s">
        <v>154</v>
      </c>
      <c r="AU301" s="240" t="s">
        <v>86</v>
      </c>
      <c r="AY301" s="20" t="s">
        <v>151</v>
      </c>
      <c r="BE301" s="241">
        <f>IF(N301="základní",J301,0)</f>
        <v>0</v>
      </c>
      <c r="BF301" s="241">
        <f>IF(N301="snížená",J301,0)</f>
        <v>0</v>
      </c>
      <c r="BG301" s="241">
        <f>IF(N301="zákl. přenesená",J301,0)</f>
        <v>0</v>
      </c>
      <c r="BH301" s="241">
        <f>IF(N301="sníž. přenesená",J301,0)</f>
        <v>0</v>
      </c>
      <c r="BI301" s="241">
        <f>IF(N301="nulová",J301,0)</f>
        <v>0</v>
      </c>
      <c r="BJ301" s="20" t="s">
        <v>83</v>
      </c>
      <c r="BK301" s="241">
        <f>ROUND(I301*H301,2)</f>
        <v>0</v>
      </c>
      <c r="BL301" s="20" t="s">
        <v>266</v>
      </c>
      <c r="BM301" s="240" t="s">
        <v>1473</v>
      </c>
    </row>
    <row r="302" s="13" customFormat="1">
      <c r="A302" s="13"/>
      <c r="B302" s="242"/>
      <c r="C302" s="243"/>
      <c r="D302" s="244" t="s">
        <v>160</v>
      </c>
      <c r="E302" s="245" t="s">
        <v>19</v>
      </c>
      <c r="F302" s="246" t="s">
        <v>1474</v>
      </c>
      <c r="G302" s="243"/>
      <c r="H302" s="247">
        <v>12</v>
      </c>
      <c r="I302" s="248"/>
      <c r="J302" s="243"/>
      <c r="K302" s="243"/>
      <c r="L302" s="249"/>
      <c r="M302" s="250"/>
      <c r="N302" s="251"/>
      <c r="O302" s="251"/>
      <c r="P302" s="251"/>
      <c r="Q302" s="251"/>
      <c r="R302" s="251"/>
      <c r="S302" s="251"/>
      <c r="T302" s="252"/>
      <c r="U302" s="13"/>
      <c r="V302" s="13"/>
      <c r="W302" s="13"/>
      <c r="X302" s="13"/>
      <c r="Y302" s="13"/>
      <c r="Z302" s="13"/>
      <c r="AA302" s="13"/>
      <c r="AB302" s="13"/>
      <c r="AC302" s="13"/>
      <c r="AD302" s="13"/>
      <c r="AE302" s="13"/>
      <c r="AT302" s="253" t="s">
        <v>160</v>
      </c>
      <c r="AU302" s="253" t="s">
        <v>86</v>
      </c>
      <c r="AV302" s="13" t="s">
        <v>86</v>
      </c>
      <c r="AW302" s="13" t="s">
        <v>37</v>
      </c>
      <c r="AX302" s="13" t="s">
        <v>83</v>
      </c>
      <c r="AY302" s="253" t="s">
        <v>151</v>
      </c>
    </row>
    <row r="303" s="2" customFormat="1" ht="16.5" customHeight="1">
      <c r="A303" s="41"/>
      <c r="B303" s="42"/>
      <c r="C303" s="229" t="s">
        <v>777</v>
      </c>
      <c r="D303" s="229" t="s">
        <v>154</v>
      </c>
      <c r="E303" s="230" t="s">
        <v>1475</v>
      </c>
      <c r="F303" s="231" t="s">
        <v>1476</v>
      </c>
      <c r="G303" s="232" t="s">
        <v>164</v>
      </c>
      <c r="H303" s="233">
        <v>3</v>
      </c>
      <c r="I303" s="234"/>
      <c r="J303" s="235">
        <f>ROUND(I303*H303,2)</f>
        <v>0</v>
      </c>
      <c r="K303" s="231" t="s">
        <v>19</v>
      </c>
      <c r="L303" s="47"/>
      <c r="M303" s="236" t="s">
        <v>19</v>
      </c>
      <c r="N303" s="237" t="s">
        <v>47</v>
      </c>
      <c r="O303" s="87"/>
      <c r="P303" s="238">
        <f>O303*H303</f>
        <v>0</v>
      </c>
      <c r="Q303" s="238">
        <v>9.0000000000000006E-05</v>
      </c>
      <c r="R303" s="238">
        <f>Q303*H303</f>
        <v>0.00027</v>
      </c>
      <c r="S303" s="238">
        <v>0</v>
      </c>
      <c r="T303" s="239">
        <f>S303*H303</f>
        <v>0</v>
      </c>
      <c r="U303" s="41"/>
      <c r="V303" s="41"/>
      <c r="W303" s="41"/>
      <c r="X303" s="41"/>
      <c r="Y303" s="41"/>
      <c r="Z303" s="41"/>
      <c r="AA303" s="41"/>
      <c r="AB303" s="41"/>
      <c r="AC303" s="41"/>
      <c r="AD303" s="41"/>
      <c r="AE303" s="41"/>
      <c r="AR303" s="240" t="s">
        <v>266</v>
      </c>
      <c r="AT303" s="240" t="s">
        <v>154</v>
      </c>
      <c r="AU303" s="240" t="s">
        <v>86</v>
      </c>
      <c r="AY303" s="20" t="s">
        <v>151</v>
      </c>
      <c r="BE303" s="241">
        <f>IF(N303="základní",J303,0)</f>
        <v>0</v>
      </c>
      <c r="BF303" s="241">
        <f>IF(N303="snížená",J303,0)</f>
        <v>0</v>
      </c>
      <c r="BG303" s="241">
        <f>IF(N303="zákl. přenesená",J303,0)</f>
        <v>0</v>
      </c>
      <c r="BH303" s="241">
        <f>IF(N303="sníž. přenesená",J303,0)</f>
        <v>0</v>
      </c>
      <c r="BI303" s="241">
        <f>IF(N303="nulová",J303,0)</f>
        <v>0</v>
      </c>
      <c r="BJ303" s="20" t="s">
        <v>83</v>
      </c>
      <c r="BK303" s="241">
        <f>ROUND(I303*H303,2)</f>
        <v>0</v>
      </c>
      <c r="BL303" s="20" t="s">
        <v>266</v>
      </c>
      <c r="BM303" s="240" t="s">
        <v>1477</v>
      </c>
    </row>
    <row r="304" s="13" customFormat="1">
      <c r="A304" s="13"/>
      <c r="B304" s="242"/>
      <c r="C304" s="243"/>
      <c r="D304" s="244" t="s">
        <v>160</v>
      </c>
      <c r="E304" s="245" t="s">
        <v>19</v>
      </c>
      <c r="F304" s="246" t="s">
        <v>1478</v>
      </c>
      <c r="G304" s="243"/>
      <c r="H304" s="247">
        <v>3</v>
      </c>
      <c r="I304" s="248"/>
      <c r="J304" s="243"/>
      <c r="K304" s="243"/>
      <c r="L304" s="249"/>
      <c r="M304" s="250"/>
      <c r="N304" s="251"/>
      <c r="O304" s="251"/>
      <c r="P304" s="251"/>
      <c r="Q304" s="251"/>
      <c r="R304" s="251"/>
      <c r="S304" s="251"/>
      <c r="T304" s="252"/>
      <c r="U304" s="13"/>
      <c r="V304" s="13"/>
      <c r="W304" s="13"/>
      <c r="X304" s="13"/>
      <c r="Y304" s="13"/>
      <c r="Z304" s="13"/>
      <c r="AA304" s="13"/>
      <c r="AB304" s="13"/>
      <c r="AC304" s="13"/>
      <c r="AD304" s="13"/>
      <c r="AE304" s="13"/>
      <c r="AT304" s="253" t="s">
        <v>160</v>
      </c>
      <c r="AU304" s="253" t="s">
        <v>86</v>
      </c>
      <c r="AV304" s="13" t="s">
        <v>86</v>
      </c>
      <c r="AW304" s="13" t="s">
        <v>37</v>
      </c>
      <c r="AX304" s="13" t="s">
        <v>83</v>
      </c>
      <c r="AY304" s="253" t="s">
        <v>151</v>
      </c>
    </row>
    <row r="305" s="2" customFormat="1" ht="24" customHeight="1">
      <c r="A305" s="41"/>
      <c r="B305" s="42"/>
      <c r="C305" s="229" t="s">
        <v>782</v>
      </c>
      <c r="D305" s="229" t="s">
        <v>154</v>
      </c>
      <c r="E305" s="230" t="s">
        <v>695</v>
      </c>
      <c r="F305" s="231" t="s">
        <v>696</v>
      </c>
      <c r="G305" s="232" t="s">
        <v>180</v>
      </c>
      <c r="H305" s="233">
        <v>1.738</v>
      </c>
      <c r="I305" s="234"/>
      <c r="J305" s="235">
        <f>ROUND(I305*H305,2)</f>
        <v>0</v>
      </c>
      <c r="K305" s="231" t="s">
        <v>165</v>
      </c>
      <c r="L305" s="47"/>
      <c r="M305" s="236" t="s">
        <v>19</v>
      </c>
      <c r="N305" s="237" t="s">
        <v>47</v>
      </c>
      <c r="O305" s="87"/>
      <c r="P305" s="238">
        <f>O305*H305</f>
        <v>0</v>
      </c>
      <c r="Q305" s="238">
        <v>0</v>
      </c>
      <c r="R305" s="238">
        <f>Q305*H305</f>
        <v>0</v>
      </c>
      <c r="S305" s="238">
        <v>0</v>
      </c>
      <c r="T305" s="239">
        <f>S305*H305</f>
        <v>0</v>
      </c>
      <c r="U305" s="41"/>
      <c r="V305" s="41"/>
      <c r="W305" s="41"/>
      <c r="X305" s="41"/>
      <c r="Y305" s="41"/>
      <c r="Z305" s="41"/>
      <c r="AA305" s="41"/>
      <c r="AB305" s="41"/>
      <c r="AC305" s="41"/>
      <c r="AD305" s="41"/>
      <c r="AE305" s="41"/>
      <c r="AR305" s="240" t="s">
        <v>266</v>
      </c>
      <c r="AT305" s="240" t="s">
        <v>154</v>
      </c>
      <c r="AU305" s="240" t="s">
        <v>86</v>
      </c>
      <c r="AY305" s="20" t="s">
        <v>151</v>
      </c>
      <c r="BE305" s="241">
        <f>IF(N305="základní",J305,0)</f>
        <v>0</v>
      </c>
      <c r="BF305" s="241">
        <f>IF(N305="snížená",J305,0)</f>
        <v>0</v>
      </c>
      <c r="BG305" s="241">
        <f>IF(N305="zákl. přenesená",J305,0)</f>
        <v>0</v>
      </c>
      <c r="BH305" s="241">
        <f>IF(N305="sníž. přenesená",J305,0)</f>
        <v>0</v>
      </c>
      <c r="BI305" s="241">
        <f>IF(N305="nulová",J305,0)</f>
        <v>0</v>
      </c>
      <c r="BJ305" s="20" t="s">
        <v>83</v>
      </c>
      <c r="BK305" s="241">
        <f>ROUND(I305*H305,2)</f>
        <v>0</v>
      </c>
      <c r="BL305" s="20" t="s">
        <v>266</v>
      </c>
      <c r="BM305" s="240" t="s">
        <v>1479</v>
      </c>
    </row>
    <row r="306" s="2" customFormat="1">
      <c r="A306" s="41"/>
      <c r="B306" s="42"/>
      <c r="C306" s="43"/>
      <c r="D306" s="244" t="s">
        <v>167</v>
      </c>
      <c r="E306" s="43"/>
      <c r="F306" s="254" t="s">
        <v>698</v>
      </c>
      <c r="G306" s="43"/>
      <c r="H306" s="43"/>
      <c r="I306" s="149"/>
      <c r="J306" s="43"/>
      <c r="K306" s="43"/>
      <c r="L306" s="47"/>
      <c r="M306" s="255"/>
      <c r="N306" s="256"/>
      <c r="O306" s="87"/>
      <c r="P306" s="87"/>
      <c r="Q306" s="87"/>
      <c r="R306" s="87"/>
      <c r="S306" s="87"/>
      <c r="T306" s="88"/>
      <c r="U306" s="41"/>
      <c r="V306" s="41"/>
      <c r="W306" s="41"/>
      <c r="X306" s="41"/>
      <c r="Y306" s="41"/>
      <c r="Z306" s="41"/>
      <c r="AA306" s="41"/>
      <c r="AB306" s="41"/>
      <c r="AC306" s="41"/>
      <c r="AD306" s="41"/>
      <c r="AE306" s="41"/>
      <c r="AT306" s="20" t="s">
        <v>167</v>
      </c>
      <c r="AU306" s="20" t="s">
        <v>86</v>
      </c>
    </row>
    <row r="307" s="12" customFormat="1" ht="22.8" customHeight="1">
      <c r="A307" s="12"/>
      <c r="B307" s="213"/>
      <c r="C307" s="214"/>
      <c r="D307" s="215" t="s">
        <v>75</v>
      </c>
      <c r="E307" s="227" t="s">
        <v>1480</v>
      </c>
      <c r="F307" s="227" t="s">
        <v>1481</v>
      </c>
      <c r="G307" s="214"/>
      <c r="H307" s="214"/>
      <c r="I307" s="217"/>
      <c r="J307" s="228">
        <f>BK307</f>
        <v>0</v>
      </c>
      <c r="K307" s="214"/>
      <c r="L307" s="219"/>
      <c r="M307" s="220"/>
      <c r="N307" s="221"/>
      <c r="O307" s="221"/>
      <c r="P307" s="222">
        <f>SUM(P308:P312)</f>
        <v>0</v>
      </c>
      <c r="Q307" s="221"/>
      <c r="R307" s="222">
        <f>SUM(R308:R312)</f>
        <v>0.091999999999999998</v>
      </c>
      <c r="S307" s="221"/>
      <c r="T307" s="223">
        <f>SUM(T308:T312)</f>
        <v>0</v>
      </c>
      <c r="U307" s="12"/>
      <c r="V307" s="12"/>
      <c r="W307" s="12"/>
      <c r="X307" s="12"/>
      <c r="Y307" s="12"/>
      <c r="Z307" s="12"/>
      <c r="AA307" s="12"/>
      <c r="AB307" s="12"/>
      <c r="AC307" s="12"/>
      <c r="AD307" s="12"/>
      <c r="AE307" s="12"/>
      <c r="AR307" s="224" t="s">
        <v>86</v>
      </c>
      <c r="AT307" s="225" t="s">
        <v>75</v>
      </c>
      <c r="AU307" s="225" t="s">
        <v>83</v>
      </c>
      <c r="AY307" s="224" t="s">
        <v>151</v>
      </c>
      <c r="BK307" s="226">
        <f>SUM(BK308:BK312)</f>
        <v>0</v>
      </c>
    </row>
    <row r="308" s="2" customFormat="1" ht="24" customHeight="1">
      <c r="A308" s="41"/>
      <c r="B308" s="42"/>
      <c r="C308" s="229" t="s">
        <v>787</v>
      </c>
      <c r="D308" s="229" t="s">
        <v>154</v>
      </c>
      <c r="E308" s="230" t="s">
        <v>1482</v>
      </c>
      <c r="F308" s="231" t="s">
        <v>1483</v>
      </c>
      <c r="G308" s="232" t="s">
        <v>633</v>
      </c>
      <c r="H308" s="233">
        <v>10</v>
      </c>
      <c r="I308" s="234"/>
      <c r="J308" s="235">
        <f>ROUND(I308*H308,2)</f>
        <v>0</v>
      </c>
      <c r="K308" s="231" t="s">
        <v>165</v>
      </c>
      <c r="L308" s="47"/>
      <c r="M308" s="236" t="s">
        <v>19</v>
      </c>
      <c r="N308" s="237" t="s">
        <v>47</v>
      </c>
      <c r="O308" s="87"/>
      <c r="P308" s="238">
        <f>O308*H308</f>
        <v>0</v>
      </c>
      <c r="Q308" s="238">
        <v>0.0091999999999999998</v>
      </c>
      <c r="R308" s="238">
        <f>Q308*H308</f>
        <v>0.091999999999999998</v>
      </c>
      <c r="S308" s="238">
        <v>0</v>
      </c>
      <c r="T308" s="239">
        <f>S308*H308</f>
        <v>0</v>
      </c>
      <c r="U308" s="41"/>
      <c r="V308" s="41"/>
      <c r="W308" s="41"/>
      <c r="X308" s="41"/>
      <c r="Y308" s="41"/>
      <c r="Z308" s="41"/>
      <c r="AA308" s="41"/>
      <c r="AB308" s="41"/>
      <c r="AC308" s="41"/>
      <c r="AD308" s="41"/>
      <c r="AE308" s="41"/>
      <c r="AR308" s="240" t="s">
        <v>266</v>
      </c>
      <c r="AT308" s="240" t="s">
        <v>154</v>
      </c>
      <c r="AU308" s="240" t="s">
        <v>86</v>
      </c>
      <c r="AY308" s="20" t="s">
        <v>151</v>
      </c>
      <c r="BE308" s="241">
        <f>IF(N308="základní",J308,0)</f>
        <v>0</v>
      </c>
      <c r="BF308" s="241">
        <f>IF(N308="snížená",J308,0)</f>
        <v>0</v>
      </c>
      <c r="BG308" s="241">
        <f>IF(N308="zákl. přenesená",J308,0)</f>
        <v>0</v>
      </c>
      <c r="BH308" s="241">
        <f>IF(N308="sníž. přenesená",J308,0)</f>
        <v>0</v>
      </c>
      <c r="BI308" s="241">
        <f>IF(N308="nulová",J308,0)</f>
        <v>0</v>
      </c>
      <c r="BJ308" s="20" t="s">
        <v>83</v>
      </c>
      <c r="BK308" s="241">
        <f>ROUND(I308*H308,2)</f>
        <v>0</v>
      </c>
      <c r="BL308" s="20" t="s">
        <v>266</v>
      </c>
      <c r="BM308" s="240" t="s">
        <v>1484</v>
      </c>
    </row>
    <row r="309" s="2" customFormat="1">
      <c r="A309" s="41"/>
      <c r="B309" s="42"/>
      <c r="C309" s="43"/>
      <c r="D309" s="244" t="s">
        <v>167</v>
      </c>
      <c r="E309" s="43"/>
      <c r="F309" s="254" t="s">
        <v>1485</v>
      </c>
      <c r="G309" s="43"/>
      <c r="H309" s="43"/>
      <c r="I309" s="149"/>
      <c r="J309" s="43"/>
      <c r="K309" s="43"/>
      <c r="L309" s="47"/>
      <c r="M309" s="255"/>
      <c r="N309" s="256"/>
      <c r="O309" s="87"/>
      <c r="P309" s="87"/>
      <c r="Q309" s="87"/>
      <c r="R309" s="87"/>
      <c r="S309" s="87"/>
      <c r="T309" s="88"/>
      <c r="U309" s="41"/>
      <c r="V309" s="41"/>
      <c r="W309" s="41"/>
      <c r="X309" s="41"/>
      <c r="Y309" s="41"/>
      <c r="Z309" s="41"/>
      <c r="AA309" s="41"/>
      <c r="AB309" s="41"/>
      <c r="AC309" s="41"/>
      <c r="AD309" s="41"/>
      <c r="AE309" s="41"/>
      <c r="AT309" s="20" t="s">
        <v>167</v>
      </c>
      <c r="AU309" s="20" t="s">
        <v>86</v>
      </c>
    </row>
    <row r="310" s="13" customFormat="1">
      <c r="A310" s="13"/>
      <c r="B310" s="242"/>
      <c r="C310" s="243"/>
      <c r="D310" s="244" t="s">
        <v>160</v>
      </c>
      <c r="E310" s="245" t="s">
        <v>19</v>
      </c>
      <c r="F310" s="246" t="s">
        <v>1371</v>
      </c>
      <c r="G310" s="243"/>
      <c r="H310" s="247">
        <v>10</v>
      </c>
      <c r="I310" s="248"/>
      <c r="J310" s="243"/>
      <c r="K310" s="243"/>
      <c r="L310" s="249"/>
      <c r="M310" s="250"/>
      <c r="N310" s="251"/>
      <c r="O310" s="251"/>
      <c r="P310" s="251"/>
      <c r="Q310" s="251"/>
      <c r="R310" s="251"/>
      <c r="S310" s="251"/>
      <c r="T310" s="252"/>
      <c r="U310" s="13"/>
      <c r="V310" s="13"/>
      <c r="W310" s="13"/>
      <c r="X310" s="13"/>
      <c r="Y310" s="13"/>
      <c r="Z310" s="13"/>
      <c r="AA310" s="13"/>
      <c r="AB310" s="13"/>
      <c r="AC310" s="13"/>
      <c r="AD310" s="13"/>
      <c r="AE310" s="13"/>
      <c r="AT310" s="253" t="s">
        <v>160</v>
      </c>
      <c r="AU310" s="253" t="s">
        <v>86</v>
      </c>
      <c r="AV310" s="13" t="s">
        <v>86</v>
      </c>
      <c r="AW310" s="13" t="s">
        <v>37</v>
      </c>
      <c r="AX310" s="13" t="s">
        <v>83</v>
      </c>
      <c r="AY310" s="253" t="s">
        <v>151</v>
      </c>
    </row>
    <row r="311" s="2" customFormat="1" ht="24" customHeight="1">
      <c r="A311" s="41"/>
      <c r="B311" s="42"/>
      <c r="C311" s="229" t="s">
        <v>792</v>
      </c>
      <c r="D311" s="229" t="s">
        <v>154</v>
      </c>
      <c r="E311" s="230" t="s">
        <v>1486</v>
      </c>
      <c r="F311" s="231" t="s">
        <v>1487</v>
      </c>
      <c r="G311" s="232" t="s">
        <v>180</v>
      </c>
      <c r="H311" s="233">
        <v>0.091999999999999998</v>
      </c>
      <c r="I311" s="234"/>
      <c r="J311" s="235">
        <f>ROUND(I311*H311,2)</f>
        <v>0</v>
      </c>
      <c r="K311" s="231" t="s">
        <v>165</v>
      </c>
      <c r="L311" s="47"/>
      <c r="M311" s="236" t="s">
        <v>19</v>
      </c>
      <c r="N311" s="237" t="s">
        <v>47</v>
      </c>
      <c r="O311" s="87"/>
      <c r="P311" s="238">
        <f>O311*H311</f>
        <v>0</v>
      </c>
      <c r="Q311" s="238">
        <v>0</v>
      </c>
      <c r="R311" s="238">
        <f>Q311*H311</f>
        <v>0</v>
      </c>
      <c r="S311" s="238">
        <v>0</v>
      </c>
      <c r="T311" s="239">
        <f>S311*H311</f>
        <v>0</v>
      </c>
      <c r="U311" s="41"/>
      <c r="V311" s="41"/>
      <c r="W311" s="41"/>
      <c r="X311" s="41"/>
      <c r="Y311" s="41"/>
      <c r="Z311" s="41"/>
      <c r="AA311" s="41"/>
      <c r="AB311" s="41"/>
      <c r="AC311" s="41"/>
      <c r="AD311" s="41"/>
      <c r="AE311" s="41"/>
      <c r="AR311" s="240" t="s">
        <v>266</v>
      </c>
      <c r="AT311" s="240" t="s">
        <v>154</v>
      </c>
      <c r="AU311" s="240" t="s">
        <v>86</v>
      </c>
      <c r="AY311" s="20" t="s">
        <v>151</v>
      </c>
      <c r="BE311" s="241">
        <f>IF(N311="základní",J311,0)</f>
        <v>0</v>
      </c>
      <c r="BF311" s="241">
        <f>IF(N311="snížená",J311,0)</f>
        <v>0</v>
      </c>
      <c r="BG311" s="241">
        <f>IF(N311="zákl. přenesená",J311,0)</f>
        <v>0</v>
      </c>
      <c r="BH311" s="241">
        <f>IF(N311="sníž. přenesená",J311,0)</f>
        <v>0</v>
      </c>
      <c r="BI311" s="241">
        <f>IF(N311="nulová",J311,0)</f>
        <v>0</v>
      </c>
      <c r="BJ311" s="20" t="s">
        <v>83</v>
      </c>
      <c r="BK311" s="241">
        <f>ROUND(I311*H311,2)</f>
        <v>0</v>
      </c>
      <c r="BL311" s="20" t="s">
        <v>266</v>
      </c>
      <c r="BM311" s="240" t="s">
        <v>1488</v>
      </c>
    </row>
    <row r="312" s="2" customFormat="1">
      <c r="A312" s="41"/>
      <c r="B312" s="42"/>
      <c r="C312" s="43"/>
      <c r="D312" s="244" t="s">
        <v>167</v>
      </c>
      <c r="E312" s="43"/>
      <c r="F312" s="254" t="s">
        <v>834</v>
      </c>
      <c r="G312" s="43"/>
      <c r="H312" s="43"/>
      <c r="I312" s="149"/>
      <c r="J312" s="43"/>
      <c r="K312" s="43"/>
      <c r="L312" s="47"/>
      <c r="M312" s="255"/>
      <c r="N312" s="256"/>
      <c r="O312" s="87"/>
      <c r="P312" s="87"/>
      <c r="Q312" s="87"/>
      <c r="R312" s="87"/>
      <c r="S312" s="87"/>
      <c r="T312" s="88"/>
      <c r="U312" s="41"/>
      <c r="V312" s="41"/>
      <c r="W312" s="41"/>
      <c r="X312" s="41"/>
      <c r="Y312" s="41"/>
      <c r="Z312" s="41"/>
      <c r="AA312" s="41"/>
      <c r="AB312" s="41"/>
      <c r="AC312" s="41"/>
      <c r="AD312" s="41"/>
      <c r="AE312" s="41"/>
      <c r="AT312" s="20" t="s">
        <v>167</v>
      </c>
      <c r="AU312" s="20" t="s">
        <v>86</v>
      </c>
    </row>
    <row r="313" s="12" customFormat="1" ht="22.8" customHeight="1">
      <c r="A313" s="12"/>
      <c r="B313" s="213"/>
      <c r="C313" s="214"/>
      <c r="D313" s="215" t="s">
        <v>75</v>
      </c>
      <c r="E313" s="227" t="s">
        <v>1489</v>
      </c>
      <c r="F313" s="227" t="s">
        <v>1490</v>
      </c>
      <c r="G313" s="214"/>
      <c r="H313" s="214"/>
      <c r="I313" s="217"/>
      <c r="J313" s="228">
        <f>BK313</f>
        <v>0</v>
      </c>
      <c r="K313" s="214"/>
      <c r="L313" s="219"/>
      <c r="M313" s="220"/>
      <c r="N313" s="221"/>
      <c r="O313" s="221"/>
      <c r="P313" s="222">
        <f>SUM(P314:P319)</f>
        <v>0</v>
      </c>
      <c r="Q313" s="221"/>
      <c r="R313" s="222">
        <f>SUM(R314:R319)</f>
        <v>0.080199999999999994</v>
      </c>
      <c r="S313" s="221"/>
      <c r="T313" s="223">
        <f>SUM(T314:T319)</f>
        <v>0</v>
      </c>
      <c r="U313" s="12"/>
      <c r="V313" s="12"/>
      <c r="W313" s="12"/>
      <c r="X313" s="12"/>
      <c r="Y313" s="12"/>
      <c r="Z313" s="12"/>
      <c r="AA313" s="12"/>
      <c r="AB313" s="12"/>
      <c r="AC313" s="12"/>
      <c r="AD313" s="12"/>
      <c r="AE313" s="12"/>
      <c r="AR313" s="224" t="s">
        <v>86</v>
      </c>
      <c r="AT313" s="225" t="s">
        <v>75</v>
      </c>
      <c r="AU313" s="225" t="s">
        <v>83</v>
      </c>
      <c r="AY313" s="224" t="s">
        <v>151</v>
      </c>
      <c r="BK313" s="226">
        <f>SUM(BK314:BK319)</f>
        <v>0</v>
      </c>
    </row>
    <row r="314" s="2" customFormat="1" ht="16.5" customHeight="1">
      <c r="A314" s="41"/>
      <c r="B314" s="42"/>
      <c r="C314" s="229" t="s">
        <v>799</v>
      </c>
      <c r="D314" s="229" t="s">
        <v>154</v>
      </c>
      <c r="E314" s="230" t="s">
        <v>1491</v>
      </c>
      <c r="F314" s="231" t="s">
        <v>1492</v>
      </c>
      <c r="G314" s="232" t="s">
        <v>164</v>
      </c>
      <c r="H314" s="233">
        <v>44</v>
      </c>
      <c r="I314" s="234"/>
      <c r="J314" s="235">
        <f>ROUND(I314*H314,2)</f>
        <v>0</v>
      </c>
      <c r="K314" s="231" t="s">
        <v>19</v>
      </c>
      <c r="L314" s="47"/>
      <c r="M314" s="236" t="s">
        <v>19</v>
      </c>
      <c r="N314" s="237" t="s">
        <v>47</v>
      </c>
      <c r="O314" s="87"/>
      <c r="P314" s="238">
        <f>O314*H314</f>
        <v>0</v>
      </c>
      <c r="Q314" s="238">
        <v>0.0010499999999999999</v>
      </c>
      <c r="R314" s="238">
        <f>Q314*H314</f>
        <v>0.046199999999999998</v>
      </c>
      <c r="S314" s="238">
        <v>0</v>
      </c>
      <c r="T314" s="239">
        <f>S314*H314</f>
        <v>0</v>
      </c>
      <c r="U314" s="41"/>
      <c r="V314" s="41"/>
      <c r="W314" s="41"/>
      <c r="X314" s="41"/>
      <c r="Y314" s="41"/>
      <c r="Z314" s="41"/>
      <c r="AA314" s="41"/>
      <c r="AB314" s="41"/>
      <c r="AC314" s="41"/>
      <c r="AD314" s="41"/>
      <c r="AE314" s="41"/>
      <c r="AR314" s="240" t="s">
        <v>266</v>
      </c>
      <c r="AT314" s="240" t="s">
        <v>154</v>
      </c>
      <c r="AU314" s="240" t="s">
        <v>86</v>
      </c>
      <c r="AY314" s="20" t="s">
        <v>151</v>
      </c>
      <c r="BE314" s="241">
        <f>IF(N314="základní",J314,0)</f>
        <v>0</v>
      </c>
      <c r="BF314" s="241">
        <f>IF(N314="snížená",J314,0)</f>
        <v>0</v>
      </c>
      <c r="BG314" s="241">
        <f>IF(N314="zákl. přenesená",J314,0)</f>
        <v>0</v>
      </c>
      <c r="BH314" s="241">
        <f>IF(N314="sníž. přenesená",J314,0)</f>
        <v>0</v>
      </c>
      <c r="BI314" s="241">
        <f>IF(N314="nulová",J314,0)</f>
        <v>0</v>
      </c>
      <c r="BJ314" s="20" t="s">
        <v>83</v>
      </c>
      <c r="BK314" s="241">
        <f>ROUND(I314*H314,2)</f>
        <v>0</v>
      </c>
      <c r="BL314" s="20" t="s">
        <v>266</v>
      </c>
      <c r="BM314" s="240" t="s">
        <v>1493</v>
      </c>
    </row>
    <row r="315" s="13" customFormat="1">
      <c r="A315" s="13"/>
      <c r="B315" s="242"/>
      <c r="C315" s="243"/>
      <c r="D315" s="244" t="s">
        <v>160</v>
      </c>
      <c r="E315" s="245" t="s">
        <v>19</v>
      </c>
      <c r="F315" s="246" t="s">
        <v>1494</v>
      </c>
      <c r="G315" s="243"/>
      <c r="H315" s="247">
        <v>27</v>
      </c>
      <c r="I315" s="248"/>
      <c r="J315" s="243"/>
      <c r="K315" s="243"/>
      <c r="L315" s="249"/>
      <c r="M315" s="250"/>
      <c r="N315" s="251"/>
      <c r="O315" s="251"/>
      <c r="P315" s="251"/>
      <c r="Q315" s="251"/>
      <c r="R315" s="251"/>
      <c r="S315" s="251"/>
      <c r="T315" s="252"/>
      <c r="U315" s="13"/>
      <c r="V315" s="13"/>
      <c r="W315" s="13"/>
      <c r="X315" s="13"/>
      <c r="Y315" s="13"/>
      <c r="Z315" s="13"/>
      <c r="AA315" s="13"/>
      <c r="AB315" s="13"/>
      <c r="AC315" s="13"/>
      <c r="AD315" s="13"/>
      <c r="AE315" s="13"/>
      <c r="AT315" s="253" t="s">
        <v>160</v>
      </c>
      <c r="AU315" s="253" t="s">
        <v>86</v>
      </c>
      <c r="AV315" s="13" t="s">
        <v>86</v>
      </c>
      <c r="AW315" s="13" t="s">
        <v>37</v>
      </c>
      <c r="AX315" s="13" t="s">
        <v>76</v>
      </c>
      <c r="AY315" s="253" t="s">
        <v>151</v>
      </c>
    </row>
    <row r="316" s="13" customFormat="1">
      <c r="A316" s="13"/>
      <c r="B316" s="242"/>
      <c r="C316" s="243"/>
      <c r="D316" s="244" t="s">
        <v>160</v>
      </c>
      <c r="E316" s="245" t="s">
        <v>19</v>
      </c>
      <c r="F316" s="246" t="s">
        <v>1495</v>
      </c>
      <c r="G316" s="243"/>
      <c r="H316" s="247">
        <v>17</v>
      </c>
      <c r="I316" s="248"/>
      <c r="J316" s="243"/>
      <c r="K316" s="243"/>
      <c r="L316" s="249"/>
      <c r="M316" s="250"/>
      <c r="N316" s="251"/>
      <c r="O316" s="251"/>
      <c r="P316" s="251"/>
      <c r="Q316" s="251"/>
      <c r="R316" s="251"/>
      <c r="S316" s="251"/>
      <c r="T316" s="252"/>
      <c r="U316" s="13"/>
      <c r="V316" s="13"/>
      <c r="W316" s="13"/>
      <c r="X316" s="13"/>
      <c r="Y316" s="13"/>
      <c r="Z316" s="13"/>
      <c r="AA316" s="13"/>
      <c r="AB316" s="13"/>
      <c r="AC316" s="13"/>
      <c r="AD316" s="13"/>
      <c r="AE316" s="13"/>
      <c r="AT316" s="253" t="s">
        <v>160</v>
      </c>
      <c r="AU316" s="253" t="s">
        <v>86</v>
      </c>
      <c r="AV316" s="13" t="s">
        <v>86</v>
      </c>
      <c r="AW316" s="13" t="s">
        <v>37</v>
      </c>
      <c r="AX316" s="13" t="s">
        <v>76</v>
      </c>
      <c r="AY316" s="253" t="s">
        <v>151</v>
      </c>
    </row>
    <row r="317" s="15" customFormat="1">
      <c r="A317" s="15"/>
      <c r="B317" s="267"/>
      <c r="C317" s="268"/>
      <c r="D317" s="244" t="s">
        <v>160</v>
      </c>
      <c r="E317" s="269" t="s">
        <v>19</v>
      </c>
      <c r="F317" s="270" t="s">
        <v>172</v>
      </c>
      <c r="G317" s="268"/>
      <c r="H317" s="271">
        <v>44</v>
      </c>
      <c r="I317" s="272"/>
      <c r="J317" s="268"/>
      <c r="K317" s="268"/>
      <c r="L317" s="273"/>
      <c r="M317" s="274"/>
      <c r="N317" s="275"/>
      <c r="O317" s="275"/>
      <c r="P317" s="275"/>
      <c r="Q317" s="275"/>
      <c r="R317" s="275"/>
      <c r="S317" s="275"/>
      <c r="T317" s="276"/>
      <c r="U317" s="15"/>
      <c r="V317" s="15"/>
      <c r="W317" s="15"/>
      <c r="X317" s="15"/>
      <c r="Y317" s="15"/>
      <c r="Z317" s="15"/>
      <c r="AA317" s="15"/>
      <c r="AB317" s="15"/>
      <c r="AC317" s="15"/>
      <c r="AD317" s="15"/>
      <c r="AE317" s="15"/>
      <c r="AT317" s="277" t="s">
        <v>160</v>
      </c>
      <c r="AU317" s="277" t="s">
        <v>86</v>
      </c>
      <c r="AV317" s="15" t="s">
        <v>158</v>
      </c>
      <c r="AW317" s="15" t="s">
        <v>37</v>
      </c>
      <c r="AX317" s="15" t="s">
        <v>83</v>
      </c>
      <c r="AY317" s="277" t="s">
        <v>151</v>
      </c>
    </row>
    <row r="318" s="2" customFormat="1" ht="16.5" customHeight="1">
      <c r="A318" s="41"/>
      <c r="B318" s="42"/>
      <c r="C318" s="229" t="s">
        <v>803</v>
      </c>
      <c r="D318" s="229" t="s">
        <v>154</v>
      </c>
      <c r="E318" s="230" t="s">
        <v>1496</v>
      </c>
      <c r="F318" s="231" t="s">
        <v>1497</v>
      </c>
      <c r="G318" s="232" t="s">
        <v>164</v>
      </c>
      <c r="H318" s="233">
        <v>40</v>
      </c>
      <c r="I318" s="234"/>
      <c r="J318" s="235">
        <f>ROUND(I318*H318,2)</f>
        <v>0</v>
      </c>
      <c r="K318" s="231" t="s">
        <v>19</v>
      </c>
      <c r="L318" s="47"/>
      <c r="M318" s="236" t="s">
        <v>19</v>
      </c>
      <c r="N318" s="237" t="s">
        <v>47</v>
      </c>
      <c r="O318" s="87"/>
      <c r="P318" s="238">
        <f>O318*H318</f>
        <v>0</v>
      </c>
      <c r="Q318" s="238">
        <v>0.00084999999999999995</v>
      </c>
      <c r="R318" s="238">
        <f>Q318*H318</f>
        <v>0.033999999999999996</v>
      </c>
      <c r="S318" s="238">
        <v>0</v>
      </c>
      <c r="T318" s="239">
        <f>S318*H318</f>
        <v>0</v>
      </c>
      <c r="U318" s="41"/>
      <c r="V318" s="41"/>
      <c r="W318" s="41"/>
      <c r="X318" s="41"/>
      <c r="Y318" s="41"/>
      <c r="Z318" s="41"/>
      <c r="AA318" s="41"/>
      <c r="AB318" s="41"/>
      <c r="AC318" s="41"/>
      <c r="AD318" s="41"/>
      <c r="AE318" s="41"/>
      <c r="AR318" s="240" t="s">
        <v>266</v>
      </c>
      <c r="AT318" s="240" t="s">
        <v>154</v>
      </c>
      <c r="AU318" s="240" t="s">
        <v>86</v>
      </c>
      <c r="AY318" s="20" t="s">
        <v>151</v>
      </c>
      <c r="BE318" s="241">
        <f>IF(N318="základní",J318,0)</f>
        <v>0</v>
      </c>
      <c r="BF318" s="241">
        <f>IF(N318="snížená",J318,0)</f>
        <v>0</v>
      </c>
      <c r="BG318" s="241">
        <f>IF(N318="zákl. přenesená",J318,0)</f>
        <v>0</v>
      </c>
      <c r="BH318" s="241">
        <f>IF(N318="sníž. přenesená",J318,0)</f>
        <v>0</v>
      </c>
      <c r="BI318" s="241">
        <f>IF(N318="nulová",J318,0)</f>
        <v>0</v>
      </c>
      <c r="BJ318" s="20" t="s">
        <v>83</v>
      </c>
      <c r="BK318" s="241">
        <f>ROUND(I318*H318,2)</f>
        <v>0</v>
      </c>
      <c r="BL318" s="20" t="s">
        <v>266</v>
      </c>
      <c r="BM318" s="240" t="s">
        <v>1498</v>
      </c>
    </row>
    <row r="319" s="13" customFormat="1">
      <c r="A319" s="13"/>
      <c r="B319" s="242"/>
      <c r="C319" s="243"/>
      <c r="D319" s="244" t="s">
        <v>160</v>
      </c>
      <c r="E319" s="245" t="s">
        <v>19</v>
      </c>
      <c r="F319" s="246" t="s">
        <v>1499</v>
      </c>
      <c r="G319" s="243"/>
      <c r="H319" s="247">
        <v>40</v>
      </c>
      <c r="I319" s="248"/>
      <c r="J319" s="243"/>
      <c r="K319" s="243"/>
      <c r="L319" s="249"/>
      <c r="M319" s="250"/>
      <c r="N319" s="251"/>
      <c r="O319" s="251"/>
      <c r="P319" s="251"/>
      <c r="Q319" s="251"/>
      <c r="R319" s="251"/>
      <c r="S319" s="251"/>
      <c r="T319" s="252"/>
      <c r="U319" s="13"/>
      <c r="V319" s="13"/>
      <c r="W319" s="13"/>
      <c r="X319" s="13"/>
      <c r="Y319" s="13"/>
      <c r="Z319" s="13"/>
      <c r="AA319" s="13"/>
      <c r="AB319" s="13"/>
      <c r="AC319" s="13"/>
      <c r="AD319" s="13"/>
      <c r="AE319" s="13"/>
      <c r="AT319" s="253" t="s">
        <v>160</v>
      </c>
      <c r="AU319" s="253" t="s">
        <v>86</v>
      </c>
      <c r="AV319" s="13" t="s">
        <v>86</v>
      </c>
      <c r="AW319" s="13" t="s">
        <v>37</v>
      </c>
      <c r="AX319" s="13" t="s">
        <v>83</v>
      </c>
      <c r="AY319" s="253" t="s">
        <v>151</v>
      </c>
    </row>
    <row r="320" s="12" customFormat="1" ht="22.8" customHeight="1">
      <c r="A320" s="12"/>
      <c r="B320" s="213"/>
      <c r="C320" s="214"/>
      <c r="D320" s="215" t="s">
        <v>75</v>
      </c>
      <c r="E320" s="227" t="s">
        <v>1500</v>
      </c>
      <c r="F320" s="227" t="s">
        <v>1501</v>
      </c>
      <c r="G320" s="214"/>
      <c r="H320" s="214"/>
      <c r="I320" s="217"/>
      <c r="J320" s="228">
        <f>BK320</f>
        <v>0</v>
      </c>
      <c r="K320" s="214"/>
      <c r="L320" s="219"/>
      <c r="M320" s="220"/>
      <c r="N320" s="221"/>
      <c r="O320" s="221"/>
      <c r="P320" s="222">
        <f>P321</f>
        <v>0</v>
      </c>
      <c r="Q320" s="221"/>
      <c r="R320" s="222">
        <f>R321</f>
        <v>0</v>
      </c>
      <c r="S320" s="221"/>
      <c r="T320" s="223">
        <f>T321</f>
        <v>0</v>
      </c>
      <c r="U320" s="12"/>
      <c r="V320" s="12"/>
      <c r="W320" s="12"/>
      <c r="X320" s="12"/>
      <c r="Y320" s="12"/>
      <c r="Z320" s="12"/>
      <c r="AA320" s="12"/>
      <c r="AB320" s="12"/>
      <c r="AC320" s="12"/>
      <c r="AD320" s="12"/>
      <c r="AE320" s="12"/>
      <c r="AR320" s="224" t="s">
        <v>86</v>
      </c>
      <c r="AT320" s="225" t="s">
        <v>75</v>
      </c>
      <c r="AU320" s="225" t="s">
        <v>83</v>
      </c>
      <c r="AY320" s="224" t="s">
        <v>151</v>
      </c>
      <c r="BK320" s="226">
        <f>BK321</f>
        <v>0</v>
      </c>
    </row>
    <row r="321" s="2" customFormat="1" ht="16.5" customHeight="1">
      <c r="A321" s="41"/>
      <c r="B321" s="42"/>
      <c r="C321" s="229" t="s">
        <v>808</v>
      </c>
      <c r="D321" s="229" t="s">
        <v>154</v>
      </c>
      <c r="E321" s="230" t="s">
        <v>1502</v>
      </c>
      <c r="F321" s="231" t="s">
        <v>1503</v>
      </c>
      <c r="G321" s="232" t="s">
        <v>164</v>
      </c>
      <c r="H321" s="233">
        <v>6</v>
      </c>
      <c r="I321" s="234"/>
      <c r="J321" s="235">
        <f>ROUND(I321*H321,2)</f>
        <v>0</v>
      </c>
      <c r="K321" s="231" t="s">
        <v>19</v>
      </c>
      <c r="L321" s="47"/>
      <c r="M321" s="236" t="s">
        <v>19</v>
      </c>
      <c r="N321" s="237" t="s">
        <v>47</v>
      </c>
      <c r="O321" s="87"/>
      <c r="P321" s="238">
        <f>O321*H321</f>
        <v>0</v>
      </c>
      <c r="Q321" s="238">
        <v>0</v>
      </c>
      <c r="R321" s="238">
        <f>Q321*H321</f>
        <v>0</v>
      </c>
      <c r="S321" s="238">
        <v>0</v>
      </c>
      <c r="T321" s="239">
        <f>S321*H321</f>
        <v>0</v>
      </c>
      <c r="U321" s="41"/>
      <c r="V321" s="41"/>
      <c r="W321" s="41"/>
      <c r="X321" s="41"/>
      <c r="Y321" s="41"/>
      <c r="Z321" s="41"/>
      <c r="AA321" s="41"/>
      <c r="AB321" s="41"/>
      <c r="AC321" s="41"/>
      <c r="AD321" s="41"/>
      <c r="AE321" s="41"/>
      <c r="AR321" s="240" t="s">
        <v>266</v>
      </c>
      <c r="AT321" s="240" t="s">
        <v>154</v>
      </c>
      <c r="AU321" s="240" t="s">
        <v>86</v>
      </c>
      <c r="AY321" s="20" t="s">
        <v>151</v>
      </c>
      <c r="BE321" s="241">
        <f>IF(N321="základní",J321,0)</f>
        <v>0</v>
      </c>
      <c r="BF321" s="241">
        <f>IF(N321="snížená",J321,0)</f>
        <v>0</v>
      </c>
      <c r="BG321" s="241">
        <f>IF(N321="zákl. přenesená",J321,0)</f>
        <v>0</v>
      </c>
      <c r="BH321" s="241">
        <f>IF(N321="sníž. přenesená",J321,0)</f>
        <v>0</v>
      </c>
      <c r="BI321" s="241">
        <f>IF(N321="nulová",J321,0)</f>
        <v>0</v>
      </c>
      <c r="BJ321" s="20" t="s">
        <v>83</v>
      </c>
      <c r="BK321" s="241">
        <f>ROUND(I321*H321,2)</f>
        <v>0</v>
      </c>
      <c r="BL321" s="20" t="s">
        <v>266</v>
      </c>
      <c r="BM321" s="240" t="s">
        <v>1504</v>
      </c>
    </row>
    <row r="322" s="12" customFormat="1" ht="22.8" customHeight="1">
      <c r="A322" s="12"/>
      <c r="B322" s="213"/>
      <c r="C322" s="214"/>
      <c r="D322" s="215" t="s">
        <v>75</v>
      </c>
      <c r="E322" s="227" t="s">
        <v>699</v>
      </c>
      <c r="F322" s="227" t="s">
        <v>700</v>
      </c>
      <c r="G322" s="214"/>
      <c r="H322" s="214"/>
      <c r="I322" s="217"/>
      <c r="J322" s="228">
        <f>BK322</f>
        <v>0</v>
      </c>
      <c r="K322" s="214"/>
      <c r="L322" s="219"/>
      <c r="M322" s="220"/>
      <c r="N322" s="221"/>
      <c r="O322" s="221"/>
      <c r="P322" s="222">
        <f>SUM(P323:P331)</f>
        <v>0</v>
      </c>
      <c r="Q322" s="221"/>
      <c r="R322" s="222">
        <f>SUM(R323:R331)</f>
        <v>0.0064799999999999996</v>
      </c>
      <c r="S322" s="221"/>
      <c r="T322" s="223">
        <f>SUM(T323:T331)</f>
        <v>0.15489</v>
      </c>
      <c r="U322" s="12"/>
      <c r="V322" s="12"/>
      <c r="W322" s="12"/>
      <c r="X322" s="12"/>
      <c r="Y322" s="12"/>
      <c r="Z322" s="12"/>
      <c r="AA322" s="12"/>
      <c r="AB322" s="12"/>
      <c r="AC322" s="12"/>
      <c r="AD322" s="12"/>
      <c r="AE322" s="12"/>
      <c r="AR322" s="224" t="s">
        <v>86</v>
      </c>
      <c r="AT322" s="225" t="s">
        <v>75</v>
      </c>
      <c r="AU322" s="225" t="s">
        <v>83</v>
      </c>
      <c r="AY322" s="224" t="s">
        <v>151</v>
      </c>
      <c r="BK322" s="226">
        <f>SUM(BK323:BK331)</f>
        <v>0</v>
      </c>
    </row>
    <row r="323" s="2" customFormat="1" ht="24" customHeight="1">
      <c r="A323" s="41"/>
      <c r="B323" s="42"/>
      <c r="C323" s="229" t="s">
        <v>814</v>
      </c>
      <c r="D323" s="229" t="s">
        <v>154</v>
      </c>
      <c r="E323" s="230" t="s">
        <v>1505</v>
      </c>
      <c r="F323" s="231" t="s">
        <v>1506</v>
      </c>
      <c r="G323" s="232" t="s">
        <v>157</v>
      </c>
      <c r="H323" s="233">
        <v>9</v>
      </c>
      <c r="I323" s="234"/>
      <c r="J323" s="235">
        <f>ROUND(I323*H323,2)</f>
        <v>0</v>
      </c>
      <c r="K323" s="231" t="s">
        <v>165</v>
      </c>
      <c r="L323" s="47"/>
      <c r="M323" s="236" t="s">
        <v>19</v>
      </c>
      <c r="N323" s="237" t="s">
        <v>47</v>
      </c>
      <c r="O323" s="87"/>
      <c r="P323" s="238">
        <f>O323*H323</f>
        <v>0</v>
      </c>
      <c r="Q323" s="238">
        <v>0.00031</v>
      </c>
      <c r="R323" s="238">
        <f>Q323*H323</f>
        <v>0.0027899999999999999</v>
      </c>
      <c r="S323" s="238">
        <v>0</v>
      </c>
      <c r="T323" s="239">
        <f>S323*H323</f>
        <v>0</v>
      </c>
      <c r="U323" s="41"/>
      <c r="V323" s="41"/>
      <c r="W323" s="41"/>
      <c r="X323" s="41"/>
      <c r="Y323" s="41"/>
      <c r="Z323" s="41"/>
      <c r="AA323" s="41"/>
      <c r="AB323" s="41"/>
      <c r="AC323" s="41"/>
      <c r="AD323" s="41"/>
      <c r="AE323" s="41"/>
      <c r="AR323" s="240" t="s">
        <v>266</v>
      </c>
      <c r="AT323" s="240" t="s">
        <v>154</v>
      </c>
      <c r="AU323" s="240" t="s">
        <v>86</v>
      </c>
      <c r="AY323" s="20" t="s">
        <v>151</v>
      </c>
      <c r="BE323" s="241">
        <f>IF(N323="základní",J323,0)</f>
        <v>0</v>
      </c>
      <c r="BF323" s="241">
        <f>IF(N323="snížená",J323,0)</f>
        <v>0</v>
      </c>
      <c r="BG323" s="241">
        <f>IF(N323="zákl. přenesená",J323,0)</f>
        <v>0</v>
      </c>
      <c r="BH323" s="241">
        <f>IF(N323="sníž. přenesená",J323,0)</f>
        <v>0</v>
      </c>
      <c r="BI323" s="241">
        <f>IF(N323="nulová",J323,0)</f>
        <v>0</v>
      </c>
      <c r="BJ323" s="20" t="s">
        <v>83</v>
      </c>
      <c r="BK323" s="241">
        <f>ROUND(I323*H323,2)</f>
        <v>0</v>
      </c>
      <c r="BL323" s="20" t="s">
        <v>266</v>
      </c>
      <c r="BM323" s="240" t="s">
        <v>1507</v>
      </c>
    </row>
    <row r="324" s="2" customFormat="1">
      <c r="A324" s="41"/>
      <c r="B324" s="42"/>
      <c r="C324" s="43"/>
      <c r="D324" s="244" t="s">
        <v>167</v>
      </c>
      <c r="E324" s="43"/>
      <c r="F324" s="254" t="s">
        <v>711</v>
      </c>
      <c r="G324" s="43"/>
      <c r="H324" s="43"/>
      <c r="I324" s="149"/>
      <c r="J324" s="43"/>
      <c r="K324" s="43"/>
      <c r="L324" s="47"/>
      <c r="M324" s="255"/>
      <c r="N324" s="256"/>
      <c r="O324" s="87"/>
      <c r="P324" s="87"/>
      <c r="Q324" s="87"/>
      <c r="R324" s="87"/>
      <c r="S324" s="87"/>
      <c r="T324" s="88"/>
      <c r="U324" s="41"/>
      <c r="V324" s="41"/>
      <c r="W324" s="41"/>
      <c r="X324" s="41"/>
      <c r="Y324" s="41"/>
      <c r="Z324" s="41"/>
      <c r="AA324" s="41"/>
      <c r="AB324" s="41"/>
      <c r="AC324" s="41"/>
      <c r="AD324" s="41"/>
      <c r="AE324" s="41"/>
      <c r="AT324" s="20" t="s">
        <v>167</v>
      </c>
      <c r="AU324" s="20" t="s">
        <v>86</v>
      </c>
    </row>
    <row r="325" s="2" customFormat="1" ht="16.5" customHeight="1">
      <c r="A325" s="41"/>
      <c r="B325" s="42"/>
      <c r="C325" s="229" t="s">
        <v>819</v>
      </c>
      <c r="D325" s="229" t="s">
        <v>154</v>
      </c>
      <c r="E325" s="230" t="s">
        <v>1508</v>
      </c>
      <c r="F325" s="231" t="s">
        <v>1509</v>
      </c>
      <c r="G325" s="232" t="s">
        <v>157</v>
      </c>
      <c r="H325" s="233">
        <v>9</v>
      </c>
      <c r="I325" s="234"/>
      <c r="J325" s="235">
        <f>ROUND(I325*H325,2)</f>
        <v>0</v>
      </c>
      <c r="K325" s="231" t="s">
        <v>165</v>
      </c>
      <c r="L325" s="47"/>
      <c r="M325" s="236" t="s">
        <v>19</v>
      </c>
      <c r="N325" s="237" t="s">
        <v>47</v>
      </c>
      <c r="O325" s="87"/>
      <c r="P325" s="238">
        <f>O325*H325</f>
        <v>0</v>
      </c>
      <c r="Q325" s="238">
        <v>0.00040999999999999999</v>
      </c>
      <c r="R325" s="238">
        <f>Q325*H325</f>
        <v>0.0036899999999999997</v>
      </c>
      <c r="S325" s="238">
        <v>0</v>
      </c>
      <c r="T325" s="239">
        <f>S325*H325</f>
        <v>0</v>
      </c>
      <c r="U325" s="41"/>
      <c r="V325" s="41"/>
      <c r="W325" s="41"/>
      <c r="X325" s="41"/>
      <c r="Y325" s="41"/>
      <c r="Z325" s="41"/>
      <c r="AA325" s="41"/>
      <c r="AB325" s="41"/>
      <c r="AC325" s="41"/>
      <c r="AD325" s="41"/>
      <c r="AE325" s="41"/>
      <c r="AR325" s="240" t="s">
        <v>266</v>
      </c>
      <c r="AT325" s="240" t="s">
        <v>154</v>
      </c>
      <c r="AU325" s="240" t="s">
        <v>86</v>
      </c>
      <c r="AY325" s="20" t="s">
        <v>151</v>
      </c>
      <c r="BE325" s="241">
        <f>IF(N325="základní",J325,0)</f>
        <v>0</v>
      </c>
      <c r="BF325" s="241">
        <f>IF(N325="snížená",J325,0)</f>
        <v>0</v>
      </c>
      <c r="BG325" s="241">
        <f>IF(N325="zákl. přenesená",J325,0)</f>
        <v>0</v>
      </c>
      <c r="BH325" s="241">
        <f>IF(N325="sníž. přenesená",J325,0)</f>
        <v>0</v>
      </c>
      <c r="BI325" s="241">
        <f>IF(N325="nulová",J325,0)</f>
        <v>0</v>
      </c>
      <c r="BJ325" s="20" t="s">
        <v>83</v>
      </c>
      <c r="BK325" s="241">
        <f>ROUND(I325*H325,2)</f>
        <v>0</v>
      </c>
      <c r="BL325" s="20" t="s">
        <v>266</v>
      </c>
      <c r="BM325" s="240" t="s">
        <v>1510</v>
      </c>
    </row>
    <row r="326" s="2" customFormat="1">
      <c r="A326" s="41"/>
      <c r="B326" s="42"/>
      <c r="C326" s="43"/>
      <c r="D326" s="244" t="s">
        <v>167</v>
      </c>
      <c r="E326" s="43"/>
      <c r="F326" s="254" t="s">
        <v>711</v>
      </c>
      <c r="G326" s="43"/>
      <c r="H326" s="43"/>
      <c r="I326" s="149"/>
      <c r="J326" s="43"/>
      <c r="K326" s="43"/>
      <c r="L326" s="47"/>
      <c r="M326" s="255"/>
      <c r="N326" s="256"/>
      <c r="O326" s="87"/>
      <c r="P326" s="87"/>
      <c r="Q326" s="87"/>
      <c r="R326" s="87"/>
      <c r="S326" s="87"/>
      <c r="T326" s="88"/>
      <c r="U326" s="41"/>
      <c r="V326" s="41"/>
      <c r="W326" s="41"/>
      <c r="X326" s="41"/>
      <c r="Y326" s="41"/>
      <c r="Z326" s="41"/>
      <c r="AA326" s="41"/>
      <c r="AB326" s="41"/>
      <c r="AC326" s="41"/>
      <c r="AD326" s="41"/>
      <c r="AE326" s="41"/>
      <c r="AT326" s="20" t="s">
        <v>167</v>
      </c>
      <c r="AU326" s="20" t="s">
        <v>86</v>
      </c>
    </row>
    <row r="327" s="2" customFormat="1" ht="24" customHeight="1">
      <c r="A327" s="41"/>
      <c r="B327" s="42"/>
      <c r="C327" s="229" t="s">
        <v>825</v>
      </c>
      <c r="D327" s="229" t="s">
        <v>154</v>
      </c>
      <c r="E327" s="230" t="s">
        <v>1511</v>
      </c>
      <c r="F327" s="231" t="s">
        <v>1512</v>
      </c>
      <c r="G327" s="232" t="s">
        <v>157</v>
      </c>
      <c r="H327" s="233">
        <v>9</v>
      </c>
      <c r="I327" s="234"/>
      <c r="J327" s="235">
        <f>ROUND(I327*H327,2)</f>
        <v>0</v>
      </c>
      <c r="K327" s="231" t="s">
        <v>165</v>
      </c>
      <c r="L327" s="47"/>
      <c r="M327" s="236" t="s">
        <v>19</v>
      </c>
      <c r="N327" s="237" t="s">
        <v>47</v>
      </c>
      <c r="O327" s="87"/>
      <c r="P327" s="238">
        <f>O327*H327</f>
        <v>0</v>
      </c>
      <c r="Q327" s="238">
        <v>0</v>
      </c>
      <c r="R327" s="238">
        <f>Q327*H327</f>
        <v>0</v>
      </c>
      <c r="S327" s="238">
        <v>0.01721</v>
      </c>
      <c r="T327" s="239">
        <f>S327*H327</f>
        <v>0.15489</v>
      </c>
      <c r="U327" s="41"/>
      <c r="V327" s="41"/>
      <c r="W327" s="41"/>
      <c r="X327" s="41"/>
      <c r="Y327" s="41"/>
      <c r="Z327" s="41"/>
      <c r="AA327" s="41"/>
      <c r="AB327" s="41"/>
      <c r="AC327" s="41"/>
      <c r="AD327" s="41"/>
      <c r="AE327" s="41"/>
      <c r="AR327" s="240" t="s">
        <v>266</v>
      </c>
      <c r="AT327" s="240" t="s">
        <v>154</v>
      </c>
      <c r="AU327" s="240" t="s">
        <v>86</v>
      </c>
      <c r="AY327" s="20" t="s">
        <v>151</v>
      </c>
      <c r="BE327" s="241">
        <f>IF(N327="základní",J327,0)</f>
        <v>0</v>
      </c>
      <c r="BF327" s="241">
        <f>IF(N327="snížená",J327,0)</f>
        <v>0</v>
      </c>
      <c r="BG327" s="241">
        <f>IF(N327="zákl. přenesená",J327,0)</f>
        <v>0</v>
      </c>
      <c r="BH327" s="241">
        <f>IF(N327="sníž. přenesená",J327,0)</f>
        <v>0</v>
      </c>
      <c r="BI327" s="241">
        <f>IF(N327="nulová",J327,0)</f>
        <v>0</v>
      </c>
      <c r="BJ327" s="20" t="s">
        <v>83</v>
      </c>
      <c r="BK327" s="241">
        <f>ROUND(I327*H327,2)</f>
        <v>0</v>
      </c>
      <c r="BL327" s="20" t="s">
        <v>266</v>
      </c>
      <c r="BM327" s="240" t="s">
        <v>1513</v>
      </c>
    </row>
    <row r="328" s="2" customFormat="1">
      <c r="A328" s="41"/>
      <c r="B328" s="42"/>
      <c r="C328" s="43"/>
      <c r="D328" s="244" t="s">
        <v>167</v>
      </c>
      <c r="E328" s="43"/>
      <c r="F328" s="254" t="s">
        <v>1514</v>
      </c>
      <c r="G328" s="43"/>
      <c r="H328" s="43"/>
      <c r="I328" s="149"/>
      <c r="J328" s="43"/>
      <c r="K328" s="43"/>
      <c r="L328" s="47"/>
      <c r="M328" s="255"/>
      <c r="N328" s="256"/>
      <c r="O328" s="87"/>
      <c r="P328" s="87"/>
      <c r="Q328" s="87"/>
      <c r="R328" s="87"/>
      <c r="S328" s="87"/>
      <c r="T328" s="88"/>
      <c r="U328" s="41"/>
      <c r="V328" s="41"/>
      <c r="W328" s="41"/>
      <c r="X328" s="41"/>
      <c r="Y328" s="41"/>
      <c r="Z328" s="41"/>
      <c r="AA328" s="41"/>
      <c r="AB328" s="41"/>
      <c r="AC328" s="41"/>
      <c r="AD328" s="41"/>
      <c r="AE328" s="41"/>
      <c r="AT328" s="20" t="s">
        <v>167</v>
      </c>
      <c r="AU328" s="20" t="s">
        <v>86</v>
      </c>
    </row>
    <row r="329" s="13" customFormat="1">
      <c r="A329" s="13"/>
      <c r="B329" s="242"/>
      <c r="C329" s="243"/>
      <c r="D329" s="244" t="s">
        <v>160</v>
      </c>
      <c r="E329" s="245" t="s">
        <v>19</v>
      </c>
      <c r="F329" s="246" t="s">
        <v>1515</v>
      </c>
      <c r="G329" s="243"/>
      <c r="H329" s="247">
        <v>9</v>
      </c>
      <c r="I329" s="248"/>
      <c r="J329" s="243"/>
      <c r="K329" s="243"/>
      <c r="L329" s="249"/>
      <c r="M329" s="250"/>
      <c r="N329" s="251"/>
      <c r="O329" s="251"/>
      <c r="P329" s="251"/>
      <c r="Q329" s="251"/>
      <c r="R329" s="251"/>
      <c r="S329" s="251"/>
      <c r="T329" s="252"/>
      <c r="U329" s="13"/>
      <c r="V329" s="13"/>
      <c r="W329" s="13"/>
      <c r="X329" s="13"/>
      <c r="Y329" s="13"/>
      <c r="Z329" s="13"/>
      <c r="AA329" s="13"/>
      <c r="AB329" s="13"/>
      <c r="AC329" s="13"/>
      <c r="AD329" s="13"/>
      <c r="AE329" s="13"/>
      <c r="AT329" s="253" t="s">
        <v>160</v>
      </c>
      <c r="AU329" s="253" t="s">
        <v>86</v>
      </c>
      <c r="AV329" s="13" t="s">
        <v>86</v>
      </c>
      <c r="AW329" s="13" t="s">
        <v>37</v>
      </c>
      <c r="AX329" s="13" t="s">
        <v>83</v>
      </c>
      <c r="AY329" s="253" t="s">
        <v>151</v>
      </c>
    </row>
    <row r="330" s="2" customFormat="1" ht="36" customHeight="1">
      <c r="A330" s="41"/>
      <c r="B330" s="42"/>
      <c r="C330" s="229" t="s">
        <v>830</v>
      </c>
      <c r="D330" s="229" t="s">
        <v>154</v>
      </c>
      <c r="E330" s="230" t="s">
        <v>1516</v>
      </c>
      <c r="F330" s="231" t="s">
        <v>1517</v>
      </c>
      <c r="G330" s="232" t="s">
        <v>180</v>
      </c>
      <c r="H330" s="233">
        <v>0.0060000000000000001</v>
      </c>
      <c r="I330" s="234"/>
      <c r="J330" s="235">
        <f>ROUND(I330*H330,2)</f>
        <v>0</v>
      </c>
      <c r="K330" s="231" t="s">
        <v>165</v>
      </c>
      <c r="L330" s="47"/>
      <c r="M330" s="236" t="s">
        <v>19</v>
      </c>
      <c r="N330" s="237" t="s">
        <v>47</v>
      </c>
      <c r="O330" s="87"/>
      <c r="P330" s="238">
        <f>O330*H330</f>
        <v>0</v>
      </c>
      <c r="Q330" s="238">
        <v>0</v>
      </c>
      <c r="R330" s="238">
        <f>Q330*H330</f>
        <v>0</v>
      </c>
      <c r="S330" s="238">
        <v>0</v>
      </c>
      <c r="T330" s="239">
        <f>S330*H330</f>
        <v>0</v>
      </c>
      <c r="U330" s="41"/>
      <c r="V330" s="41"/>
      <c r="W330" s="41"/>
      <c r="X330" s="41"/>
      <c r="Y330" s="41"/>
      <c r="Z330" s="41"/>
      <c r="AA330" s="41"/>
      <c r="AB330" s="41"/>
      <c r="AC330" s="41"/>
      <c r="AD330" s="41"/>
      <c r="AE330" s="41"/>
      <c r="AR330" s="240" t="s">
        <v>266</v>
      </c>
      <c r="AT330" s="240" t="s">
        <v>154</v>
      </c>
      <c r="AU330" s="240" t="s">
        <v>86</v>
      </c>
      <c r="AY330" s="20" t="s">
        <v>151</v>
      </c>
      <c r="BE330" s="241">
        <f>IF(N330="základní",J330,0)</f>
        <v>0</v>
      </c>
      <c r="BF330" s="241">
        <f>IF(N330="snížená",J330,0)</f>
        <v>0</v>
      </c>
      <c r="BG330" s="241">
        <f>IF(N330="zákl. přenesená",J330,0)</f>
        <v>0</v>
      </c>
      <c r="BH330" s="241">
        <f>IF(N330="sníž. přenesená",J330,0)</f>
        <v>0</v>
      </c>
      <c r="BI330" s="241">
        <f>IF(N330="nulová",J330,0)</f>
        <v>0</v>
      </c>
      <c r="BJ330" s="20" t="s">
        <v>83</v>
      </c>
      <c r="BK330" s="241">
        <f>ROUND(I330*H330,2)</f>
        <v>0</v>
      </c>
      <c r="BL330" s="20" t="s">
        <v>266</v>
      </c>
      <c r="BM330" s="240" t="s">
        <v>1518</v>
      </c>
    </row>
    <row r="331" s="2" customFormat="1">
      <c r="A331" s="41"/>
      <c r="B331" s="42"/>
      <c r="C331" s="43"/>
      <c r="D331" s="244" t="s">
        <v>167</v>
      </c>
      <c r="E331" s="43"/>
      <c r="F331" s="254" t="s">
        <v>1519</v>
      </c>
      <c r="G331" s="43"/>
      <c r="H331" s="43"/>
      <c r="I331" s="149"/>
      <c r="J331" s="43"/>
      <c r="K331" s="43"/>
      <c r="L331" s="47"/>
      <c r="M331" s="255"/>
      <c r="N331" s="256"/>
      <c r="O331" s="87"/>
      <c r="P331" s="87"/>
      <c r="Q331" s="87"/>
      <c r="R331" s="87"/>
      <c r="S331" s="87"/>
      <c r="T331" s="88"/>
      <c r="U331" s="41"/>
      <c r="V331" s="41"/>
      <c r="W331" s="41"/>
      <c r="X331" s="41"/>
      <c r="Y331" s="41"/>
      <c r="Z331" s="41"/>
      <c r="AA331" s="41"/>
      <c r="AB331" s="41"/>
      <c r="AC331" s="41"/>
      <c r="AD331" s="41"/>
      <c r="AE331" s="41"/>
      <c r="AT331" s="20" t="s">
        <v>167</v>
      </c>
      <c r="AU331" s="20" t="s">
        <v>86</v>
      </c>
    </row>
    <row r="332" s="12" customFormat="1" ht="22.8" customHeight="1">
      <c r="A332" s="12"/>
      <c r="B332" s="213"/>
      <c r="C332" s="214"/>
      <c r="D332" s="215" t="s">
        <v>75</v>
      </c>
      <c r="E332" s="227" t="s">
        <v>892</v>
      </c>
      <c r="F332" s="227" t="s">
        <v>893</v>
      </c>
      <c r="G332" s="214"/>
      <c r="H332" s="214"/>
      <c r="I332" s="217"/>
      <c r="J332" s="228">
        <f>BK332</f>
        <v>0</v>
      </c>
      <c r="K332" s="214"/>
      <c r="L332" s="219"/>
      <c r="M332" s="220"/>
      <c r="N332" s="221"/>
      <c r="O332" s="221"/>
      <c r="P332" s="222">
        <f>SUM(P333:P346)</f>
        <v>0</v>
      </c>
      <c r="Q332" s="221"/>
      <c r="R332" s="222">
        <f>SUM(R333:R346)</f>
        <v>0.027914000000000001</v>
      </c>
      <c r="S332" s="221"/>
      <c r="T332" s="223">
        <f>SUM(T333:T346)</f>
        <v>0.046239999999999996</v>
      </c>
      <c r="U332" s="12"/>
      <c r="V332" s="12"/>
      <c r="W332" s="12"/>
      <c r="X332" s="12"/>
      <c r="Y332" s="12"/>
      <c r="Z332" s="12"/>
      <c r="AA332" s="12"/>
      <c r="AB332" s="12"/>
      <c r="AC332" s="12"/>
      <c r="AD332" s="12"/>
      <c r="AE332" s="12"/>
      <c r="AR332" s="224" t="s">
        <v>86</v>
      </c>
      <c r="AT332" s="225" t="s">
        <v>75</v>
      </c>
      <c r="AU332" s="225" t="s">
        <v>83</v>
      </c>
      <c r="AY332" s="224" t="s">
        <v>151</v>
      </c>
      <c r="BK332" s="226">
        <f>SUM(BK333:BK346)</f>
        <v>0</v>
      </c>
    </row>
    <row r="333" s="2" customFormat="1" ht="16.5" customHeight="1">
      <c r="A333" s="41"/>
      <c r="B333" s="42"/>
      <c r="C333" s="229" t="s">
        <v>837</v>
      </c>
      <c r="D333" s="229" t="s">
        <v>154</v>
      </c>
      <c r="E333" s="230" t="s">
        <v>895</v>
      </c>
      <c r="F333" s="231" t="s">
        <v>896</v>
      </c>
      <c r="G333" s="232" t="s">
        <v>157</v>
      </c>
      <c r="H333" s="233">
        <v>1.7</v>
      </c>
      <c r="I333" s="234"/>
      <c r="J333" s="235">
        <f>ROUND(I333*H333,2)</f>
        <v>0</v>
      </c>
      <c r="K333" s="231" t="s">
        <v>165</v>
      </c>
      <c r="L333" s="47"/>
      <c r="M333" s="236" t="s">
        <v>19</v>
      </c>
      <c r="N333" s="237" t="s">
        <v>47</v>
      </c>
      <c r="O333" s="87"/>
      <c r="P333" s="238">
        <f>O333*H333</f>
        <v>0</v>
      </c>
      <c r="Q333" s="238">
        <v>0</v>
      </c>
      <c r="R333" s="238">
        <f>Q333*H333</f>
        <v>0</v>
      </c>
      <c r="S333" s="238">
        <v>0</v>
      </c>
      <c r="T333" s="239">
        <f>S333*H333</f>
        <v>0</v>
      </c>
      <c r="U333" s="41"/>
      <c r="V333" s="41"/>
      <c r="W333" s="41"/>
      <c r="X333" s="41"/>
      <c r="Y333" s="41"/>
      <c r="Z333" s="41"/>
      <c r="AA333" s="41"/>
      <c r="AB333" s="41"/>
      <c r="AC333" s="41"/>
      <c r="AD333" s="41"/>
      <c r="AE333" s="41"/>
      <c r="AR333" s="240" t="s">
        <v>266</v>
      </c>
      <c r="AT333" s="240" t="s">
        <v>154</v>
      </c>
      <c r="AU333" s="240" t="s">
        <v>86</v>
      </c>
      <c r="AY333" s="20" t="s">
        <v>151</v>
      </c>
      <c r="BE333" s="241">
        <f>IF(N333="základní",J333,0)</f>
        <v>0</v>
      </c>
      <c r="BF333" s="241">
        <f>IF(N333="snížená",J333,0)</f>
        <v>0</v>
      </c>
      <c r="BG333" s="241">
        <f>IF(N333="zákl. přenesená",J333,0)</f>
        <v>0</v>
      </c>
      <c r="BH333" s="241">
        <f>IF(N333="sníž. přenesená",J333,0)</f>
        <v>0</v>
      </c>
      <c r="BI333" s="241">
        <f>IF(N333="nulová",J333,0)</f>
        <v>0</v>
      </c>
      <c r="BJ333" s="20" t="s">
        <v>83</v>
      </c>
      <c r="BK333" s="241">
        <f>ROUND(I333*H333,2)</f>
        <v>0</v>
      </c>
      <c r="BL333" s="20" t="s">
        <v>266</v>
      </c>
      <c r="BM333" s="240" t="s">
        <v>1520</v>
      </c>
    </row>
    <row r="334" s="2" customFormat="1">
      <c r="A334" s="41"/>
      <c r="B334" s="42"/>
      <c r="C334" s="43"/>
      <c r="D334" s="244" t="s">
        <v>167</v>
      </c>
      <c r="E334" s="43"/>
      <c r="F334" s="254" t="s">
        <v>898</v>
      </c>
      <c r="G334" s="43"/>
      <c r="H334" s="43"/>
      <c r="I334" s="149"/>
      <c r="J334" s="43"/>
      <c r="K334" s="43"/>
      <c r="L334" s="47"/>
      <c r="M334" s="255"/>
      <c r="N334" s="256"/>
      <c r="O334" s="87"/>
      <c r="P334" s="87"/>
      <c r="Q334" s="87"/>
      <c r="R334" s="87"/>
      <c r="S334" s="87"/>
      <c r="T334" s="88"/>
      <c r="U334" s="41"/>
      <c r="V334" s="41"/>
      <c r="W334" s="41"/>
      <c r="X334" s="41"/>
      <c r="Y334" s="41"/>
      <c r="Z334" s="41"/>
      <c r="AA334" s="41"/>
      <c r="AB334" s="41"/>
      <c r="AC334" s="41"/>
      <c r="AD334" s="41"/>
      <c r="AE334" s="41"/>
      <c r="AT334" s="20" t="s">
        <v>167</v>
      </c>
      <c r="AU334" s="20" t="s">
        <v>86</v>
      </c>
    </row>
    <row r="335" s="2" customFormat="1" ht="16.5" customHeight="1">
      <c r="A335" s="41"/>
      <c r="B335" s="42"/>
      <c r="C335" s="229" t="s">
        <v>848</v>
      </c>
      <c r="D335" s="229" t="s">
        <v>154</v>
      </c>
      <c r="E335" s="230" t="s">
        <v>921</v>
      </c>
      <c r="F335" s="231" t="s">
        <v>922</v>
      </c>
      <c r="G335" s="232" t="s">
        <v>157</v>
      </c>
      <c r="H335" s="233">
        <v>1.7</v>
      </c>
      <c r="I335" s="234"/>
      <c r="J335" s="235">
        <f>ROUND(I335*H335,2)</f>
        <v>0</v>
      </c>
      <c r="K335" s="231" t="s">
        <v>165</v>
      </c>
      <c r="L335" s="47"/>
      <c r="M335" s="236" t="s">
        <v>19</v>
      </c>
      <c r="N335" s="237" t="s">
        <v>47</v>
      </c>
      <c r="O335" s="87"/>
      <c r="P335" s="238">
        <f>O335*H335</f>
        <v>0</v>
      </c>
      <c r="Q335" s="238">
        <v>0.00029999999999999997</v>
      </c>
      <c r="R335" s="238">
        <f>Q335*H335</f>
        <v>0.00050999999999999993</v>
      </c>
      <c r="S335" s="238">
        <v>0</v>
      </c>
      <c r="T335" s="239">
        <f>S335*H335</f>
        <v>0</v>
      </c>
      <c r="U335" s="41"/>
      <c r="V335" s="41"/>
      <c r="W335" s="41"/>
      <c r="X335" s="41"/>
      <c r="Y335" s="41"/>
      <c r="Z335" s="41"/>
      <c r="AA335" s="41"/>
      <c r="AB335" s="41"/>
      <c r="AC335" s="41"/>
      <c r="AD335" s="41"/>
      <c r="AE335" s="41"/>
      <c r="AR335" s="240" t="s">
        <v>266</v>
      </c>
      <c r="AT335" s="240" t="s">
        <v>154</v>
      </c>
      <c r="AU335" s="240" t="s">
        <v>86</v>
      </c>
      <c r="AY335" s="20" t="s">
        <v>151</v>
      </c>
      <c r="BE335" s="241">
        <f>IF(N335="základní",J335,0)</f>
        <v>0</v>
      </c>
      <c r="BF335" s="241">
        <f>IF(N335="snížená",J335,0)</f>
        <v>0</v>
      </c>
      <c r="BG335" s="241">
        <f>IF(N335="zákl. přenesená",J335,0)</f>
        <v>0</v>
      </c>
      <c r="BH335" s="241">
        <f>IF(N335="sníž. přenesená",J335,0)</f>
        <v>0</v>
      </c>
      <c r="BI335" s="241">
        <f>IF(N335="nulová",J335,0)</f>
        <v>0</v>
      </c>
      <c r="BJ335" s="20" t="s">
        <v>83</v>
      </c>
      <c r="BK335" s="241">
        <f>ROUND(I335*H335,2)</f>
        <v>0</v>
      </c>
      <c r="BL335" s="20" t="s">
        <v>266</v>
      </c>
      <c r="BM335" s="240" t="s">
        <v>1521</v>
      </c>
    </row>
    <row r="336" s="2" customFormat="1">
      <c r="A336" s="41"/>
      <c r="B336" s="42"/>
      <c r="C336" s="43"/>
      <c r="D336" s="244" t="s">
        <v>167</v>
      </c>
      <c r="E336" s="43"/>
      <c r="F336" s="254" t="s">
        <v>898</v>
      </c>
      <c r="G336" s="43"/>
      <c r="H336" s="43"/>
      <c r="I336" s="149"/>
      <c r="J336" s="43"/>
      <c r="K336" s="43"/>
      <c r="L336" s="47"/>
      <c r="M336" s="255"/>
      <c r="N336" s="256"/>
      <c r="O336" s="87"/>
      <c r="P336" s="87"/>
      <c r="Q336" s="87"/>
      <c r="R336" s="87"/>
      <c r="S336" s="87"/>
      <c r="T336" s="88"/>
      <c r="U336" s="41"/>
      <c r="V336" s="41"/>
      <c r="W336" s="41"/>
      <c r="X336" s="41"/>
      <c r="Y336" s="41"/>
      <c r="Z336" s="41"/>
      <c r="AA336" s="41"/>
      <c r="AB336" s="41"/>
      <c r="AC336" s="41"/>
      <c r="AD336" s="41"/>
      <c r="AE336" s="41"/>
      <c r="AT336" s="20" t="s">
        <v>167</v>
      </c>
      <c r="AU336" s="20" t="s">
        <v>86</v>
      </c>
    </row>
    <row r="337" s="2" customFormat="1" ht="16.5" customHeight="1">
      <c r="A337" s="41"/>
      <c r="B337" s="42"/>
      <c r="C337" s="229" t="s">
        <v>853</v>
      </c>
      <c r="D337" s="229" t="s">
        <v>154</v>
      </c>
      <c r="E337" s="230" t="s">
        <v>1522</v>
      </c>
      <c r="F337" s="231" t="s">
        <v>1523</v>
      </c>
      <c r="G337" s="232" t="s">
        <v>157</v>
      </c>
      <c r="H337" s="233">
        <v>1.7</v>
      </c>
      <c r="I337" s="234"/>
      <c r="J337" s="235">
        <f>ROUND(I337*H337,2)</f>
        <v>0</v>
      </c>
      <c r="K337" s="231" t="s">
        <v>165</v>
      </c>
      <c r="L337" s="47"/>
      <c r="M337" s="236" t="s">
        <v>19</v>
      </c>
      <c r="N337" s="237" t="s">
        <v>47</v>
      </c>
      <c r="O337" s="87"/>
      <c r="P337" s="238">
        <f>O337*H337</f>
        <v>0</v>
      </c>
      <c r="Q337" s="238">
        <v>0</v>
      </c>
      <c r="R337" s="238">
        <f>Q337*H337</f>
        <v>0</v>
      </c>
      <c r="S337" s="238">
        <v>0.027199999999999998</v>
      </c>
      <c r="T337" s="239">
        <f>S337*H337</f>
        <v>0.046239999999999996</v>
      </c>
      <c r="U337" s="41"/>
      <c r="V337" s="41"/>
      <c r="W337" s="41"/>
      <c r="X337" s="41"/>
      <c r="Y337" s="41"/>
      <c r="Z337" s="41"/>
      <c r="AA337" s="41"/>
      <c r="AB337" s="41"/>
      <c r="AC337" s="41"/>
      <c r="AD337" s="41"/>
      <c r="AE337" s="41"/>
      <c r="AR337" s="240" t="s">
        <v>266</v>
      </c>
      <c r="AT337" s="240" t="s">
        <v>154</v>
      </c>
      <c r="AU337" s="240" t="s">
        <v>86</v>
      </c>
      <c r="AY337" s="20" t="s">
        <v>151</v>
      </c>
      <c r="BE337" s="241">
        <f>IF(N337="základní",J337,0)</f>
        <v>0</v>
      </c>
      <c r="BF337" s="241">
        <f>IF(N337="snížená",J337,0)</f>
        <v>0</v>
      </c>
      <c r="BG337" s="241">
        <f>IF(N337="zákl. přenesená",J337,0)</f>
        <v>0</v>
      </c>
      <c r="BH337" s="241">
        <f>IF(N337="sníž. přenesená",J337,0)</f>
        <v>0</v>
      </c>
      <c r="BI337" s="241">
        <f>IF(N337="nulová",J337,0)</f>
        <v>0</v>
      </c>
      <c r="BJ337" s="20" t="s">
        <v>83</v>
      </c>
      <c r="BK337" s="241">
        <f>ROUND(I337*H337,2)</f>
        <v>0</v>
      </c>
      <c r="BL337" s="20" t="s">
        <v>266</v>
      </c>
      <c r="BM337" s="240" t="s">
        <v>1524</v>
      </c>
    </row>
    <row r="338" s="13" customFormat="1">
      <c r="A338" s="13"/>
      <c r="B338" s="242"/>
      <c r="C338" s="243"/>
      <c r="D338" s="244" t="s">
        <v>160</v>
      </c>
      <c r="E338" s="245" t="s">
        <v>19</v>
      </c>
      <c r="F338" s="246" t="s">
        <v>1525</v>
      </c>
      <c r="G338" s="243"/>
      <c r="H338" s="247">
        <v>1.7</v>
      </c>
      <c r="I338" s="248"/>
      <c r="J338" s="243"/>
      <c r="K338" s="243"/>
      <c r="L338" s="249"/>
      <c r="M338" s="250"/>
      <c r="N338" s="251"/>
      <c r="O338" s="251"/>
      <c r="P338" s="251"/>
      <c r="Q338" s="251"/>
      <c r="R338" s="251"/>
      <c r="S338" s="251"/>
      <c r="T338" s="252"/>
      <c r="U338" s="13"/>
      <c r="V338" s="13"/>
      <c r="W338" s="13"/>
      <c r="X338" s="13"/>
      <c r="Y338" s="13"/>
      <c r="Z338" s="13"/>
      <c r="AA338" s="13"/>
      <c r="AB338" s="13"/>
      <c r="AC338" s="13"/>
      <c r="AD338" s="13"/>
      <c r="AE338" s="13"/>
      <c r="AT338" s="253" t="s">
        <v>160</v>
      </c>
      <c r="AU338" s="253" t="s">
        <v>86</v>
      </c>
      <c r="AV338" s="13" t="s">
        <v>86</v>
      </c>
      <c r="AW338" s="13" t="s">
        <v>37</v>
      </c>
      <c r="AX338" s="13" t="s">
        <v>83</v>
      </c>
      <c r="AY338" s="253" t="s">
        <v>151</v>
      </c>
    </row>
    <row r="339" s="2" customFormat="1" ht="24" customHeight="1">
      <c r="A339" s="41"/>
      <c r="B339" s="42"/>
      <c r="C339" s="229" t="s">
        <v>857</v>
      </c>
      <c r="D339" s="229" t="s">
        <v>154</v>
      </c>
      <c r="E339" s="230" t="s">
        <v>1526</v>
      </c>
      <c r="F339" s="231" t="s">
        <v>1527</v>
      </c>
      <c r="G339" s="232" t="s">
        <v>157</v>
      </c>
      <c r="H339" s="233">
        <v>1.7</v>
      </c>
      <c r="I339" s="234"/>
      <c r="J339" s="235">
        <f>ROUND(I339*H339,2)</f>
        <v>0</v>
      </c>
      <c r="K339" s="231" t="s">
        <v>165</v>
      </c>
      <c r="L339" s="47"/>
      <c r="M339" s="236" t="s">
        <v>19</v>
      </c>
      <c r="N339" s="237" t="s">
        <v>47</v>
      </c>
      <c r="O339" s="87"/>
      <c r="P339" s="238">
        <f>O339*H339</f>
        <v>0</v>
      </c>
      <c r="Q339" s="238">
        <v>0.0048999999999999998</v>
      </c>
      <c r="R339" s="238">
        <f>Q339*H339</f>
        <v>0.0083299999999999989</v>
      </c>
      <c r="S339" s="238">
        <v>0</v>
      </c>
      <c r="T339" s="239">
        <f>S339*H339</f>
        <v>0</v>
      </c>
      <c r="U339" s="41"/>
      <c r="V339" s="41"/>
      <c r="W339" s="41"/>
      <c r="X339" s="41"/>
      <c r="Y339" s="41"/>
      <c r="Z339" s="41"/>
      <c r="AA339" s="41"/>
      <c r="AB339" s="41"/>
      <c r="AC339" s="41"/>
      <c r="AD339" s="41"/>
      <c r="AE339" s="41"/>
      <c r="AR339" s="240" t="s">
        <v>266</v>
      </c>
      <c r="AT339" s="240" t="s">
        <v>154</v>
      </c>
      <c r="AU339" s="240" t="s">
        <v>86</v>
      </c>
      <c r="AY339" s="20" t="s">
        <v>151</v>
      </c>
      <c r="BE339" s="241">
        <f>IF(N339="základní",J339,0)</f>
        <v>0</v>
      </c>
      <c r="BF339" s="241">
        <f>IF(N339="snížená",J339,0)</f>
        <v>0</v>
      </c>
      <c r="BG339" s="241">
        <f>IF(N339="zákl. přenesená",J339,0)</f>
        <v>0</v>
      </c>
      <c r="BH339" s="241">
        <f>IF(N339="sníž. přenesená",J339,0)</f>
        <v>0</v>
      </c>
      <c r="BI339" s="241">
        <f>IF(N339="nulová",J339,0)</f>
        <v>0</v>
      </c>
      <c r="BJ339" s="20" t="s">
        <v>83</v>
      </c>
      <c r="BK339" s="241">
        <f>ROUND(I339*H339,2)</f>
        <v>0</v>
      </c>
      <c r="BL339" s="20" t="s">
        <v>266</v>
      </c>
      <c r="BM339" s="240" t="s">
        <v>1528</v>
      </c>
    </row>
    <row r="340" s="2" customFormat="1">
      <c r="A340" s="41"/>
      <c r="B340" s="42"/>
      <c r="C340" s="43"/>
      <c r="D340" s="244" t="s">
        <v>167</v>
      </c>
      <c r="E340" s="43"/>
      <c r="F340" s="254" t="s">
        <v>884</v>
      </c>
      <c r="G340" s="43"/>
      <c r="H340" s="43"/>
      <c r="I340" s="149"/>
      <c r="J340" s="43"/>
      <c r="K340" s="43"/>
      <c r="L340" s="47"/>
      <c r="M340" s="255"/>
      <c r="N340" s="256"/>
      <c r="O340" s="87"/>
      <c r="P340" s="87"/>
      <c r="Q340" s="87"/>
      <c r="R340" s="87"/>
      <c r="S340" s="87"/>
      <c r="T340" s="88"/>
      <c r="U340" s="41"/>
      <c r="V340" s="41"/>
      <c r="W340" s="41"/>
      <c r="X340" s="41"/>
      <c r="Y340" s="41"/>
      <c r="Z340" s="41"/>
      <c r="AA340" s="41"/>
      <c r="AB340" s="41"/>
      <c r="AC340" s="41"/>
      <c r="AD340" s="41"/>
      <c r="AE340" s="41"/>
      <c r="AT340" s="20" t="s">
        <v>167</v>
      </c>
      <c r="AU340" s="20" t="s">
        <v>86</v>
      </c>
    </row>
    <row r="341" s="2" customFormat="1" ht="16.5" customHeight="1">
      <c r="A341" s="41"/>
      <c r="B341" s="42"/>
      <c r="C341" s="278" t="s">
        <v>865</v>
      </c>
      <c r="D341" s="278" t="s">
        <v>186</v>
      </c>
      <c r="E341" s="279" t="s">
        <v>1529</v>
      </c>
      <c r="F341" s="280" t="s">
        <v>1530</v>
      </c>
      <c r="G341" s="281" t="s">
        <v>157</v>
      </c>
      <c r="H341" s="282">
        <v>1.8700000000000001</v>
      </c>
      <c r="I341" s="283"/>
      <c r="J341" s="284">
        <f>ROUND(I341*H341,2)</f>
        <v>0</v>
      </c>
      <c r="K341" s="280" t="s">
        <v>165</v>
      </c>
      <c r="L341" s="285"/>
      <c r="M341" s="286" t="s">
        <v>19</v>
      </c>
      <c r="N341" s="287" t="s">
        <v>47</v>
      </c>
      <c r="O341" s="87"/>
      <c r="P341" s="238">
        <f>O341*H341</f>
        <v>0</v>
      </c>
      <c r="Q341" s="238">
        <v>0.010200000000000001</v>
      </c>
      <c r="R341" s="238">
        <f>Q341*H341</f>
        <v>0.019074000000000004</v>
      </c>
      <c r="S341" s="238">
        <v>0</v>
      </c>
      <c r="T341" s="239">
        <f>S341*H341</f>
        <v>0</v>
      </c>
      <c r="U341" s="41"/>
      <c r="V341" s="41"/>
      <c r="W341" s="41"/>
      <c r="X341" s="41"/>
      <c r="Y341" s="41"/>
      <c r="Z341" s="41"/>
      <c r="AA341" s="41"/>
      <c r="AB341" s="41"/>
      <c r="AC341" s="41"/>
      <c r="AD341" s="41"/>
      <c r="AE341" s="41"/>
      <c r="AR341" s="240" t="s">
        <v>394</v>
      </c>
      <c r="AT341" s="240" t="s">
        <v>186</v>
      </c>
      <c r="AU341" s="240" t="s">
        <v>86</v>
      </c>
      <c r="AY341" s="20" t="s">
        <v>151</v>
      </c>
      <c r="BE341" s="241">
        <f>IF(N341="základní",J341,0)</f>
        <v>0</v>
      </c>
      <c r="BF341" s="241">
        <f>IF(N341="snížená",J341,0)</f>
        <v>0</v>
      </c>
      <c r="BG341" s="241">
        <f>IF(N341="zákl. přenesená",J341,0)</f>
        <v>0</v>
      </c>
      <c r="BH341" s="241">
        <f>IF(N341="sníž. přenesená",J341,0)</f>
        <v>0</v>
      </c>
      <c r="BI341" s="241">
        <f>IF(N341="nulová",J341,0)</f>
        <v>0</v>
      </c>
      <c r="BJ341" s="20" t="s">
        <v>83</v>
      </c>
      <c r="BK341" s="241">
        <f>ROUND(I341*H341,2)</f>
        <v>0</v>
      </c>
      <c r="BL341" s="20" t="s">
        <v>266</v>
      </c>
      <c r="BM341" s="240" t="s">
        <v>1531</v>
      </c>
    </row>
    <row r="342" s="13" customFormat="1">
      <c r="A342" s="13"/>
      <c r="B342" s="242"/>
      <c r="C342" s="243"/>
      <c r="D342" s="244" t="s">
        <v>160</v>
      </c>
      <c r="E342" s="245" t="s">
        <v>19</v>
      </c>
      <c r="F342" s="246" t="s">
        <v>1532</v>
      </c>
      <c r="G342" s="243"/>
      <c r="H342" s="247">
        <v>1.8700000000000001</v>
      </c>
      <c r="I342" s="248"/>
      <c r="J342" s="243"/>
      <c r="K342" s="243"/>
      <c r="L342" s="249"/>
      <c r="M342" s="250"/>
      <c r="N342" s="251"/>
      <c r="O342" s="251"/>
      <c r="P342" s="251"/>
      <c r="Q342" s="251"/>
      <c r="R342" s="251"/>
      <c r="S342" s="251"/>
      <c r="T342" s="252"/>
      <c r="U342" s="13"/>
      <c r="V342" s="13"/>
      <c r="W342" s="13"/>
      <c r="X342" s="13"/>
      <c r="Y342" s="13"/>
      <c r="Z342" s="13"/>
      <c r="AA342" s="13"/>
      <c r="AB342" s="13"/>
      <c r="AC342" s="13"/>
      <c r="AD342" s="13"/>
      <c r="AE342" s="13"/>
      <c r="AT342" s="253" t="s">
        <v>160</v>
      </c>
      <c r="AU342" s="253" t="s">
        <v>86</v>
      </c>
      <c r="AV342" s="13" t="s">
        <v>86</v>
      </c>
      <c r="AW342" s="13" t="s">
        <v>37</v>
      </c>
      <c r="AX342" s="13" t="s">
        <v>83</v>
      </c>
      <c r="AY342" s="253" t="s">
        <v>151</v>
      </c>
    </row>
    <row r="343" s="2" customFormat="1" ht="16.5" customHeight="1">
      <c r="A343" s="41"/>
      <c r="B343" s="42"/>
      <c r="C343" s="229" t="s">
        <v>870</v>
      </c>
      <c r="D343" s="229" t="s">
        <v>154</v>
      </c>
      <c r="E343" s="230" t="s">
        <v>1533</v>
      </c>
      <c r="F343" s="231" t="s">
        <v>1534</v>
      </c>
      <c r="G343" s="232" t="s">
        <v>157</v>
      </c>
      <c r="H343" s="233">
        <v>1.7</v>
      </c>
      <c r="I343" s="234"/>
      <c r="J343" s="235">
        <f>ROUND(I343*H343,2)</f>
        <v>0</v>
      </c>
      <c r="K343" s="231" t="s">
        <v>165</v>
      </c>
      <c r="L343" s="47"/>
      <c r="M343" s="236" t="s">
        <v>19</v>
      </c>
      <c r="N343" s="237" t="s">
        <v>47</v>
      </c>
      <c r="O343" s="87"/>
      <c r="P343" s="238">
        <f>O343*H343</f>
        <v>0</v>
      </c>
      <c r="Q343" s="238">
        <v>0</v>
      </c>
      <c r="R343" s="238">
        <f>Q343*H343</f>
        <v>0</v>
      </c>
      <c r="S343" s="238">
        <v>0</v>
      </c>
      <c r="T343" s="239">
        <f>S343*H343</f>
        <v>0</v>
      </c>
      <c r="U343" s="41"/>
      <c r="V343" s="41"/>
      <c r="W343" s="41"/>
      <c r="X343" s="41"/>
      <c r="Y343" s="41"/>
      <c r="Z343" s="41"/>
      <c r="AA343" s="41"/>
      <c r="AB343" s="41"/>
      <c r="AC343" s="41"/>
      <c r="AD343" s="41"/>
      <c r="AE343" s="41"/>
      <c r="AR343" s="240" t="s">
        <v>266</v>
      </c>
      <c r="AT343" s="240" t="s">
        <v>154</v>
      </c>
      <c r="AU343" s="240" t="s">
        <v>86</v>
      </c>
      <c r="AY343" s="20" t="s">
        <v>151</v>
      </c>
      <c r="BE343" s="241">
        <f>IF(N343="základní",J343,0)</f>
        <v>0</v>
      </c>
      <c r="BF343" s="241">
        <f>IF(N343="snížená",J343,0)</f>
        <v>0</v>
      </c>
      <c r="BG343" s="241">
        <f>IF(N343="zákl. přenesená",J343,0)</f>
        <v>0</v>
      </c>
      <c r="BH343" s="241">
        <f>IF(N343="sníž. přenesená",J343,0)</f>
        <v>0</v>
      </c>
      <c r="BI343" s="241">
        <f>IF(N343="nulová",J343,0)</f>
        <v>0</v>
      </c>
      <c r="BJ343" s="20" t="s">
        <v>83</v>
      </c>
      <c r="BK343" s="241">
        <f>ROUND(I343*H343,2)</f>
        <v>0</v>
      </c>
      <c r="BL343" s="20" t="s">
        <v>266</v>
      </c>
      <c r="BM343" s="240" t="s">
        <v>1535</v>
      </c>
    </row>
    <row r="344" s="2" customFormat="1">
      <c r="A344" s="41"/>
      <c r="B344" s="42"/>
      <c r="C344" s="43"/>
      <c r="D344" s="244" t="s">
        <v>167</v>
      </c>
      <c r="E344" s="43"/>
      <c r="F344" s="254" t="s">
        <v>884</v>
      </c>
      <c r="G344" s="43"/>
      <c r="H344" s="43"/>
      <c r="I344" s="149"/>
      <c r="J344" s="43"/>
      <c r="K344" s="43"/>
      <c r="L344" s="47"/>
      <c r="M344" s="255"/>
      <c r="N344" s="256"/>
      <c r="O344" s="87"/>
      <c r="P344" s="87"/>
      <c r="Q344" s="87"/>
      <c r="R344" s="87"/>
      <c r="S344" s="87"/>
      <c r="T344" s="88"/>
      <c r="U344" s="41"/>
      <c r="V344" s="41"/>
      <c r="W344" s="41"/>
      <c r="X344" s="41"/>
      <c r="Y344" s="41"/>
      <c r="Z344" s="41"/>
      <c r="AA344" s="41"/>
      <c r="AB344" s="41"/>
      <c r="AC344" s="41"/>
      <c r="AD344" s="41"/>
      <c r="AE344" s="41"/>
      <c r="AT344" s="20" t="s">
        <v>167</v>
      </c>
      <c r="AU344" s="20" t="s">
        <v>86</v>
      </c>
    </row>
    <row r="345" s="2" customFormat="1" ht="24" customHeight="1">
      <c r="A345" s="41"/>
      <c r="B345" s="42"/>
      <c r="C345" s="229" t="s">
        <v>875</v>
      </c>
      <c r="D345" s="229" t="s">
        <v>154</v>
      </c>
      <c r="E345" s="230" t="s">
        <v>939</v>
      </c>
      <c r="F345" s="231" t="s">
        <v>940</v>
      </c>
      <c r="G345" s="232" t="s">
        <v>180</v>
      </c>
      <c r="H345" s="233">
        <v>0.028000000000000001</v>
      </c>
      <c r="I345" s="234"/>
      <c r="J345" s="235">
        <f>ROUND(I345*H345,2)</f>
        <v>0</v>
      </c>
      <c r="K345" s="231" t="s">
        <v>165</v>
      </c>
      <c r="L345" s="47"/>
      <c r="M345" s="236" t="s">
        <v>19</v>
      </c>
      <c r="N345" s="237" t="s">
        <v>47</v>
      </c>
      <c r="O345" s="87"/>
      <c r="P345" s="238">
        <f>O345*H345</f>
        <v>0</v>
      </c>
      <c r="Q345" s="238">
        <v>0</v>
      </c>
      <c r="R345" s="238">
        <f>Q345*H345</f>
        <v>0</v>
      </c>
      <c r="S345" s="238">
        <v>0</v>
      </c>
      <c r="T345" s="239">
        <f>S345*H345</f>
        <v>0</v>
      </c>
      <c r="U345" s="41"/>
      <c r="V345" s="41"/>
      <c r="W345" s="41"/>
      <c r="X345" s="41"/>
      <c r="Y345" s="41"/>
      <c r="Z345" s="41"/>
      <c r="AA345" s="41"/>
      <c r="AB345" s="41"/>
      <c r="AC345" s="41"/>
      <c r="AD345" s="41"/>
      <c r="AE345" s="41"/>
      <c r="AR345" s="240" t="s">
        <v>266</v>
      </c>
      <c r="AT345" s="240" t="s">
        <v>154</v>
      </c>
      <c r="AU345" s="240" t="s">
        <v>86</v>
      </c>
      <c r="AY345" s="20" t="s">
        <v>151</v>
      </c>
      <c r="BE345" s="241">
        <f>IF(N345="základní",J345,0)</f>
        <v>0</v>
      </c>
      <c r="BF345" s="241">
        <f>IF(N345="snížená",J345,0)</f>
        <v>0</v>
      </c>
      <c r="BG345" s="241">
        <f>IF(N345="zákl. přenesená",J345,0)</f>
        <v>0</v>
      </c>
      <c r="BH345" s="241">
        <f>IF(N345="sníž. přenesená",J345,0)</f>
        <v>0</v>
      </c>
      <c r="BI345" s="241">
        <f>IF(N345="nulová",J345,0)</f>
        <v>0</v>
      </c>
      <c r="BJ345" s="20" t="s">
        <v>83</v>
      </c>
      <c r="BK345" s="241">
        <f>ROUND(I345*H345,2)</f>
        <v>0</v>
      </c>
      <c r="BL345" s="20" t="s">
        <v>266</v>
      </c>
      <c r="BM345" s="240" t="s">
        <v>1536</v>
      </c>
    </row>
    <row r="346" s="2" customFormat="1">
      <c r="A346" s="41"/>
      <c r="B346" s="42"/>
      <c r="C346" s="43"/>
      <c r="D346" s="244" t="s">
        <v>167</v>
      </c>
      <c r="E346" s="43"/>
      <c r="F346" s="254" t="s">
        <v>627</v>
      </c>
      <c r="G346" s="43"/>
      <c r="H346" s="43"/>
      <c r="I346" s="149"/>
      <c r="J346" s="43"/>
      <c r="K346" s="43"/>
      <c r="L346" s="47"/>
      <c r="M346" s="302"/>
      <c r="N346" s="303"/>
      <c r="O346" s="304"/>
      <c r="P346" s="304"/>
      <c r="Q346" s="304"/>
      <c r="R346" s="304"/>
      <c r="S346" s="304"/>
      <c r="T346" s="305"/>
      <c r="U346" s="41"/>
      <c r="V346" s="41"/>
      <c r="W346" s="41"/>
      <c r="X346" s="41"/>
      <c r="Y346" s="41"/>
      <c r="Z346" s="41"/>
      <c r="AA346" s="41"/>
      <c r="AB346" s="41"/>
      <c r="AC346" s="41"/>
      <c r="AD346" s="41"/>
      <c r="AE346" s="41"/>
      <c r="AT346" s="20" t="s">
        <v>167</v>
      </c>
      <c r="AU346" s="20" t="s">
        <v>86</v>
      </c>
    </row>
    <row r="347" s="2" customFormat="1" ht="6.96" customHeight="1">
      <c r="A347" s="41"/>
      <c r="B347" s="62"/>
      <c r="C347" s="63"/>
      <c r="D347" s="63"/>
      <c r="E347" s="63"/>
      <c r="F347" s="63"/>
      <c r="G347" s="63"/>
      <c r="H347" s="63"/>
      <c r="I347" s="178"/>
      <c r="J347" s="63"/>
      <c r="K347" s="63"/>
      <c r="L347" s="47"/>
      <c r="M347" s="41"/>
      <c r="O347" s="41"/>
      <c r="P347" s="41"/>
      <c r="Q347" s="41"/>
      <c r="R347" s="41"/>
      <c r="S347" s="41"/>
      <c r="T347" s="41"/>
      <c r="U347" s="41"/>
      <c r="V347" s="41"/>
      <c r="W347" s="41"/>
      <c r="X347" s="41"/>
      <c r="Y347" s="41"/>
      <c r="Z347" s="41"/>
      <c r="AA347" s="41"/>
      <c r="AB347" s="41"/>
      <c r="AC347" s="41"/>
      <c r="AD347" s="41"/>
      <c r="AE347" s="41"/>
    </row>
  </sheetData>
  <sheetProtection sheet="1" autoFilter="0" formatColumns="0" formatRows="0" objects="1" scenarios="1" spinCount="100000" saltValue="v8Nq5SKlKY5gGzlZGrMmgHNIOvnQvEFFWFmzSfBdGBRPDXWcLYvBvWQSMa4+6K4dRQ+ahpvSkFaofe+kVQVqrg==" hashValue="6uaD4izXDV4N7gsdOCQkPVchXMGejXE8i5VZiHaWTTg5Gy54lOJWuA6BCbEBIqSV+CD1DvhYB6wgX27TsvyiUA==" algorithmName="SHA-512" password="CC35"/>
  <autoFilter ref="C99:K346"/>
  <mergeCells count="12">
    <mergeCell ref="E7:H7"/>
    <mergeCell ref="E9:H9"/>
    <mergeCell ref="E11:H11"/>
    <mergeCell ref="E20:H20"/>
    <mergeCell ref="E29:H29"/>
    <mergeCell ref="E50:H50"/>
    <mergeCell ref="E52:H52"/>
    <mergeCell ref="E54:H54"/>
    <mergeCell ref="E88:H88"/>
    <mergeCell ref="E90:H90"/>
    <mergeCell ref="E92:H9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41"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1"/>
      <c r="L2" s="1"/>
      <c r="M2" s="1"/>
      <c r="N2" s="1"/>
      <c r="O2" s="1"/>
      <c r="P2" s="1"/>
      <c r="Q2" s="1"/>
      <c r="R2" s="1"/>
      <c r="S2" s="1"/>
      <c r="T2" s="1"/>
      <c r="U2" s="1"/>
      <c r="V2" s="1"/>
      <c r="AT2" s="20" t="s">
        <v>97</v>
      </c>
    </row>
    <row r="3" s="1" customFormat="1" ht="6.96" customHeight="1">
      <c r="B3" s="142"/>
      <c r="C3" s="143"/>
      <c r="D3" s="143"/>
      <c r="E3" s="143"/>
      <c r="F3" s="143"/>
      <c r="G3" s="143"/>
      <c r="H3" s="143"/>
      <c r="I3" s="144"/>
      <c r="J3" s="143"/>
      <c r="K3" s="143"/>
      <c r="L3" s="23"/>
      <c r="AT3" s="20" t="s">
        <v>86</v>
      </c>
    </row>
    <row r="4" s="1" customFormat="1" ht="24.96" customHeight="1">
      <c r="B4" s="23"/>
      <c r="D4" s="145" t="s">
        <v>111</v>
      </c>
      <c r="I4" s="141"/>
      <c r="L4" s="23"/>
      <c r="M4" s="146" t="s">
        <v>10</v>
      </c>
      <c r="AT4" s="20" t="s">
        <v>4</v>
      </c>
    </row>
    <row r="5" s="1" customFormat="1" ht="6.96" customHeight="1">
      <c r="B5" s="23"/>
      <c r="I5" s="141"/>
      <c r="L5" s="23"/>
    </row>
    <row r="6" s="1" customFormat="1" ht="12" customHeight="1">
      <c r="B6" s="23"/>
      <c r="D6" s="147" t="s">
        <v>16</v>
      </c>
      <c r="I6" s="141"/>
      <c r="L6" s="23"/>
    </row>
    <row r="7" s="1" customFormat="1" ht="16.5" customHeight="1">
      <c r="B7" s="23"/>
      <c r="E7" s="148" t="str">
        <f>'Rekapitulace stavby'!K6</f>
        <v>ZŠ K.H.Máchy v Doksech stavební úpravy sociálních zařízení</v>
      </c>
      <c r="F7" s="147"/>
      <c r="G7" s="147"/>
      <c r="H7" s="147"/>
      <c r="I7" s="141"/>
      <c r="L7" s="23"/>
    </row>
    <row r="8" s="1" customFormat="1" ht="12" customHeight="1">
      <c r="B8" s="23"/>
      <c r="D8" s="147" t="s">
        <v>112</v>
      </c>
      <c r="I8" s="141"/>
      <c r="L8" s="23"/>
    </row>
    <row r="9" s="2" customFormat="1" ht="16.5" customHeight="1">
      <c r="A9" s="41"/>
      <c r="B9" s="47"/>
      <c r="C9" s="41"/>
      <c r="D9" s="41"/>
      <c r="E9" s="148" t="s">
        <v>113</v>
      </c>
      <c r="F9" s="41"/>
      <c r="G9" s="41"/>
      <c r="H9" s="41"/>
      <c r="I9" s="149"/>
      <c r="J9" s="41"/>
      <c r="K9" s="41"/>
      <c r="L9" s="150"/>
      <c r="S9" s="41"/>
      <c r="T9" s="41"/>
      <c r="U9" s="41"/>
      <c r="V9" s="41"/>
      <c r="W9" s="41"/>
      <c r="X9" s="41"/>
      <c r="Y9" s="41"/>
      <c r="Z9" s="41"/>
      <c r="AA9" s="41"/>
      <c r="AB9" s="41"/>
      <c r="AC9" s="41"/>
      <c r="AD9" s="41"/>
      <c r="AE9" s="41"/>
    </row>
    <row r="10" s="2" customFormat="1" ht="12" customHeight="1">
      <c r="A10" s="41"/>
      <c r="B10" s="47"/>
      <c r="C10" s="41"/>
      <c r="D10" s="147" t="s">
        <v>114</v>
      </c>
      <c r="E10" s="41"/>
      <c r="F10" s="41"/>
      <c r="G10" s="41"/>
      <c r="H10" s="41"/>
      <c r="I10" s="149"/>
      <c r="J10" s="41"/>
      <c r="K10" s="41"/>
      <c r="L10" s="150"/>
      <c r="S10" s="41"/>
      <c r="T10" s="41"/>
      <c r="U10" s="41"/>
      <c r="V10" s="41"/>
      <c r="W10" s="41"/>
      <c r="X10" s="41"/>
      <c r="Y10" s="41"/>
      <c r="Z10" s="41"/>
      <c r="AA10" s="41"/>
      <c r="AB10" s="41"/>
      <c r="AC10" s="41"/>
      <c r="AD10" s="41"/>
      <c r="AE10" s="41"/>
    </row>
    <row r="11" s="2" customFormat="1" ht="16.5" customHeight="1">
      <c r="A11" s="41"/>
      <c r="B11" s="47"/>
      <c r="C11" s="41"/>
      <c r="D11" s="41"/>
      <c r="E11" s="151" t="s">
        <v>1537</v>
      </c>
      <c r="F11" s="41"/>
      <c r="G11" s="41"/>
      <c r="H11" s="41"/>
      <c r="I11" s="149"/>
      <c r="J11" s="41"/>
      <c r="K11" s="41"/>
      <c r="L11" s="150"/>
      <c r="S11" s="41"/>
      <c r="T11" s="41"/>
      <c r="U11" s="41"/>
      <c r="V11" s="41"/>
      <c r="W11" s="41"/>
      <c r="X11" s="41"/>
      <c r="Y11" s="41"/>
      <c r="Z11" s="41"/>
      <c r="AA11" s="41"/>
      <c r="AB11" s="41"/>
      <c r="AC11" s="41"/>
      <c r="AD11" s="41"/>
      <c r="AE11" s="41"/>
    </row>
    <row r="12" s="2" customFormat="1">
      <c r="A12" s="41"/>
      <c r="B12" s="47"/>
      <c r="C12" s="41"/>
      <c r="D12" s="41"/>
      <c r="E12" s="41"/>
      <c r="F12" s="41"/>
      <c r="G12" s="41"/>
      <c r="H12" s="41"/>
      <c r="I12" s="149"/>
      <c r="J12" s="41"/>
      <c r="K12" s="41"/>
      <c r="L12" s="150"/>
      <c r="S12" s="41"/>
      <c r="T12" s="41"/>
      <c r="U12" s="41"/>
      <c r="V12" s="41"/>
      <c r="W12" s="41"/>
      <c r="X12" s="41"/>
      <c r="Y12" s="41"/>
      <c r="Z12" s="41"/>
      <c r="AA12" s="41"/>
      <c r="AB12" s="41"/>
      <c r="AC12" s="41"/>
      <c r="AD12" s="41"/>
      <c r="AE12" s="41"/>
    </row>
    <row r="13" s="2" customFormat="1" ht="12" customHeight="1">
      <c r="A13" s="41"/>
      <c r="B13" s="47"/>
      <c r="C13" s="41"/>
      <c r="D13" s="147" t="s">
        <v>18</v>
      </c>
      <c r="E13" s="41"/>
      <c r="F13" s="136" t="s">
        <v>85</v>
      </c>
      <c r="G13" s="41"/>
      <c r="H13" s="41"/>
      <c r="I13" s="152" t="s">
        <v>20</v>
      </c>
      <c r="J13" s="136" t="s">
        <v>19</v>
      </c>
      <c r="K13" s="41"/>
      <c r="L13" s="150"/>
      <c r="S13" s="41"/>
      <c r="T13" s="41"/>
      <c r="U13" s="41"/>
      <c r="V13" s="41"/>
      <c r="W13" s="41"/>
      <c r="X13" s="41"/>
      <c r="Y13" s="41"/>
      <c r="Z13" s="41"/>
      <c r="AA13" s="41"/>
      <c r="AB13" s="41"/>
      <c r="AC13" s="41"/>
      <c r="AD13" s="41"/>
      <c r="AE13" s="41"/>
    </row>
    <row r="14" s="2" customFormat="1" ht="12" customHeight="1">
      <c r="A14" s="41"/>
      <c r="B14" s="47"/>
      <c r="C14" s="41"/>
      <c r="D14" s="147" t="s">
        <v>21</v>
      </c>
      <c r="E14" s="41"/>
      <c r="F14" s="136" t="s">
        <v>22</v>
      </c>
      <c r="G14" s="41"/>
      <c r="H14" s="41"/>
      <c r="I14" s="152" t="s">
        <v>23</v>
      </c>
      <c r="J14" s="153" t="str">
        <f>'Rekapitulace stavby'!AN8</f>
        <v>30. 7. 2019</v>
      </c>
      <c r="K14" s="41"/>
      <c r="L14" s="150"/>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149"/>
      <c r="J15" s="41"/>
      <c r="K15" s="41"/>
      <c r="L15" s="150"/>
      <c r="S15" s="41"/>
      <c r="T15" s="41"/>
      <c r="U15" s="41"/>
      <c r="V15" s="41"/>
      <c r="W15" s="41"/>
      <c r="X15" s="41"/>
      <c r="Y15" s="41"/>
      <c r="Z15" s="41"/>
      <c r="AA15" s="41"/>
      <c r="AB15" s="41"/>
      <c r="AC15" s="41"/>
      <c r="AD15" s="41"/>
      <c r="AE15" s="41"/>
    </row>
    <row r="16" s="2" customFormat="1" ht="12" customHeight="1">
      <c r="A16" s="41"/>
      <c r="B16" s="47"/>
      <c r="C16" s="41"/>
      <c r="D16" s="147" t="s">
        <v>25</v>
      </c>
      <c r="E16" s="41"/>
      <c r="F16" s="41"/>
      <c r="G16" s="41"/>
      <c r="H16" s="41"/>
      <c r="I16" s="152" t="s">
        <v>26</v>
      </c>
      <c r="J16" s="136" t="s">
        <v>27</v>
      </c>
      <c r="K16" s="41"/>
      <c r="L16" s="150"/>
      <c r="S16" s="41"/>
      <c r="T16" s="41"/>
      <c r="U16" s="41"/>
      <c r="V16" s="41"/>
      <c r="W16" s="41"/>
      <c r="X16" s="41"/>
      <c r="Y16" s="41"/>
      <c r="Z16" s="41"/>
      <c r="AA16" s="41"/>
      <c r="AB16" s="41"/>
      <c r="AC16" s="41"/>
      <c r="AD16" s="41"/>
      <c r="AE16" s="41"/>
    </row>
    <row r="17" s="2" customFormat="1" ht="18" customHeight="1">
      <c r="A17" s="41"/>
      <c r="B17" s="47"/>
      <c r="C17" s="41"/>
      <c r="D17" s="41"/>
      <c r="E17" s="136" t="s">
        <v>28</v>
      </c>
      <c r="F17" s="41"/>
      <c r="G17" s="41"/>
      <c r="H17" s="41"/>
      <c r="I17" s="152" t="s">
        <v>29</v>
      </c>
      <c r="J17" s="136" t="s">
        <v>30</v>
      </c>
      <c r="K17" s="41"/>
      <c r="L17" s="150"/>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149"/>
      <c r="J18" s="41"/>
      <c r="K18" s="41"/>
      <c r="L18" s="150"/>
      <c r="S18" s="41"/>
      <c r="T18" s="41"/>
      <c r="U18" s="41"/>
      <c r="V18" s="41"/>
      <c r="W18" s="41"/>
      <c r="X18" s="41"/>
      <c r="Y18" s="41"/>
      <c r="Z18" s="41"/>
      <c r="AA18" s="41"/>
      <c r="AB18" s="41"/>
      <c r="AC18" s="41"/>
      <c r="AD18" s="41"/>
      <c r="AE18" s="41"/>
    </row>
    <row r="19" s="2" customFormat="1" ht="12" customHeight="1">
      <c r="A19" s="41"/>
      <c r="B19" s="47"/>
      <c r="C19" s="41"/>
      <c r="D19" s="147" t="s">
        <v>31</v>
      </c>
      <c r="E19" s="41"/>
      <c r="F19" s="41"/>
      <c r="G19" s="41"/>
      <c r="H19" s="41"/>
      <c r="I19" s="152" t="s">
        <v>26</v>
      </c>
      <c r="J19" s="36" t="str">
        <f>'Rekapitulace stavby'!AN13</f>
        <v>Vyplň údaj</v>
      </c>
      <c r="K19" s="41"/>
      <c r="L19" s="150"/>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52" t="s">
        <v>29</v>
      </c>
      <c r="J20" s="36" t="str">
        <f>'Rekapitulace stavby'!AN14</f>
        <v>Vyplň údaj</v>
      </c>
      <c r="K20" s="41"/>
      <c r="L20" s="150"/>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149"/>
      <c r="J21" s="41"/>
      <c r="K21" s="41"/>
      <c r="L21" s="150"/>
      <c r="S21" s="41"/>
      <c r="T21" s="41"/>
      <c r="U21" s="41"/>
      <c r="V21" s="41"/>
      <c r="W21" s="41"/>
      <c r="X21" s="41"/>
      <c r="Y21" s="41"/>
      <c r="Z21" s="41"/>
      <c r="AA21" s="41"/>
      <c r="AB21" s="41"/>
      <c r="AC21" s="41"/>
      <c r="AD21" s="41"/>
      <c r="AE21" s="41"/>
    </row>
    <row r="22" s="2" customFormat="1" ht="12" customHeight="1">
      <c r="A22" s="41"/>
      <c r="B22" s="47"/>
      <c r="C22" s="41"/>
      <c r="D22" s="147" t="s">
        <v>33</v>
      </c>
      <c r="E22" s="41"/>
      <c r="F22" s="41"/>
      <c r="G22" s="41"/>
      <c r="H22" s="41"/>
      <c r="I22" s="152" t="s">
        <v>26</v>
      </c>
      <c r="J22" s="136" t="s">
        <v>34</v>
      </c>
      <c r="K22" s="41"/>
      <c r="L22" s="150"/>
      <c r="S22" s="41"/>
      <c r="T22" s="41"/>
      <c r="U22" s="41"/>
      <c r="V22" s="41"/>
      <c r="W22" s="41"/>
      <c r="X22" s="41"/>
      <c r="Y22" s="41"/>
      <c r="Z22" s="41"/>
      <c r="AA22" s="41"/>
      <c r="AB22" s="41"/>
      <c r="AC22" s="41"/>
      <c r="AD22" s="41"/>
      <c r="AE22" s="41"/>
    </row>
    <row r="23" s="2" customFormat="1" ht="18" customHeight="1">
      <c r="A23" s="41"/>
      <c r="B23" s="47"/>
      <c r="C23" s="41"/>
      <c r="D23" s="41"/>
      <c r="E23" s="136" t="s">
        <v>35</v>
      </c>
      <c r="F23" s="41"/>
      <c r="G23" s="41"/>
      <c r="H23" s="41"/>
      <c r="I23" s="152" t="s">
        <v>29</v>
      </c>
      <c r="J23" s="136" t="s">
        <v>36</v>
      </c>
      <c r="K23" s="41"/>
      <c r="L23" s="150"/>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149"/>
      <c r="J24" s="41"/>
      <c r="K24" s="41"/>
      <c r="L24" s="150"/>
      <c r="S24" s="41"/>
      <c r="T24" s="41"/>
      <c r="U24" s="41"/>
      <c r="V24" s="41"/>
      <c r="W24" s="41"/>
      <c r="X24" s="41"/>
      <c r="Y24" s="41"/>
      <c r="Z24" s="41"/>
      <c r="AA24" s="41"/>
      <c r="AB24" s="41"/>
      <c r="AC24" s="41"/>
      <c r="AD24" s="41"/>
      <c r="AE24" s="41"/>
    </row>
    <row r="25" s="2" customFormat="1" ht="12" customHeight="1">
      <c r="A25" s="41"/>
      <c r="B25" s="47"/>
      <c r="C25" s="41"/>
      <c r="D25" s="147" t="s">
        <v>38</v>
      </c>
      <c r="E25" s="41"/>
      <c r="F25" s="41"/>
      <c r="G25" s="41"/>
      <c r="H25" s="41"/>
      <c r="I25" s="152" t="s">
        <v>26</v>
      </c>
      <c r="J25" s="136" t="str">
        <f>IF('Rekapitulace stavby'!AN19="","",'Rekapitulace stavby'!AN19)</f>
        <v/>
      </c>
      <c r="K25" s="41"/>
      <c r="L25" s="150"/>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52" t="s">
        <v>29</v>
      </c>
      <c r="J26" s="136" t="str">
        <f>IF('Rekapitulace stavby'!AN20="","",'Rekapitulace stavby'!AN20)</f>
        <v/>
      </c>
      <c r="K26" s="41"/>
      <c r="L26" s="150"/>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149"/>
      <c r="J27" s="41"/>
      <c r="K27" s="41"/>
      <c r="L27" s="150"/>
      <c r="S27" s="41"/>
      <c r="T27" s="41"/>
      <c r="U27" s="41"/>
      <c r="V27" s="41"/>
      <c r="W27" s="41"/>
      <c r="X27" s="41"/>
      <c r="Y27" s="41"/>
      <c r="Z27" s="41"/>
      <c r="AA27" s="41"/>
      <c r="AB27" s="41"/>
      <c r="AC27" s="41"/>
      <c r="AD27" s="41"/>
      <c r="AE27" s="41"/>
    </row>
    <row r="28" s="2" customFormat="1" ht="12" customHeight="1">
      <c r="A28" s="41"/>
      <c r="B28" s="47"/>
      <c r="C28" s="41"/>
      <c r="D28" s="147" t="s">
        <v>40</v>
      </c>
      <c r="E28" s="41"/>
      <c r="F28" s="41"/>
      <c r="G28" s="41"/>
      <c r="H28" s="41"/>
      <c r="I28" s="149"/>
      <c r="J28" s="41"/>
      <c r="K28" s="41"/>
      <c r="L28" s="150"/>
      <c r="S28" s="41"/>
      <c r="T28" s="41"/>
      <c r="U28" s="41"/>
      <c r="V28" s="41"/>
      <c r="W28" s="41"/>
      <c r="X28" s="41"/>
      <c r="Y28" s="41"/>
      <c r="Z28" s="41"/>
      <c r="AA28" s="41"/>
      <c r="AB28" s="41"/>
      <c r="AC28" s="41"/>
      <c r="AD28" s="41"/>
      <c r="AE28" s="41"/>
    </row>
    <row r="29" s="8" customFormat="1" ht="16.5" customHeight="1">
      <c r="A29" s="154"/>
      <c r="B29" s="155"/>
      <c r="C29" s="154"/>
      <c r="D29" s="154"/>
      <c r="E29" s="156" t="s">
        <v>19</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1"/>
      <c r="B30" s="47"/>
      <c r="C30" s="41"/>
      <c r="D30" s="41"/>
      <c r="E30" s="41"/>
      <c r="F30" s="41"/>
      <c r="G30" s="41"/>
      <c r="H30" s="41"/>
      <c r="I30" s="149"/>
      <c r="J30" s="41"/>
      <c r="K30" s="41"/>
      <c r="L30" s="150"/>
      <c r="S30" s="41"/>
      <c r="T30" s="41"/>
      <c r="U30" s="41"/>
      <c r="V30" s="41"/>
      <c r="W30" s="41"/>
      <c r="X30" s="41"/>
      <c r="Y30" s="41"/>
      <c r="Z30" s="41"/>
      <c r="AA30" s="41"/>
      <c r="AB30" s="41"/>
      <c r="AC30" s="41"/>
      <c r="AD30" s="41"/>
      <c r="AE30" s="41"/>
    </row>
    <row r="31" s="2" customFormat="1" ht="6.96" customHeight="1">
      <c r="A31" s="41"/>
      <c r="B31" s="47"/>
      <c r="C31" s="41"/>
      <c r="D31" s="159"/>
      <c r="E31" s="159"/>
      <c r="F31" s="159"/>
      <c r="G31" s="159"/>
      <c r="H31" s="159"/>
      <c r="I31" s="160"/>
      <c r="J31" s="159"/>
      <c r="K31" s="159"/>
      <c r="L31" s="150"/>
      <c r="S31" s="41"/>
      <c r="T31" s="41"/>
      <c r="U31" s="41"/>
      <c r="V31" s="41"/>
      <c r="W31" s="41"/>
      <c r="X31" s="41"/>
      <c r="Y31" s="41"/>
      <c r="Z31" s="41"/>
      <c r="AA31" s="41"/>
      <c r="AB31" s="41"/>
      <c r="AC31" s="41"/>
      <c r="AD31" s="41"/>
      <c r="AE31" s="41"/>
    </row>
    <row r="32" s="2" customFormat="1" ht="25.44" customHeight="1">
      <c r="A32" s="41"/>
      <c r="B32" s="47"/>
      <c r="C32" s="41"/>
      <c r="D32" s="161" t="s">
        <v>42</v>
      </c>
      <c r="E32" s="41"/>
      <c r="F32" s="41"/>
      <c r="G32" s="41"/>
      <c r="H32" s="41"/>
      <c r="I32" s="149"/>
      <c r="J32" s="162">
        <f>ROUND(J92, 2)</f>
        <v>0</v>
      </c>
      <c r="K32" s="41"/>
      <c r="L32" s="150"/>
      <c r="S32" s="41"/>
      <c r="T32" s="41"/>
      <c r="U32" s="41"/>
      <c r="V32" s="41"/>
      <c r="W32" s="41"/>
      <c r="X32" s="41"/>
      <c r="Y32" s="41"/>
      <c r="Z32" s="41"/>
      <c r="AA32" s="41"/>
      <c r="AB32" s="41"/>
      <c r="AC32" s="41"/>
      <c r="AD32" s="41"/>
      <c r="AE32" s="41"/>
    </row>
    <row r="33" s="2" customFormat="1" ht="6.96" customHeight="1">
      <c r="A33" s="41"/>
      <c r="B33" s="47"/>
      <c r="C33" s="41"/>
      <c r="D33" s="159"/>
      <c r="E33" s="159"/>
      <c r="F33" s="159"/>
      <c r="G33" s="159"/>
      <c r="H33" s="159"/>
      <c r="I33" s="160"/>
      <c r="J33" s="159"/>
      <c r="K33" s="159"/>
      <c r="L33" s="150"/>
      <c r="S33" s="41"/>
      <c r="T33" s="41"/>
      <c r="U33" s="41"/>
      <c r="V33" s="41"/>
      <c r="W33" s="41"/>
      <c r="X33" s="41"/>
      <c r="Y33" s="41"/>
      <c r="Z33" s="41"/>
      <c r="AA33" s="41"/>
      <c r="AB33" s="41"/>
      <c r="AC33" s="41"/>
      <c r="AD33" s="41"/>
      <c r="AE33" s="41"/>
    </row>
    <row r="34" s="2" customFormat="1" ht="14.4" customHeight="1">
      <c r="A34" s="41"/>
      <c r="B34" s="47"/>
      <c r="C34" s="41"/>
      <c r="D34" s="41"/>
      <c r="E34" s="41"/>
      <c r="F34" s="163" t="s">
        <v>44</v>
      </c>
      <c r="G34" s="41"/>
      <c r="H34" s="41"/>
      <c r="I34" s="164" t="s">
        <v>43</v>
      </c>
      <c r="J34" s="163" t="s">
        <v>45</v>
      </c>
      <c r="K34" s="41"/>
      <c r="L34" s="150"/>
      <c r="S34" s="41"/>
      <c r="T34" s="41"/>
      <c r="U34" s="41"/>
      <c r="V34" s="41"/>
      <c r="W34" s="41"/>
      <c r="X34" s="41"/>
      <c r="Y34" s="41"/>
      <c r="Z34" s="41"/>
      <c r="AA34" s="41"/>
      <c r="AB34" s="41"/>
      <c r="AC34" s="41"/>
      <c r="AD34" s="41"/>
      <c r="AE34" s="41"/>
    </row>
    <row r="35" s="2" customFormat="1" ht="14.4" customHeight="1">
      <c r="A35" s="41"/>
      <c r="B35" s="47"/>
      <c r="C35" s="41"/>
      <c r="D35" s="165" t="s">
        <v>46</v>
      </c>
      <c r="E35" s="147" t="s">
        <v>47</v>
      </c>
      <c r="F35" s="166">
        <f>ROUND((SUM(BE92:BE195)),  2)</f>
        <v>0</v>
      </c>
      <c r="G35" s="41"/>
      <c r="H35" s="41"/>
      <c r="I35" s="167">
        <v>0.20999999999999999</v>
      </c>
      <c r="J35" s="166">
        <f>ROUND(((SUM(BE92:BE195))*I35),  2)</f>
        <v>0</v>
      </c>
      <c r="K35" s="41"/>
      <c r="L35" s="150"/>
      <c r="S35" s="41"/>
      <c r="T35" s="41"/>
      <c r="U35" s="41"/>
      <c r="V35" s="41"/>
      <c r="W35" s="41"/>
      <c r="X35" s="41"/>
      <c r="Y35" s="41"/>
      <c r="Z35" s="41"/>
      <c r="AA35" s="41"/>
      <c r="AB35" s="41"/>
      <c r="AC35" s="41"/>
      <c r="AD35" s="41"/>
      <c r="AE35" s="41"/>
    </row>
    <row r="36" s="2" customFormat="1" ht="14.4" customHeight="1">
      <c r="A36" s="41"/>
      <c r="B36" s="47"/>
      <c r="C36" s="41"/>
      <c r="D36" s="41"/>
      <c r="E36" s="147" t="s">
        <v>48</v>
      </c>
      <c r="F36" s="166">
        <f>ROUND((SUM(BF92:BF195)),  2)</f>
        <v>0</v>
      </c>
      <c r="G36" s="41"/>
      <c r="H36" s="41"/>
      <c r="I36" s="167">
        <v>0.14999999999999999</v>
      </c>
      <c r="J36" s="166">
        <f>ROUND(((SUM(BF92:BF195))*I36),  2)</f>
        <v>0</v>
      </c>
      <c r="K36" s="41"/>
      <c r="L36" s="150"/>
      <c r="S36" s="41"/>
      <c r="T36" s="41"/>
      <c r="U36" s="41"/>
      <c r="V36" s="41"/>
      <c r="W36" s="41"/>
      <c r="X36" s="41"/>
      <c r="Y36" s="41"/>
      <c r="Z36" s="41"/>
      <c r="AA36" s="41"/>
      <c r="AB36" s="41"/>
      <c r="AC36" s="41"/>
      <c r="AD36" s="41"/>
      <c r="AE36" s="41"/>
    </row>
    <row r="37" hidden="1" s="2" customFormat="1" ht="14.4" customHeight="1">
      <c r="A37" s="41"/>
      <c r="B37" s="47"/>
      <c r="C37" s="41"/>
      <c r="D37" s="41"/>
      <c r="E37" s="147" t="s">
        <v>49</v>
      </c>
      <c r="F37" s="166">
        <f>ROUND((SUM(BG92:BG195)),  2)</f>
        <v>0</v>
      </c>
      <c r="G37" s="41"/>
      <c r="H37" s="41"/>
      <c r="I37" s="167">
        <v>0.20999999999999999</v>
      </c>
      <c r="J37" s="166">
        <f>0</f>
        <v>0</v>
      </c>
      <c r="K37" s="41"/>
      <c r="L37" s="150"/>
      <c r="S37" s="41"/>
      <c r="T37" s="41"/>
      <c r="U37" s="41"/>
      <c r="V37" s="41"/>
      <c r="W37" s="41"/>
      <c r="X37" s="41"/>
      <c r="Y37" s="41"/>
      <c r="Z37" s="41"/>
      <c r="AA37" s="41"/>
      <c r="AB37" s="41"/>
      <c r="AC37" s="41"/>
      <c r="AD37" s="41"/>
      <c r="AE37" s="41"/>
    </row>
    <row r="38" hidden="1" s="2" customFormat="1" ht="14.4" customHeight="1">
      <c r="A38" s="41"/>
      <c r="B38" s="47"/>
      <c r="C38" s="41"/>
      <c r="D38" s="41"/>
      <c r="E38" s="147" t="s">
        <v>50</v>
      </c>
      <c r="F38" s="166">
        <f>ROUND((SUM(BH92:BH195)),  2)</f>
        <v>0</v>
      </c>
      <c r="G38" s="41"/>
      <c r="H38" s="41"/>
      <c r="I38" s="167">
        <v>0.14999999999999999</v>
      </c>
      <c r="J38" s="166">
        <f>0</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51</v>
      </c>
      <c r="F39" s="166">
        <f>ROUND((SUM(BI92:BI195)),  2)</f>
        <v>0</v>
      </c>
      <c r="G39" s="41"/>
      <c r="H39" s="41"/>
      <c r="I39" s="167">
        <v>0</v>
      </c>
      <c r="J39" s="166">
        <f>0</f>
        <v>0</v>
      </c>
      <c r="K39" s="41"/>
      <c r="L39" s="150"/>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149"/>
      <c r="J40" s="41"/>
      <c r="K40" s="41"/>
      <c r="L40" s="150"/>
      <c r="S40" s="41"/>
      <c r="T40" s="41"/>
      <c r="U40" s="41"/>
      <c r="V40" s="41"/>
      <c r="W40" s="41"/>
      <c r="X40" s="41"/>
      <c r="Y40" s="41"/>
      <c r="Z40" s="41"/>
      <c r="AA40" s="41"/>
      <c r="AB40" s="41"/>
      <c r="AC40" s="41"/>
      <c r="AD40" s="41"/>
      <c r="AE40" s="41"/>
    </row>
    <row r="41" s="2" customFormat="1" ht="25.44" customHeight="1">
      <c r="A41" s="41"/>
      <c r="B41" s="47"/>
      <c r="C41" s="168"/>
      <c r="D41" s="169" t="s">
        <v>52</v>
      </c>
      <c r="E41" s="170"/>
      <c r="F41" s="170"/>
      <c r="G41" s="171" t="s">
        <v>53</v>
      </c>
      <c r="H41" s="172" t="s">
        <v>54</v>
      </c>
      <c r="I41" s="173"/>
      <c r="J41" s="174">
        <f>SUM(J32:J39)</f>
        <v>0</v>
      </c>
      <c r="K41" s="175"/>
      <c r="L41" s="150"/>
      <c r="S41" s="41"/>
      <c r="T41" s="41"/>
      <c r="U41" s="41"/>
      <c r="V41" s="41"/>
      <c r="W41" s="41"/>
      <c r="X41" s="41"/>
      <c r="Y41" s="41"/>
      <c r="Z41" s="41"/>
      <c r="AA41" s="41"/>
      <c r="AB41" s="41"/>
      <c r="AC41" s="41"/>
      <c r="AD41" s="41"/>
      <c r="AE41" s="41"/>
    </row>
    <row r="42" s="2" customFormat="1" ht="14.4" customHeight="1">
      <c r="A42" s="41"/>
      <c r="B42" s="176"/>
      <c r="C42" s="177"/>
      <c r="D42" s="177"/>
      <c r="E42" s="177"/>
      <c r="F42" s="177"/>
      <c r="G42" s="177"/>
      <c r="H42" s="177"/>
      <c r="I42" s="178"/>
      <c r="J42" s="177"/>
      <c r="K42" s="177"/>
      <c r="L42" s="150"/>
      <c r="S42" s="41"/>
      <c r="T42" s="41"/>
      <c r="U42" s="41"/>
      <c r="V42" s="41"/>
      <c r="W42" s="41"/>
      <c r="X42" s="41"/>
      <c r="Y42" s="41"/>
      <c r="Z42" s="41"/>
      <c r="AA42" s="41"/>
      <c r="AB42" s="41"/>
      <c r="AC42" s="41"/>
      <c r="AD42" s="41"/>
      <c r="AE42" s="41"/>
    </row>
    <row r="46" s="2" customFormat="1" ht="6.96" customHeight="1">
      <c r="A46" s="41"/>
      <c r="B46" s="179"/>
      <c r="C46" s="180"/>
      <c r="D46" s="180"/>
      <c r="E46" s="180"/>
      <c r="F46" s="180"/>
      <c r="G46" s="180"/>
      <c r="H46" s="180"/>
      <c r="I46" s="181"/>
      <c r="J46" s="180"/>
      <c r="K46" s="180"/>
      <c r="L46" s="150"/>
      <c r="S46" s="41"/>
      <c r="T46" s="41"/>
      <c r="U46" s="41"/>
      <c r="V46" s="41"/>
      <c r="W46" s="41"/>
      <c r="X46" s="41"/>
      <c r="Y46" s="41"/>
      <c r="Z46" s="41"/>
      <c r="AA46" s="41"/>
      <c r="AB46" s="41"/>
      <c r="AC46" s="41"/>
      <c r="AD46" s="41"/>
      <c r="AE46" s="41"/>
    </row>
    <row r="47" s="2" customFormat="1" ht="24.96" customHeight="1">
      <c r="A47" s="41"/>
      <c r="B47" s="42"/>
      <c r="C47" s="26" t="s">
        <v>116</v>
      </c>
      <c r="D47" s="43"/>
      <c r="E47" s="43"/>
      <c r="F47" s="43"/>
      <c r="G47" s="43"/>
      <c r="H47" s="43"/>
      <c r="I47" s="149"/>
      <c r="J47" s="43"/>
      <c r="K47" s="43"/>
      <c r="L47" s="150"/>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149"/>
      <c r="J48" s="43"/>
      <c r="K48" s="43"/>
      <c r="L48" s="150"/>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149"/>
      <c r="J49" s="43"/>
      <c r="K49" s="43"/>
      <c r="L49" s="150"/>
      <c r="S49" s="41"/>
      <c r="T49" s="41"/>
      <c r="U49" s="41"/>
      <c r="V49" s="41"/>
      <c r="W49" s="41"/>
      <c r="X49" s="41"/>
      <c r="Y49" s="41"/>
      <c r="Z49" s="41"/>
      <c r="AA49" s="41"/>
      <c r="AB49" s="41"/>
      <c r="AC49" s="41"/>
      <c r="AD49" s="41"/>
      <c r="AE49" s="41"/>
    </row>
    <row r="50" s="2" customFormat="1" ht="16.5" customHeight="1">
      <c r="A50" s="41"/>
      <c r="B50" s="42"/>
      <c r="C50" s="43"/>
      <c r="D50" s="43"/>
      <c r="E50" s="182" t="str">
        <f>E7</f>
        <v>ZŠ K.H.Máchy v Doksech stavební úpravy sociálních zařízení</v>
      </c>
      <c r="F50" s="35"/>
      <c r="G50" s="35"/>
      <c r="H50" s="35"/>
      <c r="I50" s="149"/>
      <c r="J50" s="43"/>
      <c r="K50" s="43"/>
      <c r="L50" s="150"/>
      <c r="S50" s="41"/>
      <c r="T50" s="41"/>
      <c r="U50" s="41"/>
      <c r="V50" s="41"/>
      <c r="W50" s="41"/>
      <c r="X50" s="41"/>
      <c r="Y50" s="41"/>
      <c r="Z50" s="41"/>
      <c r="AA50" s="41"/>
      <c r="AB50" s="41"/>
      <c r="AC50" s="41"/>
      <c r="AD50" s="41"/>
      <c r="AE50" s="41"/>
    </row>
    <row r="51" s="1" customFormat="1" ht="12" customHeight="1">
      <c r="B51" s="24"/>
      <c r="C51" s="35" t="s">
        <v>112</v>
      </c>
      <c r="D51" s="25"/>
      <c r="E51" s="25"/>
      <c r="F51" s="25"/>
      <c r="G51" s="25"/>
      <c r="H51" s="25"/>
      <c r="I51" s="141"/>
      <c r="J51" s="25"/>
      <c r="K51" s="25"/>
      <c r="L51" s="23"/>
    </row>
    <row r="52" s="2" customFormat="1" ht="16.5" customHeight="1">
      <c r="A52" s="41"/>
      <c r="B52" s="42"/>
      <c r="C52" s="43"/>
      <c r="D52" s="43"/>
      <c r="E52" s="182" t="s">
        <v>113</v>
      </c>
      <c r="F52" s="43"/>
      <c r="G52" s="43"/>
      <c r="H52" s="43"/>
      <c r="I52" s="149"/>
      <c r="J52" s="43"/>
      <c r="K52" s="43"/>
      <c r="L52" s="150"/>
      <c r="S52" s="41"/>
      <c r="T52" s="41"/>
      <c r="U52" s="41"/>
      <c r="V52" s="41"/>
      <c r="W52" s="41"/>
      <c r="X52" s="41"/>
      <c r="Y52" s="41"/>
      <c r="Z52" s="41"/>
      <c r="AA52" s="41"/>
      <c r="AB52" s="41"/>
      <c r="AC52" s="41"/>
      <c r="AD52" s="41"/>
      <c r="AE52" s="41"/>
    </row>
    <row r="53" s="2" customFormat="1" ht="12" customHeight="1">
      <c r="A53" s="41"/>
      <c r="B53" s="42"/>
      <c r="C53" s="35" t="s">
        <v>114</v>
      </c>
      <c r="D53" s="43"/>
      <c r="E53" s="43"/>
      <c r="F53" s="43"/>
      <c r="G53" s="43"/>
      <c r="H53" s="43"/>
      <c r="I53" s="149"/>
      <c r="J53" s="43"/>
      <c r="K53" s="43"/>
      <c r="L53" s="150"/>
      <c r="S53" s="41"/>
      <c r="T53" s="41"/>
      <c r="U53" s="41"/>
      <c r="V53" s="41"/>
      <c r="W53" s="41"/>
      <c r="X53" s="41"/>
      <c r="Y53" s="41"/>
      <c r="Z53" s="41"/>
      <c r="AA53" s="41"/>
      <c r="AB53" s="41"/>
      <c r="AC53" s="41"/>
      <c r="AD53" s="41"/>
      <c r="AE53" s="41"/>
    </row>
    <row r="54" s="2" customFormat="1" ht="16.5" customHeight="1">
      <c r="A54" s="41"/>
      <c r="B54" s="42"/>
      <c r="C54" s="43"/>
      <c r="D54" s="43"/>
      <c r="E54" s="72" t="str">
        <f>E11</f>
        <v>D.1.1.4.2 - Zařízení pro vytápění staveb</v>
      </c>
      <c r="F54" s="43"/>
      <c r="G54" s="43"/>
      <c r="H54" s="43"/>
      <c r="I54" s="149"/>
      <c r="J54" s="43"/>
      <c r="K54" s="43"/>
      <c r="L54" s="150"/>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149"/>
      <c r="J55" s="43"/>
      <c r="K55" s="43"/>
      <c r="L55" s="150"/>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Doksy</v>
      </c>
      <c r="G56" s="43"/>
      <c r="H56" s="43"/>
      <c r="I56" s="152" t="s">
        <v>23</v>
      </c>
      <c r="J56" s="75" t="str">
        <f>IF(J14="","",J14)</f>
        <v>30. 7. 2019</v>
      </c>
      <c r="K56" s="43"/>
      <c r="L56" s="150"/>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149"/>
      <c r="J57" s="43"/>
      <c r="K57" s="43"/>
      <c r="L57" s="150"/>
      <c r="S57" s="41"/>
      <c r="T57" s="41"/>
      <c r="U57" s="41"/>
      <c r="V57" s="41"/>
      <c r="W57" s="41"/>
      <c r="X57" s="41"/>
      <c r="Y57" s="41"/>
      <c r="Z57" s="41"/>
      <c r="AA57" s="41"/>
      <c r="AB57" s="41"/>
      <c r="AC57" s="41"/>
      <c r="AD57" s="41"/>
      <c r="AE57" s="41"/>
    </row>
    <row r="58" s="2" customFormat="1" ht="58.2" customHeight="1">
      <c r="A58" s="41"/>
      <c r="B58" s="42"/>
      <c r="C58" s="35" t="s">
        <v>25</v>
      </c>
      <c r="D58" s="43"/>
      <c r="E58" s="43"/>
      <c r="F58" s="30" t="str">
        <f>E17</f>
        <v>Město Doksy náměstí Republiky 193 472 01 Doksy</v>
      </c>
      <c r="G58" s="43"/>
      <c r="H58" s="43"/>
      <c r="I58" s="152" t="s">
        <v>33</v>
      </c>
      <c r="J58" s="39" t="str">
        <f>E23</f>
        <v>BKN,spol.s r.o.Vladislavova 29/I,566 01Vysoké Mýto</v>
      </c>
      <c r="K58" s="43"/>
      <c r="L58" s="150"/>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152" t="s">
        <v>38</v>
      </c>
      <c r="J59" s="39" t="str">
        <f>E26</f>
        <v xml:space="preserve"> </v>
      </c>
      <c r="K59" s="43"/>
      <c r="L59" s="150"/>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149"/>
      <c r="J60" s="43"/>
      <c r="K60" s="43"/>
      <c r="L60" s="150"/>
      <c r="S60" s="41"/>
      <c r="T60" s="41"/>
      <c r="U60" s="41"/>
      <c r="V60" s="41"/>
      <c r="W60" s="41"/>
      <c r="X60" s="41"/>
      <c r="Y60" s="41"/>
      <c r="Z60" s="41"/>
      <c r="AA60" s="41"/>
      <c r="AB60" s="41"/>
      <c r="AC60" s="41"/>
      <c r="AD60" s="41"/>
      <c r="AE60" s="41"/>
    </row>
    <row r="61" s="2" customFormat="1" ht="29.28" customHeight="1">
      <c r="A61" s="41"/>
      <c r="B61" s="42"/>
      <c r="C61" s="183" t="s">
        <v>117</v>
      </c>
      <c r="D61" s="184"/>
      <c r="E61" s="184"/>
      <c r="F61" s="184"/>
      <c r="G61" s="184"/>
      <c r="H61" s="184"/>
      <c r="I61" s="185"/>
      <c r="J61" s="186" t="s">
        <v>118</v>
      </c>
      <c r="K61" s="184"/>
      <c r="L61" s="150"/>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149"/>
      <c r="J62" s="43"/>
      <c r="K62" s="43"/>
      <c r="L62" s="150"/>
      <c r="S62" s="41"/>
      <c r="T62" s="41"/>
      <c r="U62" s="41"/>
      <c r="V62" s="41"/>
      <c r="W62" s="41"/>
      <c r="X62" s="41"/>
      <c r="Y62" s="41"/>
      <c r="Z62" s="41"/>
      <c r="AA62" s="41"/>
      <c r="AB62" s="41"/>
      <c r="AC62" s="41"/>
      <c r="AD62" s="41"/>
      <c r="AE62" s="41"/>
    </row>
    <row r="63" s="2" customFormat="1" ht="22.8" customHeight="1">
      <c r="A63" s="41"/>
      <c r="B63" s="42"/>
      <c r="C63" s="187" t="s">
        <v>74</v>
      </c>
      <c r="D63" s="43"/>
      <c r="E63" s="43"/>
      <c r="F63" s="43"/>
      <c r="G63" s="43"/>
      <c r="H63" s="43"/>
      <c r="I63" s="149"/>
      <c r="J63" s="105">
        <f>J92</f>
        <v>0</v>
      </c>
      <c r="K63" s="43"/>
      <c r="L63" s="150"/>
      <c r="S63" s="41"/>
      <c r="T63" s="41"/>
      <c r="U63" s="41"/>
      <c r="V63" s="41"/>
      <c r="W63" s="41"/>
      <c r="X63" s="41"/>
      <c r="Y63" s="41"/>
      <c r="Z63" s="41"/>
      <c r="AA63" s="41"/>
      <c r="AB63" s="41"/>
      <c r="AC63" s="41"/>
      <c r="AD63" s="41"/>
      <c r="AE63" s="41"/>
      <c r="AU63" s="20" t="s">
        <v>119</v>
      </c>
    </row>
    <row r="64" s="9" customFormat="1" ht="24.96" customHeight="1">
      <c r="A64" s="9"/>
      <c r="B64" s="188"/>
      <c r="C64" s="189"/>
      <c r="D64" s="190" t="s">
        <v>1538</v>
      </c>
      <c r="E64" s="191"/>
      <c r="F64" s="191"/>
      <c r="G64" s="191"/>
      <c r="H64" s="191"/>
      <c r="I64" s="192"/>
      <c r="J64" s="193">
        <f>J93</f>
        <v>0</v>
      </c>
      <c r="K64" s="189"/>
      <c r="L64" s="194"/>
      <c r="S64" s="9"/>
      <c r="T64" s="9"/>
      <c r="U64" s="9"/>
      <c r="V64" s="9"/>
      <c r="W64" s="9"/>
      <c r="X64" s="9"/>
      <c r="Y64" s="9"/>
      <c r="Z64" s="9"/>
      <c r="AA64" s="9"/>
      <c r="AB64" s="9"/>
      <c r="AC64" s="9"/>
      <c r="AD64" s="9"/>
      <c r="AE64" s="9"/>
    </row>
    <row r="65" s="9" customFormat="1" ht="24.96" customHeight="1">
      <c r="A65" s="9"/>
      <c r="B65" s="188"/>
      <c r="C65" s="189"/>
      <c r="D65" s="190" t="s">
        <v>127</v>
      </c>
      <c r="E65" s="191"/>
      <c r="F65" s="191"/>
      <c r="G65" s="191"/>
      <c r="H65" s="191"/>
      <c r="I65" s="192"/>
      <c r="J65" s="193">
        <f>J106</f>
        <v>0</v>
      </c>
      <c r="K65" s="189"/>
      <c r="L65" s="194"/>
      <c r="S65" s="9"/>
      <c r="T65" s="9"/>
      <c r="U65" s="9"/>
      <c r="V65" s="9"/>
      <c r="W65" s="9"/>
      <c r="X65" s="9"/>
      <c r="Y65" s="9"/>
      <c r="Z65" s="9"/>
      <c r="AA65" s="9"/>
      <c r="AB65" s="9"/>
      <c r="AC65" s="9"/>
      <c r="AD65" s="9"/>
      <c r="AE65" s="9"/>
    </row>
    <row r="66" s="10" customFormat="1" ht="19.92" customHeight="1">
      <c r="A66" s="10"/>
      <c r="B66" s="195"/>
      <c r="C66" s="128"/>
      <c r="D66" s="196" t="s">
        <v>1539</v>
      </c>
      <c r="E66" s="197"/>
      <c r="F66" s="197"/>
      <c r="G66" s="197"/>
      <c r="H66" s="197"/>
      <c r="I66" s="198"/>
      <c r="J66" s="199">
        <f>J107</f>
        <v>0</v>
      </c>
      <c r="K66" s="128"/>
      <c r="L66" s="200"/>
      <c r="S66" s="10"/>
      <c r="T66" s="10"/>
      <c r="U66" s="10"/>
      <c r="V66" s="10"/>
      <c r="W66" s="10"/>
      <c r="X66" s="10"/>
      <c r="Y66" s="10"/>
      <c r="Z66" s="10"/>
      <c r="AA66" s="10"/>
      <c r="AB66" s="10"/>
      <c r="AC66" s="10"/>
      <c r="AD66" s="10"/>
      <c r="AE66" s="10"/>
    </row>
    <row r="67" s="10" customFormat="1" ht="19.92" customHeight="1">
      <c r="A67" s="10"/>
      <c r="B67" s="195"/>
      <c r="C67" s="128"/>
      <c r="D67" s="196" t="s">
        <v>1540</v>
      </c>
      <c r="E67" s="197"/>
      <c r="F67" s="197"/>
      <c r="G67" s="197"/>
      <c r="H67" s="197"/>
      <c r="I67" s="198"/>
      <c r="J67" s="199">
        <f>J114</f>
        <v>0</v>
      </c>
      <c r="K67" s="128"/>
      <c r="L67" s="200"/>
      <c r="S67" s="10"/>
      <c r="T67" s="10"/>
      <c r="U67" s="10"/>
      <c r="V67" s="10"/>
      <c r="W67" s="10"/>
      <c r="X67" s="10"/>
      <c r="Y67" s="10"/>
      <c r="Z67" s="10"/>
      <c r="AA67" s="10"/>
      <c r="AB67" s="10"/>
      <c r="AC67" s="10"/>
      <c r="AD67" s="10"/>
      <c r="AE67" s="10"/>
    </row>
    <row r="68" s="10" customFormat="1" ht="19.92" customHeight="1">
      <c r="A68" s="10"/>
      <c r="B68" s="195"/>
      <c r="C68" s="128"/>
      <c r="D68" s="196" t="s">
        <v>1541</v>
      </c>
      <c r="E68" s="197"/>
      <c r="F68" s="197"/>
      <c r="G68" s="197"/>
      <c r="H68" s="197"/>
      <c r="I68" s="198"/>
      <c r="J68" s="199">
        <f>J144</f>
        <v>0</v>
      </c>
      <c r="K68" s="128"/>
      <c r="L68" s="200"/>
      <c r="S68" s="10"/>
      <c r="T68" s="10"/>
      <c r="U68" s="10"/>
      <c r="V68" s="10"/>
      <c r="W68" s="10"/>
      <c r="X68" s="10"/>
      <c r="Y68" s="10"/>
      <c r="Z68" s="10"/>
      <c r="AA68" s="10"/>
      <c r="AB68" s="10"/>
      <c r="AC68" s="10"/>
      <c r="AD68" s="10"/>
      <c r="AE68" s="10"/>
    </row>
    <row r="69" s="10" customFormat="1" ht="19.92" customHeight="1">
      <c r="A69" s="10"/>
      <c r="B69" s="195"/>
      <c r="C69" s="128"/>
      <c r="D69" s="196" t="s">
        <v>1542</v>
      </c>
      <c r="E69" s="197"/>
      <c r="F69" s="197"/>
      <c r="G69" s="197"/>
      <c r="H69" s="197"/>
      <c r="I69" s="198"/>
      <c r="J69" s="199">
        <f>J176</f>
        <v>0</v>
      </c>
      <c r="K69" s="128"/>
      <c r="L69" s="200"/>
      <c r="S69" s="10"/>
      <c r="T69" s="10"/>
      <c r="U69" s="10"/>
      <c r="V69" s="10"/>
      <c r="W69" s="10"/>
      <c r="X69" s="10"/>
      <c r="Y69" s="10"/>
      <c r="Z69" s="10"/>
      <c r="AA69" s="10"/>
      <c r="AB69" s="10"/>
      <c r="AC69" s="10"/>
      <c r="AD69" s="10"/>
      <c r="AE69" s="10"/>
    </row>
    <row r="70" s="10" customFormat="1" ht="19.92" customHeight="1">
      <c r="A70" s="10"/>
      <c r="B70" s="195"/>
      <c r="C70" s="128"/>
      <c r="D70" s="196" t="s">
        <v>134</v>
      </c>
      <c r="E70" s="197"/>
      <c r="F70" s="197"/>
      <c r="G70" s="197"/>
      <c r="H70" s="197"/>
      <c r="I70" s="198"/>
      <c r="J70" s="199">
        <f>J187</f>
        <v>0</v>
      </c>
      <c r="K70" s="128"/>
      <c r="L70" s="200"/>
      <c r="S70" s="10"/>
      <c r="T70" s="10"/>
      <c r="U70" s="10"/>
      <c r="V70" s="10"/>
      <c r="W70" s="10"/>
      <c r="X70" s="10"/>
      <c r="Y70" s="10"/>
      <c r="Z70" s="10"/>
      <c r="AA70" s="10"/>
      <c r="AB70" s="10"/>
      <c r="AC70" s="10"/>
      <c r="AD70" s="10"/>
      <c r="AE70" s="10"/>
    </row>
    <row r="71" s="2" customFormat="1" ht="21.84" customHeight="1">
      <c r="A71" s="41"/>
      <c r="B71" s="42"/>
      <c r="C71" s="43"/>
      <c r="D71" s="43"/>
      <c r="E71" s="43"/>
      <c r="F71" s="43"/>
      <c r="G71" s="43"/>
      <c r="H71" s="43"/>
      <c r="I71" s="149"/>
      <c r="J71" s="43"/>
      <c r="K71" s="43"/>
      <c r="L71" s="150"/>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178"/>
      <c r="J72" s="63"/>
      <c r="K72" s="63"/>
      <c r="L72" s="150"/>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181"/>
      <c r="J76" s="65"/>
      <c r="K76" s="65"/>
      <c r="L76" s="150"/>
      <c r="S76" s="41"/>
      <c r="T76" s="41"/>
      <c r="U76" s="41"/>
      <c r="V76" s="41"/>
      <c r="W76" s="41"/>
      <c r="X76" s="41"/>
      <c r="Y76" s="41"/>
      <c r="Z76" s="41"/>
      <c r="AA76" s="41"/>
      <c r="AB76" s="41"/>
      <c r="AC76" s="41"/>
      <c r="AD76" s="41"/>
      <c r="AE76" s="41"/>
    </row>
    <row r="77" s="2" customFormat="1" ht="24.96" customHeight="1">
      <c r="A77" s="41"/>
      <c r="B77" s="42"/>
      <c r="C77" s="26" t="s">
        <v>136</v>
      </c>
      <c r="D77" s="43"/>
      <c r="E77" s="43"/>
      <c r="F77" s="43"/>
      <c r="G77" s="43"/>
      <c r="H77" s="43"/>
      <c r="I77" s="149"/>
      <c r="J77" s="43"/>
      <c r="K77" s="43"/>
      <c r="L77" s="150"/>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149"/>
      <c r="J78" s="43"/>
      <c r="K78" s="43"/>
      <c r="L78" s="150"/>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149"/>
      <c r="J79" s="43"/>
      <c r="K79" s="43"/>
      <c r="L79" s="150"/>
      <c r="S79" s="41"/>
      <c r="T79" s="41"/>
      <c r="U79" s="41"/>
      <c r="V79" s="41"/>
      <c r="W79" s="41"/>
      <c r="X79" s="41"/>
      <c r="Y79" s="41"/>
      <c r="Z79" s="41"/>
      <c r="AA79" s="41"/>
      <c r="AB79" s="41"/>
      <c r="AC79" s="41"/>
      <c r="AD79" s="41"/>
      <c r="AE79" s="41"/>
    </row>
    <row r="80" s="2" customFormat="1" ht="16.5" customHeight="1">
      <c r="A80" s="41"/>
      <c r="B80" s="42"/>
      <c r="C80" s="43"/>
      <c r="D80" s="43"/>
      <c r="E80" s="182" t="str">
        <f>E7</f>
        <v>ZŠ K.H.Máchy v Doksech stavební úpravy sociálních zařízení</v>
      </c>
      <c r="F80" s="35"/>
      <c r="G80" s="35"/>
      <c r="H80" s="35"/>
      <c r="I80" s="149"/>
      <c r="J80" s="43"/>
      <c r="K80" s="43"/>
      <c r="L80" s="150"/>
      <c r="S80" s="41"/>
      <c r="T80" s="41"/>
      <c r="U80" s="41"/>
      <c r="V80" s="41"/>
      <c r="W80" s="41"/>
      <c r="X80" s="41"/>
      <c r="Y80" s="41"/>
      <c r="Z80" s="41"/>
      <c r="AA80" s="41"/>
      <c r="AB80" s="41"/>
      <c r="AC80" s="41"/>
      <c r="AD80" s="41"/>
      <c r="AE80" s="41"/>
    </row>
    <row r="81" s="1" customFormat="1" ht="12" customHeight="1">
      <c r="B81" s="24"/>
      <c r="C81" s="35" t="s">
        <v>112</v>
      </c>
      <c r="D81" s="25"/>
      <c r="E81" s="25"/>
      <c r="F81" s="25"/>
      <c r="G81" s="25"/>
      <c r="H81" s="25"/>
      <c r="I81" s="141"/>
      <c r="J81" s="25"/>
      <c r="K81" s="25"/>
      <c r="L81" s="23"/>
    </row>
    <row r="82" s="2" customFormat="1" ht="16.5" customHeight="1">
      <c r="A82" s="41"/>
      <c r="B82" s="42"/>
      <c r="C82" s="43"/>
      <c r="D82" s="43"/>
      <c r="E82" s="182" t="s">
        <v>113</v>
      </c>
      <c r="F82" s="43"/>
      <c r="G82" s="43"/>
      <c r="H82" s="43"/>
      <c r="I82" s="149"/>
      <c r="J82" s="43"/>
      <c r="K82" s="43"/>
      <c r="L82" s="150"/>
      <c r="S82" s="41"/>
      <c r="T82" s="41"/>
      <c r="U82" s="41"/>
      <c r="V82" s="41"/>
      <c r="W82" s="41"/>
      <c r="X82" s="41"/>
      <c r="Y82" s="41"/>
      <c r="Z82" s="41"/>
      <c r="AA82" s="41"/>
      <c r="AB82" s="41"/>
      <c r="AC82" s="41"/>
      <c r="AD82" s="41"/>
      <c r="AE82" s="41"/>
    </row>
    <row r="83" s="2" customFormat="1" ht="12" customHeight="1">
      <c r="A83" s="41"/>
      <c r="B83" s="42"/>
      <c r="C83" s="35" t="s">
        <v>114</v>
      </c>
      <c r="D83" s="43"/>
      <c r="E83" s="43"/>
      <c r="F83" s="43"/>
      <c r="G83" s="43"/>
      <c r="H83" s="43"/>
      <c r="I83" s="149"/>
      <c r="J83" s="43"/>
      <c r="K83" s="43"/>
      <c r="L83" s="150"/>
      <c r="S83" s="41"/>
      <c r="T83" s="41"/>
      <c r="U83" s="41"/>
      <c r="V83" s="41"/>
      <c r="W83" s="41"/>
      <c r="X83" s="41"/>
      <c r="Y83" s="41"/>
      <c r="Z83" s="41"/>
      <c r="AA83" s="41"/>
      <c r="AB83" s="41"/>
      <c r="AC83" s="41"/>
      <c r="AD83" s="41"/>
      <c r="AE83" s="41"/>
    </row>
    <row r="84" s="2" customFormat="1" ht="16.5" customHeight="1">
      <c r="A84" s="41"/>
      <c r="B84" s="42"/>
      <c r="C84" s="43"/>
      <c r="D84" s="43"/>
      <c r="E84" s="72" t="str">
        <f>E11</f>
        <v>D.1.1.4.2 - Zařízení pro vytápění staveb</v>
      </c>
      <c r="F84" s="43"/>
      <c r="G84" s="43"/>
      <c r="H84" s="43"/>
      <c r="I84" s="149"/>
      <c r="J84" s="43"/>
      <c r="K84" s="43"/>
      <c r="L84" s="150"/>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149"/>
      <c r="J85" s="43"/>
      <c r="K85" s="43"/>
      <c r="L85" s="150"/>
      <c r="S85" s="41"/>
      <c r="T85" s="41"/>
      <c r="U85" s="41"/>
      <c r="V85" s="41"/>
      <c r="W85" s="41"/>
      <c r="X85" s="41"/>
      <c r="Y85" s="41"/>
      <c r="Z85" s="41"/>
      <c r="AA85" s="41"/>
      <c r="AB85" s="41"/>
      <c r="AC85" s="41"/>
      <c r="AD85" s="41"/>
      <c r="AE85" s="41"/>
    </row>
    <row r="86" s="2" customFormat="1" ht="12" customHeight="1">
      <c r="A86" s="41"/>
      <c r="B86" s="42"/>
      <c r="C86" s="35" t="s">
        <v>21</v>
      </c>
      <c r="D86" s="43"/>
      <c r="E86" s="43"/>
      <c r="F86" s="30" t="str">
        <f>F14</f>
        <v>Doksy</v>
      </c>
      <c r="G86" s="43"/>
      <c r="H86" s="43"/>
      <c r="I86" s="152" t="s">
        <v>23</v>
      </c>
      <c r="J86" s="75" t="str">
        <f>IF(J14="","",J14)</f>
        <v>30. 7. 2019</v>
      </c>
      <c r="K86" s="43"/>
      <c r="L86" s="150"/>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149"/>
      <c r="J87" s="43"/>
      <c r="K87" s="43"/>
      <c r="L87" s="150"/>
      <c r="S87" s="41"/>
      <c r="T87" s="41"/>
      <c r="U87" s="41"/>
      <c r="V87" s="41"/>
      <c r="W87" s="41"/>
      <c r="X87" s="41"/>
      <c r="Y87" s="41"/>
      <c r="Z87" s="41"/>
      <c r="AA87" s="41"/>
      <c r="AB87" s="41"/>
      <c r="AC87" s="41"/>
      <c r="AD87" s="41"/>
      <c r="AE87" s="41"/>
    </row>
    <row r="88" s="2" customFormat="1" ht="58.2" customHeight="1">
      <c r="A88" s="41"/>
      <c r="B88" s="42"/>
      <c r="C88" s="35" t="s">
        <v>25</v>
      </c>
      <c r="D88" s="43"/>
      <c r="E88" s="43"/>
      <c r="F88" s="30" t="str">
        <f>E17</f>
        <v>Město Doksy náměstí Republiky 193 472 01 Doksy</v>
      </c>
      <c r="G88" s="43"/>
      <c r="H88" s="43"/>
      <c r="I88" s="152" t="s">
        <v>33</v>
      </c>
      <c r="J88" s="39" t="str">
        <f>E23</f>
        <v>BKN,spol.s r.o.Vladislavova 29/I,566 01Vysoké Mýto</v>
      </c>
      <c r="K88" s="43"/>
      <c r="L88" s="150"/>
      <c r="S88" s="41"/>
      <c r="T88" s="41"/>
      <c r="U88" s="41"/>
      <c r="V88" s="41"/>
      <c r="W88" s="41"/>
      <c r="X88" s="41"/>
      <c r="Y88" s="41"/>
      <c r="Z88" s="41"/>
      <c r="AA88" s="41"/>
      <c r="AB88" s="41"/>
      <c r="AC88" s="41"/>
      <c r="AD88" s="41"/>
      <c r="AE88" s="41"/>
    </row>
    <row r="89" s="2" customFormat="1" ht="15.15" customHeight="1">
      <c r="A89" s="41"/>
      <c r="B89" s="42"/>
      <c r="C89" s="35" t="s">
        <v>31</v>
      </c>
      <c r="D89" s="43"/>
      <c r="E89" s="43"/>
      <c r="F89" s="30" t="str">
        <f>IF(E20="","",E20)</f>
        <v>Vyplň údaj</v>
      </c>
      <c r="G89" s="43"/>
      <c r="H89" s="43"/>
      <c r="I89" s="152" t="s">
        <v>38</v>
      </c>
      <c r="J89" s="39" t="str">
        <f>E26</f>
        <v xml:space="preserve"> </v>
      </c>
      <c r="K89" s="43"/>
      <c r="L89" s="150"/>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149"/>
      <c r="J90" s="43"/>
      <c r="K90" s="43"/>
      <c r="L90" s="150"/>
      <c r="S90" s="41"/>
      <c r="T90" s="41"/>
      <c r="U90" s="41"/>
      <c r="V90" s="41"/>
      <c r="W90" s="41"/>
      <c r="X90" s="41"/>
      <c r="Y90" s="41"/>
      <c r="Z90" s="41"/>
      <c r="AA90" s="41"/>
      <c r="AB90" s="41"/>
      <c r="AC90" s="41"/>
      <c r="AD90" s="41"/>
      <c r="AE90" s="41"/>
    </row>
    <row r="91" s="11" customFormat="1" ht="29.28" customHeight="1">
      <c r="A91" s="201"/>
      <c r="B91" s="202"/>
      <c r="C91" s="203" t="s">
        <v>137</v>
      </c>
      <c r="D91" s="204" t="s">
        <v>61</v>
      </c>
      <c r="E91" s="204" t="s">
        <v>57</v>
      </c>
      <c r="F91" s="204" t="s">
        <v>58</v>
      </c>
      <c r="G91" s="204" t="s">
        <v>138</v>
      </c>
      <c r="H91" s="204" t="s">
        <v>139</v>
      </c>
      <c r="I91" s="205" t="s">
        <v>140</v>
      </c>
      <c r="J91" s="204" t="s">
        <v>118</v>
      </c>
      <c r="K91" s="206" t="s">
        <v>141</v>
      </c>
      <c r="L91" s="207"/>
      <c r="M91" s="95" t="s">
        <v>19</v>
      </c>
      <c r="N91" s="96" t="s">
        <v>46</v>
      </c>
      <c r="O91" s="96" t="s">
        <v>142</v>
      </c>
      <c r="P91" s="96" t="s">
        <v>143</v>
      </c>
      <c r="Q91" s="96" t="s">
        <v>144</v>
      </c>
      <c r="R91" s="96" t="s">
        <v>145</v>
      </c>
      <c r="S91" s="96" t="s">
        <v>146</v>
      </c>
      <c r="T91" s="97" t="s">
        <v>147</v>
      </c>
      <c r="U91" s="201"/>
      <c r="V91" s="201"/>
      <c r="W91" s="201"/>
      <c r="X91" s="201"/>
      <c r="Y91" s="201"/>
      <c r="Z91" s="201"/>
      <c r="AA91" s="201"/>
      <c r="AB91" s="201"/>
      <c r="AC91" s="201"/>
      <c r="AD91" s="201"/>
      <c r="AE91" s="201"/>
    </row>
    <row r="92" s="2" customFormat="1" ht="22.8" customHeight="1">
      <c r="A92" s="41"/>
      <c r="B92" s="42"/>
      <c r="C92" s="102" t="s">
        <v>148</v>
      </c>
      <c r="D92" s="43"/>
      <c r="E92" s="43"/>
      <c r="F92" s="43"/>
      <c r="G92" s="43"/>
      <c r="H92" s="43"/>
      <c r="I92" s="149"/>
      <c r="J92" s="208">
        <f>BK92</f>
        <v>0</v>
      </c>
      <c r="K92" s="43"/>
      <c r="L92" s="47"/>
      <c r="M92" s="98"/>
      <c r="N92" s="209"/>
      <c r="O92" s="99"/>
      <c r="P92" s="210">
        <f>P93+P106</f>
        <v>0</v>
      </c>
      <c r="Q92" s="99"/>
      <c r="R92" s="210">
        <f>R93+R106</f>
        <v>0.58777999999999986</v>
      </c>
      <c r="S92" s="99"/>
      <c r="T92" s="211">
        <f>T93+T106</f>
        <v>0.50195000000000001</v>
      </c>
      <c r="U92" s="41"/>
      <c r="V92" s="41"/>
      <c r="W92" s="41"/>
      <c r="X92" s="41"/>
      <c r="Y92" s="41"/>
      <c r="Z92" s="41"/>
      <c r="AA92" s="41"/>
      <c r="AB92" s="41"/>
      <c r="AC92" s="41"/>
      <c r="AD92" s="41"/>
      <c r="AE92" s="41"/>
      <c r="AT92" s="20" t="s">
        <v>75</v>
      </c>
      <c r="AU92" s="20" t="s">
        <v>119</v>
      </c>
      <c r="BK92" s="212">
        <f>BK93+BK106</f>
        <v>0</v>
      </c>
    </row>
    <row r="93" s="12" customFormat="1" ht="25.92" customHeight="1">
      <c r="A93" s="12"/>
      <c r="B93" s="213"/>
      <c r="C93" s="214"/>
      <c r="D93" s="215" t="s">
        <v>75</v>
      </c>
      <c r="E93" s="216" t="s">
        <v>1543</v>
      </c>
      <c r="F93" s="216" t="s">
        <v>1544</v>
      </c>
      <c r="G93" s="214"/>
      <c r="H93" s="214"/>
      <c r="I93" s="217"/>
      <c r="J93" s="218">
        <f>BK93</f>
        <v>0</v>
      </c>
      <c r="K93" s="214"/>
      <c r="L93" s="219"/>
      <c r="M93" s="220"/>
      <c r="N93" s="221"/>
      <c r="O93" s="221"/>
      <c r="P93" s="222">
        <f>SUM(P94:P105)</f>
        <v>0</v>
      </c>
      <c r="Q93" s="221"/>
      <c r="R93" s="222">
        <f>SUM(R94:R105)</f>
        <v>0</v>
      </c>
      <c r="S93" s="221"/>
      <c r="T93" s="223">
        <f>SUM(T94:T105)</f>
        <v>0</v>
      </c>
      <c r="U93" s="12"/>
      <c r="V93" s="12"/>
      <c r="W93" s="12"/>
      <c r="X93" s="12"/>
      <c r="Y93" s="12"/>
      <c r="Z93" s="12"/>
      <c r="AA93" s="12"/>
      <c r="AB93" s="12"/>
      <c r="AC93" s="12"/>
      <c r="AD93" s="12"/>
      <c r="AE93" s="12"/>
      <c r="AR93" s="224" t="s">
        <v>83</v>
      </c>
      <c r="AT93" s="225" t="s">
        <v>75</v>
      </c>
      <c r="AU93" s="225" t="s">
        <v>76</v>
      </c>
      <c r="AY93" s="224" t="s">
        <v>151</v>
      </c>
      <c r="BK93" s="226">
        <f>SUM(BK94:BK105)</f>
        <v>0</v>
      </c>
    </row>
    <row r="94" s="2" customFormat="1" ht="16.5" customHeight="1">
      <c r="A94" s="41"/>
      <c r="B94" s="42"/>
      <c r="C94" s="229" t="s">
        <v>83</v>
      </c>
      <c r="D94" s="229" t="s">
        <v>154</v>
      </c>
      <c r="E94" s="230" t="s">
        <v>1545</v>
      </c>
      <c r="F94" s="231" t="s">
        <v>1546</v>
      </c>
      <c r="G94" s="232" t="s">
        <v>549</v>
      </c>
      <c r="H94" s="233">
        <v>8</v>
      </c>
      <c r="I94" s="234"/>
      <c r="J94" s="235">
        <f>ROUND(I94*H94,2)</f>
        <v>0</v>
      </c>
      <c r="K94" s="231" t="s">
        <v>19</v>
      </c>
      <c r="L94" s="47"/>
      <c r="M94" s="236" t="s">
        <v>19</v>
      </c>
      <c r="N94" s="237" t="s">
        <v>47</v>
      </c>
      <c r="O94" s="87"/>
      <c r="P94" s="238">
        <f>O94*H94</f>
        <v>0</v>
      </c>
      <c r="Q94" s="238">
        <v>0</v>
      </c>
      <c r="R94" s="238">
        <f>Q94*H94</f>
        <v>0</v>
      </c>
      <c r="S94" s="238">
        <v>0</v>
      </c>
      <c r="T94" s="239">
        <f>S94*H94</f>
        <v>0</v>
      </c>
      <c r="U94" s="41"/>
      <c r="V94" s="41"/>
      <c r="W94" s="41"/>
      <c r="X94" s="41"/>
      <c r="Y94" s="41"/>
      <c r="Z94" s="41"/>
      <c r="AA94" s="41"/>
      <c r="AB94" s="41"/>
      <c r="AC94" s="41"/>
      <c r="AD94" s="41"/>
      <c r="AE94" s="41"/>
      <c r="AR94" s="240" t="s">
        <v>266</v>
      </c>
      <c r="AT94" s="240" t="s">
        <v>154</v>
      </c>
      <c r="AU94" s="240" t="s">
        <v>83</v>
      </c>
      <c r="AY94" s="20" t="s">
        <v>151</v>
      </c>
      <c r="BE94" s="241">
        <f>IF(N94="základní",J94,0)</f>
        <v>0</v>
      </c>
      <c r="BF94" s="241">
        <f>IF(N94="snížená",J94,0)</f>
        <v>0</v>
      </c>
      <c r="BG94" s="241">
        <f>IF(N94="zákl. přenesená",J94,0)</f>
        <v>0</v>
      </c>
      <c r="BH94" s="241">
        <f>IF(N94="sníž. přenesená",J94,0)</f>
        <v>0</v>
      </c>
      <c r="BI94" s="241">
        <f>IF(N94="nulová",J94,0)</f>
        <v>0</v>
      </c>
      <c r="BJ94" s="20" t="s">
        <v>83</v>
      </c>
      <c r="BK94" s="241">
        <f>ROUND(I94*H94,2)</f>
        <v>0</v>
      </c>
      <c r="BL94" s="20" t="s">
        <v>266</v>
      </c>
      <c r="BM94" s="240" t="s">
        <v>1547</v>
      </c>
    </row>
    <row r="95" s="13" customFormat="1">
      <c r="A95" s="13"/>
      <c r="B95" s="242"/>
      <c r="C95" s="243"/>
      <c r="D95" s="244" t="s">
        <v>160</v>
      </c>
      <c r="E95" s="245" t="s">
        <v>19</v>
      </c>
      <c r="F95" s="246" t="s">
        <v>189</v>
      </c>
      <c r="G95" s="243"/>
      <c r="H95" s="247">
        <v>8</v>
      </c>
      <c r="I95" s="248"/>
      <c r="J95" s="243"/>
      <c r="K95" s="243"/>
      <c r="L95" s="249"/>
      <c r="M95" s="250"/>
      <c r="N95" s="251"/>
      <c r="O95" s="251"/>
      <c r="P95" s="251"/>
      <c r="Q95" s="251"/>
      <c r="R95" s="251"/>
      <c r="S95" s="251"/>
      <c r="T95" s="252"/>
      <c r="U95" s="13"/>
      <c r="V95" s="13"/>
      <c r="W95" s="13"/>
      <c r="X95" s="13"/>
      <c r="Y95" s="13"/>
      <c r="Z95" s="13"/>
      <c r="AA95" s="13"/>
      <c r="AB95" s="13"/>
      <c r="AC95" s="13"/>
      <c r="AD95" s="13"/>
      <c r="AE95" s="13"/>
      <c r="AT95" s="253" t="s">
        <v>160</v>
      </c>
      <c r="AU95" s="253" t="s">
        <v>83</v>
      </c>
      <c r="AV95" s="13" t="s">
        <v>86</v>
      </c>
      <c r="AW95" s="13" t="s">
        <v>37</v>
      </c>
      <c r="AX95" s="13" t="s">
        <v>83</v>
      </c>
      <c r="AY95" s="253" t="s">
        <v>151</v>
      </c>
    </row>
    <row r="96" s="14" customFormat="1">
      <c r="A96" s="14"/>
      <c r="B96" s="257"/>
      <c r="C96" s="258"/>
      <c r="D96" s="244" t="s">
        <v>160</v>
      </c>
      <c r="E96" s="259" t="s">
        <v>19</v>
      </c>
      <c r="F96" s="260" t="s">
        <v>1548</v>
      </c>
      <c r="G96" s="258"/>
      <c r="H96" s="259" t="s">
        <v>19</v>
      </c>
      <c r="I96" s="261"/>
      <c r="J96" s="258"/>
      <c r="K96" s="258"/>
      <c r="L96" s="262"/>
      <c r="M96" s="263"/>
      <c r="N96" s="264"/>
      <c r="O96" s="264"/>
      <c r="P96" s="264"/>
      <c r="Q96" s="264"/>
      <c r="R96" s="264"/>
      <c r="S96" s="264"/>
      <c r="T96" s="265"/>
      <c r="U96" s="14"/>
      <c r="V96" s="14"/>
      <c r="W96" s="14"/>
      <c r="X96" s="14"/>
      <c r="Y96" s="14"/>
      <c r="Z96" s="14"/>
      <c r="AA96" s="14"/>
      <c r="AB96" s="14"/>
      <c r="AC96" s="14"/>
      <c r="AD96" s="14"/>
      <c r="AE96" s="14"/>
      <c r="AT96" s="266" t="s">
        <v>160</v>
      </c>
      <c r="AU96" s="266" t="s">
        <v>83</v>
      </c>
      <c r="AV96" s="14" t="s">
        <v>83</v>
      </c>
      <c r="AW96" s="14" t="s">
        <v>37</v>
      </c>
      <c r="AX96" s="14" t="s">
        <v>76</v>
      </c>
      <c r="AY96" s="266" t="s">
        <v>151</v>
      </c>
    </row>
    <row r="97" s="2" customFormat="1" ht="16.5" customHeight="1">
      <c r="A97" s="41"/>
      <c r="B97" s="42"/>
      <c r="C97" s="229" t="s">
        <v>86</v>
      </c>
      <c r="D97" s="229" t="s">
        <v>154</v>
      </c>
      <c r="E97" s="230" t="s">
        <v>1549</v>
      </c>
      <c r="F97" s="231" t="s">
        <v>1550</v>
      </c>
      <c r="G97" s="232" t="s">
        <v>549</v>
      </c>
      <c r="H97" s="233">
        <v>6</v>
      </c>
      <c r="I97" s="234"/>
      <c r="J97" s="235">
        <f>ROUND(I97*H97,2)</f>
        <v>0</v>
      </c>
      <c r="K97" s="231" t="s">
        <v>19</v>
      </c>
      <c r="L97" s="47"/>
      <c r="M97" s="236" t="s">
        <v>19</v>
      </c>
      <c r="N97" s="237" t="s">
        <v>47</v>
      </c>
      <c r="O97" s="87"/>
      <c r="P97" s="238">
        <f>O97*H97</f>
        <v>0</v>
      </c>
      <c r="Q97" s="238">
        <v>0</v>
      </c>
      <c r="R97" s="238">
        <f>Q97*H97</f>
        <v>0</v>
      </c>
      <c r="S97" s="238">
        <v>0</v>
      </c>
      <c r="T97" s="239">
        <f>S97*H97</f>
        <v>0</v>
      </c>
      <c r="U97" s="41"/>
      <c r="V97" s="41"/>
      <c r="W97" s="41"/>
      <c r="X97" s="41"/>
      <c r="Y97" s="41"/>
      <c r="Z97" s="41"/>
      <c r="AA97" s="41"/>
      <c r="AB97" s="41"/>
      <c r="AC97" s="41"/>
      <c r="AD97" s="41"/>
      <c r="AE97" s="41"/>
      <c r="AR97" s="240" t="s">
        <v>266</v>
      </c>
      <c r="AT97" s="240" t="s">
        <v>154</v>
      </c>
      <c r="AU97" s="240" t="s">
        <v>83</v>
      </c>
      <c r="AY97" s="20" t="s">
        <v>151</v>
      </c>
      <c r="BE97" s="241">
        <f>IF(N97="základní",J97,0)</f>
        <v>0</v>
      </c>
      <c r="BF97" s="241">
        <f>IF(N97="snížená",J97,0)</f>
        <v>0</v>
      </c>
      <c r="BG97" s="241">
        <f>IF(N97="zákl. přenesená",J97,0)</f>
        <v>0</v>
      </c>
      <c r="BH97" s="241">
        <f>IF(N97="sníž. přenesená",J97,0)</f>
        <v>0</v>
      </c>
      <c r="BI97" s="241">
        <f>IF(N97="nulová",J97,0)</f>
        <v>0</v>
      </c>
      <c r="BJ97" s="20" t="s">
        <v>83</v>
      </c>
      <c r="BK97" s="241">
        <f>ROUND(I97*H97,2)</f>
        <v>0</v>
      </c>
      <c r="BL97" s="20" t="s">
        <v>266</v>
      </c>
      <c r="BM97" s="240" t="s">
        <v>1551</v>
      </c>
    </row>
    <row r="98" s="13" customFormat="1">
      <c r="A98" s="13"/>
      <c r="B98" s="242"/>
      <c r="C98" s="243"/>
      <c r="D98" s="244" t="s">
        <v>160</v>
      </c>
      <c r="E98" s="245" t="s">
        <v>19</v>
      </c>
      <c r="F98" s="246" t="s">
        <v>192</v>
      </c>
      <c r="G98" s="243"/>
      <c r="H98" s="247">
        <v>6</v>
      </c>
      <c r="I98" s="248"/>
      <c r="J98" s="243"/>
      <c r="K98" s="243"/>
      <c r="L98" s="249"/>
      <c r="M98" s="250"/>
      <c r="N98" s="251"/>
      <c r="O98" s="251"/>
      <c r="P98" s="251"/>
      <c r="Q98" s="251"/>
      <c r="R98" s="251"/>
      <c r="S98" s="251"/>
      <c r="T98" s="252"/>
      <c r="U98" s="13"/>
      <c r="V98" s="13"/>
      <c r="W98" s="13"/>
      <c r="X98" s="13"/>
      <c r="Y98" s="13"/>
      <c r="Z98" s="13"/>
      <c r="AA98" s="13"/>
      <c r="AB98" s="13"/>
      <c r="AC98" s="13"/>
      <c r="AD98" s="13"/>
      <c r="AE98" s="13"/>
      <c r="AT98" s="253" t="s">
        <v>160</v>
      </c>
      <c r="AU98" s="253" t="s">
        <v>83</v>
      </c>
      <c r="AV98" s="13" t="s">
        <v>86</v>
      </c>
      <c r="AW98" s="13" t="s">
        <v>37</v>
      </c>
      <c r="AX98" s="13" t="s">
        <v>83</v>
      </c>
      <c r="AY98" s="253" t="s">
        <v>151</v>
      </c>
    </row>
    <row r="99" s="14" customFormat="1">
      <c r="A99" s="14"/>
      <c r="B99" s="257"/>
      <c r="C99" s="258"/>
      <c r="D99" s="244" t="s">
        <v>160</v>
      </c>
      <c r="E99" s="259" t="s">
        <v>19</v>
      </c>
      <c r="F99" s="260" t="s">
        <v>1548</v>
      </c>
      <c r="G99" s="258"/>
      <c r="H99" s="259" t="s">
        <v>19</v>
      </c>
      <c r="I99" s="261"/>
      <c r="J99" s="258"/>
      <c r="K99" s="258"/>
      <c r="L99" s="262"/>
      <c r="M99" s="263"/>
      <c r="N99" s="264"/>
      <c r="O99" s="264"/>
      <c r="P99" s="264"/>
      <c r="Q99" s="264"/>
      <c r="R99" s="264"/>
      <c r="S99" s="264"/>
      <c r="T99" s="265"/>
      <c r="U99" s="14"/>
      <c r="V99" s="14"/>
      <c r="W99" s="14"/>
      <c r="X99" s="14"/>
      <c r="Y99" s="14"/>
      <c r="Z99" s="14"/>
      <c r="AA99" s="14"/>
      <c r="AB99" s="14"/>
      <c r="AC99" s="14"/>
      <c r="AD99" s="14"/>
      <c r="AE99" s="14"/>
      <c r="AT99" s="266" t="s">
        <v>160</v>
      </c>
      <c r="AU99" s="266" t="s">
        <v>83</v>
      </c>
      <c r="AV99" s="14" t="s">
        <v>83</v>
      </c>
      <c r="AW99" s="14" t="s">
        <v>37</v>
      </c>
      <c r="AX99" s="14" t="s">
        <v>76</v>
      </c>
      <c r="AY99" s="266" t="s">
        <v>151</v>
      </c>
    </row>
    <row r="100" s="2" customFormat="1" ht="16.5" customHeight="1">
      <c r="A100" s="41"/>
      <c r="B100" s="42"/>
      <c r="C100" s="229" t="s">
        <v>152</v>
      </c>
      <c r="D100" s="229" t="s">
        <v>154</v>
      </c>
      <c r="E100" s="230" t="s">
        <v>1552</v>
      </c>
      <c r="F100" s="231" t="s">
        <v>1553</v>
      </c>
      <c r="G100" s="232" t="s">
        <v>549</v>
      </c>
      <c r="H100" s="233">
        <v>4</v>
      </c>
      <c r="I100" s="234"/>
      <c r="J100" s="235">
        <f>ROUND(I100*H100,2)</f>
        <v>0</v>
      </c>
      <c r="K100" s="231" t="s">
        <v>19</v>
      </c>
      <c r="L100" s="47"/>
      <c r="M100" s="236" t="s">
        <v>19</v>
      </c>
      <c r="N100" s="237" t="s">
        <v>47</v>
      </c>
      <c r="O100" s="87"/>
      <c r="P100" s="238">
        <f>O100*H100</f>
        <v>0</v>
      </c>
      <c r="Q100" s="238">
        <v>0</v>
      </c>
      <c r="R100" s="238">
        <f>Q100*H100</f>
        <v>0</v>
      </c>
      <c r="S100" s="238">
        <v>0</v>
      </c>
      <c r="T100" s="239">
        <f>S100*H100</f>
        <v>0</v>
      </c>
      <c r="U100" s="41"/>
      <c r="V100" s="41"/>
      <c r="W100" s="41"/>
      <c r="X100" s="41"/>
      <c r="Y100" s="41"/>
      <c r="Z100" s="41"/>
      <c r="AA100" s="41"/>
      <c r="AB100" s="41"/>
      <c r="AC100" s="41"/>
      <c r="AD100" s="41"/>
      <c r="AE100" s="41"/>
      <c r="AR100" s="240" t="s">
        <v>266</v>
      </c>
      <c r="AT100" s="240" t="s">
        <v>154</v>
      </c>
      <c r="AU100" s="240" t="s">
        <v>83</v>
      </c>
      <c r="AY100" s="20" t="s">
        <v>151</v>
      </c>
      <c r="BE100" s="241">
        <f>IF(N100="základní",J100,0)</f>
        <v>0</v>
      </c>
      <c r="BF100" s="241">
        <f>IF(N100="snížená",J100,0)</f>
        <v>0</v>
      </c>
      <c r="BG100" s="241">
        <f>IF(N100="zákl. přenesená",J100,0)</f>
        <v>0</v>
      </c>
      <c r="BH100" s="241">
        <f>IF(N100="sníž. přenesená",J100,0)</f>
        <v>0</v>
      </c>
      <c r="BI100" s="241">
        <f>IF(N100="nulová",J100,0)</f>
        <v>0</v>
      </c>
      <c r="BJ100" s="20" t="s">
        <v>83</v>
      </c>
      <c r="BK100" s="241">
        <f>ROUND(I100*H100,2)</f>
        <v>0</v>
      </c>
      <c r="BL100" s="20" t="s">
        <v>266</v>
      </c>
      <c r="BM100" s="240" t="s">
        <v>1554</v>
      </c>
    </row>
    <row r="101" s="13" customFormat="1">
      <c r="A101" s="13"/>
      <c r="B101" s="242"/>
      <c r="C101" s="243"/>
      <c r="D101" s="244" t="s">
        <v>160</v>
      </c>
      <c r="E101" s="245" t="s">
        <v>19</v>
      </c>
      <c r="F101" s="246" t="s">
        <v>158</v>
      </c>
      <c r="G101" s="243"/>
      <c r="H101" s="247">
        <v>4</v>
      </c>
      <c r="I101" s="248"/>
      <c r="J101" s="243"/>
      <c r="K101" s="243"/>
      <c r="L101" s="249"/>
      <c r="M101" s="250"/>
      <c r="N101" s="251"/>
      <c r="O101" s="251"/>
      <c r="P101" s="251"/>
      <c r="Q101" s="251"/>
      <c r="R101" s="251"/>
      <c r="S101" s="251"/>
      <c r="T101" s="252"/>
      <c r="U101" s="13"/>
      <c r="V101" s="13"/>
      <c r="W101" s="13"/>
      <c r="X101" s="13"/>
      <c r="Y101" s="13"/>
      <c r="Z101" s="13"/>
      <c r="AA101" s="13"/>
      <c r="AB101" s="13"/>
      <c r="AC101" s="13"/>
      <c r="AD101" s="13"/>
      <c r="AE101" s="13"/>
      <c r="AT101" s="253" t="s">
        <v>160</v>
      </c>
      <c r="AU101" s="253" t="s">
        <v>83</v>
      </c>
      <c r="AV101" s="13" t="s">
        <v>86</v>
      </c>
      <c r="AW101" s="13" t="s">
        <v>37</v>
      </c>
      <c r="AX101" s="13" t="s">
        <v>83</v>
      </c>
      <c r="AY101" s="253" t="s">
        <v>151</v>
      </c>
    </row>
    <row r="102" s="14" customFormat="1">
      <c r="A102" s="14"/>
      <c r="B102" s="257"/>
      <c r="C102" s="258"/>
      <c r="D102" s="244" t="s">
        <v>160</v>
      </c>
      <c r="E102" s="259" t="s">
        <v>19</v>
      </c>
      <c r="F102" s="260" t="s">
        <v>1548</v>
      </c>
      <c r="G102" s="258"/>
      <c r="H102" s="259" t="s">
        <v>19</v>
      </c>
      <c r="I102" s="261"/>
      <c r="J102" s="258"/>
      <c r="K102" s="258"/>
      <c r="L102" s="262"/>
      <c r="M102" s="263"/>
      <c r="N102" s="264"/>
      <c r="O102" s="264"/>
      <c r="P102" s="264"/>
      <c r="Q102" s="264"/>
      <c r="R102" s="264"/>
      <c r="S102" s="264"/>
      <c r="T102" s="265"/>
      <c r="U102" s="14"/>
      <c r="V102" s="14"/>
      <c r="W102" s="14"/>
      <c r="X102" s="14"/>
      <c r="Y102" s="14"/>
      <c r="Z102" s="14"/>
      <c r="AA102" s="14"/>
      <c r="AB102" s="14"/>
      <c r="AC102" s="14"/>
      <c r="AD102" s="14"/>
      <c r="AE102" s="14"/>
      <c r="AT102" s="266" t="s">
        <v>160</v>
      </c>
      <c r="AU102" s="266" t="s">
        <v>83</v>
      </c>
      <c r="AV102" s="14" t="s">
        <v>83</v>
      </c>
      <c r="AW102" s="14" t="s">
        <v>37</v>
      </c>
      <c r="AX102" s="14" t="s">
        <v>76</v>
      </c>
      <c r="AY102" s="266" t="s">
        <v>151</v>
      </c>
    </row>
    <row r="103" s="2" customFormat="1" ht="16.5" customHeight="1">
      <c r="A103" s="41"/>
      <c r="B103" s="42"/>
      <c r="C103" s="229" t="s">
        <v>158</v>
      </c>
      <c r="D103" s="229" t="s">
        <v>154</v>
      </c>
      <c r="E103" s="230" t="s">
        <v>1555</v>
      </c>
      <c r="F103" s="231" t="s">
        <v>1556</v>
      </c>
      <c r="G103" s="232" t="s">
        <v>549</v>
      </c>
      <c r="H103" s="233">
        <v>8</v>
      </c>
      <c r="I103" s="234"/>
      <c r="J103" s="235">
        <f>ROUND(I103*H103,2)</f>
        <v>0</v>
      </c>
      <c r="K103" s="231" t="s">
        <v>19</v>
      </c>
      <c r="L103" s="47"/>
      <c r="M103" s="236" t="s">
        <v>19</v>
      </c>
      <c r="N103" s="237" t="s">
        <v>47</v>
      </c>
      <c r="O103" s="87"/>
      <c r="P103" s="238">
        <f>O103*H103</f>
        <v>0</v>
      </c>
      <c r="Q103" s="238">
        <v>0</v>
      </c>
      <c r="R103" s="238">
        <f>Q103*H103</f>
        <v>0</v>
      </c>
      <c r="S103" s="238">
        <v>0</v>
      </c>
      <c r="T103" s="239">
        <f>S103*H103</f>
        <v>0</v>
      </c>
      <c r="U103" s="41"/>
      <c r="V103" s="41"/>
      <c r="W103" s="41"/>
      <c r="X103" s="41"/>
      <c r="Y103" s="41"/>
      <c r="Z103" s="41"/>
      <c r="AA103" s="41"/>
      <c r="AB103" s="41"/>
      <c r="AC103" s="41"/>
      <c r="AD103" s="41"/>
      <c r="AE103" s="41"/>
      <c r="AR103" s="240" t="s">
        <v>266</v>
      </c>
      <c r="AT103" s="240" t="s">
        <v>154</v>
      </c>
      <c r="AU103" s="240" t="s">
        <v>83</v>
      </c>
      <c r="AY103" s="20" t="s">
        <v>151</v>
      </c>
      <c r="BE103" s="241">
        <f>IF(N103="základní",J103,0)</f>
        <v>0</v>
      </c>
      <c r="BF103" s="241">
        <f>IF(N103="snížená",J103,0)</f>
        <v>0</v>
      </c>
      <c r="BG103" s="241">
        <f>IF(N103="zákl. přenesená",J103,0)</f>
        <v>0</v>
      </c>
      <c r="BH103" s="241">
        <f>IF(N103="sníž. přenesená",J103,0)</f>
        <v>0</v>
      </c>
      <c r="BI103" s="241">
        <f>IF(N103="nulová",J103,0)</f>
        <v>0</v>
      </c>
      <c r="BJ103" s="20" t="s">
        <v>83</v>
      </c>
      <c r="BK103" s="241">
        <f>ROUND(I103*H103,2)</f>
        <v>0</v>
      </c>
      <c r="BL103" s="20" t="s">
        <v>266</v>
      </c>
      <c r="BM103" s="240" t="s">
        <v>1557</v>
      </c>
    </row>
    <row r="104" s="13" customFormat="1">
      <c r="A104" s="13"/>
      <c r="B104" s="242"/>
      <c r="C104" s="243"/>
      <c r="D104" s="244" t="s">
        <v>160</v>
      </c>
      <c r="E104" s="245" t="s">
        <v>19</v>
      </c>
      <c r="F104" s="246" t="s">
        <v>189</v>
      </c>
      <c r="G104" s="243"/>
      <c r="H104" s="247">
        <v>8</v>
      </c>
      <c r="I104" s="248"/>
      <c r="J104" s="243"/>
      <c r="K104" s="243"/>
      <c r="L104" s="249"/>
      <c r="M104" s="250"/>
      <c r="N104" s="251"/>
      <c r="O104" s="251"/>
      <c r="P104" s="251"/>
      <c r="Q104" s="251"/>
      <c r="R104" s="251"/>
      <c r="S104" s="251"/>
      <c r="T104" s="252"/>
      <c r="U104" s="13"/>
      <c r="V104" s="13"/>
      <c r="W104" s="13"/>
      <c r="X104" s="13"/>
      <c r="Y104" s="13"/>
      <c r="Z104" s="13"/>
      <c r="AA104" s="13"/>
      <c r="AB104" s="13"/>
      <c r="AC104" s="13"/>
      <c r="AD104" s="13"/>
      <c r="AE104" s="13"/>
      <c r="AT104" s="253" t="s">
        <v>160</v>
      </c>
      <c r="AU104" s="253" t="s">
        <v>83</v>
      </c>
      <c r="AV104" s="13" t="s">
        <v>86</v>
      </c>
      <c r="AW104" s="13" t="s">
        <v>37</v>
      </c>
      <c r="AX104" s="13" t="s">
        <v>83</v>
      </c>
      <c r="AY104" s="253" t="s">
        <v>151</v>
      </c>
    </row>
    <row r="105" s="14" customFormat="1">
      <c r="A105" s="14"/>
      <c r="B105" s="257"/>
      <c r="C105" s="258"/>
      <c r="D105" s="244" t="s">
        <v>160</v>
      </c>
      <c r="E105" s="259" t="s">
        <v>19</v>
      </c>
      <c r="F105" s="260" t="s">
        <v>1548</v>
      </c>
      <c r="G105" s="258"/>
      <c r="H105" s="259" t="s">
        <v>19</v>
      </c>
      <c r="I105" s="261"/>
      <c r="J105" s="258"/>
      <c r="K105" s="258"/>
      <c r="L105" s="262"/>
      <c r="M105" s="263"/>
      <c r="N105" s="264"/>
      <c r="O105" s="264"/>
      <c r="P105" s="264"/>
      <c r="Q105" s="264"/>
      <c r="R105" s="264"/>
      <c r="S105" s="264"/>
      <c r="T105" s="265"/>
      <c r="U105" s="14"/>
      <c r="V105" s="14"/>
      <c r="W105" s="14"/>
      <c r="X105" s="14"/>
      <c r="Y105" s="14"/>
      <c r="Z105" s="14"/>
      <c r="AA105" s="14"/>
      <c r="AB105" s="14"/>
      <c r="AC105" s="14"/>
      <c r="AD105" s="14"/>
      <c r="AE105" s="14"/>
      <c r="AT105" s="266" t="s">
        <v>160</v>
      </c>
      <c r="AU105" s="266" t="s">
        <v>83</v>
      </c>
      <c r="AV105" s="14" t="s">
        <v>83</v>
      </c>
      <c r="AW105" s="14" t="s">
        <v>37</v>
      </c>
      <c r="AX105" s="14" t="s">
        <v>76</v>
      </c>
      <c r="AY105" s="266" t="s">
        <v>151</v>
      </c>
    </row>
    <row r="106" s="12" customFormat="1" ht="25.92" customHeight="1">
      <c r="A106" s="12"/>
      <c r="B106" s="213"/>
      <c r="C106" s="214"/>
      <c r="D106" s="215" t="s">
        <v>75</v>
      </c>
      <c r="E106" s="216" t="s">
        <v>582</v>
      </c>
      <c r="F106" s="216" t="s">
        <v>583</v>
      </c>
      <c r="G106" s="214"/>
      <c r="H106" s="214"/>
      <c r="I106" s="217"/>
      <c r="J106" s="218">
        <f>BK106</f>
        <v>0</v>
      </c>
      <c r="K106" s="214"/>
      <c r="L106" s="219"/>
      <c r="M106" s="220"/>
      <c r="N106" s="221"/>
      <c r="O106" s="221"/>
      <c r="P106" s="222">
        <f>P107+P114+P144+P176+P187</f>
        <v>0</v>
      </c>
      <c r="Q106" s="221"/>
      <c r="R106" s="222">
        <f>R107+R114+R144+R176+R187</f>
        <v>0.58777999999999986</v>
      </c>
      <c r="S106" s="221"/>
      <c r="T106" s="223">
        <f>T107+T114+T144+T176+T187</f>
        <v>0.50195000000000001</v>
      </c>
      <c r="U106" s="12"/>
      <c r="V106" s="12"/>
      <c r="W106" s="12"/>
      <c r="X106" s="12"/>
      <c r="Y106" s="12"/>
      <c r="Z106" s="12"/>
      <c r="AA106" s="12"/>
      <c r="AB106" s="12"/>
      <c r="AC106" s="12"/>
      <c r="AD106" s="12"/>
      <c r="AE106" s="12"/>
      <c r="AR106" s="224" t="s">
        <v>86</v>
      </c>
      <c r="AT106" s="225" t="s">
        <v>75</v>
      </c>
      <c r="AU106" s="225" t="s">
        <v>76</v>
      </c>
      <c r="AY106" s="224" t="s">
        <v>151</v>
      </c>
      <c r="BK106" s="226">
        <f>BK107+BK114+BK144+BK176+BK187</f>
        <v>0</v>
      </c>
    </row>
    <row r="107" s="12" customFormat="1" ht="22.8" customHeight="1">
      <c r="A107" s="12"/>
      <c r="B107" s="213"/>
      <c r="C107" s="214"/>
      <c r="D107" s="215" t="s">
        <v>75</v>
      </c>
      <c r="E107" s="227" t="s">
        <v>1558</v>
      </c>
      <c r="F107" s="227" t="s">
        <v>1559</v>
      </c>
      <c r="G107" s="214"/>
      <c r="H107" s="214"/>
      <c r="I107" s="217"/>
      <c r="J107" s="228">
        <f>BK107</f>
        <v>0</v>
      </c>
      <c r="K107" s="214"/>
      <c r="L107" s="219"/>
      <c r="M107" s="220"/>
      <c r="N107" s="221"/>
      <c r="O107" s="221"/>
      <c r="P107" s="222">
        <f>SUM(P108:P113)</f>
        <v>0</v>
      </c>
      <c r="Q107" s="221"/>
      <c r="R107" s="222">
        <f>SUM(R108:R113)</f>
        <v>0.0051400000000000005</v>
      </c>
      <c r="S107" s="221"/>
      <c r="T107" s="223">
        <f>SUM(T108:T113)</f>
        <v>0</v>
      </c>
      <c r="U107" s="12"/>
      <c r="V107" s="12"/>
      <c r="W107" s="12"/>
      <c r="X107" s="12"/>
      <c r="Y107" s="12"/>
      <c r="Z107" s="12"/>
      <c r="AA107" s="12"/>
      <c r="AB107" s="12"/>
      <c r="AC107" s="12"/>
      <c r="AD107" s="12"/>
      <c r="AE107" s="12"/>
      <c r="AR107" s="224" t="s">
        <v>86</v>
      </c>
      <c r="AT107" s="225" t="s">
        <v>75</v>
      </c>
      <c r="AU107" s="225" t="s">
        <v>83</v>
      </c>
      <c r="AY107" s="224" t="s">
        <v>151</v>
      </c>
      <c r="BK107" s="226">
        <f>SUM(BK108:BK113)</f>
        <v>0</v>
      </c>
    </row>
    <row r="108" s="2" customFormat="1" ht="16.5" customHeight="1">
      <c r="A108" s="41"/>
      <c r="B108" s="42"/>
      <c r="C108" s="229" t="s">
        <v>185</v>
      </c>
      <c r="D108" s="229" t="s">
        <v>154</v>
      </c>
      <c r="E108" s="230" t="s">
        <v>1560</v>
      </c>
      <c r="F108" s="231" t="s">
        <v>1561</v>
      </c>
      <c r="G108" s="232" t="s">
        <v>1562</v>
      </c>
      <c r="H108" s="233">
        <v>5</v>
      </c>
      <c r="I108" s="234"/>
      <c r="J108" s="235">
        <f>ROUND(I108*H108,2)</f>
        <v>0</v>
      </c>
      <c r="K108" s="231" t="s">
        <v>19</v>
      </c>
      <c r="L108" s="47"/>
      <c r="M108" s="236" t="s">
        <v>19</v>
      </c>
      <c r="N108" s="237" t="s">
        <v>47</v>
      </c>
      <c r="O108" s="87"/>
      <c r="P108" s="238">
        <f>O108*H108</f>
        <v>0</v>
      </c>
      <c r="Q108" s="238">
        <v>0</v>
      </c>
      <c r="R108" s="238">
        <f>Q108*H108</f>
        <v>0</v>
      </c>
      <c r="S108" s="238">
        <v>0</v>
      </c>
      <c r="T108" s="239">
        <f>S108*H108</f>
        <v>0</v>
      </c>
      <c r="U108" s="41"/>
      <c r="V108" s="41"/>
      <c r="W108" s="41"/>
      <c r="X108" s="41"/>
      <c r="Y108" s="41"/>
      <c r="Z108" s="41"/>
      <c r="AA108" s="41"/>
      <c r="AB108" s="41"/>
      <c r="AC108" s="41"/>
      <c r="AD108" s="41"/>
      <c r="AE108" s="41"/>
      <c r="AR108" s="240" t="s">
        <v>266</v>
      </c>
      <c r="AT108" s="240" t="s">
        <v>154</v>
      </c>
      <c r="AU108" s="240" t="s">
        <v>86</v>
      </c>
      <c r="AY108" s="20" t="s">
        <v>151</v>
      </c>
      <c r="BE108" s="241">
        <f>IF(N108="základní",J108,0)</f>
        <v>0</v>
      </c>
      <c r="BF108" s="241">
        <f>IF(N108="snížená",J108,0)</f>
        <v>0</v>
      </c>
      <c r="BG108" s="241">
        <f>IF(N108="zákl. přenesená",J108,0)</f>
        <v>0</v>
      </c>
      <c r="BH108" s="241">
        <f>IF(N108="sníž. přenesená",J108,0)</f>
        <v>0</v>
      </c>
      <c r="BI108" s="241">
        <f>IF(N108="nulová",J108,0)</f>
        <v>0</v>
      </c>
      <c r="BJ108" s="20" t="s">
        <v>83</v>
      </c>
      <c r="BK108" s="241">
        <f>ROUND(I108*H108,2)</f>
        <v>0</v>
      </c>
      <c r="BL108" s="20" t="s">
        <v>266</v>
      </c>
      <c r="BM108" s="240" t="s">
        <v>1563</v>
      </c>
    </row>
    <row r="109" s="2" customFormat="1" ht="16.5" customHeight="1">
      <c r="A109" s="41"/>
      <c r="B109" s="42"/>
      <c r="C109" s="229" t="s">
        <v>192</v>
      </c>
      <c r="D109" s="229" t="s">
        <v>154</v>
      </c>
      <c r="E109" s="230" t="s">
        <v>1564</v>
      </c>
      <c r="F109" s="231" t="s">
        <v>1565</v>
      </c>
      <c r="G109" s="232" t="s">
        <v>242</v>
      </c>
      <c r="H109" s="233">
        <v>5</v>
      </c>
      <c r="I109" s="234"/>
      <c r="J109" s="235">
        <f>ROUND(I109*H109,2)</f>
        <v>0</v>
      </c>
      <c r="K109" s="231" t="s">
        <v>19</v>
      </c>
      <c r="L109" s="47"/>
      <c r="M109" s="236" t="s">
        <v>19</v>
      </c>
      <c r="N109" s="237" t="s">
        <v>47</v>
      </c>
      <c r="O109" s="87"/>
      <c r="P109" s="238">
        <f>O109*H109</f>
        <v>0</v>
      </c>
      <c r="Q109" s="238">
        <v>0</v>
      </c>
      <c r="R109" s="238">
        <f>Q109*H109</f>
        <v>0</v>
      </c>
      <c r="S109" s="238">
        <v>0</v>
      </c>
      <c r="T109" s="239">
        <f>S109*H109</f>
        <v>0</v>
      </c>
      <c r="U109" s="41"/>
      <c r="V109" s="41"/>
      <c r="W109" s="41"/>
      <c r="X109" s="41"/>
      <c r="Y109" s="41"/>
      <c r="Z109" s="41"/>
      <c r="AA109" s="41"/>
      <c r="AB109" s="41"/>
      <c r="AC109" s="41"/>
      <c r="AD109" s="41"/>
      <c r="AE109" s="41"/>
      <c r="AR109" s="240" t="s">
        <v>266</v>
      </c>
      <c r="AT109" s="240" t="s">
        <v>154</v>
      </c>
      <c r="AU109" s="240" t="s">
        <v>86</v>
      </c>
      <c r="AY109" s="20" t="s">
        <v>151</v>
      </c>
      <c r="BE109" s="241">
        <f>IF(N109="základní",J109,0)</f>
        <v>0</v>
      </c>
      <c r="BF109" s="241">
        <f>IF(N109="snížená",J109,0)</f>
        <v>0</v>
      </c>
      <c r="BG109" s="241">
        <f>IF(N109="zákl. přenesená",J109,0)</f>
        <v>0</v>
      </c>
      <c r="BH109" s="241">
        <f>IF(N109="sníž. přenesená",J109,0)</f>
        <v>0</v>
      </c>
      <c r="BI109" s="241">
        <f>IF(N109="nulová",J109,0)</f>
        <v>0</v>
      </c>
      <c r="BJ109" s="20" t="s">
        <v>83</v>
      </c>
      <c r="BK109" s="241">
        <f>ROUND(I109*H109,2)</f>
        <v>0</v>
      </c>
      <c r="BL109" s="20" t="s">
        <v>266</v>
      </c>
      <c r="BM109" s="240" t="s">
        <v>1566</v>
      </c>
    </row>
    <row r="110" s="2" customFormat="1" ht="24" customHeight="1">
      <c r="A110" s="41"/>
      <c r="B110" s="42"/>
      <c r="C110" s="229" t="s">
        <v>198</v>
      </c>
      <c r="D110" s="229" t="s">
        <v>154</v>
      </c>
      <c r="E110" s="230" t="s">
        <v>1567</v>
      </c>
      <c r="F110" s="231" t="s">
        <v>1568</v>
      </c>
      <c r="G110" s="232" t="s">
        <v>157</v>
      </c>
      <c r="H110" s="233">
        <v>2</v>
      </c>
      <c r="I110" s="234"/>
      <c r="J110" s="235">
        <f>ROUND(I110*H110,2)</f>
        <v>0</v>
      </c>
      <c r="K110" s="231" t="s">
        <v>165</v>
      </c>
      <c r="L110" s="47"/>
      <c r="M110" s="236" t="s">
        <v>19</v>
      </c>
      <c r="N110" s="237" t="s">
        <v>47</v>
      </c>
      <c r="O110" s="87"/>
      <c r="P110" s="238">
        <f>O110*H110</f>
        <v>0</v>
      </c>
      <c r="Q110" s="238">
        <v>0.00022000000000000001</v>
      </c>
      <c r="R110" s="238">
        <f>Q110*H110</f>
        <v>0.00044000000000000002</v>
      </c>
      <c r="S110" s="238">
        <v>0</v>
      </c>
      <c r="T110" s="239">
        <f>S110*H110</f>
        <v>0</v>
      </c>
      <c r="U110" s="41"/>
      <c r="V110" s="41"/>
      <c r="W110" s="41"/>
      <c r="X110" s="41"/>
      <c r="Y110" s="41"/>
      <c r="Z110" s="41"/>
      <c r="AA110" s="41"/>
      <c r="AB110" s="41"/>
      <c r="AC110" s="41"/>
      <c r="AD110" s="41"/>
      <c r="AE110" s="41"/>
      <c r="AR110" s="240" t="s">
        <v>266</v>
      </c>
      <c r="AT110" s="240" t="s">
        <v>154</v>
      </c>
      <c r="AU110" s="240" t="s">
        <v>86</v>
      </c>
      <c r="AY110" s="20" t="s">
        <v>151</v>
      </c>
      <c r="BE110" s="241">
        <f>IF(N110="základní",J110,0)</f>
        <v>0</v>
      </c>
      <c r="BF110" s="241">
        <f>IF(N110="snížená",J110,0)</f>
        <v>0</v>
      </c>
      <c r="BG110" s="241">
        <f>IF(N110="zákl. přenesená",J110,0)</f>
        <v>0</v>
      </c>
      <c r="BH110" s="241">
        <f>IF(N110="sníž. přenesená",J110,0)</f>
        <v>0</v>
      </c>
      <c r="BI110" s="241">
        <f>IF(N110="nulová",J110,0)</f>
        <v>0</v>
      </c>
      <c r="BJ110" s="20" t="s">
        <v>83</v>
      </c>
      <c r="BK110" s="241">
        <f>ROUND(I110*H110,2)</f>
        <v>0</v>
      </c>
      <c r="BL110" s="20" t="s">
        <v>266</v>
      </c>
      <c r="BM110" s="240" t="s">
        <v>1569</v>
      </c>
    </row>
    <row r="111" s="2" customFormat="1" ht="16.5" customHeight="1">
      <c r="A111" s="41"/>
      <c r="B111" s="42"/>
      <c r="C111" s="278" t="s">
        <v>189</v>
      </c>
      <c r="D111" s="278" t="s">
        <v>186</v>
      </c>
      <c r="E111" s="279" t="s">
        <v>1570</v>
      </c>
      <c r="F111" s="280" t="s">
        <v>1571</v>
      </c>
      <c r="G111" s="281" t="s">
        <v>164</v>
      </c>
      <c r="H111" s="282">
        <v>1</v>
      </c>
      <c r="I111" s="283"/>
      <c r="J111" s="284">
        <f>ROUND(I111*H111,2)</f>
        <v>0</v>
      </c>
      <c r="K111" s="280" t="s">
        <v>19</v>
      </c>
      <c r="L111" s="285"/>
      <c r="M111" s="286" t="s">
        <v>19</v>
      </c>
      <c r="N111" s="287" t="s">
        <v>47</v>
      </c>
      <c r="O111" s="87"/>
      <c r="P111" s="238">
        <f>O111*H111</f>
        <v>0</v>
      </c>
      <c r="Q111" s="238">
        <v>0.0047000000000000002</v>
      </c>
      <c r="R111" s="238">
        <f>Q111*H111</f>
        <v>0.0047000000000000002</v>
      </c>
      <c r="S111" s="238">
        <v>0</v>
      </c>
      <c r="T111" s="239">
        <f>S111*H111</f>
        <v>0</v>
      </c>
      <c r="U111" s="41"/>
      <c r="V111" s="41"/>
      <c r="W111" s="41"/>
      <c r="X111" s="41"/>
      <c r="Y111" s="41"/>
      <c r="Z111" s="41"/>
      <c r="AA111" s="41"/>
      <c r="AB111" s="41"/>
      <c r="AC111" s="41"/>
      <c r="AD111" s="41"/>
      <c r="AE111" s="41"/>
      <c r="AR111" s="240" t="s">
        <v>394</v>
      </c>
      <c r="AT111" s="240" t="s">
        <v>186</v>
      </c>
      <c r="AU111" s="240" t="s">
        <v>86</v>
      </c>
      <c r="AY111" s="20" t="s">
        <v>151</v>
      </c>
      <c r="BE111" s="241">
        <f>IF(N111="základní",J111,0)</f>
        <v>0</v>
      </c>
      <c r="BF111" s="241">
        <f>IF(N111="snížená",J111,0)</f>
        <v>0</v>
      </c>
      <c r="BG111" s="241">
        <f>IF(N111="zákl. přenesená",J111,0)</f>
        <v>0</v>
      </c>
      <c r="BH111" s="241">
        <f>IF(N111="sníž. přenesená",J111,0)</f>
        <v>0</v>
      </c>
      <c r="BI111" s="241">
        <f>IF(N111="nulová",J111,0)</f>
        <v>0</v>
      </c>
      <c r="BJ111" s="20" t="s">
        <v>83</v>
      </c>
      <c r="BK111" s="241">
        <f>ROUND(I111*H111,2)</f>
        <v>0</v>
      </c>
      <c r="BL111" s="20" t="s">
        <v>266</v>
      </c>
      <c r="BM111" s="240" t="s">
        <v>1572</v>
      </c>
    </row>
    <row r="112" s="2" customFormat="1" ht="24" customHeight="1">
      <c r="A112" s="41"/>
      <c r="B112" s="42"/>
      <c r="C112" s="229" t="s">
        <v>218</v>
      </c>
      <c r="D112" s="229" t="s">
        <v>154</v>
      </c>
      <c r="E112" s="230" t="s">
        <v>1573</v>
      </c>
      <c r="F112" s="231" t="s">
        <v>1574</v>
      </c>
      <c r="G112" s="232" t="s">
        <v>180</v>
      </c>
      <c r="H112" s="233">
        <v>0.0050000000000000001</v>
      </c>
      <c r="I112" s="234"/>
      <c r="J112" s="235">
        <f>ROUND(I112*H112,2)</f>
        <v>0</v>
      </c>
      <c r="K112" s="231" t="s">
        <v>165</v>
      </c>
      <c r="L112" s="47"/>
      <c r="M112" s="236" t="s">
        <v>19</v>
      </c>
      <c r="N112" s="237" t="s">
        <v>47</v>
      </c>
      <c r="O112" s="87"/>
      <c r="P112" s="238">
        <f>O112*H112</f>
        <v>0</v>
      </c>
      <c r="Q112" s="238">
        <v>0</v>
      </c>
      <c r="R112" s="238">
        <f>Q112*H112</f>
        <v>0</v>
      </c>
      <c r="S112" s="238">
        <v>0</v>
      </c>
      <c r="T112" s="239">
        <f>S112*H112</f>
        <v>0</v>
      </c>
      <c r="U112" s="41"/>
      <c r="V112" s="41"/>
      <c r="W112" s="41"/>
      <c r="X112" s="41"/>
      <c r="Y112" s="41"/>
      <c r="Z112" s="41"/>
      <c r="AA112" s="41"/>
      <c r="AB112" s="41"/>
      <c r="AC112" s="41"/>
      <c r="AD112" s="41"/>
      <c r="AE112" s="41"/>
      <c r="AR112" s="240" t="s">
        <v>266</v>
      </c>
      <c r="AT112" s="240" t="s">
        <v>154</v>
      </c>
      <c r="AU112" s="240" t="s">
        <v>86</v>
      </c>
      <c r="AY112" s="20" t="s">
        <v>151</v>
      </c>
      <c r="BE112" s="241">
        <f>IF(N112="základní",J112,0)</f>
        <v>0</v>
      </c>
      <c r="BF112" s="241">
        <f>IF(N112="snížená",J112,0)</f>
        <v>0</v>
      </c>
      <c r="BG112" s="241">
        <f>IF(N112="zákl. přenesená",J112,0)</f>
        <v>0</v>
      </c>
      <c r="BH112" s="241">
        <f>IF(N112="sníž. přenesená",J112,0)</f>
        <v>0</v>
      </c>
      <c r="BI112" s="241">
        <f>IF(N112="nulová",J112,0)</f>
        <v>0</v>
      </c>
      <c r="BJ112" s="20" t="s">
        <v>83</v>
      </c>
      <c r="BK112" s="241">
        <f>ROUND(I112*H112,2)</f>
        <v>0</v>
      </c>
      <c r="BL112" s="20" t="s">
        <v>266</v>
      </c>
      <c r="BM112" s="240" t="s">
        <v>1575</v>
      </c>
    </row>
    <row r="113" s="2" customFormat="1">
      <c r="A113" s="41"/>
      <c r="B113" s="42"/>
      <c r="C113" s="43"/>
      <c r="D113" s="244" t="s">
        <v>167</v>
      </c>
      <c r="E113" s="43"/>
      <c r="F113" s="254" t="s">
        <v>1576</v>
      </c>
      <c r="G113" s="43"/>
      <c r="H113" s="43"/>
      <c r="I113" s="149"/>
      <c r="J113" s="43"/>
      <c r="K113" s="43"/>
      <c r="L113" s="47"/>
      <c r="M113" s="255"/>
      <c r="N113" s="256"/>
      <c r="O113" s="87"/>
      <c r="P113" s="87"/>
      <c r="Q113" s="87"/>
      <c r="R113" s="87"/>
      <c r="S113" s="87"/>
      <c r="T113" s="88"/>
      <c r="U113" s="41"/>
      <c r="V113" s="41"/>
      <c r="W113" s="41"/>
      <c r="X113" s="41"/>
      <c r="Y113" s="41"/>
      <c r="Z113" s="41"/>
      <c r="AA113" s="41"/>
      <c r="AB113" s="41"/>
      <c r="AC113" s="41"/>
      <c r="AD113" s="41"/>
      <c r="AE113" s="41"/>
      <c r="AT113" s="20" t="s">
        <v>167</v>
      </c>
      <c r="AU113" s="20" t="s">
        <v>86</v>
      </c>
    </row>
    <row r="114" s="12" customFormat="1" ht="22.8" customHeight="1">
      <c r="A114" s="12"/>
      <c r="B114" s="213"/>
      <c r="C114" s="214"/>
      <c r="D114" s="215" t="s">
        <v>75</v>
      </c>
      <c r="E114" s="227" t="s">
        <v>1577</v>
      </c>
      <c r="F114" s="227" t="s">
        <v>1578</v>
      </c>
      <c r="G114" s="214"/>
      <c r="H114" s="214"/>
      <c r="I114" s="217"/>
      <c r="J114" s="228">
        <f>BK114</f>
        <v>0</v>
      </c>
      <c r="K114" s="214"/>
      <c r="L114" s="219"/>
      <c r="M114" s="220"/>
      <c r="N114" s="221"/>
      <c r="O114" s="221"/>
      <c r="P114" s="222">
        <f>SUM(P115:P143)</f>
        <v>0</v>
      </c>
      <c r="Q114" s="221"/>
      <c r="R114" s="222">
        <f>SUM(R115:R143)</f>
        <v>0.062199999999999998</v>
      </c>
      <c r="S114" s="221"/>
      <c r="T114" s="223">
        <f>SUM(T115:T143)</f>
        <v>0.128</v>
      </c>
      <c r="U114" s="12"/>
      <c r="V114" s="12"/>
      <c r="W114" s="12"/>
      <c r="X114" s="12"/>
      <c r="Y114" s="12"/>
      <c r="Z114" s="12"/>
      <c r="AA114" s="12"/>
      <c r="AB114" s="12"/>
      <c r="AC114" s="12"/>
      <c r="AD114" s="12"/>
      <c r="AE114" s="12"/>
      <c r="AR114" s="224" t="s">
        <v>86</v>
      </c>
      <c r="AT114" s="225" t="s">
        <v>75</v>
      </c>
      <c r="AU114" s="225" t="s">
        <v>83</v>
      </c>
      <c r="AY114" s="224" t="s">
        <v>151</v>
      </c>
      <c r="BK114" s="226">
        <f>SUM(BK115:BK143)</f>
        <v>0</v>
      </c>
    </row>
    <row r="115" s="2" customFormat="1" ht="16.5" customHeight="1">
      <c r="A115" s="41"/>
      <c r="B115" s="42"/>
      <c r="C115" s="229" t="s">
        <v>225</v>
      </c>
      <c r="D115" s="229" t="s">
        <v>154</v>
      </c>
      <c r="E115" s="230" t="s">
        <v>1579</v>
      </c>
      <c r="F115" s="231" t="s">
        <v>1580</v>
      </c>
      <c r="G115" s="232" t="s">
        <v>242</v>
      </c>
      <c r="H115" s="233">
        <v>40</v>
      </c>
      <c r="I115" s="234"/>
      <c r="J115" s="235">
        <f>ROUND(I115*H115,2)</f>
        <v>0</v>
      </c>
      <c r="K115" s="231" t="s">
        <v>165</v>
      </c>
      <c r="L115" s="47"/>
      <c r="M115" s="236" t="s">
        <v>19</v>
      </c>
      <c r="N115" s="237" t="s">
        <v>47</v>
      </c>
      <c r="O115" s="87"/>
      <c r="P115" s="238">
        <f>O115*H115</f>
        <v>0</v>
      </c>
      <c r="Q115" s="238">
        <v>2.0000000000000002E-05</v>
      </c>
      <c r="R115" s="238">
        <f>Q115*H115</f>
        <v>0.00080000000000000004</v>
      </c>
      <c r="S115" s="238">
        <v>0.0032000000000000002</v>
      </c>
      <c r="T115" s="239">
        <f>S115*H115</f>
        <v>0.128</v>
      </c>
      <c r="U115" s="41"/>
      <c r="V115" s="41"/>
      <c r="W115" s="41"/>
      <c r="X115" s="41"/>
      <c r="Y115" s="41"/>
      <c r="Z115" s="41"/>
      <c r="AA115" s="41"/>
      <c r="AB115" s="41"/>
      <c r="AC115" s="41"/>
      <c r="AD115" s="41"/>
      <c r="AE115" s="41"/>
      <c r="AR115" s="240" t="s">
        <v>266</v>
      </c>
      <c r="AT115" s="240" t="s">
        <v>154</v>
      </c>
      <c r="AU115" s="240" t="s">
        <v>86</v>
      </c>
      <c r="AY115" s="20" t="s">
        <v>151</v>
      </c>
      <c r="BE115" s="241">
        <f>IF(N115="základní",J115,0)</f>
        <v>0</v>
      </c>
      <c r="BF115" s="241">
        <f>IF(N115="snížená",J115,0)</f>
        <v>0</v>
      </c>
      <c r="BG115" s="241">
        <f>IF(N115="zákl. přenesená",J115,0)</f>
        <v>0</v>
      </c>
      <c r="BH115" s="241">
        <f>IF(N115="sníž. přenesená",J115,0)</f>
        <v>0</v>
      </c>
      <c r="BI115" s="241">
        <f>IF(N115="nulová",J115,0)</f>
        <v>0</v>
      </c>
      <c r="BJ115" s="20" t="s">
        <v>83</v>
      </c>
      <c r="BK115" s="241">
        <f>ROUND(I115*H115,2)</f>
        <v>0</v>
      </c>
      <c r="BL115" s="20" t="s">
        <v>266</v>
      </c>
      <c r="BM115" s="240" t="s">
        <v>1581</v>
      </c>
    </row>
    <row r="116" s="2" customFormat="1" ht="16.5" customHeight="1">
      <c r="A116" s="41"/>
      <c r="B116" s="42"/>
      <c r="C116" s="229" t="s">
        <v>232</v>
      </c>
      <c r="D116" s="229" t="s">
        <v>154</v>
      </c>
      <c r="E116" s="230" t="s">
        <v>1582</v>
      </c>
      <c r="F116" s="231" t="s">
        <v>1583</v>
      </c>
      <c r="G116" s="232" t="s">
        <v>242</v>
      </c>
      <c r="H116" s="233">
        <v>6</v>
      </c>
      <c r="I116" s="234"/>
      <c r="J116" s="235">
        <f>ROUND(I116*H116,2)</f>
        <v>0</v>
      </c>
      <c r="K116" s="231" t="s">
        <v>165</v>
      </c>
      <c r="L116" s="47"/>
      <c r="M116" s="236" t="s">
        <v>19</v>
      </c>
      <c r="N116" s="237" t="s">
        <v>47</v>
      </c>
      <c r="O116" s="87"/>
      <c r="P116" s="238">
        <f>O116*H116</f>
        <v>0</v>
      </c>
      <c r="Q116" s="238">
        <v>0.00148</v>
      </c>
      <c r="R116" s="238">
        <f>Q116*H116</f>
        <v>0.008879999999999999</v>
      </c>
      <c r="S116" s="238">
        <v>0</v>
      </c>
      <c r="T116" s="239">
        <f>S116*H116</f>
        <v>0</v>
      </c>
      <c r="U116" s="41"/>
      <c r="V116" s="41"/>
      <c r="W116" s="41"/>
      <c r="X116" s="41"/>
      <c r="Y116" s="41"/>
      <c r="Z116" s="41"/>
      <c r="AA116" s="41"/>
      <c r="AB116" s="41"/>
      <c r="AC116" s="41"/>
      <c r="AD116" s="41"/>
      <c r="AE116" s="41"/>
      <c r="AR116" s="240" t="s">
        <v>266</v>
      </c>
      <c r="AT116" s="240" t="s">
        <v>154</v>
      </c>
      <c r="AU116" s="240" t="s">
        <v>86</v>
      </c>
      <c r="AY116" s="20" t="s">
        <v>151</v>
      </c>
      <c r="BE116" s="241">
        <f>IF(N116="základní",J116,0)</f>
        <v>0</v>
      </c>
      <c r="BF116" s="241">
        <f>IF(N116="snížená",J116,0)</f>
        <v>0</v>
      </c>
      <c r="BG116" s="241">
        <f>IF(N116="zákl. přenesená",J116,0)</f>
        <v>0</v>
      </c>
      <c r="BH116" s="241">
        <f>IF(N116="sníž. přenesená",J116,0)</f>
        <v>0</v>
      </c>
      <c r="BI116" s="241">
        <f>IF(N116="nulová",J116,0)</f>
        <v>0</v>
      </c>
      <c r="BJ116" s="20" t="s">
        <v>83</v>
      </c>
      <c r="BK116" s="241">
        <f>ROUND(I116*H116,2)</f>
        <v>0</v>
      </c>
      <c r="BL116" s="20" t="s">
        <v>266</v>
      </c>
      <c r="BM116" s="240" t="s">
        <v>1584</v>
      </c>
    </row>
    <row r="117" s="2" customFormat="1" ht="16.5" customHeight="1">
      <c r="A117" s="41"/>
      <c r="B117" s="42"/>
      <c r="C117" s="229" t="s">
        <v>239</v>
      </c>
      <c r="D117" s="229" t="s">
        <v>154</v>
      </c>
      <c r="E117" s="230" t="s">
        <v>1585</v>
      </c>
      <c r="F117" s="231" t="s">
        <v>1586</v>
      </c>
      <c r="G117" s="232" t="s">
        <v>164</v>
      </c>
      <c r="H117" s="233">
        <v>4</v>
      </c>
      <c r="I117" s="234"/>
      <c r="J117" s="235">
        <f>ROUND(I117*H117,2)</f>
        <v>0</v>
      </c>
      <c r="K117" s="231" t="s">
        <v>165</v>
      </c>
      <c r="L117" s="47"/>
      <c r="M117" s="236" t="s">
        <v>19</v>
      </c>
      <c r="N117" s="237" t="s">
        <v>47</v>
      </c>
      <c r="O117" s="87"/>
      <c r="P117" s="238">
        <f>O117*H117</f>
        <v>0</v>
      </c>
      <c r="Q117" s="238">
        <v>0</v>
      </c>
      <c r="R117" s="238">
        <f>Q117*H117</f>
        <v>0</v>
      </c>
      <c r="S117" s="238">
        <v>0</v>
      </c>
      <c r="T117" s="239">
        <f>S117*H117</f>
        <v>0</v>
      </c>
      <c r="U117" s="41"/>
      <c r="V117" s="41"/>
      <c r="W117" s="41"/>
      <c r="X117" s="41"/>
      <c r="Y117" s="41"/>
      <c r="Z117" s="41"/>
      <c r="AA117" s="41"/>
      <c r="AB117" s="41"/>
      <c r="AC117" s="41"/>
      <c r="AD117" s="41"/>
      <c r="AE117" s="41"/>
      <c r="AR117" s="240" t="s">
        <v>266</v>
      </c>
      <c r="AT117" s="240" t="s">
        <v>154</v>
      </c>
      <c r="AU117" s="240" t="s">
        <v>86</v>
      </c>
      <c r="AY117" s="20" t="s">
        <v>151</v>
      </c>
      <c r="BE117" s="241">
        <f>IF(N117="základní",J117,0)</f>
        <v>0</v>
      </c>
      <c r="BF117" s="241">
        <f>IF(N117="snížená",J117,0)</f>
        <v>0</v>
      </c>
      <c r="BG117" s="241">
        <f>IF(N117="zákl. přenesená",J117,0)</f>
        <v>0</v>
      </c>
      <c r="BH117" s="241">
        <f>IF(N117="sníž. přenesená",J117,0)</f>
        <v>0</v>
      </c>
      <c r="BI117" s="241">
        <f>IF(N117="nulová",J117,0)</f>
        <v>0</v>
      </c>
      <c r="BJ117" s="20" t="s">
        <v>83</v>
      </c>
      <c r="BK117" s="241">
        <f>ROUND(I117*H117,2)</f>
        <v>0</v>
      </c>
      <c r="BL117" s="20" t="s">
        <v>266</v>
      </c>
      <c r="BM117" s="240" t="s">
        <v>1587</v>
      </c>
    </row>
    <row r="118" s="2" customFormat="1" ht="24" customHeight="1">
      <c r="A118" s="41"/>
      <c r="B118" s="42"/>
      <c r="C118" s="229" t="s">
        <v>248</v>
      </c>
      <c r="D118" s="229" t="s">
        <v>154</v>
      </c>
      <c r="E118" s="230" t="s">
        <v>1588</v>
      </c>
      <c r="F118" s="231" t="s">
        <v>1589</v>
      </c>
      <c r="G118" s="232" t="s">
        <v>242</v>
      </c>
      <c r="H118" s="233">
        <v>40</v>
      </c>
      <c r="I118" s="234"/>
      <c r="J118" s="235">
        <f>ROUND(I118*H118,2)</f>
        <v>0</v>
      </c>
      <c r="K118" s="231" t="s">
        <v>165</v>
      </c>
      <c r="L118" s="47"/>
      <c r="M118" s="236" t="s">
        <v>19</v>
      </c>
      <c r="N118" s="237" t="s">
        <v>47</v>
      </c>
      <c r="O118" s="87"/>
      <c r="P118" s="238">
        <f>O118*H118</f>
        <v>0</v>
      </c>
      <c r="Q118" s="238">
        <v>0</v>
      </c>
      <c r="R118" s="238">
        <f>Q118*H118</f>
        <v>0</v>
      </c>
      <c r="S118" s="238">
        <v>0</v>
      </c>
      <c r="T118" s="239">
        <f>S118*H118</f>
        <v>0</v>
      </c>
      <c r="U118" s="41"/>
      <c r="V118" s="41"/>
      <c r="W118" s="41"/>
      <c r="X118" s="41"/>
      <c r="Y118" s="41"/>
      <c r="Z118" s="41"/>
      <c r="AA118" s="41"/>
      <c r="AB118" s="41"/>
      <c r="AC118" s="41"/>
      <c r="AD118" s="41"/>
      <c r="AE118" s="41"/>
      <c r="AR118" s="240" t="s">
        <v>266</v>
      </c>
      <c r="AT118" s="240" t="s">
        <v>154</v>
      </c>
      <c r="AU118" s="240" t="s">
        <v>86</v>
      </c>
      <c r="AY118" s="20" t="s">
        <v>151</v>
      </c>
      <c r="BE118" s="241">
        <f>IF(N118="základní",J118,0)</f>
        <v>0</v>
      </c>
      <c r="BF118" s="241">
        <f>IF(N118="snížená",J118,0)</f>
        <v>0</v>
      </c>
      <c r="BG118" s="241">
        <f>IF(N118="zákl. přenesená",J118,0)</f>
        <v>0</v>
      </c>
      <c r="BH118" s="241">
        <f>IF(N118="sníž. přenesená",J118,0)</f>
        <v>0</v>
      </c>
      <c r="BI118" s="241">
        <f>IF(N118="nulová",J118,0)</f>
        <v>0</v>
      </c>
      <c r="BJ118" s="20" t="s">
        <v>83</v>
      </c>
      <c r="BK118" s="241">
        <f>ROUND(I118*H118,2)</f>
        <v>0</v>
      </c>
      <c r="BL118" s="20" t="s">
        <v>266</v>
      </c>
      <c r="BM118" s="240" t="s">
        <v>1590</v>
      </c>
    </row>
    <row r="119" s="2" customFormat="1">
      <c r="A119" s="41"/>
      <c r="B119" s="42"/>
      <c r="C119" s="43"/>
      <c r="D119" s="244" t="s">
        <v>167</v>
      </c>
      <c r="E119" s="43"/>
      <c r="F119" s="254" t="s">
        <v>1591</v>
      </c>
      <c r="G119" s="43"/>
      <c r="H119" s="43"/>
      <c r="I119" s="149"/>
      <c r="J119" s="43"/>
      <c r="K119" s="43"/>
      <c r="L119" s="47"/>
      <c r="M119" s="255"/>
      <c r="N119" s="256"/>
      <c r="O119" s="87"/>
      <c r="P119" s="87"/>
      <c r="Q119" s="87"/>
      <c r="R119" s="87"/>
      <c r="S119" s="87"/>
      <c r="T119" s="88"/>
      <c r="U119" s="41"/>
      <c r="V119" s="41"/>
      <c r="W119" s="41"/>
      <c r="X119" s="41"/>
      <c r="Y119" s="41"/>
      <c r="Z119" s="41"/>
      <c r="AA119" s="41"/>
      <c r="AB119" s="41"/>
      <c r="AC119" s="41"/>
      <c r="AD119" s="41"/>
      <c r="AE119" s="41"/>
      <c r="AT119" s="20" t="s">
        <v>167</v>
      </c>
      <c r="AU119" s="20" t="s">
        <v>86</v>
      </c>
    </row>
    <row r="120" s="2" customFormat="1" ht="16.5" customHeight="1">
      <c r="A120" s="41"/>
      <c r="B120" s="42"/>
      <c r="C120" s="229" t="s">
        <v>253</v>
      </c>
      <c r="D120" s="229" t="s">
        <v>154</v>
      </c>
      <c r="E120" s="230" t="s">
        <v>1592</v>
      </c>
      <c r="F120" s="231" t="s">
        <v>1593</v>
      </c>
      <c r="G120" s="232" t="s">
        <v>242</v>
      </c>
      <c r="H120" s="233">
        <v>60</v>
      </c>
      <c r="I120" s="234"/>
      <c r="J120" s="235">
        <f>ROUND(I120*H120,2)</f>
        <v>0</v>
      </c>
      <c r="K120" s="231" t="s">
        <v>165</v>
      </c>
      <c r="L120" s="47"/>
      <c r="M120" s="236" t="s">
        <v>19</v>
      </c>
      <c r="N120" s="237" t="s">
        <v>47</v>
      </c>
      <c r="O120" s="87"/>
      <c r="P120" s="238">
        <f>O120*H120</f>
        <v>0</v>
      </c>
      <c r="Q120" s="238">
        <v>0.00044999999999999999</v>
      </c>
      <c r="R120" s="238">
        <f>Q120*H120</f>
        <v>0.027</v>
      </c>
      <c r="S120" s="238">
        <v>0</v>
      </c>
      <c r="T120" s="239">
        <f>S120*H120</f>
        <v>0</v>
      </c>
      <c r="U120" s="41"/>
      <c r="V120" s="41"/>
      <c r="W120" s="41"/>
      <c r="X120" s="41"/>
      <c r="Y120" s="41"/>
      <c r="Z120" s="41"/>
      <c r="AA120" s="41"/>
      <c r="AB120" s="41"/>
      <c r="AC120" s="41"/>
      <c r="AD120" s="41"/>
      <c r="AE120" s="41"/>
      <c r="AR120" s="240" t="s">
        <v>266</v>
      </c>
      <c r="AT120" s="240" t="s">
        <v>154</v>
      </c>
      <c r="AU120" s="240" t="s">
        <v>86</v>
      </c>
      <c r="AY120" s="20" t="s">
        <v>151</v>
      </c>
      <c r="BE120" s="241">
        <f>IF(N120="základní",J120,0)</f>
        <v>0</v>
      </c>
      <c r="BF120" s="241">
        <f>IF(N120="snížená",J120,0)</f>
        <v>0</v>
      </c>
      <c r="BG120" s="241">
        <f>IF(N120="zákl. přenesená",J120,0)</f>
        <v>0</v>
      </c>
      <c r="BH120" s="241">
        <f>IF(N120="sníž. přenesená",J120,0)</f>
        <v>0</v>
      </c>
      <c r="BI120" s="241">
        <f>IF(N120="nulová",J120,0)</f>
        <v>0</v>
      </c>
      <c r="BJ120" s="20" t="s">
        <v>83</v>
      </c>
      <c r="BK120" s="241">
        <f>ROUND(I120*H120,2)</f>
        <v>0</v>
      </c>
      <c r="BL120" s="20" t="s">
        <v>266</v>
      </c>
      <c r="BM120" s="240" t="s">
        <v>1594</v>
      </c>
    </row>
    <row r="121" s="13" customFormat="1">
      <c r="A121" s="13"/>
      <c r="B121" s="242"/>
      <c r="C121" s="243"/>
      <c r="D121" s="244" t="s">
        <v>160</v>
      </c>
      <c r="E121" s="245" t="s">
        <v>19</v>
      </c>
      <c r="F121" s="246" t="s">
        <v>1595</v>
      </c>
      <c r="G121" s="243"/>
      <c r="H121" s="247">
        <v>60</v>
      </c>
      <c r="I121" s="248"/>
      <c r="J121" s="243"/>
      <c r="K121" s="243"/>
      <c r="L121" s="249"/>
      <c r="M121" s="250"/>
      <c r="N121" s="251"/>
      <c r="O121" s="251"/>
      <c r="P121" s="251"/>
      <c r="Q121" s="251"/>
      <c r="R121" s="251"/>
      <c r="S121" s="251"/>
      <c r="T121" s="252"/>
      <c r="U121" s="13"/>
      <c r="V121" s="13"/>
      <c r="W121" s="13"/>
      <c r="X121" s="13"/>
      <c r="Y121" s="13"/>
      <c r="Z121" s="13"/>
      <c r="AA121" s="13"/>
      <c r="AB121" s="13"/>
      <c r="AC121" s="13"/>
      <c r="AD121" s="13"/>
      <c r="AE121" s="13"/>
      <c r="AT121" s="253" t="s">
        <v>160</v>
      </c>
      <c r="AU121" s="253" t="s">
        <v>86</v>
      </c>
      <c r="AV121" s="13" t="s">
        <v>86</v>
      </c>
      <c r="AW121" s="13" t="s">
        <v>37</v>
      </c>
      <c r="AX121" s="13" t="s">
        <v>83</v>
      </c>
      <c r="AY121" s="253" t="s">
        <v>151</v>
      </c>
    </row>
    <row r="122" s="14" customFormat="1">
      <c r="A122" s="14"/>
      <c r="B122" s="257"/>
      <c r="C122" s="258"/>
      <c r="D122" s="244" t="s">
        <v>160</v>
      </c>
      <c r="E122" s="259" t="s">
        <v>19</v>
      </c>
      <c r="F122" s="260" t="s">
        <v>1596</v>
      </c>
      <c r="G122" s="258"/>
      <c r="H122" s="259" t="s">
        <v>19</v>
      </c>
      <c r="I122" s="261"/>
      <c r="J122" s="258"/>
      <c r="K122" s="258"/>
      <c r="L122" s="262"/>
      <c r="M122" s="263"/>
      <c r="N122" s="264"/>
      <c r="O122" s="264"/>
      <c r="P122" s="264"/>
      <c r="Q122" s="264"/>
      <c r="R122" s="264"/>
      <c r="S122" s="264"/>
      <c r="T122" s="265"/>
      <c r="U122" s="14"/>
      <c r="V122" s="14"/>
      <c r="W122" s="14"/>
      <c r="X122" s="14"/>
      <c r="Y122" s="14"/>
      <c r="Z122" s="14"/>
      <c r="AA122" s="14"/>
      <c r="AB122" s="14"/>
      <c r="AC122" s="14"/>
      <c r="AD122" s="14"/>
      <c r="AE122" s="14"/>
      <c r="AT122" s="266" t="s">
        <v>160</v>
      </c>
      <c r="AU122" s="266" t="s">
        <v>86</v>
      </c>
      <c r="AV122" s="14" t="s">
        <v>83</v>
      </c>
      <c r="AW122" s="14" t="s">
        <v>37</v>
      </c>
      <c r="AX122" s="14" t="s">
        <v>76</v>
      </c>
      <c r="AY122" s="266" t="s">
        <v>151</v>
      </c>
    </row>
    <row r="123" s="2" customFormat="1" ht="16.5" customHeight="1">
      <c r="A123" s="41"/>
      <c r="B123" s="42"/>
      <c r="C123" s="229" t="s">
        <v>8</v>
      </c>
      <c r="D123" s="229" t="s">
        <v>154</v>
      </c>
      <c r="E123" s="230" t="s">
        <v>1597</v>
      </c>
      <c r="F123" s="231" t="s">
        <v>1598</v>
      </c>
      <c r="G123" s="232" t="s">
        <v>242</v>
      </c>
      <c r="H123" s="233">
        <v>22</v>
      </c>
      <c r="I123" s="234"/>
      <c r="J123" s="235">
        <f>ROUND(I123*H123,2)</f>
        <v>0</v>
      </c>
      <c r="K123" s="231" t="s">
        <v>165</v>
      </c>
      <c r="L123" s="47"/>
      <c r="M123" s="236" t="s">
        <v>19</v>
      </c>
      <c r="N123" s="237" t="s">
        <v>47</v>
      </c>
      <c r="O123" s="87"/>
      <c r="P123" s="238">
        <f>O123*H123</f>
        <v>0</v>
      </c>
      <c r="Q123" s="238">
        <v>0.00068000000000000005</v>
      </c>
      <c r="R123" s="238">
        <f>Q123*H123</f>
        <v>0.014960000000000001</v>
      </c>
      <c r="S123" s="238">
        <v>0</v>
      </c>
      <c r="T123" s="239">
        <f>S123*H123</f>
        <v>0</v>
      </c>
      <c r="U123" s="41"/>
      <c r="V123" s="41"/>
      <c r="W123" s="41"/>
      <c r="X123" s="41"/>
      <c r="Y123" s="41"/>
      <c r="Z123" s="41"/>
      <c r="AA123" s="41"/>
      <c r="AB123" s="41"/>
      <c r="AC123" s="41"/>
      <c r="AD123" s="41"/>
      <c r="AE123" s="41"/>
      <c r="AR123" s="240" t="s">
        <v>266</v>
      </c>
      <c r="AT123" s="240" t="s">
        <v>154</v>
      </c>
      <c r="AU123" s="240" t="s">
        <v>86</v>
      </c>
      <c r="AY123" s="20" t="s">
        <v>151</v>
      </c>
      <c r="BE123" s="241">
        <f>IF(N123="základní",J123,0)</f>
        <v>0</v>
      </c>
      <c r="BF123" s="241">
        <f>IF(N123="snížená",J123,0)</f>
        <v>0</v>
      </c>
      <c r="BG123" s="241">
        <f>IF(N123="zákl. přenesená",J123,0)</f>
        <v>0</v>
      </c>
      <c r="BH123" s="241">
        <f>IF(N123="sníž. přenesená",J123,0)</f>
        <v>0</v>
      </c>
      <c r="BI123" s="241">
        <f>IF(N123="nulová",J123,0)</f>
        <v>0</v>
      </c>
      <c r="BJ123" s="20" t="s">
        <v>83</v>
      </c>
      <c r="BK123" s="241">
        <f>ROUND(I123*H123,2)</f>
        <v>0</v>
      </c>
      <c r="BL123" s="20" t="s">
        <v>266</v>
      </c>
      <c r="BM123" s="240" t="s">
        <v>1599</v>
      </c>
    </row>
    <row r="124" s="13" customFormat="1">
      <c r="A124" s="13"/>
      <c r="B124" s="242"/>
      <c r="C124" s="243"/>
      <c r="D124" s="244" t="s">
        <v>160</v>
      </c>
      <c r="E124" s="245" t="s">
        <v>19</v>
      </c>
      <c r="F124" s="246" t="s">
        <v>1600</v>
      </c>
      <c r="G124" s="243"/>
      <c r="H124" s="247">
        <v>22</v>
      </c>
      <c r="I124" s="248"/>
      <c r="J124" s="243"/>
      <c r="K124" s="243"/>
      <c r="L124" s="249"/>
      <c r="M124" s="250"/>
      <c r="N124" s="251"/>
      <c r="O124" s="251"/>
      <c r="P124" s="251"/>
      <c r="Q124" s="251"/>
      <c r="R124" s="251"/>
      <c r="S124" s="251"/>
      <c r="T124" s="252"/>
      <c r="U124" s="13"/>
      <c r="V124" s="13"/>
      <c r="W124" s="13"/>
      <c r="X124" s="13"/>
      <c r="Y124" s="13"/>
      <c r="Z124" s="13"/>
      <c r="AA124" s="13"/>
      <c r="AB124" s="13"/>
      <c r="AC124" s="13"/>
      <c r="AD124" s="13"/>
      <c r="AE124" s="13"/>
      <c r="AT124" s="253" t="s">
        <v>160</v>
      </c>
      <c r="AU124" s="253" t="s">
        <v>86</v>
      </c>
      <c r="AV124" s="13" t="s">
        <v>86</v>
      </c>
      <c r="AW124" s="13" t="s">
        <v>37</v>
      </c>
      <c r="AX124" s="13" t="s">
        <v>83</v>
      </c>
      <c r="AY124" s="253" t="s">
        <v>151</v>
      </c>
    </row>
    <row r="125" s="14" customFormat="1">
      <c r="A125" s="14"/>
      <c r="B125" s="257"/>
      <c r="C125" s="258"/>
      <c r="D125" s="244" t="s">
        <v>160</v>
      </c>
      <c r="E125" s="259" t="s">
        <v>19</v>
      </c>
      <c r="F125" s="260" t="s">
        <v>1596</v>
      </c>
      <c r="G125" s="258"/>
      <c r="H125" s="259" t="s">
        <v>19</v>
      </c>
      <c r="I125" s="261"/>
      <c r="J125" s="258"/>
      <c r="K125" s="258"/>
      <c r="L125" s="262"/>
      <c r="M125" s="263"/>
      <c r="N125" s="264"/>
      <c r="O125" s="264"/>
      <c r="P125" s="264"/>
      <c r="Q125" s="264"/>
      <c r="R125" s="264"/>
      <c r="S125" s="264"/>
      <c r="T125" s="265"/>
      <c r="U125" s="14"/>
      <c r="V125" s="14"/>
      <c r="W125" s="14"/>
      <c r="X125" s="14"/>
      <c r="Y125" s="14"/>
      <c r="Z125" s="14"/>
      <c r="AA125" s="14"/>
      <c r="AB125" s="14"/>
      <c r="AC125" s="14"/>
      <c r="AD125" s="14"/>
      <c r="AE125" s="14"/>
      <c r="AT125" s="266" t="s">
        <v>160</v>
      </c>
      <c r="AU125" s="266" t="s">
        <v>86</v>
      </c>
      <c r="AV125" s="14" t="s">
        <v>83</v>
      </c>
      <c r="AW125" s="14" t="s">
        <v>37</v>
      </c>
      <c r="AX125" s="14" t="s">
        <v>76</v>
      </c>
      <c r="AY125" s="266" t="s">
        <v>151</v>
      </c>
    </row>
    <row r="126" s="2" customFormat="1" ht="16.5" customHeight="1">
      <c r="A126" s="41"/>
      <c r="B126" s="42"/>
      <c r="C126" s="229" t="s">
        <v>266</v>
      </c>
      <c r="D126" s="229" t="s">
        <v>154</v>
      </c>
      <c r="E126" s="230" t="s">
        <v>1601</v>
      </c>
      <c r="F126" s="231" t="s">
        <v>1602</v>
      </c>
      <c r="G126" s="232" t="s">
        <v>242</v>
      </c>
      <c r="H126" s="233">
        <v>88</v>
      </c>
      <c r="I126" s="234"/>
      <c r="J126" s="235">
        <f>ROUND(I126*H126,2)</f>
        <v>0</v>
      </c>
      <c r="K126" s="231" t="s">
        <v>165</v>
      </c>
      <c r="L126" s="47"/>
      <c r="M126" s="236" t="s">
        <v>19</v>
      </c>
      <c r="N126" s="237" t="s">
        <v>47</v>
      </c>
      <c r="O126" s="87"/>
      <c r="P126" s="238">
        <f>O126*H126</f>
        <v>0</v>
      </c>
      <c r="Q126" s="238">
        <v>0</v>
      </c>
      <c r="R126" s="238">
        <f>Q126*H126</f>
        <v>0</v>
      </c>
      <c r="S126" s="238">
        <v>0</v>
      </c>
      <c r="T126" s="239">
        <f>S126*H126</f>
        <v>0</v>
      </c>
      <c r="U126" s="41"/>
      <c r="V126" s="41"/>
      <c r="W126" s="41"/>
      <c r="X126" s="41"/>
      <c r="Y126" s="41"/>
      <c r="Z126" s="41"/>
      <c r="AA126" s="41"/>
      <c r="AB126" s="41"/>
      <c r="AC126" s="41"/>
      <c r="AD126" s="41"/>
      <c r="AE126" s="41"/>
      <c r="AR126" s="240" t="s">
        <v>266</v>
      </c>
      <c r="AT126" s="240" t="s">
        <v>154</v>
      </c>
      <c r="AU126" s="240" t="s">
        <v>86</v>
      </c>
      <c r="AY126" s="20" t="s">
        <v>151</v>
      </c>
      <c r="BE126" s="241">
        <f>IF(N126="základní",J126,0)</f>
        <v>0</v>
      </c>
      <c r="BF126" s="241">
        <f>IF(N126="snížená",J126,0)</f>
        <v>0</v>
      </c>
      <c r="BG126" s="241">
        <f>IF(N126="zákl. přenesená",J126,0)</f>
        <v>0</v>
      </c>
      <c r="BH126" s="241">
        <f>IF(N126="sníž. přenesená",J126,0)</f>
        <v>0</v>
      </c>
      <c r="BI126" s="241">
        <f>IF(N126="nulová",J126,0)</f>
        <v>0</v>
      </c>
      <c r="BJ126" s="20" t="s">
        <v>83</v>
      </c>
      <c r="BK126" s="241">
        <f>ROUND(I126*H126,2)</f>
        <v>0</v>
      </c>
      <c r="BL126" s="20" t="s">
        <v>266</v>
      </c>
      <c r="BM126" s="240" t="s">
        <v>1603</v>
      </c>
    </row>
    <row r="127" s="13" customFormat="1">
      <c r="A127" s="13"/>
      <c r="B127" s="242"/>
      <c r="C127" s="243"/>
      <c r="D127" s="244" t="s">
        <v>160</v>
      </c>
      <c r="E127" s="245" t="s">
        <v>19</v>
      </c>
      <c r="F127" s="246" t="s">
        <v>1604</v>
      </c>
      <c r="G127" s="243"/>
      <c r="H127" s="247">
        <v>88</v>
      </c>
      <c r="I127" s="248"/>
      <c r="J127" s="243"/>
      <c r="K127" s="243"/>
      <c r="L127" s="249"/>
      <c r="M127" s="250"/>
      <c r="N127" s="251"/>
      <c r="O127" s="251"/>
      <c r="P127" s="251"/>
      <c r="Q127" s="251"/>
      <c r="R127" s="251"/>
      <c r="S127" s="251"/>
      <c r="T127" s="252"/>
      <c r="U127" s="13"/>
      <c r="V127" s="13"/>
      <c r="W127" s="13"/>
      <c r="X127" s="13"/>
      <c r="Y127" s="13"/>
      <c r="Z127" s="13"/>
      <c r="AA127" s="13"/>
      <c r="AB127" s="13"/>
      <c r="AC127" s="13"/>
      <c r="AD127" s="13"/>
      <c r="AE127" s="13"/>
      <c r="AT127" s="253" t="s">
        <v>160</v>
      </c>
      <c r="AU127" s="253" t="s">
        <v>86</v>
      </c>
      <c r="AV127" s="13" t="s">
        <v>86</v>
      </c>
      <c r="AW127" s="13" t="s">
        <v>37</v>
      </c>
      <c r="AX127" s="13" t="s">
        <v>83</v>
      </c>
      <c r="AY127" s="253" t="s">
        <v>151</v>
      </c>
    </row>
    <row r="128" s="2" customFormat="1" ht="16.5" customHeight="1">
      <c r="A128" s="41"/>
      <c r="B128" s="42"/>
      <c r="C128" s="229" t="s">
        <v>274</v>
      </c>
      <c r="D128" s="229" t="s">
        <v>154</v>
      </c>
      <c r="E128" s="230" t="s">
        <v>1605</v>
      </c>
      <c r="F128" s="231" t="s">
        <v>1606</v>
      </c>
      <c r="G128" s="232" t="s">
        <v>164</v>
      </c>
      <c r="H128" s="233">
        <v>16</v>
      </c>
      <c r="I128" s="234"/>
      <c r="J128" s="235">
        <f>ROUND(I128*H128,2)</f>
        <v>0</v>
      </c>
      <c r="K128" s="231" t="s">
        <v>165</v>
      </c>
      <c r="L128" s="47"/>
      <c r="M128" s="236" t="s">
        <v>19</v>
      </c>
      <c r="N128" s="237" t="s">
        <v>47</v>
      </c>
      <c r="O128" s="87"/>
      <c r="P128" s="238">
        <f>O128*H128</f>
        <v>0</v>
      </c>
      <c r="Q128" s="238">
        <v>3.0000000000000001E-05</v>
      </c>
      <c r="R128" s="238">
        <f>Q128*H128</f>
        <v>0.00048000000000000001</v>
      </c>
      <c r="S128" s="238">
        <v>0</v>
      </c>
      <c r="T128" s="239">
        <f>S128*H128</f>
        <v>0</v>
      </c>
      <c r="U128" s="41"/>
      <c r="V128" s="41"/>
      <c r="W128" s="41"/>
      <c r="X128" s="41"/>
      <c r="Y128" s="41"/>
      <c r="Z128" s="41"/>
      <c r="AA128" s="41"/>
      <c r="AB128" s="41"/>
      <c r="AC128" s="41"/>
      <c r="AD128" s="41"/>
      <c r="AE128" s="41"/>
      <c r="AR128" s="240" t="s">
        <v>266</v>
      </c>
      <c r="AT128" s="240" t="s">
        <v>154</v>
      </c>
      <c r="AU128" s="240" t="s">
        <v>86</v>
      </c>
      <c r="AY128" s="20" t="s">
        <v>151</v>
      </c>
      <c r="BE128" s="241">
        <f>IF(N128="základní",J128,0)</f>
        <v>0</v>
      </c>
      <c r="BF128" s="241">
        <f>IF(N128="snížená",J128,0)</f>
        <v>0</v>
      </c>
      <c r="BG128" s="241">
        <f>IF(N128="zákl. přenesená",J128,0)</f>
        <v>0</v>
      </c>
      <c r="BH128" s="241">
        <f>IF(N128="sníž. přenesená",J128,0)</f>
        <v>0</v>
      </c>
      <c r="BI128" s="241">
        <f>IF(N128="nulová",J128,0)</f>
        <v>0</v>
      </c>
      <c r="BJ128" s="20" t="s">
        <v>83</v>
      </c>
      <c r="BK128" s="241">
        <f>ROUND(I128*H128,2)</f>
        <v>0</v>
      </c>
      <c r="BL128" s="20" t="s">
        <v>266</v>
      </c>
      <c r="BM128" s="240" t="s">
        <v>1607</v>
      </c>
    </row>
    <row r="129" s="2" customFormat="1" ht="16.5" customHeight="1">
      <c r="A129" s="41"/>
      <c r="B129" s="42"/>
      <c r="C129" s="229" t="s">
        <v>282</v>
      </c>
      <c r="D129" s="229" t="s">
        <v>154</v>
      </c>
      <c r="E129" s="230" t="s">
        <v>1608</v>
      </c>
      <c r="F129" s="231" t="s">
        <v>1609</v>
      </c>
      <c r="G129" s="232" t="s">
        <v>164</v>
      </c>
      <c r="H129" s="233">
        <v>2</v>
      </c>
      <c r="I129" s="234"/>
      <c r="J129" s="235">
        <f>ROUND(I129*H129,2)</f>
        <v>0</v>
      </c>
      <c r="K129" s="231" t="s">
        <v>165</v>
      </c>
      <c r="L129" s="47"/>
      <c r="M129" s="236" t="s">
        <v>19</v>
      </c>
      <c r="N129" s="237" t="s">
        <v>47</v>
      </c>
      <c r="O129" s="87"/>
      <c r="P129" s="238">
        <f>O129*H129</f>
        <v>0</v>
      </c>
      <c r="Q129" s="238">
        <v>4.0000000000000003E-05</v>
      </c>
      <c r="R129" s="238">
        <f>Q129*H129</f>
        <v>8.0000000000000007E-05</v>
      </c>
      <c r="S129" s="238">
        <v>0</v>
      </c>
      <c r="T129" s="239">
        <f>S129*H129</f>
        <v>0</v>
      </c>
      <c r="U129" s="41"/>
      <c r="V129" s="41"/>
      <c r="W129" s="41"/>
      <c r="X129" s="41"/>
      <c r="Y129" s="41"/>
      <c r="Z129" s="41"/>
      <c r="AA129" s="41"/>
      <c r="AB129" s="41"/>
      <c r="AC129" s="41"/>
      <c r="AD129" s="41"/>
      <c r="AE129" s="41"/>
      <c r="AR129" s="240" t="s">
        <v>266</v>
      </c>
      <c r="AT129" s="240" t="s">
        <v>154</v>
      </c>
      <c r="AU129" s="240" t="s">
        <v>86</v>
      </c>
      <c r="AY129" s="20" t="s">
        <v>151</v>
      </c>
      <c r="BE129" s="241">
        <f>IF(N129="základní",J129,0)</f>
        <v>0</v>
      </c>
      <c r="BF129" s="241">
        <f>IF(N129="snížená",J129,0)</f>
        <v>0</v>
      </c>
      <c r="BG129" s="241">
        <f>IF(N129="zákl. přenesená",J129,0)</f>
        <v>0</v>
      </c>
      <c r="BH129" s="241">
        <f>IF(N129="sníž. přenesená",J129,0)</f>
        <v>0</v>
      </c>
      <c r="BI129" s="241">
        <f>IF(N129="nulová",J129,0)</f>
        <v>0</v>
      </c>
      <c r="BJ129" s="20" t="s">
        <v>83</v>
      </c>
      <c r="BK129" s="241">
        <f>ROUND(I129*H129,2)</f>
        <v>0</v>
      </c>
      <c r="BL129" s="20" t="s">
        <v>266</v>
      </c>
      <c r="BM129" s="240" t="s">
        <v>1610</v>
      </c>
    </row>
    <row r="130" s="2" customFormat="1" ht="16.5" customHeight="1">
      <c r="A130" s="41"/>
      <c r="B130" s="42"/>
      <c r="C130" s="229" t="s">
        <v>287</v>
      </c>
      <c r="D130" s="229" t="s">
        <v>154</v>
      </c>
      <c r="E130" s="230" t="s">
        <v>1611</v>
      </c>
      <c r="F130" s="231" t="s">
        <v>1612</v>
      </c>
      <c r="G130" s="232" t="s">
        <v>164</v>
      </c>
      <c r="H130" s="233">
        <v>3</v>
      </c>
      <c r="I130" s="234"/>
      <c r="J130" s="235">
        <f>ROUND(I130*H130,2)</f>
        <v>0</v>
      </c>
      <c r="K130" s="231" t="s">
        <v>19</v>
      </c>
      <c r="L130" s="47"/>
      <c r="M130" s="236" t="s">
        <v>19</v>
      </c>
      <c r="N130" s="237" t="s">
        <v>47</v>
      </c>
      <c r="O130" s="87"/>
      <c r="P130" s="238">
        <f>O130*H130</f>
        <v>0</v>
      </c>
      <c r="Q130" s="238">
        <v>0</v>
      </c>
      <c r="R130" s="238">
        <f>Q130*H130</f>
        <v>0</v>
      </c>
      <c r="S130" s="238">
        <v>0</v>
      </c>
      <c r="T130" s="239">
        <f>S130*H130</f>
        <v>0</v>
      </c>
      <c r="U130" s="41"/>
      <c r="V130" s="41"/>
      <c r="W130" s="41"/>
      <c r="X130" s="41"/>
      <c r="Y130" s="41"/>
      <c r="Z130" s="41"/>
      <c r="AA130" s="41"/>
      <c r="AB130" s="41"/>
      <c r="AC130" s="41"/>
      <c r="AD130" s="41"/>
      <c r="AE130" s="41"/>
      <c r="AR130" s="240" t="s">
        <v>266</v>
      </c>
      <c r="AT130" s="240" t="s">
        <v>154</v>
      </c>
      <c r="AU130" s="240" t="s">
        <v>86</v>
      </c>
      <c r="AY130" s="20" t="s">
        <v>151</v>
      </c>
      <c r="BE130" s="241">
        <f>IF(N130="základní",J130,0)</f>
        <v>0</v>
      </c>
      <c r="BF130" s="241">
        <f>IF(N130="snížená",J130,0)</f>
        <v>0</v>
      </c>
      <c r="BG130" s="241">
        <f>IF(N130="zákl. přenesená",J130,0)</f>
        <v>0</v>
      </c>
      <c r="BH130" s="241">
        <f>IF(N130="sníž. přenesená",J130,0)</f>
        <v>0</v>
      </c>
      <c r="BI130" s="241">
        <f>IF(N130="nulová",J130,0)</f>
        <v>0</v>
      </c>
      <c r="BJ130" s="20" t="s">
        <v>83</v>
      </c>
      <c r="BK130" s="241">
        <f>ROUND(I130*H130,2)</f>
        <v>0</v>
      </c>
      <c r="BL130" s="20" t="s">
        <v>266</v>
      </c>
      <c r="BM130" s="240" t="s">
        <v>1613</v>
      </c>
    </row>
    <row r="131" s="2" customFormat="1" ht="16.5" customHeight="1">
      <c r="A131" s="41"/>
      <c r="B131" s="42"/>
      <c r="C131" s="229" t="s">
        <v>296</v>
      </c>
      <c r="D131" s="229" t="s">
        <v>154</v>
      </c>
      <c r="E131" s="230" t="s">
        <v>1614</v>
      </c>
      <c r="F131" s="231" t="s">
        <v>1615</v>
      </c>
      <c r="G131" s="232" t="s">
        <v>164</v>
      </c>
      <c r="H131" s="233">
        <v>4</v>
      </c>
      <c r="I131" s="234"/>
      <c r="J131" s="235">
        <f>ROUND(I131*H131,2)</f>
        <v>0</v>
      </c>
      <c r="K131" s="231" t="s">
        <v>19</v>
      </c>
      <c r="L131" s="47"/>
      <c r="M131" s="236" t="s">
        <v>19</v>
      </c>
      <c r="N131" s="237" t="s">
        <v>47</v>
      </c>
      <c r="O131" s="87"/>
      <c r="P131" s="238">
        <f>O131*H131</f>
        <v>0</v>
      </c>
      <c r="Q131" s="238">
        <v>0</v>
      </c>
      <c r="R131" s="238">
        <f>Q131*H131</f>
        <v>0</v>
      </c>
      <c r="S131" s="238">
        <v>0</v>
      </c>
      <c r="T131" s="239">
        <f>S131*H131</f>
        <v>0</v>
      </c>
      <c r="U131" s="41"/>
      <c r="V131" s="41"/>
      <c r="W131" s="41"/>
      <c r="X131" s="41"/>
      <c r="Y131" s="41"/>
      <c r="Z131" s="41"/>
      <c r="AA131" s="41"/>
      <c r="AB131" s="41"/>
      <c r="AC131" s="41"/>
      <c r="AD131" s="41"/>
      <c r="AE131" s="41"/>
      <c r="AR131" s="240" t="s">
        <v>266</v>
      </c>
      <c r="AT131" s="240" t="s">
        <v>154</v>
      </c>
      <c r="AU131" s="240" t="s">
        <v>86</v>
      </c>
      <c r="AY131" s="20" t="s">
        <v>151</v>
      </c>
      <c r="BE131" s="241">
        <f>IF(N131="základní",J131,0)</f>
        <v>0</v>
      </c>
      <c r="BF131" s="241">
        <f>IF(N131="snížená",J131,0)</f>
        <v>0</v>
      </c>
      <c r="BG131" s="241">
        <f>IF(N131="zákl. přenesená",J131,0)</f>
        <v>0</v>
      </c>
      <c r="BH131" s="241">
        <f>IF(N131="sníž. přenesená",J131,0)</f>
        <v>0</v>
      </c>
      <c r="BI131" s="241">
        <f>IF(N131="nulová",J131,0)</f>
        <v>0</v>
      </c>
      <c r="BJ131" s="20" t="s">
        <v>83</v>
      </c>
      <c r="BK131" s="241">
        <f>ROUND(I131*H131,2)</f>
        <v>0</v>
      </c>
      <c r="BL131" s="20" t="s">
        <v>266</v>
      </c>
      <c r="BM131" s="240" t="s">
        <v>1616</v>
      </c>
    </row>
    <row r="132" s="2" customFormat="1" ht="16.5" customHeight="1">
      <c r="A132" s="41"/>
      <c r="B132" s="42"/>
      <c r="C132" s="229" t="s">
        <v>7</v>
      </c>
      <c r="D132" s="229" t="s">
        <v>154</v>
      </c>
      <c r="E132" s="230" t="s">
        <v>1617</v>
      </c>
      <c r="F132" s="231" t="s">
        <v>1618</v>
      </c>
      <c r="G132" s="232" t="s">
        <v>164</v>
      </c>
      <c r="H132" s="233">
        <v>24</v>
      </c>
      <c r="I132" s="234"/>
      <c r="J132" s="235">
        <f>ROUND(I132*H132,2)</f>
        <v>0</v>
      </c>
      <c r="K132" s="231" t="s">
        <v>19</v>
      </c>
      <c r="L132" s="47"/>
      <c r="M132" s="236" t="s">
        <v>19</v>
      </c>
      <c r="N132" s="237" t="s">
        <v>47</v>
      </c>
      <c r="O132" s="87"/>
      <c r="P132" s="238">
        <f>O132*H132</f>
        <v>0</v>
      </c>
      <c r="Q132" s="238">
        <v>0</v>
      </c>
      <c r="R132" s="238">
        <f>Q132*H132</f>
        <v>0</v>
      </c>
      <c r="S132" s="238">
        <v>0</v>
      </c>
      <c r="T132" s="239">
        <f>S132*H132</f>
        <v>0</v>
      </c>
      <c r="U132" s="41"/>
      <c r="V132" s="41"/>
      <c r="W132" s="41"/>
      <c r="X132" s="41"/>
      <c r="Y132" s="41"/>
      <c r="Z132" s="41"/>
      <c r="AA132" s="41"/>
      <c r="AB132" s="41"/>
      <c r="AC132" s="41"/>
      <c r="AD132" s="41"/>
      <c r="AE132" s="41"/>
      <c r="AR132" s="240" t="s">
        <v>266</v>
      </c>
      <c r="AT132" s="240" t="s">
        <v>154</v>
      </c>
      <c r="AU132" s="240" t="s">
        <v>86</v>
      </c>
      <c r="AY132" s="20" t="s">
        <v>151</v>
      </c>
      <c r="BE132" s="241">
        <f>IF(N132="základní",J132,0)</f>
        <v>0</v>
      </c>
      <c r="BF132" s="241">
        <f>IF(N132="snížená",J132,0)</f>
        <v>0</v>
      </c>
      <c r="BG132" s="241">
        <f>IF(N132="zákl. přenesená",J132,0)</f>
        <v>0</v>
      </c>
      <c r="BH132" s="241">
        <f>IF(N132="sníž. přenesená",J132,0)</f>
        <v>0</v>
      </c>
      <c r="BI132" s="241">
        <f>IF(N132="nulová",J132,0)</f>
        <v>0</v>
      </c>
      <c r="BJ132" s="20" t="s">
        <v>83</v>
      </c>
      <c r="BK132" s="241">
        <f>ROUND(I132*H132,2)</f>
        <v>0</v>
      </c>
      <c r="BL132" s="20" t="s">
        <v>266</v>
      </c>
      <c r="BM132" s="240" t="s">
        <v>1619</v>
      </c>
    </row>
    <row r="133" s="13" customFormat="1">
      <c r="A133" s="13"/>
      <c r="B133" s="242"/>
      <c r="C133" s="243"/>
      <c r="D133" s="244" t="s">
        <v>160</v>
      </c>
      <c r="E133" s="245" t="s">
        <v>19</v>
      </c>
      <c r="F133" s="246" t="s">
        <v>1620</v>
      </c>
      <c r="G133" s="243"/>
      <c r="H133" s="247">
        <v>24</v>
      </c>
      <c r="I133" s="248"/>
      <c r="J133" s="243"/>
      <c r="K133" s="243"/>
      <c r="L133" s="249"/>
      <c r="M133" s="250"/>
      <c r="N133" s="251"/>
      <c r="O133" s="251"/>
      <c r="P133" s="251"/>
      <c r="Q133" s="251"/>
      <c r="R133" s="251"/>
      <c r="S133" s="251"/>
      <c r="T133" s="252"/>
      <c r="U133" s="13"/>
      <c r="V133" s="13"/>
      <c r="W133" s="13"/>
      <c r="X133" s="13"/>
      <c r="Y133" s="13"/>
      <c r="Z133" s="13"/>
      <c r="AA133" s="13"/>
      <c r="AB133" s="13"/>
      <c r="AC133" s="13"/>
      <c r="AD133" s="13"/>
      <c r="AE133" s="13"/>
      <c r="AT133" s="253" t="s">
        <v>160</v>
      </c>
      <c r="AU133" s="253" t="s">
        <v>86</v>
      </c>
      <c r="AV133" s="13" t="s">
        <v>86</v>
      </c>
      <c r="AW133" s="13" t="s">
        <v>37</v>
      </c>
      <c r="AX133" s="13" t="s">
        <v>83</v>
      </c>
      <c r="AY133" s="253" t="s">
        <v>151</v>
      </c>
    </row>
    <row r="134" s="2" customFormat="1" ht="16.5" customHeight="1">
      <c r="A134" s="41"/>
      <c r="B134" s="42"/>
      <c r="C134" s="229" t="s">
        <v>331</v>
      </c>
      <c r="D134" s="229" t="s">
        <v>154</v>
      </c>
      <c r="E134" s="230" t="s">
        <v>1621</v>
      </c>
      <c r="F134" s="231" t="s">
        <v>1622</v>
      </c>
      <c r="G134" s="232" t="s">
        <v>164</v>
      </c>
      <c r="H134" s="233">
        <v>4</v>
      </c>
      <c r="I134" s="234"/>
      <c r="J134" s="235">
        <f>ROUND(I134*H134,2)</f>
        <v>0</v>
      </c>
      <c r="K134" s="231" t="s">
        <v>19</v>
      </c>
      <c r="L134" s="47"/>
      <c r="M134" s="236" t="s">
        <v>19</v>
      </c>
      <c r="N134" s="237" t="s">
        <v>47</v>
      </c>
      <c r="O134" s="87"/>
      <c r="P134" s="238">
        <f>O134*H134</f>
        <v>0</v>
      </c>
      <c r="Q134" s="238">
        <v>0</v>
      </c>
      <c r="R134" s="238">
        <f>Q134*H134</f>
        <v>0</v>
      </c>
      <c r="S134" s="238">
        <v>0</v>
      </c>
      <c r="T134" s="239">
        <f>S134*H134</f>
        <v>0</v>
      </c>
      <c r="U134" s="41"/>
      <c r="V134" s="41"/>
      <c r="W134" s="41"/>
      <c r="X134" s="41"/>
      <c r="Y134" s="41"/>
      <c r="Z134" s="41"/>
      <c r="AA134" s="41"/>
      <c r="AB134" s="41"/>
      <c r="AC134" s="41"/>
      <c r="AD134" s="41"/>
      <c r="AE134" s="41"/>
      <c r="AR134" s="240" t="s">
        <v>266</v>
      </c>
      <c r="AT134" s="240" t="s">
        <v>154</v>
      </c>
      <c r="AU134" s="240" t="s">
        <v>86</v>
      </c>
      <c r="AY134" s="20" t="s">
        <v>151</v>
      </c>
      <c r="BE134" s="241">
        <f>IF(N134="základní",J134,0)</f>
        <v>0</v>
      </c>
      <c r="BF134" s="241">
        <f>IF(N134="snížená",J134,0)</f>
        <v>0</v>
      </c>
      <c r="BG134" s="241">
        <f>IF(N134="zákl. přenesená",J134,0)</f>
        <v>0</v>
      </c>
      <c r="BH134" s="241">
        <f>IF(N134="sníž. přenesená",J134,0)</f>
        <v>0</v>
      </c>
      <c r="BI134" s="241">
        <f>IF(N134="nulová",J134,0)</f>
        <v>0</v>
      </c>
      <c r="BJ134" s="20" t="s">
        <v>83</v>
      </c>
      <c r="BK134" s="241">
        <f>ROUND(I134*H134,2)</f>
        <v>0</v>
      </c>
      <c r="BL134" s="20" t="s">
        <v>266</v>
      </c>
      <c r="BM134" s="240" t="s">
        <v>1623</v>
      </c>
    </row>
    <row r="135" s="2" customFormat="1" ht="16.5" customHeight="1">
      <c r="A135" s="41"/>
      <c r="B135" s="42"/>
      <c r="C135" s="229" t="s">
        <v>339</v>
      </c>
      <c r="D135" s="229" t="s">
        <v>154</v>
      </c>
      <c r="E135" s="230" t="s">
        <v>1624</v>
      </c>
      <c r="F135" s="231" t="s">
        <v>1625</v>
      </c>
      <c r="G135" s="232" t="s">
        <v>164</v>
      </c>
      <c r="H135" s="233">
        <v>8</v>
      </c>
      <c r="I135" s="234"/>
      <c r="J135" s="235">
        <f>ROUND(I135*H135,2)</f>
        <v>0</v>
      </c>
      <c r="K135" s="231" t="s">
        <v>165</v>
      </c>
      <c r="L135" s="47"/>
      <c r="M135" s="236" t="s">
        <v>19</v>
      </c>
      <c r="N135" s="237" t="s">
        <v>47</v>
      </c>
      <c r="O135" s="87"/>
      <c r="P135" s="238">
        <f>O135*H135</f>
        <v>0</v>
      </c>
      <c r="Q135" s="238">
        <v>0.00125</v>
      </c>
      <c r="R135" s="238">
        <f>Q135*H135</f>
        <v>0.01</v>
      </c>
      <c r="S135" s="238">
        <v>0</v>
      </c>
      <c r="T135" s="239">
        <f>S135*H135</f>
        <v>0</v>
      </c>
      <c r="U135" s="41"/>
      <c r="V135" s="41"/>
      <c r="W135" s="41"/>
      <c r="X135" s="41"/>
      <c r="Y135" s="41"/>
      <c r="Z135" s="41"/>
      <c r="AA135" s="41"/>
      <c r="AB135" s="41"/>
      <c r="AC135" s="41"/>
      <c r="AD135" s="41"/>
      <c r="AE135" s="41"/>
      <c r="AR135" s="240" t="s">
        <v>266</v>
      </c>
      <c r="AT135" s="240" t="s">
        <v>154</v>
      </c>
      <c r="AU135" s="240" t="s">
        <v>86</v>
      </c>
      <c r="AY135" s="20" t="s">
        <v>151</v>
      </c>
      <c r="BE135" s="241">
        <f>IF(N135="základní",J135,0)</f>
        <v>0</v>
      </c>
      <c r="BF135" s="241">
        <f>IF(N135="snížená",J135,0)</f>
        <v>0</v>
      </c>
      <c r="BG135" s="241">
        <f>IF(N135="zákl. přenesená",J135,0)</f>
        <v>0</v>
      </c>
      <c r="BH135" s="241">
        <f>IF(N135="sníž. přenesená",J135,0)</f>
        <v>0</v>
      </c>
      <c r="BI135" s="241">
        <f>IF(N135="nulová",J135,0)</f>
        <v>0</v>
      </c>
      <c r="BJ135" s="20" t="s">
        <v>83</v>
      </c>
      <c r="BK135" s="241">
        <f>ROUND(I135*H135,2)</f>
        <v>0</v>
      </c>
      <c r="BL135" s="20" t="s">
        <v>266</v>
      </c>
      <c r="BM135" s="240" t="s">
        <v>1626</v>
      </c>
    </row>
    <row r="136" s="2" customFormat="1">
      <c r="A136" s="41"/>
      <c r="B136" s="42"/>
      <c r="C136" s="43"/>
      <c r="D136" s="244" t="s">
        <v>167</v>
      </c>
      <c r="E136" s="43"/>
      <c r="F136" s="254" t="s">
        <v>1591</v>
      </c>
      <c r="G136" s="43"/>
      <c r="H136" s="43"/>
      <c r="I136" s="149"/>
      <c r="J136" s="43"/>
      <c r="K136" s="43"/>
      <c r="L136" s="47"/>
      <c r="M136" s="255"/>
      <c r="N136" s="256"/>
      <c r="O136" s="87"/>
      <c r="P136" s="87"/>
      <c r="Q136" s="87"/>
      <c r="R136" s="87"/>
      <c r="S136" s="87"/>
      <c r="T136" s="88"/>
      <c r="U136" s="41"/>
      <c r="V136" s="41"/>
      <c r="W136" s="41"/>
      <c r="X136" s="41"/>
      <c r="Y136" s="41"/>
      <c r="Z136" s="41"/>
      <c r="AA136" s="41"/>
      <c r="AB136" s="41"/>
      <c r="AC136" s="41"/>
      <c r="AD136" s="41"/>
      <c r="AE136" s="41"/>
      <c r="AT136" s="20" t="s">
        <v>167</v>
      </c>
      <c r="AU136" s="20" t="s">
        <v>86</v>
      </c>
    </row>
    <row r="137" s="13" customFormat="1">
      <c r="A137" s="13"/>
      <c r="B137" s="242"/>
      <c r="C137" s="243"/>
      <c r="D137" s="244" t="s">
        <v>160</v>
      </c>
      <c r="E137" s="245" t="s">
        <v>19</v>
      </c>
      <c r="F137" s="246" t="s">
        <v>1627</v>
      </c>
      <c r="G137" s="243"/>
      <c r="H137" s="247">
        <v>8</v>
      </c>
      <c r="I137" s="248"/>
      <c r="J137" s="243"/>
      <c r="K137" s="243"/>
      <c r="L137" s="249"/>
      <c r="M137" s="250"/>
      <c r="N137" s="251"/>
      <c r="O137" s="251"/>
      <c r="P137" s="251"/>
      <c r="Q137" s="251"/>
      <c r="R137" s="251"/>
      <c r="S137" s="251"/>
      <c r="T137" s="252"/>
      <c r="U137" s="13"/>
      <c r="V137" s="13"/>
      <c r="W137" s="13"/>
      <c r="X137" s="13"/>
      <c r="Y137" s="13"/>
      <c r="Z137" s="13"/>
      <c r="AA137" s="13"/>
      <c r="AB137" s="13"/>
      <c r="AC137" s="13"/>
      <c r="AD137" s="13"/>
      <c r="AE137" s="13"/>
      <c r="AT137" s="253" t="s">
        <v>160</v>
      </c>
      <c r="AU137" s="253" t="s">
        <v>86</v>
      </c>
      <c r="AV137" s="13" t="s">
        <v>86</v>
      </c>
      <c r="AW137" s="13" t="s">
        <v>37</v>
      </c>
      <c r="AX137" s="13" t="s">
        <v>83</v>
      </c>
      <c r="AY137" s="253" t="s">
        <v>151</v>
      </c>
    </row>
    <row r="138" s="14" customFormat="1">
      <c r="A138" s="14"/>
      <c r="B138" s="257"/>
      <c r="C138" s="258"/>
      <c r="D138" s="244" t="s">
        <v>160</v>
      </c>
      <c r="E138" s="259" t="s">
        <v>19</v>
      </c>
      <c r="F138" s="260" t="s">
        <v>1628</v>
      </c>
      <c r="G138" s="258"/>
      <c r="H138" s="259" t="s">
        <v>19</v>
      </c>
      <c r="I138" s="261"/>
      <c r="J138" s="258"/>
      <c r="K138" s="258"/>
      <c r="L138" s="262"/>
      <c r="M138" s="263"/>
      <c r="N138" s="264"/>
      <c r="O138" s="264"/>
      <c r="P138" s="264"/>
      <c r="Q138" s="264"/>
      <c r="R138" s="264"/>
      <c r="S138" s="264"/>
      <c r="T138" s="265"/>
      <c r="U138" s="14"/>
      <c r="V138" s="14"/>
      <c r="W138" s="14"/>
      <c r="X138" s="14"/>
      <c r="Y138" s="14"/>
      <c r="Z138" s="14"/>
      <c r="AA138" s="14"/>
      <c r="AB138" s="14"/>
      <c r="AC138" s="14"/>
      <c r="AD138" s="14"/>
      <c r="AE138" s="14"/>
      <c r="AT138" s="266" t="s">
        <v>160</v>
      </c>
      <c r="AU138" s="266" t="s">
        <v>86</v>
      </c>
      <c r="AV138" s="14" t="s">
        <v>83</v>
      </c>
      <c r="AW138" s="14" t="s">
        <v>37</v>
      </c>
      <c r="AX138" s="14" t="s">
        <v>76</v>
      </c>
      <c r="AY138" s="266" t="s">
        <v>151</v>
      </c>
    </row>
    <row r="139" s="2" customFormat="1" ht="16.5" customHeight="1">
      <c r="A139" s="41"/>
      <c r="B139" s="42"/>
      <c r="C139" s="229" t="s">
        <v>349</v>
      </c>
      <c r="D139" s="229" t="s">
        <v>154</v>
      </c>
      <c r="E139" s="230" t="s">
        <v>1629</v>
      </c>
      <c r="F139" s="231" t="s">
        <v>1630</v>
      </c>
      <c r="G139" s="232" t="s">
        <v>164</v>
      </c>
      <c r="H139" s="233">
        <v>4</v>
      </c>
      <c r="I139" s="234"/>
      <c r="J139" s="235">
        <f>ROUND(I139*H139,2)</f>
        <v>0</v>
      </c>
      <c r="K139" s="231" t="s">
        <v>19</v>
      </c>
      <c r="L139" s="47"/>
      <c r="M139" s="236" t="s">
        <v>19</v>
      </c>
      <c r="N139" s="237" t="s">
        <v>47</v>
      </c>
      <c r="O139" s="87"/>
      <c r="P139" s="238">
        <f>O139*H139</f>
        <v>0</v>
      </c>
      <c r="Q139" s="238">
        <v>0</v>
      </c>
      <c r="R139" s="238">
        <f>Q139*H139</f>
        <v>0</v>
      </c>
      <c r="S139" s="238">
        <v>0</v>
      </c>
      <c r="T139" s="239">
        <f>S139*H139</f>
        <v>0</v>
      </c>
      <c r="U139" s="41"/>
      <c r="V139" s="41"/>
      <c r="W139" s="41"/>
      <c r="X139" s="41"/>
      <c r="Y139" s="41"/>
      <c r="Z139" s="41"/>
      <c r="AA139" s="41"/>
      <c r="AB139" s="41"/>
      <c r="AC139" s="41"/>
      <c r="AD139" s="41"/>
      <c r="AE139" s="41"/>
      <c r="AR139" s="240" t="s">
        <v>266</v>
      </c>
      <c r="AT139" s="240" t="s">
        <v>154</v>
      </c>
      <c r="AU139" s="240" t="s">
        <v>86</v>
      </c>
      <c r="AY139" s="20" t="s">
        <v>151</v>
      </c>
      <c r="BE139" s="241">
        <f>IF(N139="základní",J139,0)</f>
        <v>0</v>
      </c>
      <c r="BF139" s="241">
        <f>IF(N139="snížená",J139,0)</f>
        <v>0</v>
      </c>
      <c r="BG139" s="241">
        <f>IF(N139="zákl. přenesená",J139,0)</f>
        <v>0</v>
      </c>
      <c r="BH139" s="241">
        <f>IF(N139="sníž. přenesená",J139,0)</f>
        <v>0</v>
      </c>
      <c r="BI139" s="241">
        <f>IF(N139="nulová",J139,0)</f>
        <v>0</v>
      </c>
      <c r="BJ139" s="20" t="s">
        <v>83</v>
      </c>
      <c r="BK139" s="241">
        <f>ROUND(I139*H139,2)</f>
        <v>0</v>
      </c>
      <c r="BL139" s="20" t="s">
        <v>266</v>
      </c>
      <c r="BM139" s="240" t="s">
        <v>1631</v>
      </c>
    </row>
    <row r="140" s="2" customFormat="1" ht="16.5" customHeight="1">
      <c r="A140" s="41"/>
      <c r="B140" s="42"/>
      <c r="C140" s="229" t="s">
        <v>356</v>
      </c>
      <c r="D140" s="229" t="s">
        <v>154</v>
      </c>
      <c r="E140" s="230" t="s">
        <v>1632</v>
      </c>
      <c r="F140" s="231" t="s">
        <v>1633</v>
      </c>
      <c r="G140" s="232" t="s">
        <v>164</v>
      </c>
      <c r="H140" s="233">
        <v>28</v>
      </c>
      <c r="I140" s="234"/>
      <c r="J140" s="235">
        <f>ROUND(I140*H140,2)</f>
        <v>0</v>
      </c>
      <c r="K140" s="231" t="s">
        <v>19</v>
      </c>
      <c r="L140" s="47"/>
      <c r="M140" s="236" t="s">
        <v>19</v>
      </c>
      <c r="N140" s="237" t="s">
        <v>47</v>
      </c>
      <c r="O140" s="87"/>
      <c r="P140" s="238">
        <f>O140*H140</f>
        <v>0</v>
      </c>
      <c r="Q140" s="238">
        <v>0</v>
      </c>
      <c r="R140" s="238">
        <f>Q140*H140</f>
        <v>0</v>
      </c>
      <c r="S140" s="238">
        <v>0</v>
      </c>
      <c r="T140" s="239">
        <f>S140*H140</f>
        <v>0</v>
      </c>
      <c r="U140" s="41"/>
      <c r="V140" s="41"/>
      <c r="W140" s="41"/>
      <c r="X140" s="41"/>
      <c r="Y140" s="41"/>
      <c r="Z140" s="41"/>
      <c r="AA140" s="41"/>
      <c r="AB140" s="41"/>
      <c r="AC140" s="41"/>
      <c r="AD140" s="41"/>
      <c r="AE140" s="41"/>
      <c r="AR140" s="240" t="s">
        <v>266</v>
      </c>
      <c r="AT140" s="240" t="s">
        <v>154</v>
      </c>
      <c r="AU140" s="240" t="s">
        <v>86</v>
      </c>
      <c r="AY140" s="20" t="s">
        <v>151</v>
      </c>
      <c r="BE140" s="241">
        <f>IF(N140="základní",J140,0)</f>
        <v>0</v>
      </c>
      <c r="BF140" s="241">
        <f>IF(N140="snížená",J140,0)</f>
        <v>0</v>
      </c>
      <c r="BG140" s="241">
        <f>IF(N140="zákl. přenesená",J140,0)</f>
        <v>0</v>
      </c>
      <c r="BH140" s="241">
        <f>IF(N140="sníž. přenesená",J140,0)</f>
        <v>0</v>
      </c>
      <c r="BI140" s="241">
        <f>IF(N140="nulová",J140,0)</f>
        <v>0</v>
      </c>
      <c r="BJ140" s="20" t="s">
        <v>83</v>
      </c>
      <c r="BK140" s="241">
        <f>ROUND(I140*H140,2)</f>
        <v>0</v>
      </c>
      <c r="BL140" s="20" t="s">
        <v>266</v>
      </c>
      <c r="BM140" s="240" t="s">
        <v>1634</v>
      </c>
    </row>
    <row r="141" s="2" customFormat="1" ht="16.5" customHeight="1">
      <c r="A141" s="41"/>
      <c r="B141" s="42"/>
      <c r="C141" s="229" t="s">
        <v>362</v>
      </c>
      <c r="D141" s="229" t="s">
        <v>154</v>
      </c>
      <c r="E141" s="230" t="s">
        <v>1635</v>
      </c>
      <c r="F141" s="231" t="s">
        <v>1636</v>
      </c>
      <c r="G141" s="232" t="s">
        <v>164</v>
      </c>
      <c r="H141" s="233">
        <v>20</v>
      </c>
      <c r="I141" s="234"/>
      <c r="J141" s="235">
        <f>ROUND(I141*H141,2)</f>
        <v>0</v>
      </c>
      <c r="K141" s="231" t="s">
        <v>19</v>
      </c>
      <c r="L141" s="47"/>
      <c r="M141" s="236" t="s">
        <v>19</v>
      </c>
      <c r="N141" s="237" t="s">
        <v>47</v>
      </c>
      <c r="O141" s="87"/>
      <c r="P141" s="238">
        <f>O141*H141</f>
        <v>0</v>
      </c>
      <c r="Q141" s="238">
        <v>0</v>
      </c>
      <c r="R141" s="238">
        <f>Q141*H141</f>
        <v>0</v>
      </c>
      <c r="S141" s="238">
        <v>0</v>
      </c>
      <c r="T141" s="239">
        <f>S141*H141</f>
        <v>0</v>
      </c>
      <c r="U141" s="41"/>
      <c r="V141" s="41"/>
      <c r="W141" s="41"/>
      <c r="X141" s="41"/>
      <c r="Y141" s="41"/>
      <c r="Z141" s="41"/>
      <c r="AA141" s="41"/>
      <c r="AB141" s="41"/>
      <c r="AC141" s="41"/>
      <c r="AD141" s="41"/>
      <c r="AE141" s="41"/>
      <c r="AR141" s="240" t="s">
        <v>266</v>
      </c>
      <c r="AT141" s="240" t="s">
        <v>154</v>
      </c>
      <c r="AU141" s="240" t="s">
        <v>86</v>
      </c>
      <c r="AY141" s="20" t="s">
        <v>151</v>
      </c>
      <c r="BE141" s="241">
        <f>IF(N141="základní",J141,0)</f>
        <v>0</v>
      </c>
      <c r="BF141" s="241">
        <f>IF(N141="snížená",J141,0)</f>
        <v>0</v>
      </c>
      <c r="BG141" s="241">
        <f>IF(N141="zákl. přenesená",J141,0)</f>
        <v>0</v>
      </c>
      <c r="BH141" s="241">
        <f>IF(N141="sníž. přenesená",J141,0)</f>
        <v>0</v>
      </c>
      <c r="BI141" s="241">
        <f>IF(N141="nulová",J141,0)</f>
        <v>0</v>
      </c>
      <c r="BJ141" s="20" t="s">
        <v>83</v>
      </c>
      <c r="BK141" s="241">
        <f>ROUND(I141*H141,2)</f>
        <v>0</v>
      </c>
      <c r="BL141" s="20" t="s">
        <v>266</v>
      </c>
      <c r="BM141" s="240" t="s">
        <v>1637</v>
      </c>
    </row>
    <row r="142" s="2" customFormat="1" ht="24" customHeight="1">
      <c r="A142" s="41"/>
      <c r="B142" s="42"/>
      <c r="C142" s="229" t="s">
        <v>371</v>
      </c>
      <c r="D142" s="229" t="s">
        <v>154</v>
      </c>
      <c r="E142" s="230" t="s">
        <v>1638</v>
      </c>
      <c r="F142" s="231" t="s">
        <v>1639</v>
      </c>
      <c r="G142" s="232" t="s">
        <v>180</v>
      </c>
      <c r="H142" s="233">
        <v>0.062</v>
      </c>
      <c r="I142" s="234"/>
      <c r="J142" s="235">
        <f>ROUND(I142*H142,2)</f>
        <v>0</v>
      </c>
      <c r="K142" s="231" t="s">
        <v>165</v>
      </c>
      <c r="L142" s="47"/>
      <c r="M142" s="236" t="s">
        <v>19</v>
      </c>
      <c r="N142" s="237" t="s">
        <v>47</v>
      </c>
      <c r="O142" s="87"/>
      <c r="P142" s="238">
        <f>O142*H142</f>
        <v>0</v>
      </c>
      <c r="Q142" s="238">
        <v>0</v>
      </c>
      <c r="R142" s="238">
        <f>Q142*H142</f>
        <v>0</v>
      </c>
      <c r="S142" s="238">
        <v>0</v>
      </c>
      <c r="T142" s="239">
        <f>S142*H142</f>
        <v>0</v>
      </c>
      <c r="U142" s="41"/>
      <c r="V142" s="41"/>
      <c r="W142" s="41"/>
      <c r="X142" s="41"/>
      <c r="Y142" s="41"/>
      <c r="Z142" s="41"/>
      <c r="AA142" s="41"/>
      <c r="AB142" s="41"/>
      <c r="AC142" s="41"/>
      <c r="AD142" s="41"/>
      <c r="AE142" s="41"/>
      <c r="AR142" s="240" t="s">
        <v>266</v>
      </c>
      <c r="AT142" s="240" t="s">
        <v>154</v>
      </c>
      <c r="AU142" s="240" t="s">
        <v>86</v>
      </c>
      <c r="AY142" s="20" t="s">
        <v>151</v>
      </c>
      <c r="BE142" s="241">
        <f>IF(N142="základní",J142,0)</f>
        <v>0</v>
      </c>
      <c r="BF142" s="241">
        <f>IF(N142="snížená",J142,0)</f>
        <v>0</v>
      </c>
      <c r="BG142" s="241">
        <f>IF(N142="zákl. přenesená",J142,0)</f>
        <v>0</v>
      </c>
      <c r="BH142" s="241">
        <f>IF(N142="sníž. přenesená",J142,0)</f>
        <v>0</v>
      </c>
      <c r="BI142" s="241">
        <f>IF(N142="nulová",J142,0)</f>
        <v>0</v>
      </c>
      <c r="BJ142" s="20" t="s">
        <v>83</v>
      </c>
      <c r="BK142" s="241">
        <f>ROUND(I142*H142,2)</f>
        <v>0</v>
      </c>
      <c r="BL142" s="20" t="s">
        <v>266</v>
      </c>
      <c r="BM142" s="240" t="s">
        <v>1640</v>
      </c>
    </row>
    <row r="143" s="2" customFormat="1">
      <c r="A143" s="41"/>
      <c r="B143" s="42"/>
      <c r="C143" s="43"/>
      <c r="D143" s="244" t="s">
        <v>167</v>
      </c>
      <c r="E143" s="43"/>
      <c r="F143" s="254" t="s">
        <v>1576</v>
      </c>
      <c r="G143" s="43"/>
      <c r="H143" s="43"/>
      <c r="I143" s="149"/>
      <c r="J143" s="43"/>
      <c r="K143" s="43"/>
      <c r="L143" s="47"/>
      <c r="M143" s="255"/>
      <c r="N143" s="256"/>
      <c r="O143" s="87"/>
      <c r="P143" s="87"/>
      <c r="Q143" s="87"/>
      <c r="R143" s="87"/>
      <c r="S143" s="87"/>
      <c r="T143" s="88"/>
      <c r="U143" s="41"/>
      <c r="V143" s="41"/>
      <c r="W143" s="41"/>
      <c r="X143" s="41"/>
      <c r="Y143" s="41"/>
      <c r="Z143" s="41"/>
      <c r="AA143" s="41"/>
      <c r="AB143" s="41"/>
      <c r="AC143" s="41"/>
      <c r="AD143" s="41"/>
      <c r="AE143" s="41"/>
      <c r="AT143" s="20" t="s">
        <v>167</v>
      </c>
      <c r="AU143" s="20" t="s">
        <v>86</v>
      </c>
    </row>
    <row r="144" s="12" customFormat="1" ht="22.8" customHeight="1">
      <c r="A144" s="12"/>
      <c r="B144" s="213"/>
      <c r="C144" s="214"/>
      <c r="D144" s="215" t="s">
        <v>75</v>
      </c>
      <c r="E144" s="227" t="s">
        <v>1641</v>
      </c>
      <c r="F144" s="227" t="s">
        <v>1642</v>
      </c>
      <c r="G144" s="214"/>
      <c r="H144" s="214"/>
      <c r="I144" s="217"/>
      <c r="J144" s="228">
        <f>BK144</f>
        <v>0</v>
      </c>
      <c r="K144" s="214"/>
      <c r="L144" s="219"/>
      <c r="M144" s="220"/>
      <c r="N144" s="221"/>
      <c r="O144" s="221"/>
      <c r="P144" s="222">
        <f>SUM(P145:P175)</f>
        <v>0</v>
      </c>
      <c r="Q144" s="221"/>
      <c r="R144" s="222">
        <f>SUM(R145:R175)</f>
        <v>0.50330999999999992</v>
      </c>
      <c r="S144" s="221"/>
      <c r="T144" s="223">
        <f>SUM(T145:T175)</f>
        <v>0.37395</v>
      </c>
      <c r="U144" s="12"/>
      <c r="V144" s="12"/>
      <c r="W144" s="12"/>
      <c r="X144" s="12"/>
      <c r="Y144" s="12"/>
      <c r="Z144" s="12"/>
      <c r="AA144" s="12"/>
      <c r="AB144" s="12"/>
      <c r="AC144" s="12"/>
      <c r="AD144" s="12"/>
      <c r="AE144" s="12"/>
      <c r="AR144" s="224" t="s">
        <v>86</v>
      </c>
      <c r="AT144" s="225" t="s">
        <v>75</v>
      </c>
      <c r="AU144" s="225" t="s">
        <v>83</v>
      </c>
      <c r="AY144" s="224" t="s">
        <v>151</v>
      </c>
      <c r="BK144" s="226">
        <f>SUM(BK145:BK175)</f>
        <v>0</v>
      </c>
    </row>
    <row r="145" s="2" customFormat="1" ht="16.5" customHeight="1">
      <c r="A145" s="41"/>
      <c r="B145" s="42"/>
      <c r="C145" s="229" t="s">
        <v>376</v>
      </c>
      <c r="D145" s="229" t="s">
        <v>154</v>
      </c>
      <c r="E145" s="230" t="s">
        <v>1643</v>
      </c>
      <c r="F145" s="231" t="s">
        <v>1644</v>
      </c>
      <c r="G145" s="232" t="s">
        <v>164</v>
      </c>
      <c r="H145" s="233">
        <v>30</v>
      </c>
      <c r="I145" s="234"/>
      <c r="J145" s="235">
        <f>ROUND(I145*H145,2)</f>
        <v>0</v>
      </c>
      <c r="K145" s="231" t="s">
        <v>165</v>
      </c>
      <c r="L145" s="47"/>
      <c r="M145" s="236" t="s">
        <v>19</v>
      </c>
      <c r="N145" s="237" t="s">
        <v>47</v>
      </c>
      <c r="O145" s="87"/>
      <c r="P145" s="238">
        <f>O145*H145</f>
        <v>0</v>
      </c>
      <c r="Q145" s="238">
        <v>8.0000000000000007E-05</v>
      </c>
      <c r="R145" s="238">
        <f>Q145*H145</f>
        <v>0.0024000000000000002</v>
      </c>
      <c r="S145" s="238">
        <v>0</v>
      </c>
      <c r="T145" s="239">
        <f>S145*H145</f>
        <v>0</v>
      </c>
      <c r="U145" s="41"/>
      <c r="V145" s="41"/>
      <c r="W145" s="41"/>
      <c r="X145" s="41"/>
      <c r="Y145" s="41"/>
      <c r="Z145" s="41"/>
      <c r="AA145" s="41"/>
      <c r="AB145" s="41"/>
      <c r="AC145" s="41"/>
      <c r="AD145" s="41"/>
      <c r="AE145" s="41"/>
      <c r="AR145" s="240" t="s">
        <v>266</v>
      </c>
      <c r="AT145" s="240" t="s">
        <v>154</v>
      </c>
      <c r="AU145" s="240" t="s">
        <v>86</v>
      </c>
      <c r="AY145" s="20" t="s">
        <v>151</v>
      </c>
      <c r="BE145" s="241">
        <f>IF(N145="základní",J145,0)</f>
        <v>0</v>
      </c>
      <c r="BF145" s="241">
        <f>IF(N145="snížená",J145,0)</f>
        <v>0</v>
      </c>
      <c r="BG145" s="241">
        <f>IF(N145="zákl. přenesená",J145,0)</f>
        <v>0</v>
      </c>
      <c r="BH145" s="241">
        <f>IF(N145="sníž. přenesená",J145,0)</f>
        <v>0</v>
      </c>
      <c r="BI145" s="241">
        <f>IF(N145="nulová",J145,0)</f>
        <v>0</v>
      </c>
      <c r="BJ145" s="20" t="s">
        <v>83</v>
      </c>
      <c r="BK145" s="241">
        <f>ROUND(I145*H145,2)</f>
        <v>0</v>
      </c>
      <c r="BL145" s="20" t="s">
        <v>266</v>
      </c>
      <c r="BM145" s="240" t="s">
        <v>1645</v>
      </c>
    </row>
    <row r="146" s="13" customFormat="1">
      <c r="A146" s="13"/>
      <c r="B146" s="242"/>
      <c r="C146" s="243"/>
      <c r="D146" s="244" t="s">
        <v>160</v>
      </c>
      <c r="E146" s="245" t="s">
        <v>19</v>
      </c>
      <c r="F146" s="246" t="s">
        <v>1646</v>
      </c>
      <c r="G146" s="243"/>
      <c r="H146" s="247">
        <v>30</v>
      </c>
      <c r="I146" s="248"/>
      <c r="J146" s="243"/>
      <c r="K146" s="243"/>
      <c r="L146" s="249"/>
      <c r="M146" s="250"/>
      <c r="N146" s="251"/>
      <c r="O146" s="251"/>
      <c r="P146" s="251"/>
      <c r="Q146" s="251"/>
      <c r="R146" s="251"/>
      <c r="S146" s="251"/>
      <c r="T146" s="252"/>
      <c r="U146" s="13"/>
      <c r="V146" s="13"/>
      <c r="W146" s="13"/>
      <c r="X146" s="13"/>
      <c r="Y146" s="13"/>
      <c r="Z146" s="13"/>
      <c r="AA146" s="13"/>
      <c r="AB146" s="13"/>
      <c r="AC146" s="13"/>
      <c r="AD146" s="13"/>
      <c r="AE146" s="13"/>
      <c r="AT146" s="253" t="s">
        <v>160</v>
      </c>
      <c r="AU146" s="253" t="s">
        <v>86</v>
      </c>
      <c r="AV146" s="13" t="s">
        <v>86</v>
      </c>
      <c r="AW146" s="13" t="s">
        <v>37</v>
      </c>
      <c r="AX146" s="13" t="s">
        <v>83</v>
      </c>
      <c r="AY146" s="253" t="s">
        <v>151</v>
      </c>
    </row>
    <row r="147" s="2" customFormat="1" ht="24" customHeight="1">
      <c r="A147" s="41"/>
      <c r="B147" s="42"/>
      <c r="C147" s="229" t="s">
        <v>381</v>
      </c>
      <c r="D147" s="229" t="s">
        <v>154</v>
      </c>
      <c r="E147" s="230" t="s">
        <v>1647</v>
      </c>
      <c r="F147" s="231" t="s">
        <v>1648</v>
      </c>
      <c r="G147" s="232" t="s">
        <v>164</v>
      </c>
      <c r="H147" s="233">
        <v>15</v>
      </c>
      <c r="I147" s="234"/>
      <c r="J147" s="235">
        <f>ROUND(I147*H147,2)</f>
        <v>0</v>
      </c>
      <c r="K147" s="231" t="s">
        <v>165</v>
      </c>
      <c r="L147" s="47"/>
      <c r="M147" s="236" t="s">
        <v>19</v>
      </c>
      <c r="N147" s="237" t="s">
        <v>47</v>
      </c>
      <c r="O147" s="87"/>
      <c r="P147" s="238">
        <f>O147*H147</f>
        <v>0</v>
      </c>
      <c r="Q147" s="238">
        <v>0</v>
      </c>
      <c r="R147" s="238">
        <f>Q147*H147</f>
        <v>0</v>
      </c>
      <c r="S147" s="238">
        <v>0</v>
      </c>
      <c r="T147" s="239">
        <f>S147*H147</f>
        <v>0</v>
      </c>
      <c r="U147" s="41"/>
      <c r="V147" s="41"/>
      <c r="W147" s="41"/>
      <c r="X147" s="41"/>
      <c r="Y147" s="41"/>
      <c r="Z147" s="41"/>
      <c r="AA147" s="41"/>
      <c r="AB147" s="41"/>
      <c r="AC147" s="41"/>
      <c r="AD147" s="41"/>
      <c r="AE147" s="41"/>
      <c r="AR147" s="240" t="s">
        <v>266</v>
      </c>
      <c r="AT147" s="240" t="s">
        <v>154</v>
      </c>
      <c r="AU147" s="240" t="s">
        <v>86</v>
      </c>
      <c r="AY147" s="20" t="s">
        <v>151</v>
      </c>
      <c r="BE147" s="241">
        <f>IF(N147="základní",J147,0)</f>
        <v>0</v>
      </c>
      <c r="BF147" s="241">
        <f>IF(N147="snížená",J147,0)</f>
        <v>0</v>
      </c>
      <c r="BG147" s="241">
        <f>IF(N147="zákl. přenesená",J147,0)</f>
        <v>0</v>
      </c>
      <c r="BH147" s="241">
        <f>IF(N147="sníž. přenesená",J147,0)</f>
        <v>0</v>
      </c>
      <c r="BI147" s="241">
        <f>IF(N147="nulová",J147,0)</f>
        <v>0</v>
      </c>
      <c r="BJ147" s="20" t="s">
        <v>83</v>
      </c>
      <c r="BK147" s="241">
        <f>ROUND(I147*H147,2)</f>
        <v>0</v>
      </c>
      <c r="BL147" s="20" t="s">
        <v>266</v>
      </c>
      <c r="BM147" s="240" t="s">
        <v>1649</v>
      </c>
    </row>
    <row r="148" s="2" customFormat="1" ht="24" customHeight="1">
      <c r="A148" s="41"/>
      <c r="B148" s="42"/>
      <c r="C148" s="229" t="s">
        <v>385</v>
      </c>
      <c r="D148" s="229" t="s">
        <v>154</v>
      </c>
      <c r="E148" s="230" t="s">
        <v>1650</v>
      </c>
      <c r="F148" s="231" t="s">
        <v>1651</v>
      </c>
      <c r="G148" s="232" t="s">
        <v>164</v>
      </c>
      <c r="H148" s="233">
        <v>1</v>
      </c>
      <c r="I148" s="234"/>
      <c r="J148" s="235">
        <f>ROUND(I148*H148,2)</f>
        <v>0</v>
      </c>
      <c r="K148" s="231" t="s">
        <v>165</v>
      </c>
      <c r="L148" s="47"/>
      <c r="M148" s="236" t="s">
        <v>19</v>
      </c>
      <c r="N148" s="237" t="s">
        <v>47</v>
      </c>
      <c r="O148" s="87"/>
      <c r="P148" s="238">
        <f>O148*H148</f>
        <v>0</v>
      </c>
      <c r="Q148" s="238">
        <v>0.025700000000000001</v>
      </c>
      <c r="R148" s="238">
        <f>Q148*H148</f>
        <v>0.025700000000000001</v>
      </c>
      <c r="S148" s="238">
        <v>0</v>
      </c>
      <c r="T148" s="239">
        <f>S148*H148</f>
        <v>0</v>
      </c>
      <c r="U148" s="41"/>
      <c r="V148" s="41"/>
      <c r="W148" s="41"/>
      <c r="X148" s="41"/>
      <c r="Y148" s="41"/>
      <c r="Z148" s="41"/>
      <c r="AA148" s="41"/>
      <c r="AB148" s="41"/>
      <c r="AC148" s="41"/>
      <c r="AD148" s="41"/>
      <c r="AE148" s="41"/>
      <c r="AR148" s="240" t="s">
        <v>266</v>
      </c>
      <c r="AT148" s="240" t="s">
        <v>154</v>
      </c>
      <c r="AU148" s="240" t="s">
        <v>86</v>
      </c>
      <c r="AY148" s="20" t="s">
        <v>151</v>
      </c>
      <c r="BE148" s="241">
        <f>IF(N148="základní",J148,0)</f>
        <v>0</v>
      </c>
      <c r="BF148" s="241">
        <f>IF(N148="snížená",J148,0)</f>
        <v>0</v>
      </c>
      <c r="BG148" s="241">
        <f>IF(N148="zákl. přenesená",J148,0)</f>
        <v>0</v>
      </c>
      <c r="BH148" s="241">
        <f>IF(N148="sníž. přenesená",J148,0)</f>
        <v>0</v>
      </c>
      <c r="BI148" s="241">
        <f>IF(N148="nulová",J148,0)</f>
        <v>0</v>
      </c>
      <c r="BJ148" s="20" t="s">
        <v>83</v>
      </c>
      <c r="BK148" s="241">
        <f>ROUND(I148*H148,2)</f>
        <v>0</v>
      </c>
      <c r="BL148" s="20" t="s">
        <v>266</v>
      </c>
      <c r="BM148" s="240" t="s">
        <v>1652</v>
      </c>
    </row>
    <row r="149" s="2" customFormat="1">
      <c r="A149" s="41"/>
      <c r="B149" s="42"/>
      <c r="C149" s="43"/>
      <c r="D149" s="244" t="s">
        <v>167</v>
      </c>
      <c r="E149" s="43"/>
      <c r="F149" s="254" t="s">
        <v>1653</v>
      </c>
      <c r="G149" s="43"/>
      <c r="H149" s="43"/>
      <c r="I149" s="149"/>
      <c r="J149" s="43"/>
      <c r="K149" s="43"/>
      <c r="L149" s="47"/>
      <c r="M149" s="255"/>
      <c r="N149" s="256"/>
      <c r="O149" s="87"/>
      <c r="P149" s="87"/>
      <c r="Q149" s="87"/>
      <c r="R149" s="87"/>
      <c r="S149" s="87"/>
      <c r="T149" s="88"/>
      <c r="U149" s="41"/>
      <c r="V149" s="41"/>
      <c r="W149" s="41"/>
      <c r="X149" s="41"/>
      <c r="Y149" s="41"/>
      <c r="Z149" s="41"/>
      <c r="AA149" s="41"/>
      <c r="AB149" s="41"/>
      <c r="AC149" s="41"/>
      <c r="AD149" s="41"/>
      <c r="AE149" s="41"/>
      <c r="AT149" s="20" t="s">
        <v>167</v>
      </c>
      <c r="AU149" s="20" t="s">
        <v>86</v>
      </c>
    </row>
    <row r="150" s="2" customFormat="1" ht="24" customHeight="1">
      <c r="A150" s="41"/>
      <c r="B150" s="42"/>
      <c r="C150" s="229" t="s">
        <v>390</v>
      </c>
      <c r="D150" s="229" t="s">
        <v>154</v>
      </c>
      <c r="E150" s="230" t="s">
        <v>1654</v>
      </c>
      <c r="F150" s="231" t="s">
        <v>1655</v>
      </c>
      <c r="G150" s="232" t="s">
        <v>164</v>
      </c>
      <c r="H150" s="233">
        <v>1</v>
      </c>
      <c r="I150" s="234"/>
      <c r="J150" s="235">
        <f>ROUND(I150*H150,2)</f>
        <v>0</v>
      </c>
      <c r="K150" s="231" t="s">
        <v>165</v>
      </c>
      <c r="L150" s="47"/>
      <c r="M150" s="236" t="s">
        <v>19</v>
      </c>
      <c r="N150" s="237" t="s">
        <v>47</v>
      </c>
      <c r="O150" s="87"/>
      <c r="P150" s="238">
        <f>O150*H150</f>
        <v>0</v>
      </c>
      <c r="Q150" s="238">
        <v>0.035099999999999999</v>
      </c>
      <c r="R150" s="238">
        <f>Q150*H150</f>
        <v>0.035099999999999999</v>
      </c>
      <c r="S150" s="238">
        <v>0</v>
      </c>
      <c r="T150" s="239">
        <f>S150*H150</f>
        <v>0</v>
      </c>
      <c r="U150" s="41"/>
      <c r="V150" s="41"/>
      <c r="W150" s="41"/>
      <c r="X150" s="41"/>
      <c r="Y150" s="41"/>
      <c r="Z150" s="41"/>
      <c r="AA150" s="41"/>
      <c r="AB150" s="41"/>
      <c r="AC150" s="41"/>
      <c r="AD150" s="41"/>
      <c r="AE150" s="41"/>
      <c r="AR150" s="240" t="s">
        <v>266</v>
      </c>
      <c r="AT150" s="240" t="s">
        <v>154</v>
      </c>
      <c r="AU150" s="240" t="s">
        <v>86</v>
      </c>
      <c r="AY150" s="20" t="s">
        <v>151</v>
      </c>
      <c r="BE150" s="241">
        <f>IF(N150="základní",J150,0)</f>
        <v>0</v>
      </c>
      <c r="BF150" s="241">
        <f>IF(N150="snížená",J150,0)</f>
        <v>0</v>
      </c>
      <c r="BG150" s="241">
        <f>IF(N150="zákl. přenesená",J150,0)</f>
        <v>0</v>
      </c>
      <c r="BH150" s="241">
        <f>IF(N150="sníž. přenesená",J150,0)</f>
        <v>0</v>
      </c>
      <c r="BI150" s="241">
        <f>IF(N150="nulová",J150,0)</f>
        <v>0</v>
      </c>
      <c r="BJ150" s="20" t="s">
        <v>83</v>
      </c>
      <c r="BK150" s="241">
        <f>ROUND(I150*H150,2)</f>
        <v>0</v>
      </c>
      <c r="BL150" s="20" t="s">
        <v>266</v>
      </c>
      <c r="BM150" s="240" t="s">
        <v>1656</v>
      </c>
    </row>
    <row r="151" s="2" customFormat="1">
      <c r="A151" s="41"/>
      <c r="B151" s="42"/>
      <c r="C151" s="43"/>
      <c r="D151" s="244" t="s">
        <v>167</v>
      </c>
      <c r="E151" s="43"/>
      <c r="F151" s="254" t="s">
        <v>1653</v>
      </c>
      <c r="G151" s="43"/>
      <c r="H151" s="43"/>
      <c r="I151" s="149"/>
      <c r="J151" s="43"/>
      <c r="K151" s="43"/>
      <c r="L151" s="47"/>
      <c r="M151" s="255"/>
      <c r="N151" s="256"/>
      <c r="O151" s="87"/>
      <c r="P151" s="87"/>
      <c r="Q151" s="87"/>
      <c r="R151" s="87"/>
      <c r="S151" s="87"/>
      <c r="T151" s="88"/>
      <c r="U151" s="41"/>
      <c r="V151" s="41"/>
      <c r="W151" s="41"/>
      <c r="X151" s="41"/>
      <c r="Y151" s="41"/>
      <c r="Z151" s="41"/>
      <c r="AA151" s="41"/>
      <c r="AB151" s="41"/>
      <c r="AC151" s="41"/>
      <c r="AD151" s="41"/>
      <c r="AE151" s="41"/>
      <c r="AT151" s="20" t="s">
        <v>167</v>
      </c>
      <c r="AU151" s="20" t="s">
        <v>86</v>
      </c>
    </row>
    <row r="152" s="2" customFormat="1" ht="24" customHeight="1">
      <c r="A152" s="41"/>
      <c r="B152" s="42"/>
      <c r="C152" s="229" t="s">
        <v>394</v>
      </c>
      <c r="D152" s="229" t="s">
        <v>154</v>
      </c>
      <c r="E152" s="230" t="s">
        <v>1657</v>
      </c>
      <c r="F152" s="231" t="s">
        <v>1658</v>
      </c>
      <c r="G152" s="232" t="s">
        <v>164</v>
      </c>
      <c r="H152" s="233">
        <v>2</v>
      </c>
      <c r="I152" s="234"/>
      <c r="J152" s="235">
        <f>ROUND(I152*H152,2)</f>
        <v>0</v>
      </c>
      <c r="K152" s="231" t="s">
        <v>165</v>
      </c>
      <c r="L152" s="47"/>
      <c r="M152" s="236" t="s">
        <v>19</v>
      </c>
      <c r="N152" s="237" t="s">
        <v>47</v>
      </c>
      <c r="O152" s="87"/>
      <c r="P152" s="238">
        <f>O152*H152</f>
        <v>0</v>
      </c>
      <c r="Q152" s="238">
        <v>0.021760000000000002</v>
      </c>
      <c r="R152" s="238">
        <f>Q152*H152</f>
        <v>0.043520000000000003</v>
      </c>
      <c r="S152" s="238">
        <v>0</v>
      </c>
      <c r="T152" s="239">
        <f>S152*H152</f>
        <v>0</v>
      </c>
      <c r="U152" s="41"/>
      <c r="V152" s="41"/>
      <c r="W152" s="41"/>
      <c r="X152" s="41"/>
      <c r="Y152" s="41"/>
      <c r="Z152" s="41"/>
      <c r="AA152" s="41"/>
      <c r="AB152" s="41"/>
      <c r="AC152" s="41"/>
      <c r="AD152" s="41"/>
      <c r="AE152" s="41"/>
      <c r="AR152" s="240" t="s">
        <v>266</v>
      </c>
      <c r="AT152" s="240" t="s">
        <v>154</v>
      </c>
      <c r="AU152" s="240" t="s">
        <v>86</v>
      </c>
      <c r="AY152" s="20" t="s">
        <v>151</v>
      </c>
      <c r="BE152" s="241">
        <f>IF(N152="základní",J152,0)</f>
        <v>0</v>
      </c>
      <c r="BF152" s="241">
        <f>IF(N152="snížená",J152,0)</f>
        <v>0</v>
      </c>
      <c r="BG152" s="241">
        <f>IF(N152="zákl. přenesená",J152,0)</f>
        <v>0</v>
      </c>
      <c r="BH152" s="241">
        <f>IF(N152="sníž. přenesená",J152,0)</f>
        <v>0</v>
      </c>
      <c r="BI152" s="241">
        <f>IF(N152="nulová",J152,0)</f>
        <v>0</v>
      </c>
      <c r="BJ152" s="20" t="s">
        <v>83</v>
      </c>
      <c r="BK152" s="241">
        <f>ROUND(I152*H152,2)</f>
        <v>0</v>
      </c>
      <c r="BL152" s="20" t="s">
        <v>266</v>
      </c>
      <c r="BM152" s="240" t="s">
        <v>1659</v>
      </c>
    </row>
    <row r="153" s="2" customFormat="1">
      <c r="A153" s="41"/>
      <c r="B153" s="42"/>
      <c r="C153" s="43"/>
      <c r="D153" s="244" t="s">
        <v>167</v>
      </c>
      <c r="E153" s="43"/>
      <c r="F153" s="254" t="s">
        <v>1653</v>
      </c>
      <c r="G153" s="43"/>
      <c r="H153" s="43"/>
      <c r="I153" s="149"/>
      <c r="J153" s="43"/>
      <c r="K153" s="43"/>
      <c r="L153" s="47"/>
      <c r="M153" s="255"/>
      <c r="N153" s="256"/>
      <c r="O153" s="87"/>
      <c r="P153" s="87"/>
      <c r="Q153" s="87"/>
      <c r="R153" s="87"/>
      <c r="S153" s="87"/>
      <c r="T153" s="88"/>
      <c r="U153" s="41"/>
      <c r="V153" s="41"/>
      <c r="W153" s="41"/>
      <c r="X153" s="41"/>
      <c r="Y153" s="41"/>
      <c r="Z153" s="41"/>
      <c r="AA153" s="41"/>
      <c r="AB153" s="41"/>
      <c r="AC153" s="41"/>
      <c r="AD153" s="41"/>
      <c r="AE153" s="41"/>
      <c r="AT153" s="20" t="s">
        <v>167</v>
      </c>
      <c r="AU153" s="20" t="s">
        <v>86</v>
      </c>
    </row>
    <row r="154" s="2" customFormat="1" ht="24" customHeight="1">
      <c r="A154" s="41"/>
      <c r="B154" s="42"/>
      <c r="C154" s="229" t="s">
        <v>402</v>
      </c>
      <c r="D154" s="229" t="s">
        <v>154</v>
      </c>
      <c r="E154" s="230" t="s">
        <v>1660</v>
      </c>
      <c r="F154" s="231" t="s">
        <v>1661</v>
      </c>
      <c r="G154" s="232" t="s">
        <v>164</v>
      </c>
      <c r="H154" s="233">
        <v>1</v>
      </c>
      <c r="I154" s="234"/>
      <c r="J154" s="235">
        <f>ROUND(I154*H154,2)</f>
        <v>0</v>
      </c>
      <c r="K154" s="231" t="s">
        <v>165</v>
      </c>
      <c r="L154" s="47"/>
      <c r="M154" s="236" t="s">
        <v>19</v>
      </c>
      <c r="N154" s="237" t="s">
        <v>47</v>
      </c>
      <c r="O154" s="87"/>
      <c r="P154" s="238">
        <f>O154*H154</f>
        <v>0</v>
      </c>
      <c r="Q154" s="238">
        <v>0.0224</v>
      </c>
      <c r="R154" s="238">
        <f>Q154*H154</f>
        <v>0.0224</v>
      </c>
      <c r="S154" s="238">
        <v>0</v>
      </c>
      <c r="T154" s="239">
        <f>S154*H154</f>
        <v>0</v>
      </c>
      <c r="U154" s="41"/>
      <c r="V154" s="41"/>
      <c r="W154" s="41"/>
      <c r="X154" s="41"/>
      <c r="Y154" s="41"/>
      <c r="Z154" s="41"/>
      <c r="AA154" s="41"/>
      <c r="AB154" s="41"/>
      <c r="AC154" s="41"/>
      <c r="AD154" s="41"/>
      <c r="AE154" s="41"/>
      <c r="AR154" s="240" t="s">
        <v>266</v>
      </c>
      <c r="AT154" s="240" t="s">
        <v>154</v>
      </c>
      <c r="AU154" s="240" t="s">
        <v>86</v>
      </c>
      <c r="AY154" s="20" t="s">
        <v>151</v>
      </c>
      <c r="BE154" s="241">
        <f>IF(N154="základní",J154,0)</f>
        <v>0</v>
      </c>
      <c r="BF154" s="241">
        <f>IF(N154="snížená",J154,0)</f>
        <v>0</v>
      </c>
      <c r="BG154" s="241">
        <f>IF(N154="zákl. přenesená",J154,0)</f>
        <v>0</v>
      </c>
      <c r="BH154" s="241">
        <f>IF(N154="sníž. přenesená",J154,0)</f>
        <v>0</v>
      </c>
      <c r="BI154" s="241">
        <f>IF(N154="nulová",J154,0)</f>
        <v>0</v>
      </c>
      <c r="BJ154" s="20" t="s">
        <v>83</v>
      </c>
      <c r="BK154" s="241">
        <f>ROUND(I154*H154,2)</f>
        <v>0</v>
      </c>
      <c r="BL154" s="20" t="s">
        <v>266</v>
      </c>
      <c r="BM154" s="240" t="s">
        <v>1662</v>
      </c>
    </row>
    <row r="155" s="2" customFormat="1">
      <c r="A155" s="41"/>
      <c r="B155" s="42"/>
      <c r="C155" s="43"/>
      <c r="D155" s="244" t="s">
        <v>167</v>
      </c>
      <c r="E155" s="43"/>
      <c r="F155" s="254" t="s">
        <v>1653</v>
      </c>
      <c r="G155" s="43"/>
      <c r="H155" s="43"/>
      <c r="I155" s="149"/>
      <c r="J155" s="43"/>
      <c r="K155" s="43"/>
      <c r="L155" s="47"/>
      <c r="M155" s="255"/>
      <c r="N155" s="256"/>
      <c r="O155" s="87"/>
      <c r="P155" s="87"/>
      <c r="Q155" s="87"/>
      <c r="R155" s="87"/>
      <c r="S155" s="87"/>
      <c r="T155" s="88"/>
      <c r="U155" s="41"/>
      <c r="V155" s="41"/>
      <c r="W155" s="41"/>
      <c r="X155" s="41"/>
      <c r="Y155" s="41"/>
      <c r="Z155" s="41"/>
      <c r="AA155" s="41"/>
      <c r="AB155" s="41"/>
      <c r="AC155" s="41"/>
      <c r="AD155" s="41"/>
      <c r="AE155" s="41"/>
      <c r="AT155" s="20" t="s">
        <v>167</v>
      </c>
      <c r="AU155" s="20" t="s">
        <v>86</v>
      </c>
    </row>
    <row r="156" s="2" customFormat="1" ht="24" customHeight="1">
      <c r="A156" s="41"/>
      <c r="B156" s="42"/>
      <c r="C156" s="229" t="s">
        <v>407</v>
      </c>
      <c r="D156" s="229" t="s">
        <v>154</v>
      </c>
      <c r="E156" s="230" t="s">
        <v>1663</v>
      </c>
      <c r="F156" s="231" t="s">
        <v>1664</v>
      </c>
      <c r="G156" s="232" t="s">
        <v>164</v>
      </c>
      <c r="H156" s="233">
        <v>1</v>
      </c>
      <c r="I156" s="234"/>
      <c r="J156" s="235">
        <f>ROUND(I156*H156,2)</f>
        <v>0</v>
      </c>
      <c r="K156" s="231" t="s">
        <v>165</v>
      </c>
      <c r="L156" s="47"/>
      <c r="M156" s="236" t="s">
        <v>19</v>
      </c>
      <c r="N156" s="237" t="s">
        <v>47</v>
      </c>
      <c r="O156" s="87"/>
      <c r="P156" s="238">
        <f>O156*H156</f>
        <v>0</v>
      </c>
      <c r="Q156" s="238">
        <v>0.056099999999999997</v>
      </c>
      <c r="R156" s="238">
        <f>Q156*H156</f>
        <v>0.056099999999999997</v>
      </c>
      <c r="S156" s="238">
        <v>0</v>
      </c>
      <c r="T156" s="239">
        <f>S156*H156</f>
        <v>0</v>
      </c>
      <c r="U156" s="41"/>
      <c r="V156" s="41"/>
      <c r="W156" s="41"/>
      <c r="X156" s="41"/>
      <c r="Y156" s="41"/>
      <c r="Z156" s="41"/>
      <c r="AA156" s="41"/>
      <c r="AB156" s="41"/>
      <c r="AC156" s="41"/>
      <c r="AD156" s="41"/>
      <c r="AE156" s="41"/>
      <c r="AR156" s="240" t="s">
        <v>266</v>
      </c>
      <c r="AT156" s="240" t="s">
        <v>154</v>
      </c>
      <c r="AU156" s="240" t="s">
        <v>86</v>
      </c>
      <c r="AY156" s="20" t="s">
        <v>151</v>
      </c>
      <c r="BE156" s="241">
        <f>IF(N156="základní",J156,0)</f>
        <v>0</v>
      </c>
      <c r="BF156" s="241">
        <f>IF(N156="snížená",J156,0)</f>
        <v>0</v>
      </c>
      <c r="BG156" s="241">
        <f>IF(N156="zákl. přenesená",J156,0)</f>
        <v>0</v>
      </c>
      <c r="BH156" s="241">
        <f>IF(N156="sníž. přenesená",J156,0)</f>
        <v>0</v>
      </c>
      <c r="BI156" s="241">
        <f>IF(N156="nulová",J156,0)</f>
        <v>0</v>
      </c>
      <c r="BJ156" s="20" t="s">
        <v>83</v>
      </c>
      <c r="BK156" s="241">
        <f>ROUND(I156*H156,2)</f>
        <v>0</v>
      </c>
      <c r="BL156" s="20" t="s">
        <v>266</v>
      </c>
      <c r="BM156" s="240" t="s">
        <v>1665</v>
      </c>
    </row>
    <row r="157" s="2" customFormat="1">
      <c r="A157" s="41"/>
      <c r="B157" s="42"/>
      <c r="C157" s="43"/>
      <c r="D157" s="244" t="s">
        <v>167</v>
      </c>
      <c r="E157" s="43"/>
      <c r="F157" s="254" t="s">
        <v>1653</v>
      </c>
      <c r="G157" s="43"/>
      <c r="H157" s="43"/>
      <c r="I157" s="149"/>
      <c r="J157" s="43"/>
      <c r="K157" s="43"/>
      <c r="L157" s="47"/>
      <c r="M157" s="255"/>
      <c r="N157" s="256"/>
      <c r="O157" s="87"/>
      <c r="P157" s="87"/>
      <c r="Q157" s="87"/>
      <c r="R157" s="87"/>
      <c r="S157" s="87"/>
      <c r="T157" s="88"/>
      <c r="U157" s="41"/>
      <c r="V157" s="41"/>
      <c r="W157" s="41"/>
      <c r="X157" s="41"/>
      <c r="Y157" s="41"/>
      <c r="Z157" s="41"/>
      <c r="AA157" s="41"/>
      <c r="AB157" s="41"/>
      <c r="AC157" s="41"/>
      <c r="AD157" s="41"/>
      <c r="AE157" s="41"/>
      <c r="AT157" s="20" t="s">
        <v>167</v>
      </c>
      <c r="AU157" s="20" t="s">
        <v>86</v>
      </c>
    </row>
    <row r="158" s="2" customFormat="1" ht="16.5" customHeight="1">
      <c r="A158" s="41"/>
      <c r="B158" s="42"/>
      <c r="C158" s="229" t="s">
        <v>412</v>
      </c>
      <c r="D158" s="229" t="s">
        <v>154</v>
      </c>
      <c r="E158" s="230" t="s">
        <v>1666</v>
      </c>
      <c r="F158" s="231" t="s">
        <v>1667</v>
      </c>
      <c r="G158" s="232" t="s">
        <v>164</v>
      </c>
      <c r="H158" s="233">
        <v>15</v>
      </c>
      <c r="I158" s="234"/>
      <c r="J158" s="235">
        <f>ROUND(I158*H158,2)</f>
        <v>0</v>
      </c>
      <c r="K158" s="231" t="s">
        <v>165</v>
      </c>
      <c r="L158" s="47"/>
      <c r="M158" s="236" t="s">
        <v>19</v>
      </c>
      <c r="N158" s="237" t="s">
        <v>47</v>
      </c>
      <c r="O158" s="87"/>
      <c r="P158" s="238">
        <f>O158*H158</f>
        <v>0</v>
      </c>
      <c r="Q158" s="238">
        <v>8.0000000000000007E-05</v>
      </c>
      <c r="R158" s="238">
        <f>Q158*H158</f>
        <v>0.0012000000000000001</v>
      </c>
      <c r="S158" s="238">
        <v>0.024930000000000001</v>
      </c>
      <c r="T158" s="239">
        <f>S158*H158</f>
        <v>0.37395</v>
      </c>
      <c r="U158" s="41"/>
      <c r="V158" s="41"/>
      <c r="W158" s="41"/>
      <c r="X158" s="41"/>
      <c r="Y158" s="41"/>
      <c r="Z158" s="41"/>
      <c r="AA158" s="41"/>
      <c r="AB158" s="41"/>
      <c r="AC158" s="41"/>
      <c r="AD158" s="41"/>
      <c r="AE158" s="41"/>
      <c r="AR158" s="240" t="s">
        <v>266</v>
      </c>
      <c r="AT158" s="240" t="s">
        <v>154</v>
      </c>
      <c r="AU158" s="240" t="s">
        <v>86</v>
      </c>
      <c r="AY158" s="20" t="s">
        <v>151</v>
      </c>
      <c r="BE158" s="241">
        <f>IF(N158="základní",J158,0)</f>
        <v>0</v>
      </c>
      <c r="BF158" s="241">
        <f>IF(N158="snížená",J158,0)</f>
        <v>0</v>
      </c>
      <c r="BG158" s="241">
        <f>IF(N158="zákl. přenesená",J158,0)</f>
        <v>0</v>
      </c>
      <c r="BH158" s="241">
        <f>IF(N158="sníž. přenesená",J158,0)</f>
        <v>0</v>
      </c>
      <c r="BI158" s="241">
        <f>IF(N158="nulová",J158,0)</f>
        <v>0</v>
      </c>
      <c r="BJ158" s="20" t="s">
        <v>83</v>
      </c>
      <c r="BK158" s="241">
        <f>ROUND(I158*H158,2)</f>
        <v>0</v>
      </c>
      <c r="BL158" s="20" t="s">
        <v>266</v>
      </c>
      <c r="BM158" s="240" t="s">
        <v>1668</v>
      </c>
    </row>
    <row r="159" s="2" customFormat="1" ht="24" customHeight="1">
      <c r="A159" s="41"/>
      <c r="B159" s="42"/>
      <c r="C159" s="229" t="s">
        <v>418</v>
      </c>
      <c r="D159" s="229" t="s">
        <v>154</v>
      </c>
      <c r="E159" s="230" t="s">
        <v>1669</v>
      </c>
      <c r="F159" s="231" t="s">
        <v>1670</v>
      </c>
      <c r="G159" s="232" t="s">
        <v>164</v>
      </c>
      <c r="H159" s="233">
        <v>6</v>
      </c>
      <c r="I159" s="234"/>
      <c r="J159" s="235">
        <f>ROUND(I159*H159,2)</f>
        <v>0</v>
      </c>
      <c r="K159" s="231" t="s">
        <v>165</v>
      </c>
      <c r="L159" s="47"/>
      <c r="M159" s="236" t="s">
        <v>19</v>
      </c>
      <c r="N159" s="237" t="s">
        <v>47</v>
      </c>
      <c r="O159" s="87"/>
      <c r="P159" s="238">
        <f>O159*H159</f>
        <v>0</v>
      </c>
      <c r="Q159" s="238">
        <v>0.029149999999999999</v>
      </c>
      <c r="R159" s="238">
        <f>Q159*H159</f>
        <v>0.1749</v>
      </c>
      <c r="S159" s="238">
        <v>0</v>
      </c>
      <c r="T159" s="239">
        <f>S159*H159</f>
        <v>0</v>
      </c>
      <c r="U159" s="41"/>
      <c r="V159" s="41"/>
      <c r="W159" s="41"/>
      <c r="X159" s="41"/>
      <c r="Y159" s="41"/>
      <c r="Z159" s="41"/>
      <c r="AA159" s="41"/>
      <c r="AB159" s="41"/>
      <c r="AC159" s="41"/>
      <c r="AD159" s="41"/>
      <c r="AE159" s="41"/>
      <c r="AR159" s="240" t="s">
        <v>266</v>
      </c>
      <c r="AT159" s="240" t="s">
        <v>154</v>
      </c>
      <c r="AU159" s="240" t="s">
        <v>86</v>
      </c>
      <c r="AY159" s="20" t="s">
        <v>151</v>
      </c>
      <c r="BE159" s="241">
        <f>IF(N159="základní",J159,0)</f>
        <v>0</v>
      </c>
      <c r="BF159" s="241">
        <f>IF(N159="snížená",J159,0)</f>
        <v>0</v>
      </c>
      <c r="BG159" s="241">
        <f>IF(N159="zákl. přenesená",J159,0)</f>
        <v>0</v>
      </c>
      <c r="BH159" s="241">
        <f>IF(N159="sníž. přenesená",J159,0)</f>
        <v>0</v>
      </c>
      <c r="BI159" s="241">
        <f>IF(N159="nulová",J159,0)</f>
        <v>0</v>
      </c>
      <c r="BJ159" s="20" t="s">
        <v>83</v>
      </c>
      <c r="BK159" s="241">
        <f>ROUND(I159*H159,2)</f>
        <v>0</v>
      </c>
      <c r="BL159" s="20" t="s">
        <v>266</v>
      </c>
      <c r="BM159" s="240" t="s">
        <v>1671</v>
      </c>
    </row>
    <row r="160" s="2" customFormat="1" ht="24" customHeight="1">
      <c r="A160" s="41"/>
      <c r="B160" s="42"/>
      <c r="C160" s="229" t="s">
        <v>424</v>
      </c>
      <c r="D160" s="229" t="s">
        <v>154</v>
      </c>
      <c r="E160" s="230" t="s">
        <v>1672</v>
      </c>
      <c r="F160" s="231" t="s">
        <v>1673</v>
      </c>
      <c r="G160" s="232" t="s">
        <v>164</v>
      </c>
      <c r="H160" s="233">
        <v>1</v>
      </c>
      <c r="I160" s="234"/>
      <c r="J160" s="235">
        <f>ROUND(I160*H160,2)</f>
        <v>0</v>
      </c>
      <c r="K160" s="231" t="s">
        <v>165</v>
      </c>
      <c r="L160" s="47"/>
      <c r="M160" s="236" t="s">
        <v>19</v>
      </c>
      <c r="N160" s="237" t="s">
        <v>47</v>
      </c>
      <c r="O160" s="87"/>
      <c r="P160" s="238">
        <f>O160*H160</f>
        <v>0</v>
      </c>
      <c r="Q160" s="238">
        <v>0.041950000000000001</v>
      </c>
      <c r="R160" s="238">
        <f>Q160*H160</f>
        <v>0.041950000000000001</v>
      </c>
      <c r="S160" s="238">
        <v>0</v>
      </c>
      <c r="T160" s="239">
        <f>S160*H160</f>
        <v>0</v>
      </c>
      <c r="U160" s="41"/>
      <c r="V160" s="41"/>
      <c r="W160" s="41"/>
      <c r="X160" s="41"/>
      <c r="Y160" s="41"/>
      <c r="Z160" s="41"/>
      <c r="AA160" s="41"/>
      <c r="AB160" s="41"/>
      <c r="AC160" s="41"/>
      <c r="AD160" s="41"/>
      <c r="AE160" s="41"/>
      <c r="AR160" s="240" t="s">
        <v>266</v>
      </c>
      <c r="AT160" s="240" t="s">
        <v>154</v>
      </c>
      <c r="AU160" s="240" t="s">
        <v>86</v>
      </c>
      <c r="AY160" s="20" t="s">
        <v>151</v>
      </c>
      <c r="BE160" s="241">
        <f>IF(N160="základní",J160,0)</f>
        <v>0</v>
      </c>
      <c r="BF160" s="241">
        <f>IF(N160="snížená",J160,0)</f>
        <v>0</v>
      </c>
      <c r="BG160" s="241">
        <f>IF(N160="zákl. přenesená",J160,0)</f>
        <v>0</v>
      </c>
      <c r="BH160" s="241">
        <f>IF(N160="sníž. přenesená",J160,0)</f>
        <v>0</v>
      </c>
      <c r="BI160" s="241">
        <f>IF(N160="nulová",J160,0)</f>
        <v>0</v>
      </c>
      <c r="BJ160" s="20" t="s">
        <v>83</v>
      </c>
      <c r="BK160" s="241">
        <f>ROUND(I160*H160,2)</f>
        <v>0</v>
      </c>
      <c r="BL160" s="20" t="s">
        <v>266</v>
      </c>
      <c r="BM160" s="240" t="s">
        <v>1674</v>
      </c>
    </row>
    <row r="161" s="2" customFormat="1" ht="24" customHeight="1">
      <c r="A161" s="41"/>
      <c r="B161" s="42"/>
      <c r="C161" s="229" t="s">
        <v>431</v>
      </c>
      <c r="D161" s="229" t="s">
        <v>154</v>
      </c>
      <c r="E161" s="230" t="s">
        <v>1675</v>
      </c>
      <c r="F161" s="231" t="s">
        <v>1676</v>
      </c>
      <c r="G161" s="232" t="s">
        <v>164</v>
      </c>
      <c r="H161" s="233">
        <v>2</v>
      </c>
      <c r="I161" s="234"/>
      <c r="J161" s="235">
        <f>ROUND(I161*H161,2)</f>
        <v>0</v>
      </c>
      <c r="K161" s="231" t="s">
        <v>165</v>
      </c>
      <c r="L161" s="47"/>
      <c r="M161" s="236" t="s">
        <v>19</v>
      </c>
      <c r="N161" s="237" t="s">
        <v>47</v>
      </c>
      <c r="O161" s="87"/>
      <c r="P161" s="238">
        <f>O161*H161</f>
        <v>0</v>
      </c>
      <c r="Q161" s="238">
        <v>0.0499</v>
      </c>
      <c r="R161" s="238">
        <f>Q161*H161</f>
        <v>0.0998</v>
      </c>
      <c r="S161" s="238">
        <v>0</v>
      </c>
      <c r="T161" s="239">
        <f>S161*H161</f>
        <v>0</v>
      </c>
      <c r="U161" s="41"/>
      <c r="V161" s="41"/>
      <c r="W161" s="41"/>
      <c r="X161" s="41"/>
      <c r="Y161" s="41"/>
      <c r="Z161" s="41"/>
      <c r="AA161" s="41"/>
      <c r="AB161" s="41"/>
      <c r="AC161" s="41"/>
      <c r="AD161" s="41"/>
      <c r="AE161" s="41"/>
      <c r="AR161" s="240" t="s">
        <v>266</v>
      </c>
      <c r="AT161" s="240" t="s">
        <v>154</v>
      </c>
      <c r="AU161" s="240" t="s">
        <v>86</v>
      </c>
      <c r="AY161" s="20" t="s">
        <v>151</v>
      </c>
      <c r="BE161" s="241">
        <f>IF(N161="základní",J161,0)</f>
        <v>0</v>
      </c>
      <c r="BF161" s="241">
        <f>IF(N161="snížená",J161,0)</f>
        <v>0</v>
      </c>
      <c r="BG161" s="241">
        <f>IF(N161="zákl. přenesená",J161,0)</f>
        <v>0</v>
      </c>
      <c r="BH161" s="241">
        <f>IF(N161="sníž. přenesená",J161,0)</f>
        <v>0</v>
      </c>
      <c r="BI161" s="241">
        <f>IF(N161="nulová",J161,0)</f>
        <v>0</v>
      </c>
      <c r="BJ161" s="20" t="s">
        <v>83</v>
      </c>
      <c r="BK161" s="241">
        <f>ROUND(I161*H161,2)</f>
        <v>0</v>
      </c>
      <c r="BL161" s="20" t="s">
        <v>266</v>
      </c>
      <c r="BM161" s="240" t="s">
        <v>1677</v>
      </c>
    </row>
    <row r="162" s="2" customFormat="1" ht="16.5" customHeight="1">
      <c r="A162" s="41"/>
      <c r="B162" s="42"/>
      <c r="C162" s="229" t="s">
        <v>435</v>
      </c>
      <c r="D162" s="229" t="s">
        <v>154</v>
      </c>
      <c r="E162" s="230" t="s">
        <v>1678</v>
      </c>
      <c r="F162" s="231" t="s">
        <v>1679</v>
      </c>
      <c r="G162" s="232" t="s">
        <v>164</v>
      </c>
      <c r="H162" s="233">
        <v>15</v>
      </c>
      <c r="I162" s="234"/>
      <c r="J162" s="235">
        <f>ROUND(I162*H162,2)</f>
        <v>0</v>
      </c>
      <c r="K162" s="231" t="s">
        <v>165</v>
      </c>
      <c r="L162" s="47"/>
      <c r="M162" s="236" t="s">
        <v>19</v>
      </c>
      <c r="N162" s="237" t="s">
        <v>47</v>
      </c>
      <c r="O162" s="87"/>
      <c r="P162" s="238">
        <f>O162*H162</f>
        <v>0</v>
      </c>
      <c r="Q162" s="238">
        <v>0</v>
      </c>
      <c r="R162" s="238">
        <f>Q162*H162</f>
        <v>0</v>
      </c>
      <c r="S162" s="238">
        <v>0</v>
      </c>
      <c r="T162" s="239">
        <f>S162*H162</f>
        <v>0</v>
      </c>
      <c r="U162" s="41"/>
      <c r="V162" s="41"/>
      <c r="W162" s="41"/>
      <c r="X162" s="41"/>
      <c r="Y162" s="41"/>
      <c r="Z162" s="41"/>
      <c r="AA162" s="41"/>
      <c r="AB162" s="41"/>
      <c r="AC162" s="41"/>
      <c r="AD162" s="41"/>
      <c r="AE162" s="41"/>
      <c r="AR162" s="240" t="s">
        <v>266</v>
      </c>
      <c r="AT162" s="240" t="s">
        <v>154</v>
      </c>
      <c r="AU162" s="240" t="s">
        <v>86</v>
      </c>
      <c r="AY162" s="20" t="s">
        <v>151</v>
      </c>
      <c r="BE162" s="241">
        <f>IF(N162="základní",J162,0)</f>
        <v>0</v>
      </c>
      <c r="BF162" s="241">
        <f>IF(N162="snížená",J162,0)</f>
        <v>0</v>
      </c>
      <c r="BG162" s="241">
        <f>IF(N162="zákl. přenesená",J162,0)</f>
        <v>0</v>
      </c>
      <c r="BH162" s="241">
        <f>IF(N162="sníž. přenesená",J162,0)</f>
        <v>0</v>
      </c>
      <c r="BI162" s="241">
        <f>IF(N162="nulová",J162,0)</f>
        <v>0</v>
      </c>
      <c r="BJ162" s="20" t="s">
        <v>83</v>
      </c>
      <c r="BK162" s="241">
        <f>ROUND(I162*H162,2)</f>
        <v>0</v>
      </c>
      <c r="BL162" s="20" t="s">
        <v>266</v>
      </c>
      <c r="BM162" s="240" t="s">
        <v>1680</v>
      </c>
    </row>
    <row r="163" s="2" customFormat="1" ht="16.5" customHeight="1">
      <c r="A163" s="41"/>
      <c r="B163" s="42"/>
      <c r="C163" s="229" t="s">
        <v>447</v>
      </c>
      <c r="D163" s="229" t="s">
        <v>154</v>
      </c>
      <c r="E163" s="230" t="s">
        <v>1681</v>
      </c>
      <c r="F163" s="231" t="s">
        <v>1682</v>
      </c>
      <c r="G163" s="232" t="s">
        <v>164</v>
      </c>
      <c r="H163" s="233">
        <v>15</v>
      </c>
      <c r="I163" s="234"/>
      <c r="J163" s="235">
        <f>ROUND(I163*H163,2)</f>
        <v>0</v>
      </c>
      <c r="K163" s="231" t="s">
        <v>165</v>
      </c>
      <c r="L163" s="47"/>
      <c r="M163" s="236" t="s">
        <v>19</v>
      </c>
      <c r="N163" s="237" t="s">
        <v>47</v>
      </c>
      <c r="O163" s="87"/>
      <c r="P163" s="238">
        <f>O163*H163</f>
        <v>0</v>
      </c>
      <c r="Q163" s="238">
        <v>0</v>
      </c>
      <c r="R163" s="238">
        <f>Q163*H163</f>
        <v>0</v>
      </c>
      <c r="S163" s="238">
        <v>0</v>
      </c>
      <c r="T163" s="239">
        <f>S163*H163</f>
        <v>0</v>
      </c>
      <c r="U163" s="41"/>
      <c r="V163" s="41"/>
      <c r="W163" s="41"/>
      <c r="X163" s="41"/>
      <c r="Y163" s="41"/>
      <c r="Z163" s="41"/>
      <c r="AA163" s="41"/>
      <c r="AB163" s="41"/>
      <c r="AC163" s="41"/>
      <c r="AD163" s="41"/>
      <c r="AE163" s="41"/>
      <c r="AR163" s="240" t="s">
        <v>266</v>
      </c>
      <c r="AT163" s="240" t="s">
        <v>154</v>
      </c>
      <c r="AU163" s="240" t="s">
        <v>86</v>
      </c>
      <c r="AY163" s="20" t="s">
        <v>151</v>
      </c>
      <c r="BE163" s="241">
        <f>IF(N163="základní",J163,0)</f>
        <v>0</v>
      </c>
      <c r="BF163" s="241">
        <f>IF(N163="snížená",J163,0)</f>
        <v>0</v>
      </c>
      <c r="BG163" s="241">
        <f>IF(N163="zákl. přenesená",J163,0)</f>
        <v>0</v>
      </c>
      <c r="BH163" s="241">
        <f>IF(N163="sníž. přenesená",J163,0)</f>
        <v>0</v>
      </c>
      <c r="BI163" s="241">
        <f>IF(N163="nulová",J163,0)</f>
        <v>0</v>
      </c>
      <c r="BJ163" s="20" t="s">
        <v>83</v>
      </c>
      <c r="BK163" s="241">
        <f>ROUND(I163*H163,2)</f>
        <v>0</v>
      </c>
      <c r="BL163" s="20" t="s">
        <v>266</v>
      </c>
      <c r="BM163" s="240" t="s">
        <v>1683</v>
      </c>
    </row>
    <row r="164" s="2" customFormat="1">
      <c r="A164" s="41"/>
      <c r="B164" s="42"/>
      <c r="C164" s="43"/>
      <c r="D164" s="244" t="s">
        <v>167</v>
      </c>
      <c r="E164" s="43"/>
      <c r="F164" s="254" t="s">
        <v>1684</v>
      </c>
      <c r="G164" s="43"/>
      <c r="H164" s="43"/>
      <c r="I164" s="149"/>
      <c r="J164" s="43"/>
      <c r="K164" s="43"/>
      <c r="L164" s="47"/>
      <c r="M164" s="255"/>
      <c r="N164" s="256"/>
      <c r="O164" s="87"/>
      <c r="P164" s="87"/>
      <c r="Q164" s="87"/>
      <c r="R164" s="87"/>
      <c r="S164" s="87"/>
      <c r="T164" s="88"/>
      <c r="U164" s="41"/>
      <c r="V164" s="41"/>
      <c r="W164" s="41"/>
      <c r="X164" s="41"/>
      <c r="Y164" s="41"/>
      <c r="Z164" s="41"/>
      <c r="AA164" s="41"/>
      <c r="AB164" s="41"/>
      <c r="AC164" s="41"/>
      <c r="AD164" s="41"/>
      <c r="AE164" s="41"/>
      <c r="AT164" s="20" t="s">
        <v>167</v>
      </c>
      <c r="AU164" s="20" t="s">
        <v>86</v>
      </c>
    </row>
    <row r="165" s="2" customFormat="1" ht="24" customHeight="1">
      <c r="A165" s="41"/>
      <c r="B165" s="42"/>
      <c r="C165" s="229" t="s">
        <v>453</v>
      </c>
      <c r="D165" s="229" t="s">
        <v>154</v>
      </c>
      <c r="E165" s="230" t="s">
        <v>1685</v>
      </c>
      <c r="F165" s="231" t="s">
        <v>1686</v>
      </c>
      <c r="G165" s="232" t="s">
        <v>157</v>
      </c>
      <c r="H165" s="233">
        <v>50</v>
      </c>
      <c r="I165" s="234"/>
      <c r="J165" s="235">
        <f>ROUND(I165*H165,2)</f>
        <v>0</v>
      </c>
      <c r="K165" s="231" t="s">
        <v>165</v>
      </c>
      <c r="L165" s="47"/>
      <c r="M165" s="236" t="s">
        <v>19</v>
      </c>
      <c r="N165" s="237" t="s">
        <v>47</v>
      </c>
      <c r="O165" s="87"/>
      <c r="P165" s="238">
        <f>O165*H165</f>
        <v>0</v>
      </c>
      <c r="Q165" s="238">
        <v>0</v>
      </c>
      <c r="R165" s="238">
        <f>Q165*H165</f>
        <v>0</v>
      </c>
      <c r="S165" s="238">
        <v>0</v>
      </c>
      <c r="T165" s="239">
        <f>S165*H165</f>
        <v>0</v>
      </c>
      <c r="U165" s="41"/>
      <c r="V165" s="41"/>
      <c r="W165" s="41"/>
      <c r="X165" s="41"/>
      <c r="Y165" s="41"/>
      <c r="Z165" s="41"/>
      <c r="AA165" s="41"/>
      <c r="AB165" s="41"/>
      <c r="AC165" s="41"/>
      <c r="AD165" s="41"/>
      <c r="AE165" s="41"/>
      <c r="AR165" s="240" t="s">
        <v>266</v>
      </c>
      <c r="AT165" s="240" t="s">
        <v>154</v>
      </c>
      <c r="AU165" s="240" t="s">
        <v>86</v>
      </c>
      <c r="AY165" s="20" t="s">
        <v>151</v>
      </c>
      <c r="BE165" s="241">
        <f>IF(N165="základní",J165,0)</f>
        <v>0</v>
      </c>
      <c r="BF165" s="241">
        <f>IF(N165="snížená",J165,0)</f>
        <v>0</v>
      </c>
      <c r="BG165" s="241">
        <f>IF(N165="zákl. přenesená",J165,0)</f>
        <v>0</v>
      </c>
      <c r="BH165" s="241">
        <f>IF(N165="sníž. přenesená",J165,0)</f>
        <v>0</v>
      </c>
      <c r="BI165" s="241">
        <f>IF(N165="nulová",J165,0)</f>
        <v>0</v>
      </c>
      <c r="BJ165" s="20" t="s">
        <v>83</v>
      </c>
      <c r="BK165" s="241">
        <f>ROUND(I165*H165,2)</f>
        <v>0</v>
      </c>
      <c r="BL165" s="20" t="s">
        <v>266</v>
      </c>
      <c r="BM165" s="240" t="s">
        <v>1687</v>
      </c>
    </row>
    <row r="166" s="2" customFormat="1" ht="16.5" customHeight="1">
      <c r="A166" s="41"/>
      <c r="B166" s="42"/>
      <c r="C166" s="229" t="s">
        <v>460</v>
      </c>
      <c r="D166" s="229" t="s">
        <v>154</v>
      </c>
      <c r="E166" s="230" t="s">
        <v>1688</v>
      </c>
      <c r="F166" s="231" t="s">
        <v>1689</v>
      </c>
      <c r="G166" s="232" t="s">
        <v>164</v>
      </c>
      <c r="H166" s="233">
        <v>30</v>
      </c>
      <c r="I166" s="234"/>
      <c r="J166" s="235">
        <f>ROUND(I166*H166,2)</f>
        <v>0</v>
      </c>
      <c r="K166" s="231" t="s">
        <v>19</v>
      </c>
      <c r="L166" s="47"/>
      <c r="M166" s="236" t="s">
        <v>19</v>
      </c>
      <c r="N166" s="237" t="s">
        <v>47</v>
      </c>
      <c r="O166" s="87"/>
      <c r="P166" s="238">
        <f>O166*H166</f>
        <v>0</v>
      </c>
      <c r="Q166" s="238">
        <v>0</v>
      </c>
      <c r="R166" s="238">
        <f>Q166*H166</f>
        <v>0</v>
      </c>
      <c r="S166" s="238">
        <v>0</v>
      </c>
      <c r="T166" s="239">
        <f>S166*H166</f>
        <v>0</v>
      </c>
      <c r="U166" s="41"/>
      <c r="V166" s="41"/>
      <c r="W166" s="41"/>
      <c r="X166" s="41"/>
      <c r="Y166" s="41"/>
      <c r="Z166" s="41"/>
      <c r="AA166" s="41"/>
      <c r="AB166" s="41"/>
      <c r="AC166" s="41"/>
      <c r="AD166" s="41"/>
      <c r="AE166" s="41"/>
      <c r="AR166" s="240" t="s">
        <v>266</v>
      </c>
      <c r="AT166" s="240" t="s">
        <v>154</v>
      </c>
      <c r="AU166" s="240" t="s">
        <v>86</v>
      </c>
      <c r="AY166" s="20" t="s">
        <v>151</v>
      </c>
      <c r="BE166" s="241">
        <f>IF(N166="základní",J166,0)</f>
        <v>0</v>
      </c>
      <c r="BF166" s="241">
        <f>IF(N166="snížená",J166,0)</f>
        <v>0</v>
      </c>
      <c r="BG166" s="241">
        <f>IF(N166="zákl. přenesená",J166,0)</f>
        <v>0</v>
      </c>
      <c r="BH166" s="241">
        <f>IF(N166="sníž. přenesená",J166,0)</f>
        <v>0</v>
      </c>
      <c r="BI166" s="241">
        <f>IF(N166="nulová",J166,0)</f>
        <v>0</v>
      </c>
      <c r="BJ166" s="20" t="s">
        <v>83</v>
      </c>
      <c r="BK166" s="241">
        <f>ROUND(I166*H166,2)</f>
        <v>0</v>
      </c>
      <c r="BL166" s="20" t="s">
        <v>266</v>
      </c>
      <c r="BM166" s="240" t="s">
        <v>1690</v>
      </c>
    </row>
    <row r="167" s="13" customFormat="1">
      <c r="A167" s="13"/>
      <c r="B167" s="242"/>
      <c r="C167" s="243"/>
      <c r="D167" s="244" t="s">
        <v>160</v>
      </c>
      <c r="E167" s="245" t="s">
        <v>19</v>
      </c>
      <c r="F167" s="246" t="s">
        <v>1691</v>
      </c>
      <c r="G167" s="243"/>
      <c r="H167" s="247">
        <v>30</v>
      </c>
      <c r="I167" s="248"/>
      <c r="J167" s="243"/>
      <c r="K167" s="243"/>
      <c r="L167" s="249"/>
      <c r="M167" s="250"/>
      <c r="N167" s="251"/>
      <c r="O167" s="251"/>
      <c r="P167" s="251"/>
      <c r="Q167" s="251"/>
      <c r="R167" s="251"/>
      <c r="S167" s="251"/>
      <c r="T167" s="252"/>
      <c r="U167" s="13"/>
      <c r="V167" s="13"/>
      <c r="W167" s="13"/>
      <c r="X167" s="13"/>
      <c r="Y167" s="13"/>
      <c r="Z167" s="13"/>
      <c r="AA167" s="13"/>
      <c r="AB167" s="13"/>
      <c r="AC167" s="13"/>
      <c r="AD167" s="13"/>
      <c r="AE167" s="13"/>
      <c r="AT167" s="253" t="s">
        <v>160</v>
      </c>
      <c r="AU167" s="253" t="s">
        <v>86</v>
      </c>
      <c r="AV167" s="13" t="s">
        <v>86</v>
      </c>
      <c r="AW167" s="13" t="s">
        <v>37</v>
      </c>
      <c r="AX167" s="13" t="s">
        <v>83</v>
      </c>
      <c r="AY167" s="253" t="s">
        <v>151</v>
      </c>
    </row>
    <row r="168" s="2" customFormat="1" ht="24" customHeight="1">
      <c r="A168" s="41"/>
      <c r="B168" s="42"/>
      <c r="C168" s="229" t="s">
        <v>465</v>
      </c>
      <c r="D168" s="229" t="s">
        <v>154</v>
      </c>
      <c r="E168" s="230" t="s">
        <v>1692</v>
      </c>
      <c r="F168" s="231" t="s">
        <v>1693</v>
      </c>
      <c r="G168" s="232" t="s">
        <v>164</v>
      </c>
      <c r="H168" s="233">
        <v>6</v>
      </c>
      <c r="I168" s="234"/>
      <c r="J168" s="235">
        <f>ROUND(I168*H168,2)</f>
        <v>0</v>
      </c>
      <c r="K168" s="231" t="s">
        <v>19</v>
      </c>
      <c r="L168" s="47"/>
      <c r="M168" s="236" t="s">
        <v>19</v>
      </c>
      <c r="N168" s="237" t="s">
        <v>47</v>
      </c>
      <c r="O168" s="87"/>
      <c r="P168" s="238">
        <f>O168*H168</f>
        <v>0</v>
      </c>
      <c r="Q168" s="238">
        <v>0</v>
      </c>
      <c r="R168" s="238">
        <f>Q168*H168</f>
        <v>0</v>
      </c>
      <c r="S168" s="238">
        <v>0</v>
      </c>
      <c r="T168" s="239">
        <f>S168*H168</f>
        <v>0</v>
      </c>
      <c r="U168" s="41"/>
      <c r="V168" s="41"/>
      <c r="W168" s="41"/>
      <c r="X168" s="41"/>
      <c r="Y168" s="41"/>
      <c r="Z168" s="41"/>
      <c r="AA168" s="41"/>
      <c r="AB168" s="41"/>
      <c r="AC168" s="41"/>
      <c r="AD168" s="41"/>
      <c r="AE168" s="41"/>
      <c r="AR168" s="240" t="s">
        <v>266</v>
      </c>
      <c r="AT168" s="240" t="s">
        <v>154</v>
      </c>
      <c r="AU168" s="240" t="s">
        <v>86</v>
      </c>
      <c r="AY168" s="20" t="s">
        <v>151</v>
      </c>
      <c r="BE168" s="241">
        <f>IF(N168="základní",J168,0)</f>
        <v>0</v>
      </c>
      <c r="BF168" s="241">
        <f>IF(N168="snížená",J168,0)</f>
        <v>0</v>
      </c>
      <c r="BG168" s="241">
        <f>IF(N168="zákl. přenesená",J168,0)</f>
        <v>0</v>
      </c>
      <c r="BH168" s="241">
        <f>IF(N168="sníž. přenesená",J168,0)</f>
        <v>0</v>
      </c>
      <c r="BI168" s="241">
        <f>IF(N168="nulová",J168,0)</f>
        <v>0</v>
      </c>
      <c r="BJ168" s="20" t="s">
        <v>83</v>
      </c>
      <c r="BK168" s="241">
        <f>ROUND(I168*H168,2)</f>
        <v>0</v>
      </c>
      <c r="BL168" s="20" t="s">
        <v>266</v>
      </c>
      <c r="BM168" s="240" t="s">
        <v>1694</v>
      </c>
    </row>
    <row r="169" s="2" customFormat="1" ht="24" customHeight="1">
      <c r="A169" s="41"/>
      <c r="B169" s="42"/>
      <c r="C169" s="229" t="s">
        <v>476</v>
      </c>
      <c r="D169" s="229" t="s">
        <v>154</v>
      </c>
      <c r="E169" s="230" t="s">
        <v>1695</v>
      </c>
      <c r="F169" s="231" t="s">
        <v>1696</v>
      </c>
      <c r="G169" s="232" t="s">
        <v>164</v>
      </c>
      <c r="H169" s="233">
        <v>6</v>
      </c>
      <c r="I169" s="234"/>
      <c r="J169" s="235">
        <f>ROUND(I169*H169,2)</f>
        <v>0</v>
      </c>
      <c r="K169" s="231" t="s">
        <v>19</v>
      </c>
      <c r="L169" s="47"/>
      <c r="M169" s="236" t="s">
        <v>19</v>
      </c>
      <c r="N169" s="237" t="s">
        <v>47</v>
      </c>
      <c r="O169" s="87"/>
      <c r="P169" s="238">
        <f>O169*H169</f>
        <v>0</v>
      </c>
      <c r="Q169" s="238">
        <v>0</v>
      </c>
      <c r="R169" s="238">
        <f>Q169*H169</f>
        <v>0</v>
      </c>
      <c r="S169" s="238">
        <v>0</v>
      </c>
      <c r="T169" s="239">
        <f>S169*H169</f>
        <v>0</v>
      </c>
      <c r="U169" s="41"/>
      <c r="V169" s="41"/>
      <c r="W169" s="41"/>
      <c r="X169" s="41"/>
      <c r="Y169" s="41"/>
      <c r="Z169" s="41"/>
      <c r="AA169" s="41"/>
      <c r="AB169" s="41"/>
      <c r="AC169" s="41"/>
      <c r="AD169" s="41"/>
      <c r="AE169" s="41"/>
      <c r="AR169" s="240" t="s">
        <v>266</v>
      </c>
      <c r="AT169" s="240" t="s">
        <v>154</v>
      </c>
      <c r="AU169" s="240" t="s">
        <v>86</v>
      </c>
      <c r="AY169" s="20" t="s">
        <v>151</v>
      </c>
      <c r="BE169" s="241">
        <f>IF(N169="základní",J169,0)</f>
        <v>0</v>
      </c>
      <c r="BF169" s="241">
        <f>IF(N169="snížená",J169,0)</f>
        <v>0</v>
      </c>
      <c r="BG169" s="241">
        <f>IF(N169="zákl. přenesená",J169,0)</f>
        <v>0</v>
      </c>
      <c r="BH169" s="241">
        <f>IF(N169="sníž. přenesená",J169,0)</f>
        <v>0</v>
      </c>
      <c r="BI169" s="241">
        <f>IF(N169="nulová",J169,0)</f>
        <v>0</v>
      </c>
      <c r="BJ169" s="20" t="s">
        <v>83</v>
      </c>
      <c r="BK169" s="241">
        <f>ROUND(I169*H169,2)</f>
        <v>0</v>
      </c>
      <c r="BL169" s="20" t="s">
        <v>266</v>
      </c>
      <c r="BM169" s="240" t="s">
        <v>1697</v>
      </c>
    </row>
    <row r="170" s="2" customFormat="1" ht="24" customHeight="1">
      <c r="A170" s="41"/>
      <c r="B170" s="42"/>
      <c r="C170" s="229" t="s">
        <v>483</v>
      </c>
      <c r="D170" s="229" t="s">
        <v>154</v>
      </c>
      <c r="E170" s="230" t="s">
        <v>1698</v>
      </c>
      <c r="F170" s="231" t="s">
        <v>1699</v>
      </c>
      <c r="G170" s="232" t="s">
        <v>164</v>
      </c>
      <c r="H170" s="233">
        <v>15</v>
      </c>
      <c r="I170" s="234"/>
      <c r="J170" s="235">
        <f>ROUND(I170*H170,2)</f>
        <v>0</v>
      </c>
      <c r="K170" s="231" t="s">
        <v>19</v>
      </c>
      <c r="L170" s="47"/>
      <c r="M170" s="236" t="s">
        <v>19</v>
      </c>
      <c r="N170" s="237" t="s">
        <v>47</v>
      </c>
      <c r="O170" s="87"/>
      <c r="P170" s="238">
        <f>O170*H170</f>
        <v>0</v>
      </c>
      <c r="Q170" s="238">
        <v>0</v>
      </c>
      <c r="R170" s="238">
        <f>Q170*H170</f>
        <v>0</v>
      </c>
      <c r="S170" s="238">
        <v>0</v>
      </c>
      <c r="T170" s="239">
        <f>S170*H170</f>
        <v>0</v>
      </c>
      <c r="U170" s="41"/>
      <c r="V170" s="41"/>
      <c r="W170" s="41"/>
      <c r="X170" s="41"/>
      <c r="Y170" s="41"/>
      <c r="Z170" s="41"/>
      <c r="AA170" s="41"/>
      <c r="AB170" s="41"/>
      <c r="AC170" s="41"/>
      <c r="AD170" s="41"/>
      <c r="AE170" s="41"/>
      <c r="AR170" s="240" t="s">
        <v>266</v>
      </c>
      <c r="AT170" s="240" t="s">
        <v>154</v>
      </c>
      <c r="AU170" s="240" t="s">
        <v>86</v>
      </c>
      <c r="AY170" s="20" t="s">
        <v>151</v>
      </c>
      <c r="BE170" s="241">
        <f>IF(N170="základní",J170,0)</f>
        <v>0</v>
      </c>
      <c r="BF170" s="241">
        <f>IF(N170="snížená",J170,0)</f>
        <v>0</v>
      </c>
      <c r="BG170" s="241">
        <f>IF(N170="zákl. přenesená",J170,0)</f>
        <v>0</v>
      </c>
      <c r="BH170" s="241">
        <f>IF(N170="sníž. přenesená",J170,0)</f>
        <v>0</v>
      </c>
      <c r="BI170" s="241">
        <f>IF(N170="nulová",J170,0)</f>
        <v>0</v>
      </c>
      <c r="BJ170" s="20" t="s">
        <v>83</v>
      </c>
      <c r="BK170" s="241">
        <f>ROUND(I170*H170,2)</f>
        <v>0</v>
      </c>
      <c r="BL170" s="20" t="s">
        <v>266</v>
      </c>
      <c r="BM170" s="240" t="s">
        <v>1700</v>
      </c>
    </row>
    <row r="171" s="2" customFormat="1" ht="16.5" customHeight="1">
      <c r="A171" s="41"/>
      <c r="B171" s="42"/>
      <c r="C171" s="229" t="s">
        <v>488</v>
      </c>
      <c r="D171" s="229" t="s">
        <v>154</v>
      </c>
      <c r="E171" s="230" t="s">
        <v>1701</v>
      </c>
      <c r="F171" s="231" t="s">
        <v>1702</v>
      </c>
      <c r="G171" s="232" t="s">
        <v>164</v>
      </c>
      <c r="H171" s="233">
        <v>9</v>
      </c>
      <c r="I171" s="234"/>
      <c r="J171" s="235">
        <f>ROUND(I171*H171,2)</f>
        <v>0</v>
      </c>
      <c r="K171" s="231" t="s">
        <v>19</v>
      </c>
      <c r="L171" s="47"/>
      <c r="M171" s="236" t="s">
        <v>19</v>
      </c>
      <c r="N171" s="237" t="s">
        <v>47</v>
      </c>
      <c r="O171" s="87"/>
      <c r="P171" s="238">
        <f>O171*H171</f>
        <v>0</v>
      </c>
      <c r="Q171" s="238">
        <v>0</v>
      </c>
      <c r="R171" s="238">
        <f>Q171*H171</f>
        <v>0</v>
      </c>
      <c r="S171" s="238">
        <v>0</v>
      </c>
      <c r="T171" s="239">
        <f>S171*H171</f>
        <v>0</v>
      </c>
      <c r="U171" s="41"/>
      <c r="V171" s="41"/>
      <c r="W171" s="41"/>
      <c r="X171" s="41"/>
      <c r="Y171" s="41"/>
      <c r="Z171" s="41"/>
      <c r="AA171" s="41"/>
      <c r="AB171" s="41"/>
      <c r="AC171" s="41"/>
      <c r="AD171" s="41"/>
      <c r="AE171" s="41"/>
      <c r="AR171" s="240" t="s">
        <v>266</v>
      </c>
      <c r="AT171" s="240" t="s">
        <v>154</v>
      </c>
      <c r="AU171" s="240" t="s">
        <v>86</v>
      </c>
      <c r="AY171" s="20" t="s">
        <v>151</v>
      </c>
      <c r="BE171" s="241">
        <f>IF(N171="základní",J171,0)</f>
        <v>0</v>
      </c>
      <c r="BF171" s="241">
        <f>IF(N171="snížená",J171,0)</f>
        <v>0</v>
      </c>
      <c r="BG171" s="241">
        <f>IF(N171="zákl. přenesená",J171,0)</f>
        <v>0</v>
      </c>
      <c r="BH171" s="241">
        <f>IF(N171="sníž. přenesená",J171,0)</f>
        <v>0</v>
      </c>
      <c r="BI171" s="241">
        <f>IF(N171="nulová",J171,0)</f>
        <v>0</v>
      </c>
      <c r="BJ171" s="20" t="s">
        <v>83</v>
      </c>
      <c r="BK171" s="241">
        <f>ROUND(I171*H171,2)</f>
        <v>0</v>
      </c>
      <c r="BL171" s="20" t="s">
        <v>266</v>
      </c>
      <c r="BM171" s="240" t="s">
        <v>1703</v>
      </c>
    </row>
    <row r="172" s="2" customFormat="1" ht="16.5" customHeight="1">
      <c r="A172" s="41"/>
      <c r="B172" s="42"/>
      <c r="C172" s="229" t="s">
        <v>496</v>
      </c>
      <c r="D172" s="229" t="s">
        <v>154</v>
      </c>
      <c r="E172" s="230" t="s">
        <v>1704</v>
      </c>
      <c r="F172" s="231" t="s">
        <v>1705</v>
      </c>
      <c r="G172" s="232" t="s">
        <v>164</v>
      </c>
      <c r="H172" s="233">
        <v>6</v>
      </c>
      <c r="I172" s="234"/>
      <c r="J172" s="235">
        <f>ROUND(I172*H172,2)</f>
        <v>0</v>
      </c>
      <c r="K172" s="231" t="s">
        <v>19</v>
      </c>
      <c r="L172" s="47"/>
      <c r="M172" s="236" t="s">
        <v>19</v>
      </c>
      <c r="N172" s="237" t="s">
        <v>47</v>
      </c>
      <c r="O172" s="87"/>
      <c r="P172" s="238">
        <f>O172*H172</f>
        <v>0</v>
      </c>
      <c r="Q172" s="238">
        <v>0</v>
      </c>
      <c r="R172" s="238">
        <f>Q172*H172</f>
        <v>0</v>
      </c>
      <c r="S172" s="238">
        <v>0</v>
      </c>
      <c r="T172" s="239">
        <f>S172*H172</f>
        <v>0</v>
      </c>
      <c r="U172" s="41"/>
      <c r="V172" s="41"/>
      <c r="W172" s="41"/>
      <c r="X172" s="41"/>
      <c r="Y172" s="41"/>
      <c r="Z172" s="41"/>
      <c r="AA172" s="41"/>
      <c r="AB172" s="41"/>
      <c r="AC172" s="41"/>
      <c r="AD172" s="41"/>
      <c r="AE172" s="41"/>
      <c r="AR172" s="240" t="s">
        <v>266</v>
      </c>
      <c r="AT172" s="240" t="s">
        <v>154</v>
      </c>
      <c r="AU172" s="240" t="s">
        <v>86</v>
      </c>
      <c r="AY172" s="20" t="s">
        <v>151</v>
      </c>
      <c r="BE172" s="241">
        <f>IF(N172="základní",J172,0)</f>
        <v>0</v>
      </c>
      <c r="BF172" s="241">
        <f>IF(N172="snížená",J172,0)</f>
        <v>0</v>
      </c>
      <c r="BG172" s="241">
        <f>IF(N172="zákl. přenesená",J172,0)</f>
        <v>0</v>
      </c>
      <c r="BH172" s="241">
        <f>IF(N172="sníž. přenesená",J172,0)</f>
        <v>0</v>
      </c>
      <c r="BI172" s="241">
        <f>IF(N172="nulová",J172,0)</f>
        <v>0</v>
      </c>
      <c r="BJ172" s="20" t="s">
        <v>83</v>
      </c>
      <c r="BK172" s="241">
        <f>ROUND(I172*H172,2)</f>
        <v>0</v>
      </c>
      <c r="BL172" s="20" t="s">
        <v>266</v>
      </c>
      <c r="BM172" s="240" t="s">
        <v>1706</v>
      </c>
    </row>
    <row r="173" s="2" customFormat="1" ht="16.5" customHeight="1">
      <c r="A173" s="41"/>
      <c r="B173" s="42"/>
      <c r="C173" s="278" t="s">
        <v>501</v>
      </c>
      <c r="D173" s="278" t="s">
        <v>186</v>
      </c>
      <c r="E173" s="279" t="s">
        <v>1707</v>
      </c>
      <c r="F173" s="280" t="s">
        <v>1708</v>
      </c>
      <c r="G173" s="281" t="s">
        <v>164</v>
      </c>
      <c r="H173" s="282">
        <v>12</v>
      </c>
      <c r="I173" s="283"/>
      <c r="J173" s="284">
        <f>ROUND(I173*H173,2)</f>
        <v>0</v>
      </c>
      <c r="K173" s="280" t="s">
        <v>165</v>
      </c>
      <c r="L173" s="285"/>
      <c r="M173" s="286" t="s">
        <v>19</v>
      </c>
      <c r="N173" s="287" t="s">
        <v>47</v>
      </c>
      <c r="O173" s="87"/>
      <c r="P173" s="238">
        <f>O173*H173</f>
        <v>0</v>
      </c>
      <c r="Q173" s="238">
        <v>2.0000000000000002E-05</v>
      </c>
      <c r="R173" s="238">
        <f>Q173*H173</f>
        <v>0.00024000000000000003</v>
      </c>
      <c r="S173" s="238">
        <v>0</v>
      </c>
      <c r="T173" s="239">
        <f>S173*H173</f>
        <v>0</v>
      </c>
      <c r="U173" s="41"/>
      <c r="V173" s="41"/>
      <c r="W173" s="41"/>
      <c r="X173" s="41"/>
      <c r="Y173" s="41"/>
      <c r="Z173" s="41"/>
      <c r="AA173" s="41"/>
      <c r="AB173" s="41"/>
      <c r="AC173" s="41"/>
      <c r="AD173" s="41"/>
      <c r="AE173" s="41"/>
      <c r="AR173" s="240" t="s">
        <v>394</v>
      </c>
      <c r="AT173" s="240" t="s">
        <v>186</v>
      </c>
      <c r="AU173" s="240" t="s">
        <v>86</v>
      </c>
      <c r="AY173" s="20" t="s">
        <v>151</v>
      </c>
      <c r="BE173" s="241">
        <f>IF(N173="základní",J173,0)</f>
        <v>0</v>
      </c>
      <c r="BF173" s="241">
        <f>IF(N173="snížená",J173,0)</f>
        <v>0</v>
      </c>
      <c r="BG173" s="241">
        <f>IF(N173="zákl. přenesená",J173,0)</f>
        <v>0</v>
      </c>
      <c r="BH173" s="241">
        <f>IF(N173="sníž. přenesená",J173,0)</f>
        <v>0</v>
      </c>
      <c r="BI173" s="241">
        <f>IF(N173="nulová",J173,0)</f>
        <v>0</v>
      </c>
      <c r="BJ173" s="20" t="s">
        <v>83</v>
      </c>
      <c r="BK173" s="241">
        <f>ROUND(I173*H173,2)</f>
        <v>0</v>
      </c>
      <c r="BL173" s="20" t="s">
        <v>266</v>
      </c>
      <c r="BM173" s="240" t="s">
        <v>1709</v>
      </c>
    </row>
    <row r="174" s="2" customFormat="1" ht="24" customHeight="1">
      <c r="A174" s="41"/>
      <c r="B174" s="42"/>
      <c r="C174" s="229" t="s">
        <v>508</v>
      </c>
      <c r="D174" s="229" t="s">
        <v>154</v>
      </c>
      <c r="E174" s="230" t="s">
        <v>1710</v>
      </c>
      <c r="F174" s="231" t="s">
        <v>1711</v>
      </c>
      <c r="G174" s="232" t="s">
        <v>180</v>
      </c>
      <c r="H174" s="233">
        <v>0.503</v>
      </c>
      <c r="I174" s="234"/>
      <c r="J174" s="235">
        <f>ROUND(I174*H174,2)</f>
        <v>0</v>
      </c>
      <c r="K174" s="231" t="s">
        <v>165</v>
      </c>
      <c r="L174" s="47"/>
      <c r="M174" s="236" t="s">
        <v>19</v>
      </c>
      <c r="N174" s="237" t="s">
        <v>47</v>
      </c>
      <c r="O174" s="87"/>
      <c r="P174" s="238">
        <f>O174*H174</f>
        <v>0</v>
      </c>
      <c r="Q174" s="238">
        <v>0</v>
      </c>
      <c r="R174" s="238">
        <f>Q174*H174</f>
        <v>0</v>
      </c>
      <c r="S174" s="238">
        <v>0</v>
      </c>
      <c r="T174" s="239">
        <f>S174*H174</f>
        <v>0</v>
      </c>
      <c r="U174" s="41"/>
      <c r="V174" s="41"/>
      <c r="W174" s="41"/>
      <c r="X174" s="41"/>
      <c r="Y174" s="41"/>
      <c r="Z174" s="41"/>
      <c r="AA174" s="41"/>
      <c r="AB174" s="41"/>
      <c r="AC174" s="41"/>
      <c r="AD174" s="41"/>
      <c r="AE174" s="41"/>
      <c r="AR174" s="240" t="s">
        <v>266</v>
      </c>
      <c r="AT174" s="240" t="s">
        <v>154</v>
      </c>
      <c r="AU174" s="240" t="s">
        <v>86</v>
      </c>
      <c r="AY174" s="20" t="s">
        <v>151</v>
      </c>
      <c r="BE174" s="241">
        <f>IF(N174="základní",J174,0)</f>
        <v>0</v>
      </c>
      <c r="BF174" s="241">
        <f>IF(N174="snížená",J174,0)</f>
        <v>0</v>
      </c>
      <c r="BG174" s="241">
        <f>IF(N174="zákl. přenesená",J174,0)</f>
        <v>0</v>
      </c>
      <c r="BH174" s="241">
        <f>IF(N174="sníž. přenesená",J174,0)</f>
        <v>0</v>
      </c>
      <c r="BI174" s="241">
        <f>IF(N174="nulová",J174,0)</f>
        <v>0</v>
      </c>
      <c r="BJ174" s="20" t="s">
        <v>83</v>
      </c>
      <c r="BK174" s="241">
        <f>ROUND(I174*H174,2)</f>
        <v>0</v>
      </c>
      <c r="BL174" s="20" t="s">
        <v>266</v>
      </c>
      <c r="BM174" s="240" t="s">
        <v>1712</v>
      </c>
    </row>
    <row r="175" s="2" customFormat="1">
      <c r="A175" s="41"/>
      <c r="B175" s="42"/>
      <c r="C175" s="43"/>
      <c r="D175" s="244" t="s">
        <v>167</v>
      </c>
      <c r="E175" s="43"/>
      <c r="F175" s="254" t="s">
        <v>698</v>
      </c>
      <c r="G175" s="43"/>
      <c r="H175" s="43"/>
      <c r="I175" s="149"/>
      <c r="J175" s="43"/>
      <c r="K175" s="43"/>
      <c r="L175" s="47"/>
      <c r="M175" s="255"/>
      <c r="N175" s="256"/>
      <c r="O175" s="87"/>
      <c r="P175" s="87"/>
      <c r="Q175" s="87"/>
      <c r="R175" s="87"/>
      <c r="S175" s="87"/>
      <c r="T175" s="88"/>
      <c r="U175" s="41"/>
      <c r="V175" s="41"/>
      <c r="W175" s="41"/>
      <c r="X175" s="41"/>
      <c r="Y175" s="41"/>
      <c r="Z175" s="41"/>
      <c r="AA175" s="41"/>
      <c r="AB175" s="41"/>
      <c r="AC175" s="41"/>
      <c r="AD175" s="41"/>
      <c r="AE175" s="41"/>
      <c r="AT175" s="20" t="s">
        <v>167</v>
      </c>
      <c r="AU175" s="20" t="s">
        <v>86</v>
      </c>
    </row>
    <row r="176" s="12" customFormat="1" ht="22.8" customHeight="1">
      <c r="A176" s="12"/>
      <c r="B176" s="213"/>
      <c r="C176" s="214"/>
      <c r="D176" s="215" t="s">
        <v>75</v>
      </c>
      <c r="E176" s="227" t="s">
        <v>1713</v>
      </c>
      <c r="F176" s="227" t="s">
        <v>1714</v>
      </c>
      <c r="G176" s="214"/>
      <c r="H176" s="214"/>
      <c r="I176" s="217"/>
      <c r="J176" s="228">
        <f>BK176</f>
        <v>0</v>
      </c>
      <c r="K176" s="214"/>
      <c r="L176" s="219"/>
      <c r="M176" s="220"/>
      <c r="N176" s="221"/>
      <c r="O176" s="221"/>
      <c r="P176" s="222">
        <f>SUM(P177:P186)</f>
        <v>0</v>
      </c>
      <c r="Q176" s="221"/>
      <c r="R176" s="222">
        <f>SUM(R177:R186)</f>
        <v>0.010500000000000001</v>
      </c>
      <c r="S176" s="221"/>
      <c r="T176" s="223">
        <f>SUM(T177:T186)</f>
        <v>0</v>
      </c>
      <c r="U176" s="12"/>
      <c r="V176" s="12"/>
      <c r="W176" s="12"/>
      <c r="X176" s="12"/>
      <c r="Y176" s="12"/>
      <c r="Z176" s="12"/>
      <c r="AA176" s="12"/>
      <c r="AB176" s="12"/>
      <c r="AC176" s="12"/>
      <c r="AD176" s="12"/>
      <c r="AE176" s="12"/>
      <c r="AR176" s="224" t="s">
        <v>86</v>
      </c>
      <c r="AT176" s="225" t="s">
        <v>75</v>
      </c>
      <c r="AU176" s="225" t="s">
        <v>83</v>
      </c>
      <c r="AY176" s="224" t="s">
        <v>151</v>
      </c>
      <c r="BK176" s="226">
        <f>SUM(BK177:BK186)</f>
        <v>0</v>
      </c>
    </row>
    <row r="177" s="2" customFormat="1" ht="16.5" customHeight="1">
      <c r="A177" s="41"/>
      <c r="B177" s="42"/>
      <c r="C177" s="278" t="s">
        <v>514</v>
      </c>
      <c r="D177" s="278" t="s">
        <v>186</v>
      </c>
      <c r="E177" s="279" t="s">
        <v>1715</v>
      </c>
      <c r="F177" s="280" t="s">
        <v>1716</v>
      </c>
      <c r="G177" s="281" t="s">
        <v>180</v>
      </c>
      <c r="H177" s="282">
        <v>0.01</v>
      </c>
      <c r="I177" s="283"/>
      <c r="J177" s="284">
        <f>ROUND(I177*H177,2)</f>
        <v>0</v>
      </c>
      <c r="K177" s="280" t="s">
        <v>19</v>
      </c>
      <c r="L177" s="285"/>
      <c r="M177" s="286" t="s">
        <v>19</v>
      </c>
      <c r="N177" s="287" t="s">
        <v>47</v>
      </c>
      <c r="O177" s="87"/>
      <c r="P177" s="238">
        <f>O177*H177</f>
        <v>0</v>
      </c>
      <c r="Q177" s="238">
        <v>1</v>
      </c>
      <c r="R177" s="238">
        <f>Q177*H177</f>
        <v>0.01</v>
      </c>
      <c r="S177" s="238">
        <v>0</v>
      </c>
      <c r="T177" s="239">
        <f>S177*H177</f>
        <v>0</v>
      </c>
      <c r="U177" s="41"/>
      <c r="V177" s="41"/>
      <c r="W177" s="41"/>
      <c r="X177" s="41"/>
      <c r="Y177" s="41"/>
      <c r="Z177" s="41"/>
      <c r="AA177" s="41"/>
      <c r="AB177" s="41"/>
      <c r="AC177" s="41"/>
      <c r="AD177" s="41"/>
      <c r="AE177" s="41"/>
      <c r="AR177" s="240" t="s">
        <v>394</v>
      </c>
      <c r="AT177" s="240" t="s">
        <v>186</v>
      </c>
      <c r="AU177" s="240" t="s">
        <v>86</v>
      </c>
      <c r="AY177" s="20" t="s">
        <v>151</v>
      </c>
      <c r="BE177" s="241">
        <f>IF(N177="základní",J177,0)</f>
        <v>0</v>
      </c>
      <c r="BF177" s="241">
        <f>IF(N177="snížená",J177,0)</f>
        <v>0</v>
      </c>
      <c r="BG177" s="241">
        <f>IF(N177="zákl. přenesená",J177,0)</f>
        <v>0</v>
      </c>
      <c r="BH177" s="241">
        <f>IF(N177="sníž. přenesená",J177,0)</f>
        <v>0</v>
      </c>
      <c r="BI177" s="241">
        <f>IF(N177="nulová",J177,0)</f>
        <v>0</v>
      </c>
      <c r="BJ177" s="20" t="s">
        <v>83</v>
      </c>
      <c r="BK177" s="241">
        <f>ROUND(I177*H177,2)</f>
        <v>0</v>
      </c>
      <c r="BL177" s="20" t="s">
        <v>266</v>
      </c>
      <c r="BM177" s="240" t="s">
        <v>1717</v>
      </c>
    </row>
    <row r="178" s="14" customFormat="1">
      <c r="A178" s="14"/>
      <c r="B178" s="257"/>
      <c r="C178" s="258"/>
      <c r="D178" s="244" t="s">
        <v>160</v>
      </c>
      <c r="E178" s="259" t="s">
        <v>19</v>
      </c>
      <c r="F178" s="260" t="s">
        <v>1718</v>
      </c>
      <c r="G178" s="258"/>
      <c r="H178" s="259" t="s">
        <v>19</v>
      </c>
      <c r="I178" s="261"/>
      <c r="J178" s="258"/>
      <c r="K178" s="258"/>
      <c r="L178" s="262"/>
      <c r="M178" s="263"/>
      <c r="N178" s="264"/>
      <c r="O178" s="264"/>
      <c r="P178" s="264"/>
      <c r="Q178" s="264"/>
      <c r="R178" s="264"/>
      <c r="S178" s="264"/>
      <c r="T178" s="265"/>
      <c r="U178" s="14"/>
      <c r="V178" s="14"/>
      <c r="W178" s="14"/>
      <c r="X178" s="14"/>
      <c r="Y178" s="14"/>
      <c r="Z178" s="14"/>
      <c r="AA178" s="14"/>
      <c r="AB178" s="14"/>
      <c r="AC178" s="14"/>
      <c r="AD178" s="14"/>
      <c r="AE178" s="14"/>
      <c r="AT178" s="266" t="s">
        <v>160</v>
      </c>
      <c r="AU178" s="266" t="s">
        <v>86</v>
      </c>
      <c r="AV178" s="14" t="s">
        <v>83</v>
      </c>
      <c r="AW178" s="14" t="s">
        <v>37</v>
      </c>
      <c r="AX178" s="14" t="s">
        <v>76</v>
      </c>
      <c r="AY178" s="266" t="s">
        <v>151</v>
      </c>
    </row>
    <row r="179" s="13" customFormat="1">
      <c r="A179" s="13"/>
      <c r="B179" s="242"/>
      <c r="C179" s="243"/>
      <c r="D179" s="244" t="s">
        <v>160</v>
      </c>
      <c r="E179" s="245" t="s">
        <v>19</v>
      </c>
      <c r="F179" s="246" t="s">
        <v>6</v>
      </c>
      <c r="G179" s="243"/>
      <c r="H179" s="247">
        <v>0.01</v>
      </c>
      <c r="I179" s="248"/>
      <c r="J179" s="243"/>
      <c r="K179" s="243"/>
      <c r="L179" s="249"/>
      <c r="M179" s="250"/>
      <c r="N179" s="251"/>
      <c r="O179" s="251"/>
      <c r="P179" s="251"/>
      <c r="Q179" s="251"/>
      <c r="R179" s="251"/>
      <c r="S179" s="251"/>
      <c r="T179" s="252"/>
      <c r="U179" s="13"/>
      <c r="V179" s="13"/>
      <c r="W179" s="13"/>
      <c r="X179" s="13"/>
      <c r="Y179" s="13"/>
      <c r="Z179" s="13"/>
      <c r="AA179" s="13"/>
      <c r="AB179" s="13"/>
      <c r="AC179" s="13"/>
      <c r="AD179" s="13"/>
      <c r="AE179" s="13"/>
      <c r="AT179" s="253" t="s">
        <v>160</v>
      </c>
      <c r="AU179" s="253" t="s">
        <v>86</v>
      </c>
      <c r="AV179" s="13" t="s">
        <v>86</v>
      </c>
      <c r="AW179" s="13" t="s">
        <v>37</v>
      </c>
      <c r="AX179" s="13" t="s">
        <v>83</v>
      </c>
      <c r="AY179" s="253" t="s">
        <v>151</v>
      </c>
    </row>
    <row r="180" s="2" customFormat="1" ht="16.5" customHeight="1">
      <c r="A180" s="41"/>
      <c r="B180" s="42"/>
      <c r="C180" s="229" t="s">
        <v>518</v>
      </c>
      <c r="D180" s="229" t="s">
        <v>154</v>
      </c>
      <c r="E180" s="230" t="s">
        <v>1719</v>
      </c>
      <c r="F180" s="231" t="s">
        <v>1720</v>
      </c>
      <c r="G180" s="232" t="s">
        <v>1721</v>
      </c>
      <c r="H180" s="233">
        <v>10</v>
      </c>
      <c r="I180" s="234"/>
      <c r="J180" s="235">
        <f>ROUND(I180*H180,2)</f>
        <v>0</v>
      </c>
      <c r="K180" s="231" t="s">
        <v>165</v>
      </c>
      <c r="L180" s="47"/>
      <c r="M180" s="236" t="s">
        <v>19</v>
      </c>
      <c r="N180" s="237" t="s">
        <v>47</v>
      </c>
      <c r="O180" s="87"/>
      <c r="P180" s="238">
        <f>O180*H180</f>
        <v>0</v>
      </c>
      <c r="Q180" s="238">
        <v>5.0000000000000002E-05</v>
      </c>
      <c r="R180" s="238">
        <f>Q180*H180</f>
        <v>0.00050000000000000001</v>
      </c>
      <c r="S180" s="238">
        <v>0</v>
      </c>
      <c r="T180" s="239">
        <f>S180*H180</f>
        <v>0</v>
      </c>
      <c r="U180" s="41"/>
      <c r="V180" s="41"/>
      <c r="W180" s="41"/>
      <c r="X180" s="41"/>
      <c r="Y180" s="41"/>
      <c r="Z180" s="41"/>
      <c r="AA180" s="41"/>
      <c r="AB180" s="41"/>
      <c r="AC180" s="41"/>
      <c r="AD180" s="41"/>
      <c r="AE180" s="41"/>
      <c r="AR180" s="240" t="s">
        <v>266</v>
      </c>
      <c r="AT180" s="240" t="s">
        <v>154</v>
      </c>
      <c r="AU180" s="240" t="s">
        <v>86</v>
      </c>
      <c r="AY180" s="20" t="s">
        <v>151</v>
      </c>
      <c r="BE180" s="241">
        <f>IF(N180="základní",J180,0)</f>
        <v>0</v>
      </c>
      <c r="BF180" s="241">
        <f>IF(N180="snížená",J180,0)</f>
        <v>0</v>
      </c>
      <c r="BG180" s="241">
        <f>IF(N180="zákl. přenesená",J180,0)</f>
        <v>0</v>
      </c>
      <c r="BH180" s="241">
        <f>IF(N180="sníž. přenesená",J180,0)</f>
        <v>0</v>
      </c>
      <c r="BI180" s="241">
        <f>IF(N180="nulová",J180,0)</f>
        <v>0</v>
      </c>
      <c r="BJ180" s="20" t="s">
        <v>83</v>
      </c>
      <c r="BK180" s="241">
        <f>ROUND(I180*H180,2)</f>
        <v>0</v>
      </c>
      <c r="BL180" s="20" t="s">
        <v>266</v>
      </c>
      <c r="BM180" s="240" t="s">
        <v>1722</v>
      </c>
    </row>
    <row r="181" s="2" customFormat="1">
      <c r="A181" s="41"/>
      <c r="B181" s="42"/>
      <c r="C181" s="43"/>
      <c r="D181" s="244" t="s">
        <v>167</v>
      </c>
      <c r="E181" s="43"/>
      <c r="F181" s="254" t="s">
        <v>1723</v>
      </c>
      <c r="G181" s="43"/>
      <c r="H181" s="43"/>
      <c r="I181" s="149"/>
      <c r="J181" s="43"/>
      <c r="K181" s="43"/>
      <c r="L181" s="47"/>
      <c r="M181" s="255"/>
      <c r="N181" s="256"/>
      <c r="O181" s="87"/>
      <c r="P181" s="87"/>
      <c r="Q181" s="87"/>
      <c r="R181" s="87"/>
      <c r="S181" s="87"/>
      <c r="T181" s="88"/>
      <c r="U181" s="41"/>
      <c r="V181" s="41"/>
      <c r="W181" s="41"/>
      <c r="X181" s="41"/>
      <c r="Y181" s="41"/>
      <c r="Z181" s="41"/>
      <c r="AA181" s="41"/>
      <c r="AB181" s="41"/>
      <c r="AC181" s="41"/>
      <c r="AD181" s="41"/>
      <c r="AE181" s="41"/>
      <c r="AT181" s="20" t="s">
        <v>167</v>
      </c>
      <c r="AU181" s="20" t="s">
        <v>86</v>
      </c>
    </row>
    <row r="182" s="14" customFormat="1">
      <c r="A182" s="14"/>
      <c r="B182" s="257"/>
      <c r="C182" s="258"/>
      <c r="D182" s="244" t="s">
        <v>160</v>
      </c>
      <c r="E182" s="259" t="s">
        <v>19</v>
      </c>
      <c r="F182" s="260" t="s">
        <v>1724</v>
      </c>
      <c r="G182" s="258"/>
      <c r="H182" s="259" t="s">
        <v>19</v>
      </c>
      <c r="I182" s="261"/>
      <c r="J182" s="258"/>
      <c r="K182" s="258"/>
      <c r="L182" s="262"/>
      <c r="M182" s="263"/>
      <c r="N182" s="264"/>
      <c r="O182" s="264"/>
      <c r="P182" s="264"/>
      <c r="Q182" s="264"/>
      <c r="R182" s="264"/>
      <c r="S182" s="264"/>
      <c r="T182" s="265"/>
      <c r="U182" s="14"/>
      <c r="V182" s="14"/>
      <c r="W182" s="14"/>
      <c r="X182" s="14"/>
      <c r="Y182" s="14"/>
      <c r="Z182" s="14"/>
      <c r="AA182" s="14"/>
      <c r="AB182" s="14"/>
      <c r="AC182" s="14"/>
      <c r="AD182" s="14"/>
      <c r="AE182" s="14"/>
      <c r="AT182" s="266" t="s">
        <v>160</v>
      </c>
      <c r="AU182" s="266" t="s">
        <v>86</v>
      </c>
      <c r="AV182" s="14" t="s">
        <v>83</v>
      </c>
      <c r="AW182" s="14" t="s">
        <v>37</v>
      </c>
      <c r="AX182" s="14" t="s">
        <v>76</v>
      </c>
      <c r="AY182" s="266" t="s">
        <v>151</v>
      </c>
    </row>
    <row r="183" s="13" customFormat="1">
      <c r="A183" s="13"/>
      <c r="B183" s="242"/>
      <c r="C183" s="243"/>
      <c r="D183" s="244" t="s">
        <v>160</v>
      </c>
      <c r="E183" s="245" t="s">
        <v>19</v>
      </c>
      <c r="F183" s="246" t="s">
        <v>225</v>
      </c>
      <c r="G183" s="243"/>
      <c r="H183" s="247">
        <v>10</v>
      </c>
      <c r="I183" s="248"/>
      <c r="J183" s="243"/>
      <c r="K183" s="243"/>
      <c r="L183" s="249"/>
      <c r="M183" s="250"/>
      <c r="N183" s="251"/>
      <c r="O183" s="251"/>
      <c r="P183" s="251"/>
      <c r="Q183" s="251"/>
      <c r="R183" s="251"/>
      <c r="S183" s="251"/>
      <c r="T183" s="252"/>
      <c r="U183" s="13"/>
      <c r="V183" s="13"/>
      <c r="W183" s="13"/>
      <c r="X183" s="13"/>
      <c r="Y183" s="13"/>
      <c r="Z183" s="13"/>
      <c r="AA183" s="13"/>
      <c r="AB183" s="13"/>
      <c r="AC183" s="13"/>
      <c r="AD183" s="13"/>
      <c r="AE183" s="13"/>
      <c r="AT183" s="253" t="s">
        <v>160</v>
      </c>
      <c r="AU183" s="253" t="s">
        <v>86</v>
      </c>
      <c r="AV183" s="13" t="s">
        <v>86</v>
      </c>
      <c r="AW183" s="13" t="s">
        <v>37</v>
      </c>
      <c r="AX183" s="13" t="s">
        <v>83</v>
      </c>
      <c r="AY183" s="253" t="s">
        <v>151</v>
      </c>
    </row>
    <row r="184" s="2" customFormat="1" ht="16.5" customHeight="1">
      <c r="A184" s="41"/>
      <c r="B184" s="42"/>
      <c r="C184" s="229" t="s">
        <v>523</v>
      </c>
      <c r="D184" s="229" t="s">
        <v>154</v>
      </c>
      <c r="E184" s="230" t="s">
        <v>1725</v>
      </c>
      <c r="F184" s="231" t="s">
        <v>1726</v>
      </c>
      <c r="G184" s="232" t="s">
        <v>164</v>
      </c>
      <c r="H184" s="233">
        <v>10</v>
      </c>
      <c r="I184" s="234"/>
      <c r="J184" s="235">
        <f>ROUND(I184*H184,2)</f>
        <v>0</v>
      </c>
      <c r="K184" s="231" t="s">
        <v>19</v>
      </c>
      <c r="L184" s="47"/>
      <c r="M184" s="236" t="s">
        <v>19</v>
      </c>
      <c r="N184" s="237" t="s">
        <v>47</v>
      </c>
      <c r="O184" s="87"/>
      <c r="P184" s="238">
        <f>O184*H184</f>
        <v>0</v>
      </c>
      <c r="Q184" s="238">
        <v>0</v>
      </c>
      <c r="R184" s="238">
        <f>Q184*H184</f>
        <v>0</v>
      </c>
      <c r="S184" s="238">
        <v>0</v>
      </c>
      <c r="T184" s="239">
        <f>S184*H184</f>
        <v>0</v>
      </c>
      <c r="U184" s="41"/>
      <c r="V184" s="41"/>
      <c r="W184" s="41"/>
      <c r="X184" s="41"/>
      <c r="Y184" s="41"/>
      <c r="Z184" s="41"/>
      <c r="AA184" s="41"/>
      <c r="AB184" s="41"/>
      <c r="AC184" s="41"/>
      <c r="AD184" s="41"/>
      <c r="AE184" s="41"/>
      <c r="AR184" s="240" t="s">
        <v>266</v>
      </c>
      <c r="AT184" s="240" t="s">
        <v>154</v>
      </c>
      <c r="AU184" s="240" t="s">
        <v>86</v>
      </c>
      <c r="AY184" s="20" t="s">
        <v>151</v>
      </c>
      <c r="BE184" s="241">
        <f>IF(N184="základní",J184,0)</f>
        <v>0</v>
      </c>
      <c r="BF184" s="241">
        <f>IF(N184="snížená",J184,0)</f>
        <v>0</v>
      </c>
      <c r="BG184" s="241">
        <f>IF(N184="zákl. přenesená",J184,0)</f>
        <v>0</v>
      </c>
      <c r="BH184" s="241">
        <f>IF(N184="sníž. přenesená",J184,0)</f>
        <v>0</v>
      </c>
      <c r="BI184" s="241">
        <f>IF(N184="nulová",J184,0)</f>
        <v>0</v>
      </c>
      <c r="BJ184" s="20" t="s">
        <v>83</v>
      </c>
      <c r="BK184" s="241">
        <f>ROUND(I184*H184,2)</f>
        <v>0</v>
      </c>
      <c r="BL184" s="20" t="s">
        <v>266</v>
      </c>
      <c r="BM184" s="240" t="s">
        <v>1727</v>
      </c>
    </row>
    <row r="185" s="2" customFormat="1" ht="24" customHeight="1">
      <c r="A185" s="41"/>
      <c r="B185" s="42"/>
      <c r="C185" s="229" t="s">
        <v>529</v>
      </c>
      <c r="D185" s="229" t="s">
        <v>154</v>
      </c>
      <c r="E185" s="230" t="s">
        <v>1728</v>
      </c>
      <c r="F185" s="231" t="s">
        <v>1729</v>
      </c>
      <c r="G185" s="232" t="s">
        <v>180</v>
      </c>
      <c r="H185" s="233">
        <v>0.010999999999999999</v>
      </c>
      <c r="I185" s="234"/>
      <c r="J185" s="235">
        <f>ROUND(I185*H185,2)</f>
        <v>0</v>
      </c>
      <c r="K185" s="231" t="s">
        <v>165</v>
      </c>
      <c r="L185" s="47"/>
      <c r="M185" s="236" t="s">
        <v>19</v>
      </c>
      <c r="N185" s="237" t="s">
        <v>47</v>
      </c>
      <c r="O185" s="87"/>
      <c r="P185" s="238">
        <f>O185*H185</f>
        <v>0</v>
      </c>
      <c r="Q185" s="238">
        <v>0</v>
      </c>
      <c r="R185" s="238">
        <f>Q185*H185</f>
        <v>0</v>
      </c>
      <c r="S185" s="238">
        <v>0</v>
      </c>
      <c r="T185" s="239">
        <f>S185*H185</f>
        <v>0</v>
      </c>
      <c r="U185" s="41"/>
      <c r="V185" s="41"/>
      <c r="W185" s="41"/>
      <c r="X185" s="41"/>
      <c r="Y185" s="41"/>
      <c r="Z185" s="41"/>
      <c r="AA185" s="41"/>
      <c r="AB185" s="41"/>
      <c r="AC185" s="41"/>
      <c r="AD185" s="41"/>
      <c r="AE185" s="41"/>
      <c r="AR185" s="240" t="s">
        <v>266</v>
      </c>
      <c r="AT185" s="240" t="s">
        <v>154</v>
      </c>
      <c r="AU185" s="240" t="s">
        <v>86</v>
      </c>
      <c r="AY185" s="20" t="s">
        <v>151</v>
      </c>
      <c r="BE185" s="241">
        <f>IF(N185="základní",J185,0)</f>
        <v>0</v>
      </c>
      <c r="BF185" s="241">
        <f>IF(N185="snížená",J185,0)</f>
        <v>0</v>
      </c>
      <c r="BG185" s="241">
        <f>IF(N185="zákl. přenesená",J185,0)</f>
        <v>0</v>
      </c>
      <c r="BH185" s="241">
        <f>IF(N185="sníž. přenesená",J185,0)</f>
        <v>0</v>
      </c>
      <c r="BI185" s="241">
        <f>IF(N185="nulová",J185,0)</f>
        <v>0</v>
      </c>
      <c r="BJ185" s="20" t="s">
        <v>83</v>
      </c>
      <c r="BK185" s="241">
        <f>ROUND(I185*H185,2)</f>
        <v>0</v>
      </c>
      <c r="BL185" s="20" t="s">
        <v>266</v>
      </c>
      <c r="BM185" s="240" t="s">
        <v>1730</v>
      </c>
    </row>
    <row r="186" s="2" customFormat="1">
      <c r="A186" s="41"/>
      <c r="B186" s="42"/>
      <c r="C186" s="43"/>
      <c r="D186" s="244" t="s">
        <v>167</v>
      </c>
      <c r="E186" s="43"/>
      <c r="F186" s="254" t="s">
        <v>1731</v>
      </c>
      <c r="G186" s="43"/>
      <c r="H186" s="43"/>
      <c r="I186" s="149"/>
      <c r="J186" s="43"/>
      <c r="K186" s="43"/>
      <c r="L186" s="47"/>
      <c r="M186" s="255"/>
      <c r="N186" s="256"/>
      <c r="O186" s="87"/>
      <c r="P186" s="87"/>
      <c r="Q186" s="87"/>
      <c r="R186" s="87"/>
      <c r="S186" s="87"/>
      <c r="T186" s="88"/>
      <c r="U186" s="41"/>
      <c r="V186" s="41"/>
      <c r="W186" s="41"/>
      <c r="X186" s="41"/>
      <c r="Y186" s="41"/>
      <c r="Z186" s="41"/>
      <c r="AA186" s="41"/>
      <c r="AB186" s="41"/>
      <c r="AC186" s="41"/>
      <c r="AD186" s="41"/>
      <c r="AE186" s="41"/>
      <c r="AT186" s="20" t="s">
        <v>167</v>
      </c>
      <c r="AU186" s="20" t="s">
        <v>86</v>
      </c>
    </row>
    <row r="187" s="12" customFormat="1" ht="22.8" customHeight="1">
      <c r="A187" s="12"/>
      <c r="B187" s="213"/>
      <c r="C187" s="214"/>
      <c r="D187" s="215" t="s">
        <v>75</v>
      </c>
      <c r="E187" s="227" t="s">
        <v>942</v>
      </c>
      <c r="F187" s="227" t="s">
        <v>943</v>
      </c>
      <c r="G187" s="214"/>
      <c r="H187" s="214"/>
      <c r="I187" s="217"/>
      <c r="J187" s="228">
        <f>BK187</f>
        <v>0</v>
      </c>
      <c r="K187" s="214"/>
      <c r="L187" s="219"/>
      <c r="M187" s="220"/>
      <c r="N187" s="221"/>
      <c r="O187" s="221"/>
      <c r="P187" s="222">
        <f>SUM(P188:P195)</f>
        <v>0</v>
      </c>
      <c r="Q187" s="221"/>
      <c r="R187" s="222">
        <f>SUM(R188:R195)</f>
        <v>0.0066299999999999996</v>
      </c>
      <c r="S187" s="221"/>
      <c r="T187" s="223">
        <f>SUM(T188:T195)</f>
        <v>0</v>
      </c>
      <c r="U187" s="12"/>
      <c r="V187" s="12"/>
      <c r="W187" s="12"/>
      <c r="X187" s="12"/>
      <c r="Y187" s="12"/>
      <c r="Z187" s="12"/>
      <c r="AA187" s="12"/>
      <c r="AB187" s="12"/>
      <c r="AC187" s="12"/>
      <c r="AD187" s="12"/>
      <c r="AE187" s="12"/>
      <c r="AR187" s="224" t="s">
        <v>86</v>
      </c>
      <c r="AT187" s="225" t="s">
        <v>75</v>
      </c>
      <c r="AU187" s="225" t="s">
        <v>83</v>
      </c>
      <c r="AY187" s="224" t="s">
        <v>151</v>
      </c>
      <c r="BK187" s="226">
        <f>SUM(BK188:BK195)</f>
        <v>0</v>
      </c>
    </row>
    <row r="188" s="2" customFormat="1" ht="24" customHeight="1">
      <c r="A188" s="41"/>
      <c r="B188" s="42"/>
      <c r="C188" s="229" t="s">
        <v>534</v>
      </c>
      <c r="D188" s="229" t="s">
        <v>154</v>
      </c>
      <c r="E188" s="230" t="s">
        <v>945</v>
      </c>
      <c r="F188" s="231" t="s">
        <v>946</v>
      </c>
      <c r="G188" s="232" t="s">
        <v>157</v>
      </c>
      <c r="H188" s="233">
        <v>0.5</v>
      </c>
      <c r="I188" s="234"/>
      <c r="J188" s="235">
        <f>ROUND(I188*H188,2)</f>
        <v>0</v>
      </c>
      <c r="K188" s="231" t="s">
        <v>165</v>
      </c>
      <c r="L188" s="47"/>
      <c r="M188" s="236" t="s">
        <v>19</v>
      </c>
      <c r="N188" s="237" t="s">
        <v>47</v>
      </c>
      <c r="O188" s="87"/>
      <c r="P188" s="238">
        <f>O188*H188</f>
        <v>0</v>
      </c>
      <c r="Q188" s="238">
        <v>8.0000000000000007E-05</v>
      </c>
      <c r="R188" s="238">
        <f>Q188*H188</f>
        <v>4.0000000000000003E-05</v>
      </c>
      <c r="S188" s="238">
        <v>0</v>
      </c>
      <c r="T188" s="239">
        <f>S188*H188</f>
        <v>0</v>
      </c>
      <c r="U188" s="41"/>
      <c r="V188" s="41"/>
      <c r="W188" s="41"/>
      <c r="X188" s="41"/>
      <c r="Y188" s="41"/>
      <c r="Z188" s="41"/>
      <c r="AA188" s="41"/>
      <c r="AB188" s="41"/>
      <c r="AC188" s="41"/>
      <c r="AD188" s="41"/>
      <c r="AE188" s="41"/>
      <c r="AR188" s="240" t="s">
        <v>266</v>
      </c>
      <c r="AT188" s="240" t="s">
        <v>154</v>
      </c>
      <c r="AU188" s="240" t="s">
        <v>86</v>
      </c>
      <c r="AY188" s="20" t="s">
        <v>151</v>
      </c>
      <c r="BE188" s="241">
        <f>IF(N188="základní",J188,0)</f>
        <v>0</v>
      </c>
      <c r="BF188" s="241">
        <f>IF(N188="snížená",J188,0)</f>
        <v>0</v>
      </c>
      <c r="BG188" s="241">
        <f>IF(N188="zákl. přenesená",J188,0)</f>
        <v>0</v>
      </c>
      <c r="BH188" s="241">
        <f>IF(N188="sníž. přenesená",J188,0)</f>
        <v>0</v>
      </c>
      <c r="BI188" s="241">
        <f>IF(N188="nulová",J188,0)</f>
        <v>0</v>
      </c>
      <c r="BJ188" s="20" t="s">
        <v>83</v>
      </c>
      <c r="BK188" s="241">
        <f>ROUND(I188*H188,2)</f>
        <v>0</v>
      </c>
      <c r="BL188" s="20" t="s">
        <v>266</v>
      </c>
      <c r="BM188" s="240" t="s">
        <v>1732</v>
      </c>
    </row>
    <row r="189" s="2" customFormat="1" ht="16.5" customHeight="1">
      <c r="A189" s="41"/>
      <c r="B189" s="42"/>
      <c r="C189" s="229" t="s">
        <v>546</v>
      </c>
      <c r="D189" s="229" t="s">
        <v>154</v>
      </c>
      <c r="E189" s="230" t="s">
        <v>963</v>
      </c>
      <c r="F189" s="231" t="s">
        <v>964</v>
      </c>
      <c r="G189" s="232" t="s">
        <v>157</v>
      </c>
      <c r="H189" s="233">
        <v>0.5</v>
      </c>
      <c r="I189" s="234"/>
      <c r="J189" s="235">
        <f>ROUND(I189*H189,2)</f>
        <v>0</v>
      </c>
      <c r="K189" s="231" t="s">
        <v>165</v>
      </c>
      <c r="L189" s="47"/>
      <c r="M189" s="236" t="s">
        <v>19</v>
      </c>
      <c r="N189" s="237" t="s">
        <v>47</v>
      </c>
      <c r="O189" s="87"/>
      <c r="P189" s="238">
        <f>O189*H189</f>
        <v>0</v>
      </c>
      <c r="Q189" s="238">
        <v>0.00013999999999999999</v>
      </c>
      <c r="R189" s="238">
        <f>Q189*H189</f>
        <v>6.9999999999999994E-05</v>
      </c>
      <c r="S189" s="238">
        <v>0</v>
      </c>
      <c r="T189" s="239">
        <f>S189*H189</f>
        <v>0</v>
      </c>
      <c r="U189" s="41"/>
      <c r="V189" s="41"/>
      <c r="W189" s="41"/>
      <c r="X189" s="41"/>
      <c r="Y189" s="41"/>
      <c r="Z189" s="41"/>
      <c r="AA189" s="41"/>
      <c r="AB189" s="41"/>
      <c r="AC189" s="41"/>
      <c r="AD189" s="41"/>
      <c r="AE189" s="41"/>
      <c r="AR189" s="240" t="s">
        <v>266</v>
      </c>
      <c r="AT189" s="240" t="s">
        <v>154</v>
      </c>
      <c r="AU189" s="240" t="s">
        <v>86</v>
      </c>
      <c r="AY189" s="20" t="s">
        <v>151</v>
      </c>
      <c r="BE189" s="241">
        <f>IF(N189="základní",J189,0)</f>
        <v>0</v>
      </c>
      <c r="BF189" s="241">
        <f>IF(N189="snížená",J189,0)</f>
        <v>0</v>
      </c>
      <c r="BG189" s="241">
        <f>IF(N189="zákl. přenesená",J189,0)</f>
        <v>0</v>
      </c>
      <c r="BH189" s="241">
        <f>IF(N189="sníž. přenesená",J189,0)</f>
        <v>0</v>
      </c>
      <c r="BI189" s="241">
        <f>IF(N189="nulová",J189,0)</f>
        <v>0</v>
      </c>
      <c r="BJ189" s="20" t="s">
        <v>83</v>
      </c>
      <c r="BK189" s="241">
        <f>ROUND(I189*H189,2)</f>
        <v>0</v>
      </c>
      <c r="BL189" s="20" t="s">
        <v>266</v>
      </c>
      <c r="BM189" s="240" t="s">
        <v>1733</v>
      </c>
    </row>
    <row r="190" s="2" customFormat="1" ht="16.5" customHeight="1">
      <c r="A190" s="41"/>
      <c r="B190" s="42"/>
      <c r="C190" s="229" t="s">
        <v>553</v>
      </c>
      <c r="D190" s="229" t="s">
        <v>154</v>
      </c>
      <c r="E190" s="230" t="s">
        <v>968</v>
      </c>
      <c r="F190" s="231" t="s">
        <v>969</v>
      </c>
      <c r="G190" s="232" t="s">
        <v>157</v>
      </c>
      <c r="H190" s="233">
        <v>0.5</v>
      </c>
      <c r="I190" s="234"/>
      <c r="J190" s="235">
        <f>ROUND(I190*H190,2)</f>
        <v>0</v>
      </c>
      <c r="K190" s="231" t="s">
        <v>165</v>
      </c>
      <c r="L190" s="47"/>
      <c r="M190" s="236" t="s">
        <v>19</v>
      </c>
      <c r="N190" s="237" t="s">
        <v>47</v>
      </c>
      <c r="O190" s="87"/>
      <c r="P190" s="238">
        <f>O190*H190</f>
        <v>0</v>
      </c>
      <c r="Q190" s="238">
        <v>0.00012</v>
      </c>
      <c r="R190" s="238">
        <f>Q190*H190</f>
        <v>6.0000000000000002E-05</v>
      </c>
      <c r="S190" s="238">
        <v>0</v>
      </c>
      <c r="T190" s="239">
        <f>S190*H190</f>
        <v>0</v>
      </c>
      <c r="U190" s="41"/>
      <c r="V190" s="41"/>
      <c r="W190" s="41"/>
      <c r="X190" s="41"/>
      <c r="Y190" s="41"/>
      <c r="Z190" s="41"/>
      <c r="AA190" s="41"/>
      <c r="AB190" s="41"/>
      <c r="AC190" s="41"/>
      <c r="AD190" s="41"/>
      <c r="AE190" s="41"/>
      <c r="AR190" s="240" t="s">
        <v>266</v>
      </c>
      <c r="AT190" s="240" t="s">
        <v>154</v>
      </c>
      <c r="AU190" s="240" t="s">
        <v>86</v>
      </c>
      <c r="AY190" s="20" t="s">
        <v>151</v>
      </c>
      <c r="BE190" s="241">
        <f>IF(N190="základní",J190,0)</f>
        <v>0</v>
      </c>
      <c r="BF190" s="241">
        <f>IF(N190="snížená",J190,0)</f>
        <v>0</v>
      </c>
      <c r="BG190" s="241">
        <f>IF(N190="zákl. přenesená",J190,0)</f>
        <v>0</v>
      </c>
      <c r="BH190" s="241">
        <f>IF(N190="sníž. přenesená",J190,0)</f>
        <v>0</v>
      </c>
      <c r="BI190" s="241">
        <f>IF(N190="nulová",J190,0)</f>
        <v>0</v>
      </c>
      <c r="BJ190" s="20" t="s">
        <v>83</v>
      </c>
      <c r="BK190" s="241">
        <f>ROUND(I190*H190,2)</f>
        <v>0</v>
      </c>
      <c r="BL190" s="20" t="s">
        <v>266</v>
      </c>
      <c r="BM190" s="240" t="s">
        <v>1734</v>
      </c>
    </row>
    <row r="191" s="2" customFormat="1" ht="16.5" customHeight="1">
      <c r="A191" s="41"/>
      <c r="B191" s="42"/>
      <c r="C191" s="229" t="s">
        <v>559</v>
      </c>
      <c r="D191" s="229" t="s">
        <v>154</v>
      </c>
      <c r="E191" s="230" t="s">
        <v>973</v>
      </c>
      <c r="F191" s="231" t="s">
        <v>974</v>
      </c>
      <c r="G191" s="232" t="s">
        <v>157</v>
      </c>
      <c r="H191" s="233">
        <v>0.5</v>
      </c>
      <c r="I191" s="234"/>
      <c r="J191" s="235">
        <f>ROUND(I191*H191,2)</f>
        <v>0</v>
      </c>
      <c r="K191" s="231" t="s">
        <v>165</v>
      </c>
      <c r="L191" s="47"/>
      <c r="M191" s="236" t="s">
        <v>19</v>
      </c>
      <c r="N191" s="237" t="s">
        <v>47</v>
      </c>
      <c r="O191" s="87"/>
      <c r="P191" s="238">
        <f>O191*H191</f>
        <v>0</v>
      </c>
      <c r="Q191" s="238">
        <v>0.00012</v>
      </c>
      <c r="R191" s="238">
        <f>Q191*H191</f>
        <v>6.0000000000000002E-05</v>
      </c>
      <c r="S191" s="238">
        <v>0</v>
      </c>
      <c r="T191" s="239">
        <f>S191*H191</f>
        <v>0</v>
      </c>
      <c r="U191" s="41"/>
      <c r="V191" s="41"/>
      <c r="W191" s="41"/>
      <c r="X191" s="41"/>
      <c r="Y191" s="41"/>
      <c r="Z191" s="41"/>
      <c r="AA191" s="41"/>
      <c r="AB191" s="41"/>
      <c r="AC191" s="41"/>
      <c r="AD191" s="41"/>
      <c r="AE191" s="41"/>
      <c r="AR191" s="240" t="s">
        <v>266</v>
      </c>
      <c r="AT191" s="240" t="s">
        <v>154</v>
      </c>
      <c r="AU191" s="240" t="s">
        <v>86</v>
      </c>
      <c r="AY191" s="20" t="s">
        <v>151</v>
      </c>
      <c r="BE191" s="241">
        <f>IF(N191="základní",J191,0)</f>
        <v>0</v>
      </c>
      <c r="BF191" s="241">
        <f>IF(N191="snížená",J191,0)</f>
        <v>0</v>
      </c>
      <c r="BG191" s="241">
        <f>IF(N191="zákl. přenesená",J191,0)</f>
        <v>0</v>
      </c>
      <c r="BH191" s="241">
        <f>IF(N191="sníž. přenesená",J191,0)</f>
        <v>0</v>
      </c>
      <c r="BI191" s="241">
        <f>IF(N191="nulová",J191,0)</f>
        <v>0</v>
      </c>
      <c r="BJ191" s="20" t="s">
        <v>83</v>
      </c>
      <c r="BK191" s="241">
        <f>ROUND(I191*H191,2)</f>
        <v>0</v>
      </c>
      <c r="BL191" s="20" t="s">
        <v>266</v>
      </c>
      <c r="BM191" s="240" t="s">
        <v>1735</v>
      </c>
    </row>
    <row r="192" s="2" customFormat="1" ht="24" customHeight="1">
      <c r="A192" s="41"/>
      <c r="B192" s="42"/>
      <c r="C192" s="229" t="s">
        <v>564</v>
      </c>
      <c r="D192" s="229" t="s">
        <v>154</v>
      </c>
      <c r="E192" s="230" t="s">
        <v>1736</v>
      </c>
      <c r="F192" s="231" t="s">
        <v>1737</v>
      </c>
      <c r="G192" s="232" t="s">
        <v>242</v>
      </c>
      <c r="H192" s="233">
        <v>80</v>
      </c>
      <c r="I192" s="234"/>
      <c r="J192" s="235">
        <f>ROUND(I192*H192,2)</f>
        <v>0</v>
      </c>
      <c r="K192" s="231" t="s">
        <v>165</v>
      </c>
      <c r="L192" s="47"/>
      <c r="M192" s="236" t="s">
        <v>19</v>
      </c>
      <c r="N192" s="237" t="s">
        <v>47</v>
      </c>
      <c r="O192" s="87"/>
      <c r="P192" s="238">
        <f>O192*H192</f>
        <v>0</v>
      </c>
      <c r="Q192" s="238">
        <v>2.0000000000000002E-05</v>
      </c>
      <c r="R192" s="238">
        <f>Q192*H192</f>
        <v>0.0016000000000000001</v>
      </c>
      <c r="S192" s="238">
        <v>0</v>
      </c>
      <c r="T192" s="239">
        <f>S192*H192</f>
        <v>0</v>
      </c>
      <c r="U192" s="41"/>
      <c r="V192" s="41"/>
      <c r="W192" s="41"/>
      <c r="X192" s="41"/>
      <c r="Y192" s="41"/>
      <c r="Z192" s="41"/>
      <c r="AA192" s="41"/>
      <c r="AB192" s="41"/>
      <c r="AC192" s="41"/>
      <c r="AD192" s="41"/>
      <c r="AE192" s="41"/>
      <c r="AR192" s="240" t="s">
        <v>266</v>
      </c>
      <c r="AT192" s="240" t="s">
        <v>154</v>
      </c>
      <c r="AU192" s="240" t="s">
        <v>86</v>
      </c>
      <c r="AY192" s="20" t="s">
        <v>151</v>
      </c>
      <c r="BE192" s="241">
        <f>IF(N192="základní",J192,0)</f>
        <v>0</v>
      </c>
      <c r="BF192" s="241">
        <f>IF(N192="snížená",J192,0)</f>
        <v>0</v>
      </c>
      <c r="BG192" s="241">
        <f>IF(N192="zákl. přenesená",J192,0)</f>
        <v>0</v>
      </c>
      <c r="BH192" s="241">
        <f>IF(N192="sníž. přenesená",J192,0)</f>
        <v>0</v>
      </c>
      <c r="BI192" s="241">
        <f>IF(N192="nulová",J192,0)</f>
        <v>0</v>
      </c>
      <c r="BJ192" s="20" t="s">
        <v>83</v>
      </c>
      <c r="BK192" s="241">
        <f>ROUND(I192*H192,2)</f>
        <v>0</v>
      </c>
      <c r="BL192" s="20" t="s">
        <v>266</v>
      </c>
      <c r="BM192" s="240" t="s">
        <v>1738</v>
      </c>
    </row>
    <row r="193" s="2" customFormat="1" ht="16.5" customHeight="1">
      <c r="A193" s="41"/>
      <c r="B193" s="42"/>
      <c r="C193" s="229" t="s">
        <v>569</v>
      </c>
      <c r="D193" s="229" t="s">
        <v>154</v>
      </c>
      <c r="E193" s="230" t="s">
        <v>1739</v>
      </c>
      <c r="F193" s="231" t="s">
        <v>1740</v>
      </c>
      <c r="G193" s="232" t="s">
        <v>242</v>
      </c>
      <c r="H193" s="233">
        <v>80</v>
      </c>
      <c r="I193" s="234"/>
      <c r="J193" s="235">
        <f>ROUND(I193*H193,2)</f>
        <v>0</v>
      </c>
      <c r="K193" s="231" t="s">
        <v>165</v>
      </c>
      <c r="L193" s="47"/>
      <c r="M193" s="236" t="s">
        <v>19</v>
      </c>
      <c r="N193" s="237" t="s">
        <v>47</v>
      </c>
      <c r="O193" s="87"/>
      <c r="P193" s="238">
        <f>O193*H193</f>
        <v>0</v>
      </c>
      <c r="Q193" s="238">
        <v>2.0000000000000002E-05</v>
      </c>
      <c r="R193" s="238">
        <f>Q193*H193</f>
        <v>0.0016000000000000001</v>
      </c>
      <c r="S193" s="238">
        <v>0</v>
      </c>
      <c r="T193" s="239">
        <f>S193*H193</f>
        <v>0</v>
      </c>
      <c r="U193" s="41"/>
      <c r="V193" s="41"/>
      <c r="W193" s="41"/>
      <c r="X193" s="41"/>
      <c r="Y193" s="41"/>
      <c r="Z193" s="41"/>
      <c r="AA193" s="41"/>
      <c r="AB193" s="41"/>
      <c r="AC193" s="41"/>
      <c r="AD193" s="41"/>
      <c r="AE193" s="41"/>
      <c r="AR193" s="240" t="s">
        <v>266</v>
      </c>
      <c r="AT193" s="240" t="s">
        <v>154</v>
      </c>
      <c r="AU193" s="240" t="s">
        <v>86</v>
      </c>
      <c r="AY193" s="20" t="s">
        <v>151</v>
      </c>
      <c r="BE193" s="241">
        <f>IF(N193="základní",J193,0)</f>
        <v>0</v>
      </c>
      <c r="BF193" s="241">
        <f>IF(N193="snížená",J193,0)</f>
        <v>0</v>
      </c>
      <c r="BG193" s="241">
        <f>IF(N193="zákl. přenesená",J193,0)</f>
        <v>0</v>
      </c>
      <c r="BH193" s="241">
        <f>IF(N193="sníž. přenesená",J193,0)</f>
        <v>0</v>
      </c>
      <c r="BI193" s="241">
        <f>IF(N193="nulová",J193,0)</f>
        <v>0</v>
      </c>
      <c r="BJ193" s="20" t="s">
        <v>83</v>
      </c>
      <c r="BK193" s="241">
        <f>ROUND(I193*H193,2)</f>
        <v>0</v>
      </c>
      <c r="BL193" s="20" t="s">
        <v>266</v>
      </c>
      <c r="BM193" s="240" t="s">
        <v>1741</v>
      </c>
    </row>
    <row r="194" s="2" customFormat="1" ht="24" customHeight="1">
      <c r="A194" s="41"/>
      <c r="B194" s="42"/>
      <c r="C194" s="229" t="s">
        <v>577</v>
      </c>
      <c r="D194" s="229" t="s">
        <v>154</v>
      </c>
      <c r="E194" s="230" t="s">
        <v>1742</v>
      </c>
      <c r="F194" s="231" t="s">
        <v>1743</v>
      </c>
      <c r="G194" s="232" t="s">
        <v>242</v>
      </c>
      <c r="H194" s="233">
        <v>80</v>
      </c>
      <c r="I194" s="234"/>
      <c r="J194" s="235">
        <f>ROUND(I194*H194,2)</f>
        <v>0</v>
      </c>
      <c r="K194" s="231" t="s">
        <v>165</v>
      </c>
      <c r="L194" s="47"/>
      <c r="M194" s="236" t="s">
        <v>19</v>
      </c>
      <c r="N194" s="237" t="s">
        <v>47</v>
      </c>
      <c r="O194" s="87"/>
      <c r="P194" s="238">
        <f>O194*H194</f>
        <v>0</v>
      </c>
      <c r="Q194" s="238">
        <v>2.0000000000000002E-05</v>
      </c>
      <c r="R194" s="238">
        <f>Q194*H194</f>
        <v>0.0016000000000000001</v>
      </c>
      <c r="S194" s="238">
        <v>0</v>
      </c>
      <c r="T194" s="239">
        <f>S194*H194</f>
        <v>0</v>
      </c>
      <c r="U194" s="41"/>
      <c r="V194" s="41"/>
      <c r="W194" s="41"/>
      <c r="X194" s="41"/>
      <c r="Y194" s="41"/>
      <c r="Z194" s="41"/>
      <c r="AA194" s="41"/>
      <c r="AB194" s="41"/>
      <c r="AC194" s="41"/>
      <c r="AD194" s="41"/>
      <c r="AE194" s="41"/>
      <c r="AR194" s="240" t="s">
        <v>266</v>
      </c>
      <c r="AT194" s="240" t="s">
        <v>154</v>
      </c>
      <c r="AU194" s="240" t="s">
        <v>86</v>
      </c>
      <c r="AY194" s="20" t="s">
        <v>151</v>
      </c>
      <c r="BE194" s="241">
        <f>IF(N194="základní",J194,0)</f>
        <v>0</v>
      </c>
      <c r="BF194" s="241">
        <f>IF(N194="snížená",J194,0)</f>
        <v>0</v>
      </c>
      <c r="BG194" s="241">
        <f>IF(N194="zákl. přenesená",J194,0)</f>
        <v>0</v>
      </c>
      <c r="BH194" s="241">
        <f>IF(N194="sníž. přenesená",J194,0)</f>
        <v>0</v>
      </c>
      <c r="BI194" s="241">
        <f>IF(N194="nulová",J194,0)</f>
        <v>0</v>
      </c>
      <c r="BJ194" s="20" t="s">
        <v>83</v>
      </c>
      <c r="BK194" s="241">
        <f>ROUND(I194*H194,2)</f>
        <v>0</v>
      </c>
      <c r="BL194" s="20" t="s">
        <v>266</v>
      </c>
      <c r="BM194" s="240" t="s">
        <v>1744</v>
      </c>
    </row>
    <row r="195" s="2" customFormat="1" ht="16.5" customHeight="1">
      <c r="A195" s="41"/>
      <c r="B195" s="42"/>
      <c r="C195" s="229" t="s">
        <v>586</v>
      </c>
      <c r="D195" s="229" t="s">
        <v>154</v>
      </c>
      <c r="E195" s="230" t="s">
        <v>1745</v>
      </c>
      <c r="F195" s="231" t="s">
        <v>1746</v>
      </c>
      <c r="G195" s="232" t="s">
        <v>242</v>
      </c>
      <c r="H195" s="233">
        <v>80</v>
      </c>
      <c r="I195" s="234"/>
      <c r="J195" s="235">
        <f>ROUND(I195*H195,2)</f>
        <v>0</v>
      </c>
      <c r="K195" s="231" t="s">
        <v>165</v>
      </c>
      <c r="L195" s="47"/>
      <c r="M195" s="306" t="s">
        <v>19</v>
      </c>
      <c r="N195" s="307" t="s">
        <v>47</v>
      </c>
      <c r="O195" s="304"/>
      <c r="P195" s="308">
        <f>O195*H195</f>
        <v>0</v>
      </c>
      <c r="Q195" s="308">
        <v>2.0000000000000002E-05</v>
      </c>
      <c r="R195" s="308">
        <f>Q195*H195</f>
        <v>0.0016000000000000001</v>
      </c>
      <c r="S195" s="308">
        <v>0</v>
      </c>
      <c r="T195" s="309">
        <f>S195*H195</f>
        <v>0</v>
      </c>
      <c r="U195" s="41"/>
      <c r="V195" s="41"/>
      <c r="W195" s="41"/>
      <c r="X195" s="41"/>
      <c r="Y195" s="41"/>
      <c r="Z195" s="41"/>
      <c r="AA195" s="41"/>
      <c r="AB195" s="41"/>
      <c r="AC195" s="41"/>
      <c r="AD195" s="41"/>
      <c r="AE195" s="41"/>
      <c r="AR195" s="240" t="s">
        <v>266</v>
      </c>
      <c r="AT195" s="240" t="s">
        <v>154</v>
      </c>
      <c r="AU195" s="240" t="s">
        <v>86</v>
      </c>
      <c r="AY195" s="20" t="s">
        <v>151</v>
      </c>
      <c r="BE195" s="241">
        <f>IF(N195="základní",J195,0)</f>
        <v>0</v>
      </c>
      <c r="BF195" s="241">
        <f>IF(N195="snížená",J195,0)</f>
        <v>0</v>
      </c>
      <c r="BG195" s="241">
        <f>IF(N195="zákl. přenesená",J195,0)</f>
        <v>0</v>
      </c>
      <c r="BH195" s="241">
        <f>IF(N195="sníž. přenesená",J195,0)</f>
        <v>0</v>
      </c>
      <c r="BI195" s="241">
        <f>IF(N195="nulová",J195,0)</f>
        <v>0</v>
      </c>
      <c r="BJ195" s="20" t="s">
        <v>83</v>
      </c>
      <c r="BK195" s="241">
        <f>ROUND(I195*H195,2)</f>
        <v>0</v>
      </c>
      <c r="BL195" s="20" t="s">
        <v>266</v>
      </c>
      <c r="BM195" s="240" t="s">
        <v>1747</v>
      </c>
    </row>
    <row r="196" s="2" customFormat="1" ht="6.96" customHeight="1">
      <c r="A196" s="41"/>
      <c r="B196" s="62"/>
      <c r="C196" s="63"/>
      <c r="D196" s="63"/>
      <c r="E196" s="63"/>
      <c r="F196" s="63"/>
      <c r="G196" s="63"/>
      <c r="H196" s="63"/>
      <c r="I196" s="178"/>
      <c r="J196" s="63"/>
      <c r="K196" s="63"/>
      <c r="L196" s="47"/>
      <c r="M196" s="41"/>
      <c r="O196" s="41"/>
      <c r="P196" s="41"/>
      <c r="Q196" s="41"/>
      <c r="R196" s="41"/>
      <c r="S196" s="41"/>
      <c r="T196" s="41"/>
      <c r="U196" s="41"/>
      <c r="V196" s="41"/>
      <c r="W196" s="41"/>
      <c r="X196" s="41"/>
      <c r="Y196" s="41"/>
      <c r="Z196" s="41"/>
      <c r="AA196" s="41"/>
      <c r="AB196" s="41"/>
      <c r="AC196" s="41"/>
      <c r="AD196" s="41"/>
      <c r="AE196" s="41"/>
    </row>
  </sheetData>
  <sheetProtection sheet="1" autoFilter="0" formatColumns="0" formatRows="0" objects="1" scenarios="1" spinCount="100000" saltValue="X4uKP/l1tgcnWbeGLE+nW3VGi978NSL7bCPI1H3mQZKaCAxF9sZpv5q2KxA7/6pqwcKtq2aGWk/h2EJbx+13ow==" hashValue="0Jy6sl6h+wwIwGaKFceK8aQPfNJPuqgPR23zGgaFK/k93cJj+b7rwRTubhxgauOHFUYA/5MIDADdiCk45IAbwg==" algorithmName="SHA-512" password="CC35"/>
  <autoFilter ref="C91:K195"/>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41"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1"/>
      <c r="L2" s="1"/>
      <c r="M2" s="1"/>
      <c r="N2" s="1"/>
      <c r="O2" s="1"/>
      <c r="P2" s="1"/>
      <c r="Q2" s="1"/>
      <c r="R2" s="1"/>
      <c r="S2" s="1"/>
      <c r="T2" s="1"/>
      <c r="U2" s="1"/>
      <c r="V2" s="1"/>
      <c r="AT2" s="20" t="s">
        <v>100</v>
      </c>
    </row>
    <row r="3" s="1" customFormat="1" ht="6.96" customHeight="1">
      <c r="B3" s="142"/>
      <c r="C3" s="143"/>
      <c r="D3" s="143"/>
      <c r="E3" s="143"/>
      <c r="F3" s="143"/>
      <c r="G3" s="143"/>
      <c r="H3" s="143"/>
      <c r="I3" s="144"/>
      <c r="J3" s="143"/>
      <c r="K3" s="143"/>
      <c r="L3" s="23"/>
      <c r="AT3" s="20" t="s">
        <v>86</v>
      </c>
    </row>
    <row r="4" s="1" customFormat="1" ht="24.96" customHeight="1">
      <c r="B4" s="23"/>
      <c r="D4" s="145" t="s">
        <v>111</v>
      </c>
      <c r="I4" s="141"/>
      <c r="L4" s="23"/>
      <c r="M4" s="146" t="s">
        <v>10</v>
      </c>
      <c r="AT4" s="20" t="s">
        <v>4</v>
      </c>
    </row>
    <row r="5" s="1" customFormat="1" ht="6.96" customHeight="1">
      <c r="B5" s="23"/>
      <c r="I5" s="141"/>
      <c r="L5" s="23"/>
    </row>
    <row r="6" s="1" customFormat="1" ht="12" customHeight="1">
      <c r="B6" s="23"/>
      <c r="D6" s="147" t="s">
        <v>16</v>
      </c>
      <c r="I6" s="141"/>
      <c r="L6" s="23"/>
    </row>
    <row r="7" s="1" customFormat="1" ht="16.5" customHeight="1">
      <c r="B7" s="23"/>
      <c r="E7" s="148" t="str">
        <f>'Rekapitulace stavby'!K6</f>
        <v>ZŠ K.H.Máchy v Doksech stavební úpravy sociálních zařízení</v>
      </c>
      <c r="F7" s="147"/>
      <c r="G7" s="147"/>
      <c r="H7" s="147"/>
      <c r="I7" s="141"/>
      <c r="L7" s="23"/>
    </row>
    <row r="8" s="1" customFormat="1" ht="12" customHeight="1">
      <c r="B8" s="23"/>
      <c r="D8" s="147" t="s">
        <v>112</v>
      </c>
      <c r="I8" s="141"/>
      <c r="L8" s="23"/>
    </row>
    <row r="9" s="2" customFormat="1" ht="16.5" customHeight="1">
      <c r="A9" s="41"/>
      <c r="B9" s="47"/>
      <c r="C9" s="41"/>
      <c r="D9" s="41"/>
      <c r="E9" s="148" t="s">
        <v>113</v>
      </c>
      <c r="F9" s="41"/>
      <c r="G9" s="41"/>
      <c r="H9" s="41"/>
      <c r="I9" s="149"/>
      <c r="J9" s="41"/>
      <c r="K9" s="41"/>
      <c r="L9" s="150"/>
      <c r="S9" s="41"/>
      <c r="T9" s="41"/>
      <c r="U9" s="41"/>
      <c r="V9" s="41"/>
      <c r="W9" s="41"/>
      <c r="X9" s="41"/>
      <c r="Y9" s="41"/>
      <c r="Z9" s="41"/>
      <c r="AA9" s="41"/>
      <c r="AB9" s="41"/>
      <c r="AC9" s="41"/>
      <c r="AD9" s="41"/>
      <c r="AE9" s="41"/>
    </row>
    <row r="10" s="2" customFormat="1" ht="12" customHeight="1">
      <c r="A10" s="41"/>
      <c r="B10" s="47"/>
      <c r="C10" s="41"/>
      <c r="D10" s="147" t="s">
        <v>114</v>
      </c>
      <c r="E10" s="41"/>
      <c r="F10" s="41"/>
      <c r="G10" s="41"/>
      <c r="H10" s="41"/>
      <c r="I10" s="149"/>
      <c r="J10" s="41"/>
      <c r="K10" s="41"/>
      <c r="L10" s="150"/>
      <c r="S10" s="41"/>
      <c r="T10" s="41"/>
      <c r="U10" s="41"/>
      <c r="V10" s="41"/>
      <c r="W10" s="41"/>
      <c r="X10" s="41"/>
      <c r="Y10" s="41"/>
      <c r="Z10" s="41"/>
      <c r="AA10" s="41"/>
      <c r="AB10" s="41"/>
      <c r="AC10" s="41"/>
      <c r="AD10" s="41"/>
      <c r="AE10" s="41"/>
    </row>
    <row r="11" s="2" customFormat="1" ht="16.5" customHeight="1">
      <c r="A11" s="41"/>
      <c r="B11" s="47"/>
      <c r="C11" s="41"/>
      <c r="D11" s="41"/>
      <c r="E11" s="151" t="s">
        <v>1748</v>
      </c>
      <c r="F11" s="41"/>
      <c r="G11" s="41"/>
      <c r="H11" s="41"/>
      <c r="I11" s="149"/>
      <c r="J11" s="41"/>
      <c r="K11" s="41"/>
      <c r="L11" s="150"/>
      <c r="S11" s="41"/>
      <c r="T11" s="41"/>
      <c r="U11" s="41"/>
      <c r="V11" s="41"/>
      <c r="W11" s="41"/>
      <c r="X11" s="41"/>
      <c r="Y11" s="41"/>
      <c r="Z11" s="41"/>
      <c r="AA11" s="41"/>
      <c r="AB11" s="41"/>
      <c r="AC11" s="41"/>
      <c r="AD11" s="41"/>
      <c r="AE11" s="41"/>
    </row>
    <row r="12" s="2" customFormat="1">
      <c r="A12" s="41"/>
      <c r="B12" s="47"/>
      <c r="C12" s="41"/>
      <c r="D12" s="41"/>
      <c r="E12" s="41"/>
      <c r="F12" s="41"/>
      <c r="G12" s="41"/>
      <c r="H12" s="41"/>
      <c r="I12" s="149"/>
      <c r="J12" s="41"/>
      <c r="K12" s="41"/>
      <c r="L12" s="150"/>
      <c r="S12" s="41"/>
      <c r="T12" s="41"/>
      <c r="U12" s="41"/>
      <c r="V12" s="41"/>
      <c r="W12" s="41"/>
      <c r="X12" s="41"/>
      <c r="Y12" s="41"/>
      <c r="Z12" s="41"/>
      <c r="AA12" s="41"/>
      <c r="AB12" s="41"/>
      <c r="AC12" s="41"/>
      <c r="AD12" s="41"/>
      <c r="AE12" s="41"/>
    </row>
    <row r="13" s="2" customFormat="1" ht="12" customHeight="1">
      <c r="A13" s="41"/>
      <c r="B13" s="47"/>
      <c r="C13" s="41"/>
      <c r="D13" s="147" t="s">
        <v>18</v>
      </c>
      <c r="E13" s="41"/>
      <c r="F13" s="136" t="s">
        <v>85</v>
      </c>
      <c r="G13" s="41"/>
      <c r="H13" s="41"/>
      <c r="I13" s="152" t="s">
        <v>20</v>
      </c>
      <c r="J13" s="136" t="s">
        <v>19</v>
      </c>
      <c r="K13" s="41"/>
      <c r="L13" s="150"/>
      <c r="S13" s="41"/>
      <c r="T13" s="41"/>
      <c r="U13" s="41"/>
      <c r="V13" s="41"/>
      <c r="W13" s="41"/>
      <c r="X13" s="41"/>
      <c r="Y13" s="41"/>
      <c r="Z13" s="41"/>
      <c r="AA13" s="41"/>
      <c r="AB13" s="41"/>
      <c r="AC13" s="41"/>
      <c r="AD13" s="41"/>
      <c r="AE13" s="41"/>
    </row>
    <row r="14" s="2" customFormat="1" ht="12" customHeight="1">
      <c r="A14" s="41"/>
      <c r="B14" s="47"/>
      <c r="C14" s="41"/>
      <c r="D14" s="147" t="s">
        <v>21</v>
      </c>
      <c r="E14" s="41"/>
      <c r="F14" s="136" t="s">
        <v>22</v>
      </c>
      <c r="G14" s="41"/>
      <c r="H14" s="41"/>
      <c r="I14" s="152" t="s">
        <v>23</v>
      </c>
      <c r="J14" s="153" t="str">
        <f>'Rekapitulace stavby'!AN8</f>
        <v>30. 7. 2019</v>
      </c>
      <c r="K14" s="41"/>
      <c r="L14" s="150"/>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149"/>
      <c r="J15" s="41"/>
      <c r="K15" s="41"/>
      <c r="L15" s="150"/>
      <c r="S15" s="41"/>
      <c r="T15" s="41"/>
      <c r="U15" s="41"/>
      <c r="V15" s="41"/>
      <c r="W15" s="41"/>
      <c r="X15" s="41"/>
      <c r="Y15" s="41"/>
      <c r="Z15" s="41"/>
      <c r="AA15" s="41"/>
      <c r="AB15" s="41"/>
      <c r="AC15" s="41"/>
      <c r="AD15" s="41"/>
      <c r="AE15" s="41"/>
    </row>
    <row r="16" s="2" customFormat="1" ht="12" customHeight="1">
      <c r="A16" s="41"/>
      <c r="B16" s="47"/>
      <c r="C16" s="41"/>
      <c r="D16" s="147" t="s">
        <v>25</v>
      </c>
      <c r="E16" s="41"/>
      <c r="F16" s="41"/>
      <c r="G16" s="41"/>
      <c r="H16" s="41"/>
      <c r="I16" s="152" t="s">
        <v>26</v>
      </c>
      <c r="J16" s="136" t="s">
        <v>27</v>
      </c>
      <c r="K16" s="41"/>
      <c r="L16" s="150"/>
      <c r="S16" s="41"/>
      <c r="T16" s="41"/>
      <c r="U16" s="41"/>
      <c r="V16" s="41"/>
      <c r="W16" s="41"/>
      <c r="X16" s="41"/>
      <c r="Y16" s="41"/>
      <c r="Z16" s="41"/>
      <c r="AA16" s="41"/>
      <c r="AB16" s="41"/>
      <c r="AC16" s="41"/>
      <c r="AD16" s="41"/>
      <c r="AE16" s="41"/>
    </row>
    <row r="17" s="2" customFormat="1" ht="18" customHeight="1">
      <c r="A17" s="41"/>
      <c r="B17" s="47"/>
      <c r="C17" s="41"/>
      <c r="D17" s="41"/>
      <c r="E17" s="136" t="s">
        <v>28</v>
      </c>
      <c r="F17" s="41"/>
      <c r="G17" s="41"/>
      <c r="H17" s="41"/>
      <c r="I17" s="152" t="s">
        <v>29</v>
      </c>
      <c r="J17" s="136" t="s">
        <v>30</v>
      </c>
      <c r="K17" s="41"/>
      <c r="L17" s="150"/>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149"/>
      <c r="J18" s="41"/>
      <c r="K18" s="41"/>
      <c r="L18" s="150"/>
      <c r="S18" s="41"/>
      <c r="T18" s="41"/>
      <c r="U18" s="41"/>
      <c r="V18" s="41"/>
      <c r="W18" s="41"/>
      <c r="X18" s="41"/>
      <c r="Y18" s="41"/>
      <c r="Z18" s="41"/>
      <c r="AA18" s="41"/>
      <c r="AB18" s="41"/>
      <c r="AC18" s="41"/>
      <c r="AD18" s="41"/>
      <c r="AE18" s="41"/>
    </row>
    <row r="19" s="2" customFormat="1" ht="12" customHeight="1">
      <c r="A19" s="41"/>
      <c r="B19" s="47"/>
      <c r="C19" s="41"/>
      <c r="D19" s="147" t="s">
        <v>31</v>
      </c>
      <c r="E19" s="41"/>
      <c r="F19" s="41"/>
      <c r="G19" s="41"/>
      <c r="H19" s="41"/>
      <c r="I19" s="152" t="s">
        <v>26</v>
      </c>
      <c r="J19" s="36" t="str">
        <f>'Rekapitulace stavby'!AN13</f>
        <v>Vyplň údaj</v>
      </c>
      <c r="K19" s="41"/>
      <c r="L19" s="150"/>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52" t="s">
        <v>29</v>
      </c>
      <c r="J20" s="36" t="str">
        <f>'Rekapitulace stavby'!AN14</f>
        <v>Vyplň údaj</v>
      </c>
      <c r="K20" s="41"/>
      <c r="L20" s="150"/>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149"/>
      <c r="J21" s="41"/>
      <c r="K21" s="41"/>
      <c r="L21" s="150"/>
      <c r="S21" s="41"/>
      <c r="T21" s="41"/>
      <c r="U21" s="41"/>
      <c r="V21" s="41"/>
      <c r="W21" s="41"/>
      <c r="X21" s="41"/>
      <c r="Y21" s="41"/>
      <c r="Z21" s="41"/>
      <c r="AA21" s="41"/>
      <c r="AB21" s="41"/>
      <c r="AC21" s="41"/>
      <c r="AD21" s="41"/>
      <c r="AE21" s="41"/>
    </row>
    <row r="22" s="2" customFormat="1" ht="12" customHeight="1">
      <c r="A22" s="41"/>
      <c r="B22" s="47"/>
      <c r="C22" s="41"/>
      <c r="D22" s="147" t="s">
        <v>33</v>
      </c>
      <c r="E22" s="41"/>
      <c r="F22" s="41"/>
      <c r="G22" s="41"/>
      <c r="H22" s="41"/>
      <c r="I22" s="152" t="s">
        <v>26</v>
      </c>
      <c r="J22" s="136" t="s">
        <v>34</v>
      </c>
      <c r="K22" s="41"/>
      <c r="L22" s="150"/>
      <c r="S22" s="41"/>
      <c r="T22" s="41"/>
      <c r="U22" s="41"/>
      <c r="V22" s="41"/>
      <c r="W22" s="41"/>
      <c r="X22" s="41"/>
      <c r="Y22" s="41"/>
      <c r="Z22" s="41"/>
      <c r="AA22" s="41"/>
      <c r="AB22" s="41"/>
      <c r="AC22" s="41"/>
      <c r="AD22" s="41"/>
      <c r="AE22" s="41"/>
    </row>
    <row r="23" s="2" customFormat="1" ht="18" customHeight="1">
      <c r="A23" s="41"/>
      <c r="B23" s="47"/>
      <c r="C23" s="41"/>
      <c r="D23" s="41"/>
      <c r="E23" s="136" t="s">
        <v>35</v>
      </c>
      <c r="F23" s="41"/>
      <c r="G23" s="41"/>
      <c r="H23" s="41"/>
      <c r="I23" s="152" t="s">
        <v>29</v>
      </c>
      <c r="J23" s="136" t="s">
        <v>36</v>
      </c>
      <c r="K23" s="41"/>
      <c r="L23" s="150"/>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149"/>
      <c r="J24" s="41"/>
      <c r="K24" s="41"/>
      <c r="L24" s="150"/>
      <c r="S24" s="41"/>
      <c r="T24" s="41"/>
      <c r="U24" s="41"/>
      <c r="V24" s="41"/>
      <c r="W24" s="41"/>
      <c r="X24" s="41"/>
      <c r="Y24" s="41"/>
      <c r="Z24" s="41"/>
      <c r="AA24" s="41"/>
      <c r="AB24" s="41"/>
      <c r="AC24" s="41"/>
      <c r="AD24" s="41"/>
      <c r="AE24" s="41"/>
    </row>
    <row r="25" s="2" customFormat="1" ht="12" customHeight="1">
      <c r="A25" s="41"/>
      <c r="B25" s="47"/>
      <c r="C25" s="41"/>
      <c r="D25" s="147" t="s">
        <v>38</v>
      </c>
      <c r="E25" s="41"/>
      <c r="F25" s="41"/>
      <c r="G25" s="41"/>
      <c r="H25" s="41"/>
      <c r="I25" s="152" t="s">
        <v>26</v>
      </c>
      <c r="J25" s="136" t="str">
        <f>IF('Rekapitulace stavby'!AN19="","",'Rekapitulace stavby'!AN19)</f>
        <v/>
      </c>
      <c r="K25" s="41"/>
      <c r="L25" s="150"/>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52" t="s">
        <v>29</v>
      </c>
      <c r="J26" s="136" t="str">
        <f>IF('Rekapitulace stavby'!AN20="","",'Rekapitulace stavby'!AN20)</f>
        <v/>
      </c>
      <c r="K26" s="41"/>
      <c r="L26" s="150"/>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149"/>
      <c r="J27" s="41"/>
      <c r="K27" s="41"/>
      <c r="L27" s="150"/>
      <c r="S27" s="41"/>
      <c r="T27" s="41"/>
      <c r="U27" s="41"/>
      <c r="V27" s="41"/>
      <c r="W27" s="41"/>
      <c r="X27" s="41"/>
      <c r="Y27" s="41"/>
      <c r="Z27" s="41"/>
      <c r="AA27" s="41"/>
      <c r="AB27" s="41"/>
      <c r="AC27" s="41"/>
      <c r="AD27" s="41"/>
      <c r="AE27" s="41"/>
    </row>
    <row r="28" s="2" customFormat="1" ht="12" customHeight="1">
      <c r="A28" s="41"/>
      <c r="B28" s="47"/>
      <c r="C28" s="41"/>
      <c r="D28" s="147" t="s">
        <v>40</v>
      </c>
      <c r="E28" s="41"/>
      <c r="F28" s="41"/>
      <c r="G28" s="41"/>
      <c r="H28" s="41"/>
      <c r="I28" s="149"/>
      <c r="J28" s="41"/>
      <c r="K28" s="41"/>
      <c r="L28" s="150"/>
      <c r="S28" s="41"/>
      <c r="T28" s="41"/>
      <c r="U28" s="41"/>
      <c r="V28" s="41"/>
      <c r="W28" s="41"/>
      <c r="X28" s="41"/>
      <c r="Y28" s="41"/>
      <c r="Z28" s="41"/>
      <c r="AA28" s="41"/>
      <c r="AB28" s="41"/>
      <c r="AC28" s="41"/>
      <c r="AD28" s="41"/>
      <c r="AE28" s="41"/>
    </row>
    <row r="29" s="8" customFormat="1" ht="16.5" customHeight="1">
      <c r="A29" s="154"/>
      <c r="B29" s="155"/>
      <c r="C29" s="154"/>
      <c r="D29" s="154"/>
      <c r="E29" s="156" t="s">
        <v>19</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1"/>
      <c r="B30" s="47"/>
      <c r="C30" s="41"/>
      <c r="D30" s="41"/>
      <c r="E30" s="41"/>
      <c r="F30" s="41"/>
      <c r="G30" s="41"/>
      <c r="H30" s="41"/>
      <c r="I30" s="149"/>
      <c r="J30" s="41"/>
      <c r="K30" s="41"/>
      <c r="L30" s="150"/>
      <c r="S30" s="41"/>
      <c r="T30" s="41"/>
      <c r="U30" s="41"/>
      <c r="V30" s="41"/>
      <c r="W30" s="41"/>
      <c r="X30" s="41"/>
      <c r="Y30" s="41"/>
      <c r="Z30" s="41"/>
      <c r="AA30" s="41"/>
      <c r="AB30" s="41"/>
      <c r="AC30" s="41"/>
      <c r="AD30" s="41"/>
      <c r="AE30" s="41"/>
    </row>
    <row r="31" s="2" customFormat="1" ht="6.96" customHeight="1">
      <c r="A31" s="41"/>
      <c r="B31" s="47"/>
      <c r="C31" s="41"/>
      <c r="D31" s="159"/>
      <c r="E31" s="159"/>
      <c r="F31" s="159"/>
      <c r="G31" s="159"/>
      <c r="H31" s="159"/>
      <c r="I31" s="160"/>
      <c r="J31" s="159"/>
      <c r="K31" s="159"/>
      <c r="L31" s="150"/>
      <c r="S31" s="41"/>
      <c r="T31" s="41"/>
      <c r="U31" s="41"/>
      <c r="V31" s="41"/>
      <c r="W31" s="41"/>
      <c r="X31" s="41"/>
      <c r="Y31" s="41"/>
      <c r="Z31" s="41"/>
      <c r="AA31" s="41"/>
      <c r="AB31" s="41"/>
      <c r="AC31" s="41"/>
      <c r="AD31" s="41"/>
      <c r="AE31" s="41"/>
    </row>
    <row r="32" s="2" customFormat="1" ht="25.44" customHeight="1">
      <c r="A32" s="41"/>
      <c r="B32" s="47"/>
      <c r="C32" s="41"/>
      <c r="D32" s="161" t="s">
        <v>42</v>
      </c>
      <c r="E32" s="41"/>
      <c r="F32" s="41"/>
      <c r="G32" s="41"/>
      <c r="H32" s="41"/>
      <c r="I32" s="149"/>
      <c r="J32" s="162">
        <f>ROUND(J92, 2)</f>
        <v>0</v>
      </c>
      <c r="K32" s="41"/>
      <c r="L32" s="150"/>
      <c r="S32" s="41"/>
      <c r="T32" s="41"/>
      <c r="U32" s="41"/>
      <c r="V32" s="41"/>
      <c r="W32" s="41"/>
      <c r="X32" s="41"/>
      <c r="Y32" s="41"/>
      <c r="Z32" s="41"/>
      <c r="AA32" s="41"/>
      <c r="AB32" s="41"/>
      <c r="AC32" s="41"/>
      <c r="AD32" s="41"/>
      <c r="AE32" s="41"/>
    </row>
    <row r="33" s="2" customFormat="1" ht="6.96" customHeight="1">
      <c r="A33" s="41"/>
      <c r="B33" s="47"/>
      <c r="C33" s="41"/>
      <c r="D33" s="159"/>
      <c r="E33" s="159"/>
      <c r="F33" s="159"/>
      <c r="G33" s="159"/>
      <c r="H33" s="159"/>
      <c r="I33" s="160"/>
      <c r="J33" s="159"/>
      <c r="K33" s="159"/>
      <c r="L33" s="150"/>
      <c r="S33" s="41"/>
      <c r="T33" s="41"/>
      <c r="U33" s="41"/>
      <c r="V33" s="41"/>
      <c r="W33" s="41"/>
      <c r="X33" s="41"/>
      <c r="Y33" s="41"/>
      <c r="Z33" s="41"/>
      <c r="AA33" s="41"/>
      <c r="AB33" s="41"/>
      <c r="AC33" s="41"/>
      <c r="AD33" s="41"/>
      <c r="AE33" s="41"/>
    </row>
    <row r="34" s="2" customFormat="1" ht="14.4" customHeight="1">
      <c r="A34" s="41"/>
      <c r="B34" s="47"/>
      <c r="C34" s="41"/>
      <c r="D34" s="41"/>
      <c r="E34" s="41"/>
      <c r="F34" s="163" t="s">
        <v>44</v>
      </c>
      <c r="G34" s="41"/>
      <c r="H34" s="41"/>
      <c r="I34" s="164" t="s">
        <v>43</v>
      </c>
      <c r="J34" s="163" t="s">
        <v>45</v>
      </c>
      <c r="K34" s="41"/>
      <c r="L34" s="150"/>
      <c r="S34" s="41"/>
      <c r="T34" s="41"/>
      <c r="U34" s="41"/>
      <c r="V34" s="41"/>
      <c r="W34" s="41"/>
      <c r="X34" s="41"/>
      <c r="Y34" s="41"/>
      <c r="Z34" s="41"/>
      <c r="AA34" s="41"/>
      <c r="AB34" s="41"/>
      <c r="AC34" s="41"/>
      <c r="AD34" s="41"/>
      <c r="AE34" s="41"/>
    </row>
    <row r="35" s="2" customFormat="1" ht="14.4" customHeight="1">
      <c r="A35" s="41"/>
      <c r="B35" s="47"/>
      <c r="C35" s="41"/>
      <c r="D35" s="165" t="s">
        <v>46</v>
      </c>
      <c r="E35" s="147" t="s">
        <v>47</v>
      </c>
      <c r="F35" s="166">
        <f>ROUND((SUM(BE92:BE163)),  2)</f>
        <v>0</v>
      </c>
      <c r="G35" s="41"/>
      <c r="H35" s="41"/>
      <c r="I35" s="167">
        <v>0.20999999999999999</v>
      </c>
      <c r="J35" s="166">
        <f>ROUND(((SUM(BE92:BE163))*I35),  2)</f>
        <v>0</v>
      </c>
      <c r="K35" s="41"/>
      <c r="L35" s="150"/>
      <c r="S35" s="41"/>
      <c r="T35" s="41"/>
      <c r="U35" s="41"/>
      <c r="V35" s="41"/>
      <c r="W35" s="41"/>
      <c r="X35" s="41"/>
      <c r="Y35" s="41"/>
      <c r="Z35" s="41"/>
      <c r="AA35" s="41"/>
      <c r="AB35" s="41"/>
      <c r="AC35" s="41"/>
      <c r="AD35" s="41"/>
      <c r="AE35" s="41"/>
    </row>
    <row r="36" s="2" customFormat="1" ht="14.4" customHeight="1">
      <c r="A36" s="41"/>
      <c r="B36" s="47"/>
      <c r="C36" s="41"/>
      <c r="D36" s="41"/>
      <c r="E36" s="147" t="s">
        <v>48</v>
      </c>
      <c r="F36" s="166">
        <f>ROUND((SUM(BF92:BF163)),  2)</f>
        <v>0</v>
      </c>
      <c r="G36" s="41"/>
      <c r="H36" s="41"/>
      <c r="I36" s="167">
        <v>0.14999999999999999</v>
      </c>
      <c r="J36" s="166">
        <f>ROUND(((SUM(BF92:BF163))*I36),  2)</f>
        <v>0</v>
      </c>
      <c r="K36" s="41"/>
      <c r="L36" s="150"/>
      <c r="S36" s="41"/>
      <c r="T36" s="41"/>
      <c r="U36" s="41"/>
      <c r="V36" s="41"/>
      <c r="W36" s="41"/>
      <c r="X36" s="41"/>
      <c r="Y36" s="41"/>
      <c r="Z36" s="41"/>
      <c r="AA36" s="41"/>
      <c r="AB36" s="41"/>
      <c r="AC36" s="41"/>
      <c r="AD36" s="41"/>
      <c r="AE36" s="41"/>
    </row>
    <row r="37" hidden="1" s="2" customFormat="1" ht="14.4" customHeight="1">
      <c r="A37" s="41"/>
      <c r="B37" s="47"/>
      <c r="C37" s="41"/>
      <c r="D37" s="41"/>
      <c r="E37" s="147" t="s">
        <v>49</v>
      </c>
      <c r="F37" s="166">
        <f>ROUND((SUM(BG92:BG163)),  2)</f>
        <v>0</v>
      </c>
      <c r="G37" s="41"/>
      <c r="H37" s="41"/>
      <c r="I37" s="167">
        <v>0.20999999999999999</v>
      </c>
      <c r="J37" s="166">
        <f>0</f>
        <v>0</v>
      </c>
      <c r="K37" s="41"/>
      <c r="L37" s="150"/>
      <c r="S37" s="41"/>
      <c r="T37" s="41"/>
      <c r="U37" s="41"/>
      <c r="V37" s="41"/>
      <c r="W37" s="41"/>
      <c r="X37" s="41"/>
      <c r="Y37" s="41"/>
      <c r="Z37" s="41"/>
      <c r="AA37" s="41"/>
      <c r="AB37" s="41"/>
      <c r="AC37" s="41"/>
      <c r="AD37" s="41"/>
      <c r="AE37" s="41"/>
    </row>
    <row r="38" hidden="1" s="2" customFormat="1" ht="14.4" customHeight="1">
      <c r="A38" s="41"/>
      <c r="B38" s="47"/>
      <c r="C38" s="41"/>
      <c r="D38" s="41"/>
      <c r="E38" s="147" t="s">
        <v>50</v>
      </c>
      <c r="F38" s="166">
        <f>ROUND((SUM(BH92:BH163)),  2)</f>
        <v>0</v>
      </c>
      <c r="G38" s="41"/>
      <c r="H38" s="41"/>
      <c r="I38" s="167">
        <v>0.14999999999999999</v>
      </c>
      <c r="J38" s="166">
        <f>0</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51</v>
      </c>
      <c r="F39" s="166">
        <f>ROUND((SUM(BI92:BI163)),  2)</f>
        <v>0</v>
      </c>
      <c r="G39" s="41"/>
      <c r="H39" s="41"/>
      <c r="I39" s="167">
        <v>0</v>
      </c>
      <c r="J39" s="166">
        <f>0</f>
        <v>0</v>
      </c>
      <c r="K39" s="41"/>
      <c r="L39" s="150"/>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149"/>
      <c r="J40" s="41"/>
      <c r="K40" s="41"/>
      <c r="L40" s="150"/>
      <c r="S40" s="41"/>
      <c r="T40" s="41"/>
      <c r="U40" s="41"/>
      <c r="V40" s="41"/>
      <c r="W40" s="41"/>
      <c r="X40" s="41"/>
      <c r="Y40" s="41"/>
      <c r="Z40" s="41"/>
      <c r="AA40" s="41"/>
      <c r="AB40" s="41"/>
      <c r="AC40" s="41"/>
      <c r="AD40" s="41"/>
      <c r="AE40" s="41"/>
    </row>
    <row r="41" s="2" customFormat="1" ht="25.44" customHeight="1">
      <c r="A41" s="41"/>
      <c r="B41" s="47"/>
      <c r="C41" s="168"/>
      <c r="D41" s="169" t="s">
        <v>52</v>
      </c>
      <c r="E41" s="170"/>
      <c r="F41" s="170"/>
      <c r="G41" s="171" t="s">
        <v>53</v>
      </c>
      <c r="H41" s="172" t="s">
        <v>54</v>
      </c>
      <c r="I41" s="173"/>
      <c r="J41" s="174">
        <f>SUM(J32:J39)</f>
        <v>0</v>
      </c>
      <c r="K41" s="175"/>
      <c r="L41" s="150"/>
      <c r="S41" s="41"/>
      <c r="T41" s="41"/>
      <c r="U41" s="41"/>
      <c r="V41" s="41"/>
      <c r="W41" s="41"/>
      <c r="X41" s="41"/>
      <c r="Y41" s="41"/>
      <c r="Z41" s="41"/>
      <c r="AA41" s="41"/>
      <c r="AB41" s="41"/>
      <c r="AC41" s="41"/>
      <c r="AD41" s="41"/>
      <c r="AE41" s="41"/>
    </row>
    <row r="42" s="2" customFormat="1" ht="14.4" customHeight="1">
      <c r="A42" s="41"/>
      <c r="B42" s="176"/>
      <c r="C42" s="177"/>
      <c r="D42" s="177"/>
      <c r="E42" s="177"/>
      <c r="F42" s="177"/>
      <c r="G42" s="177"/>
      <c r="H42" s="177"/>
      <c r="I42" s="178"/>
      <c r="J42" s="177"/>
      <c r="K42" s="177"/>
      <c r="L42" s="150"/>
      <c r="S42" s="41"/>
      <c r="T42" s="41"/>
      <c r="U42" s="41"/>
      <c r="V42" s="41"/>
      <c r="W42" s="41"/>
      <c r="X42" s="41"/>
      <c r="Y42" s="41"/>
      <c r="Z42" s="41"/>
      <c r="AA42" s="41"/>
      <c r="AB42" s="41"/>
      <c r="AC42" s="41"/>
      <c r="AD42" s="41"/>
      <c r="AE42" s="41"/>
    </row>
    <row r="46" s="2" customFormat="1" ht="6.96" customHeight="1">
      <c r="A46" s="41"/>
      <c r="B46" s="179"/>
      <c r="C46" s="180"/>
      <c r="D46" s="180"/>
      <c r="E46" s="180"/>
      <c r="F46" s="180"/>
      <c r="G46" s="180"/>
      <c r="H46" s="180"/>
      <c r="I46" s="181"/>
      <c r="J46" s="180"/>
      <c r="K46" s="180"/>
      <c r="L46" s="150"/>
      <c r="S46" s="41"/>
      <c r="T46" s="41"/>
      <c r="U46" s="41"/>
      <c r="V46" s="41"/>
      <c r="W46" s="41"/>
      <c r="X46" s="41"/>
      <c r="Y46" s="41"/>
      <c r="Z46" s="41"/>
      <c r="AA46" s="41"/>
      <c r="AB46" s="41"/>
      <c r="AC46" s="41"/>
      <c r="AD46" s="41"/>
      <c r="AE46" s="41"/>
    </row>
    <row r="47" s="2" customFormat="1" ht="24.96" customHeight="1">
      <c r="A47" s="41"/>
      <c r="B47" s="42"/>
      <c r="C47" s="26" t="s">
        <v>116</v>
      </c>
      <c r="D47" s="43"/>
      <c r="E47" s="43"/>
      <c r="F47" s="43"/>
      <c r="G47" s="43"/>
      <c r="H47" s="43"/>
      <c r="I47" s="149"/>
      <c r="J47" s="43"/>
      <c r="K47" s="43"/>
      <c r="L47" s="150"/>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149"/>
      <c r="J48" s="43"/>
      <c r="K48" s="43"/>
      <c r="L48" s="150"/>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149"/>
      <c r="J49" s="43"/>
      <c r="K49" s="43"/>
      <c r="L49" s="150"/>
      <c r="S49" s="41"/>
      <c r="T49" s="41"/>
      <c r="U49" s="41"/>
      <c r="V49" s="41"/>
      <c r="W49" s="41"/>
      <c r="X49" s="41"/>
      <c r="Y49" s="41"/>
      <c r="Z49" s="41"/>
      <c r="AA49" s="41"/>
      <c r="AB49" s="41"/>
      <c r="AC49" s="41"/>
      <c r="AD49" s="41"/>
      <c r="AE49" s="41"/>
    </row>
    <row r="50" s="2" customFormat="1" ht="16.5" customHeight="1">
      <c r="A50" s="41"/>
      <c r="B50" s="42"/>
      <c r="C50" s="43"/>
      <c r="D50" s="43"/>
      <c r="E50" s="182" t="str">
        <f>E7</f>
        <v>ZŠ K.H.Máchy v Doksech stavební úpravy sociálních zařízení</v>
      </c>
      <c r="F50" s="35"/>
      <c r="G50" s="35"/>
      <c r="H50" s="35"/>
      <c r="I50" s="149"/>
      <c r="J50" s="43"/>
      <c r="K50" s="43"/>
      <c r="L50" s="150"/>
      <c r="S50" s="41"/>
      <c r="T50" s="41"/>
      <c r="U50" s="41"/>
      <c r="V50" s="41"/>
      <c r="W50" s="41"/>
      <c r="X50" s="41"/>
      <c r="Y50" s="41"/>
      <c r="Z50" s="41"/>
      <c r="AA50" s="41"/>
      <c r="AB50" s="41"/>
      <c r="AC50" s="41"/>
      <c r="AD50" s="41"/>
      <c r="AE50" s="41"/>
    </row>
    <row r="51" s="1" customFormat="1" ht="12" customHeight="1">
      <c r="B51" s="24"/>
      <c r="C51" s="35" t="s">
        <v>112</v>
      </c>
      <c r="D51" s="25"/>
      <c r="E51" s="25"/>
      <c r="F51" s="25"/>
      <c r="G51" s="25"/>
      <c r="H51" s="25"/>
      <c r="I51" s="141"/>
      <c r="J51" s="25"/>
      <c r="K51" s="25"/>
      <c r="L51" s="23"/>
    </row>
    <row r="52" s="2" customFormat="1" ht="16.5" customHeight="1">
      <c r="A52" s="41"/>
      <c r="B52" s="42"/>
      <c r="C52" s="43"/>
      <c r="D52" s="43"/>
      <c r="E52" s="182" t="s">
        <v>113</v>
      </c>
      <c r="F52" s="43"/>
      <c r="G52" s="43"/>
      <c r="H52" s="43"/>
      <c r="I52" s="149"/>
      <c r="J52" s="43"/>
      <c r="K52" s="43"/>
      <c r="L52" s="150"/>
      <c r="S52" s="41"/>
      <c r="T52" s="41"/>
      <c r="U52" s="41"/>
      <c r="V52" s="41"/>
      <c r="W52" s="41"/>
      <c r="X52" s="41"/>
      <c r="Y52" s="41"/>
      <c r="Z52" s="41"/>
      <c r="AA52" s="41"/>
      <c r="AB52" s="41"/>
      <c r="AC52" s="41"/>
      <c r="AD52" s="41"/>
      <c r="AE52" s="41"/>
    </row>
    <row r="53" s="2" customFormat="1" ht="12" customHeight="1">
      <c r="A53" s="41"/>
      <c r="B53" s="42"/>
      <c r="C53" s="35" t="s">
        <v>114</v>
      </c>
      <c r="D53" s="43"/>
      <c r="E53" s="43"/>
      <c r="F53" s="43"/>
      <c r="G53" s="43"/>
      <c r="H53" s="43"/>
      <c r="I53" s="149"/>
      <c r="J53" s="43"/>
      <c r="K53" s="43"/>
      <c r="L53" s="150"/>
      <c r="S53" s="41"/>
      <c r="T53" s="41"/>
      <c r="U53" s="41"/>
      <c r="V53" s="41"/>
      <c r="W53" s="41"/>
      <c r="X53" s="41"/>
      <c r="Y53" s="41"/>
      <c r="Z53" s="41"/>
      <c r="AA53" s="41"/>
      <c r="AB53" s="41"/>
      <c r="AC53" s="41"/>
      <c r="AD53" s="41"/>
      <c r="AE53" s="41"/>
    </row>
    <row r="54" s="2" customFormat="1" ht="16.5" customHeight="1">
      <c r="A54" s="41"/>
      <c r="B54" s="42"/>
      <c r="C54" s="43"/>
      <c r="D54" s="43"/>
      <c r="E54" s="72" t="str">
        <f>E11</f>
        <v>D.1.1.4.3 - Vzduchotechnika</v>
      </c>
      <c r="F54" s="43"/>
      <c r="G54" s="43"/>
      <c r="H54" s="43"/>
      <c r="I54" s="149"/>
      <c r="J54" s="43"/>
      <c r="K54" s="43"/>
      <c r="L54" s="150"/>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149"/>
      <c r="J55" s="43"/>
      <c r="K55" s="43"/>
      <c r="L55" s="150"/>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Doksy</v>
      </c>
      <c r="G56" s="43"/>
      <c r="H56" s="43"/>
      <c r="I56" s="152" t="s">
        <v>23</v>
      </c>
      <c r="J56" s="75" t="str">
        <f>IF(J14="","",J14)</f>
        <v>30. 7. 2019</v>
      </c>
      <c r="K56" s="43"/>
      <c r="L56" s="150"/>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149"/>
      <c r="J57" s="43"/>
      <c r="K57" s="43"/>
      <c r="L57" s="150"/>
      <c r="S57" s="41"/>
      <c r="T57" s="41"/>
      <c r="U57" s="41"/>
      <c r="V57" s="41"/>
      <c r="W57" s="41"/>
      <c r="X57" s="41"/>
      <c r="Y57" s="41"/>
      <c r="Z57" s="41"/>
      <c r="AA57" s="41"/>
      <c r="AB57" s="41"/>
      <c r="AC57" s="41"/>
      <c r="AD57" s="41"/>
      <c r="AE57" s="41"/>
    </row>
    <row r="58" s="2" customFormat="1" ht="58.2" customHeight="1">
      <c r="A58" s="41"/>
      <c r="B58" s="42"/>
      <c r="C58" s="35" t="s">
        <v>25</v>
      </c>
      <c r="D58" s="43"/>
      <c r="E58" s="43"/>
      <c r="F58" s="30" t="str">
        <f>E17</f>
        <v>Město Doksy náměstí Republiky 193 472 01 Doksy</v>
      </c>
      <c r="G58" s="43"/>
      <c r="H58" s="43"/>
      <c r="I58" s="152" t="s">
        <v>33</v>
      </c>
      <c r="J58" s="39" t="str">
        <f>E23</f>
        <v>BKN,spol.s r.o.Vladislavova 29/I,566 01Vysoké Mýto</v>
      </c>
      <c r="K58" s="43"/>
      <c r="L58" s="150"/>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152" t="s">
        <v>38</v>
      </c>
      <c r="J59" s="39" t="str">
        <f>E26</f>
        <v xml:space="preserve"> </v>
      </c>
      <c r="K59" s="43"/>
      <c r="L59" s="150"/>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149"/>
      <c r="J60" s="43"/>
      <c r="K60" s="43"/>
      <c r="L60" s="150"/>
      <c r="S60" s="41"/>
      <c r="T60" s="41"/>
      <c r="U60" s="41"/>
      <c r="V60" s="41"/>
      <c r="W60" s="41"/>
      <c r="X60" s="41"/>
      <c r="Y60" s="41"/>
      <c r="Z60" s="41"/>
      <c r="AA60" s="41"/>
      <c r="AB60" s="41"/>
      <c r="AC60" s="41"/>
      <c r="AD60" s="41"/>
      <c r="AE60" s="41"/>
    </row>
    <row r="61" s="2" customFormat="1" ht="29.28" customHeight="1">
      <c r="A61" s="41"/>
      <c r="B61" s="42"/>
      <c r="C61" s="183" t="s">
        <v>117</v>
      </c>
      <c r="D61" s="184"/>
      <c r="E61" s="184"/>
      <c r="F61" s="184"/>
      <c r="G61" s="184"/>
      <c r="H61" s="184"/>
      <c r="I61" s="185"/>
      <c r="J61" s="186" t="s">
        <v>118</v>
      </c>
      <c r="K61" s="184"/>
      <c r="L61" s="150"/>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149"/>
      <c r="J62" s="43"/>
      <c r="K62" s="43"/>
      <c r="L62" s="150"/>
      <c r="S62" s="41"/>
      <c r="T62" s="41"/>
      <c r="U62" s="41"/>
      <c r="V62" s="41"/>
      <c r="W62" s="41"/>
      <c r="X62" s="41"/>
      <c r="Y62" s="41"/>
      <c r="Z62" s="41"/>
      <c r="AA62" s="41"/>
      <c r="AB62" s="41"/>
      <c r="AC62" s="41"/>
      <c r="AD62" s="41"/>
      <c r="AE62" s="41"/>
    </row>
    <row r="63" s="2" customFormat="1" ht="22.8" customHeight="1">
      <c r="A63" s="41"/>
      <c r="B63" s="42"/>
      <c r="C63" s="187" t="s">
        <v>74</v>
      </c>
      <c r="D63" s="43"/>
      <c r="E63" s="43"/>
      <c r="F63" s="43"/>
      <c r="G63" s="43"/>
      <c r="H63" s="43"/>
      <c r="I63" s="149"/>
      <c r="J63" s="105">
        <f>J92</f>
        <v>0</v>
      </c>
      <c r="K63" s="43"/>
      <c r="L63" s="150"/>
      <c r="S63" s="41"/>
      <c r="T63" s="41"/>
      <c r="U63" s="41"/>
      <c r="V63" s="41"/>
      <c r="W63" s="41"/>
      <c r="X63" s="41"/>
      <c r="Y63" s="41"/>
      <c r="Z63" s="41"/>
      <c r="AA63" s="41"/>
      <c r="AB63" s="41"/>
      <c r="AC63" s="41"/>
      <c r="AD63" s="41"/>
      <c r="AE63" s="41"/>
      <c r="AU63" s="20" t="s">
        <v>119</v>
      </c>
    </row>
    <row r="64" s="9" customFormat="1" ht="24.96" customHeight="1">
      <c r="A64" s="9"/>
      <c r="B64" s="188"/>
      <c r="C64" s="189"/>
      <c r="D64" s="190" t="s">
        <v>127</v>
      </c>
      <c r="E64" s="191"/>
      <c r="F64" s="191"/>
      <c r="G64" s="191"/>
      <c r="H64" s="191"/>
      <c r="I64" s="192"/>
      <c r="J64" s="193">
        <f>J93</f>
        <v>0</v>
      </c>
      <c r="K64" s="189"/>
      <c r="L64" s="194"/>
      <c r="S64" s="9"/>
      <c r="T64" s="9"/>
      <c r="U64" s="9"/>
      <c r="V64" s="9"/>
      <c r="W64" s="9"/>
      <c r="X64" s="9"/>
      <c r="Y64" s="9"/>
      <c r="Z64" s="9"/>
      <c r="AA64" s="9"/>
      <c r="AB64" s="9"/>
      <c r="AC64" s="9"/>
      <c r="AD64" s="9"/>
      <c r="AE64" s="9"/>
    </row>
    <row r="65" s="10" customFormat="1" ht="19.92" customHeight="1">
      <c r="A65" s="10"/>
      <c r="B65" s="195"/>
      <c r="C65" s="128"/>
      <c r="D65" s="196" t="s">
        <v>1749</v>
      </c>
      <c r="E65" s="197"/>
      <c r="F65" s="197"/>
      <c r="G65" s="197"/>
      <c r="H65" s="197"/>
      <c r="I65" s="198"/>
      <c r="J65" s="199">
        <f>J94</f>
        <v>0</v>
      </c>
      <c r="K65" s="128"/>
      <c r="L65" s="200"/>
      <c r="S65" s="10"/>
      <c r="T65" s="10"/>
      <c r="U65" s="10"/>
      <c r="V65" s="10"/>
      <c r="W65" s="10"/>
      <c r="X65" s="10"/>
      <c r="Y65" s="10"/>
      <c r="Z65" s="10"/>
      <c r="AA65" s="10"/>
      <c r="AB65" s="10"/>
      <c r="AC65" s="10"/>
      <c r="AD65" s="10"/>
      <c r="AE65" s="10"/>
    </row>
    <row r="66" s="10" customFormat="1" ht="14.88" customHeight="1">
      <c r="A66" s="10"/>
      <c r="B66" s="195"/>
      <c r="C66" s="128"/>
      <c r="D66" s="196" t="s">
        <v>1750</v>
      </c>
      <c r="E66" s="197"/>
      <c r="F66" s="197"/>
      <c r="G66" s="197"/>
      <c r="H66" s="197"/>
      <c r="I66" s="198"/>
      <c r="J66" s="199">
        <f>J95</f>
        <v>0</v>
      </c>
      <c r="K66" s="128"/>
      <c r="L66" s="200"/>
      <c r="S66" s="10"/>
      <c r="T66" s="10"/>
      <c r="U66" s="10"/>
      <c r="V66" s="10"/>
      <c r="W66" s="10"/>
      <c r="X66" s="10"/>
      <c r="Y66" s="10"/>
      <c r="Z66" s="10"/>
      <c r="AA66" s="10"/>
      <c r="AB66" s="10"/>
      <c r="AC66" s="10"/>
      <c r="AD66" s="10"/>
      <c r="AE66" s="10"/>
    </row>
    <row r="67" s="10" customFormat="1" ht="14.88" customHeight="1">
      <c r="A67" s="10"/>
      <c r="B67" s="195"/>
      <c r="C67" s="128"/>
      <c r="D67" s="196" t="s">
        <v>1751</v>
      </c>
      <c r="E67" s="197"/>
      <c r="F67" s="197"/>
      <c r="G67" s="197"/>
      <c r="H67" s="197"/>
      <c r="I67" s="198"/>
      <c r="J67" s="199">
        <f>J129</f>
        <v>0</v>
      </c>
      <c r="K67" s="128"/>
      <c r="L67" s="200"/>
      <c r="S67" s="10"/>
      <c r="T67" s="10"/>
      <c r="U67" s="10"/>
      <c r="V67" s="10"/>
      <c r="W67" s="10"/>
      <c r="X67" s="10"/>
      <c r="Y67" s="10"/>
      <c r="Z67" s="10"/>
      <c r="AA67" s="10"/>
      <c r="AB67" s="10"/>
      <c r="AC67" s="10"/>
      <c r="AD67" s="10"/>
      <c r="AE67" s="10"/>
    </row>
    <row r="68" s="10" customFormat="1" ht="14.88" customHeight="1">
      <c r="A68" s="10"/>
      <c r="B68" s="195"/>
      <c r="C68" s="128"/>
      <c r="D68" s="196" t="s">
        <v>1752</v>
      </c>
      <c r="E68" s="197"/>
      <c r="F68" s="197"/>
      <c r="G68" s="197"/>
      <c r="H68" s="197"/>
      <c r="I68" s="198"/>
      <c r="J68" s="199">
        <f>J142</f>
        <v>0</v>
      </c>
      <c r="K68" s="128"/>
      <c r="L68" s="200"/>
      <c r="S68" s="10"/>
      <c r="T68" s="10"/>
      <c r="U68" s="10"/>
      <c r="V68" s="10"/>
      <c r="W68" s="10"/>
      <c r="X68" s="10"/>
      <c r="Y68" s="10"/>
      <c r="Z68" s="10"/>
      <c r="AA68" s="10"/>
      <c r="AB68" s="10"/>
      <c r="AC68" s="10"/>
      <c r="AD68" s="10"/>
      <c r="AE68" s="10"/>
    </row>
    <row r="69" s="10" customFormat="1" ht="19.92" customHeight="1">
      <c r="A69" s="10"/>
      <c r="B69" s="195"/>
      <c r="C69" s="128"/>
      <c r="D69" s="196" t="s">
        <v>1753</v>
      </c>
      <c r="E69" s="197"/>
      <c r="F69" s="197"/>
      <c r="G69" s="197"/>
      <c r="H69" s="197"/>
      <c r="I69" s="198"/>
      <c r="J69" s="199">
        <f>J155</f>
        <v>0</v>
      </c>
      <c r="K69" s="128"/>
      <c r="L69" s="200"/>
      <c r="S69" s="10"/>
      <c r="T69" s="10"/>
      <c r="U69" s="10"/>
      <c r="V69" s="10"/>
      <c r="W69" s="10"/>
      <c r="X69" s="10"/>
      <c r="Y69" s="10"/>
      <c r="Z69" s="10"/>
      <c r="AA69" s="10"/>
      <c r="AB69" s="10"/>
      <c r="AC69" s="10"/>
      <c r="AD69" s="10"/>
      <c r="AE69" s="10"/>
    </row>
    <row r="70" s="10" customFormat="1" ht="19.92" customHeight="1">
      <c r="A70" s="10"/>
      <c r="B70" s="195"/>
      <c r="C70" s="128"/>
      <c r="D70" s="196" t="s">
        <v>1754</v>
      </c>
      <c r="E70" s="197"/>
      <c r="F70" s="197"/>
      <c r="G70" s="197"/>
      <c r="H70" s="197"/>
      <c r="I70" s="198"/>
      <c r="J70" s="199">
        <f>J159</f>
        <v>0</v>
      </c>
      <c r="K70" s="128"/>
      <c r="L70" s="200"/>
      <c r="S70" s="10"/>
      <c r="T70" s="10"/>
      <c r="U70" s="10"/>
      <c r="V70" s="10"/>
      <c r="W70" s="10"/>
      <c r="X70" s="10"/>
      <c r="Y70" s="10"/>
      <c r="Z70" s="10"/>
      <c r="AA70" s="10"/>
      <c r="AB70" s="10"/>
      <c r="AC70" s="10"/>
      <c r="AD70" s="10"/>
      <c r="AE70" s="10"/>
    </row>
    <row r="71" s="2" customFormat="1" ht="21.84" customHeight="1">
      <c r="A71" s="41"/>
      <c r="B71" s="42"/>
      <c r="C71" s="43"/>
      <c r="D71" s="43"/>
      <c r="E71" s="43"/>
      <c r="F71" s="43"/>
      <c r="G71" s="43"/>
      <c r="H71" s="43"/>
      <c r="I71" s="149"/>
      <c r="J71" s="43"/>
      <c r="K71" s="43"/>
      <c r="L71" s="150"/>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178"/>
      <c r="J72" s="63"/>
      <c r="K72" s="63"/>
      <c r="L72" s="150"/>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181"/>
      <c r="J76" s="65"/>
      <c r="K76" s="65"/>
      <c r="L76" s="150"/>
      <c r="S76" s="41"/>
      <c r="T76" s="41"/>
      <c r="U76" s="41"/>
      <c r="V76" s="41"/>
      <c r="W76" s="41"/>
      <c r="X76" s="41"/>
      <c r="Y76" s="41"/>
      <c r="Z76" s="41"/>
      <c r="AA76" s="41"/>
      <c r="AB76" s="41"/>
      <c r="AC76" s="41"/>
      <c r="AD76" s="41"/>
      <c r="AE76" s="41"/>
    </row>
    <row r="77" s="2" customFormat="1" ht="24.96" customHeight="1">
      <c r="A77" s="41"/>
      <c r="B77" s="42"/>
      <c r="C77" s="26" t="s">
        <v>136</v>
      </c>
      <c r="D77" s="43"/>
      <c r="E77" s="43"/>
      <c r="F77" s="43"/>
      <c r="G77" s="43"/>
      <c r="H77" s="43"/>
      <c r="I77" s="149"/>
      <c r="J77" s="43"/>
      <c r="K77" s="43"/>
      <c r="L77" s="150"/>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149"/>
      <c r="J78" s="43"/>
      <c r="K78" s="43"/>
      <c r="L78" s="150"/>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149"/>
      <c r="J79" s="43"/>
      <c r="K79" s="43"/>
      <c r="L79" s="150"/>
      <c r="S79" s="41"/>
      <c r="T79" s="41"/>
      <c r="U79" s="41"/>
      <c r="V79" s="41"/>
      <c r="W79" s="41"/>
      <c r="X79" s="41"/>
      <c r="Y79" s="41"/>
      <c r="Z79" s="41"/>
      <c r="AA79" s="41"/>
      <c r="AB79" s="41"/>
      <c r="AC79" s="41"/>
      <c r="AD79" s="41"/>
      <c r="AE79" s="41"/>
    </row>
    <row r="80" s="2" customFormat="1" ht="16.5" customHeight="1">
      <c r="A80" s="41"/>
      <c r="B80" s="42"/>
      <c r="C80" s="43"/>
      <c r="D80" s="43"/>
      <c r="E80" s="182" t="str">
        <f>E7</f>
        <v>ZŠ K.H.Máchy v Doksech stavební úpravy sociálních zařízení</v>
      </c>
      <c r="F80" s="35"/>
      <c r="G80" s="35"/>
      <c r="H80" s="35"/>
      <c r="I80" s="149"/>
      <c r="J80" s="43"/>
      <c r="K80" s="43"/>
      <c r="L80" s="150"/>
      <c r="S80" s="41"/>
      <c r="T80" s="41"/>
      <c r="U80" s="41"/>
      <c r="V80" s="41"/>
      <c r="W80" s="41"/>
      <c r="X80" s="41"/>
      <c r="Y80" s="41"/>
      <c r="Z80" s="41"/>
      <c r="AA80" s="41"/>
      <c r="AB80" s="41"/>
      <c r="AC80" s="41"/>
      <c r="AD80" s="41"/>
      <c r="AE80" s="41"/>
    </row>
    <row r="81" s="1" customFormat="1" ht="12" customHeight="1">
      <c r="B81" s="24"/>
      <c r="C81" s="35" t="s">
        <v>112</v>
      </c>
      <c r="D81" s="25"/>
      <c r="E81" s="25"/>
      <c r="F81" s="25"/>
      <c r="G81" s="25"/>
      <c r="H81" s="25"/>
      <c r="I81" s="141"/>
      <c r="J81" s="25"/>
      <c r="K81" s="25"/>
      <c r="L81" s="23"/>
    </row>
    <row r="82" s="2" customFormat="1" ht="16.5" customHeight="1">
      <c r="A82" s="41"/>
      <c r="B82" s="42"/>
      <c r="C82" s="43"/>
      <c r="D82" s="43"/>
      <c r="E82" s="182" t="s">
        <v>113</v>
      </c>
      <c r="F82" s="43"/>
      <c r="G82" s="43"/>
      <c r="H82" s="43"/>
      <c r="I82" s="149"/>
      <c r="J82" s="43"/>
      <c r="K82" s="43"/>
      <c r="L82" s="150"/>
      <c r="S82" s="41"/>
      <c r="T82" s="41"/>
      <c r="U82" s="41"/>
      <c r="V82" s="41"/>
      <c r="W82" s="41"/>
      <c r="X82" s="41"/>
      <c r="Y82" s="41"/>
      <c r="Z82" s="41"/>
      <c r="AA82" s="41"/>
      <c r="AB82" s="41"/>
      <c r="AC82" s="41"/>
      <c r="AD82" s="41"/>
      <c r="AE82" s="41"/>
    </row>
    <row r="83" s="2" customFormat="1" ht="12" customHeight="1">
      <c r="A83" s="41"/>
      <c r="B83" s="42"/>
      <c r="C83" s="35" t="s">
        <v>114</v>
      </c>
      <c r="D83" s="43"/>
      <c r="E83" s="43"/>
      <c r="F83" s="43"/>
      <c r="G83" s="43"/>
      <c r="H83" s="43"/>
      <c r="I83" s="149"/>
      <c r="J83" s="43"/>
      <c r="K83" s="43"/>
      <c r="L83" s="150"/>
      <c r="S83" s="41"/>
      <c r="T83" s="41"/>
      <c r="U83" s="41"/>
      <c r="V83" s="41"/>
      <c r="W83" s="41"/>
      <c r="X83" s="41"/>
      <c r="Y83" s="41"/>
      <c r="Z83" s="41"/>
      <c r="AA83" s="41"/>
      <c r="AB83" s="41"/>
      <c r="AC83" s="41"/>
      <c r="AD83" s="41"/>
      <c r="AE83" s="41"/>
    </row>
    <row r="84" s="2" customFormat="1" ht="16.5" customHeight="1">
      <c r="A84" s="41"/>
      <c r="B84" s="42"/>
      <c r="C84" s="43"/>
      <c r="D84" s="43"/>
      <c r="E84" s="72" t="str">
        <f>E11</f>
        <v>D.1.1.4.3 - Vzduchotechnika</v>
      </c>
      <c r="F84" s="43"/>
      <c r="G84" s="43"/>
      <c r="H84" s="43"/>
      <c r="I84" s="149"/>
      <c r="J84" s="43"/>
      <c r="K84" s="43"/>
      <c r="L84" s="150"/>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149"/>
      <c r="J85" s="43"/>
      <c r="K85" s="43"/>
      <c r="L85" s="150"/>
      <c r="S85" s="41"/>
      <c r="T85" s="41"/>
      <c r="U85" s="41"/>
      <c r="V85" s="41"/>
      <c r="W85" s="41"/>
      <c r="X85" s="41"/>
      <c r="Y85" s="41"/>
      <c r="Z85" s="41"/>
      <c r="AA85" s="41"/>
      <c r="AB85" s="41"/>
      <c r="AC85" s="41"/>
      <c r="AD85" s="41"/>
      <c r="AE85" s="41"/>
    </row>
    <row r="86" s="2" customFormat="1" ht="12" customHeight="1">
      <c r="A86" s="41"/>
      <c r="B86" s="42"/>
      <c r="C86" s="35" t="s">
        <v>21</v>
      </c>
      <c r="D86" s="43"/>
      <c r="E86" s="43"/>
      <c r="F86" s="30" t="str">
        <f>F14</f>
        <v>Doksy</v>
      </c>
      <c r="G86" s="43"/>
      <c r="H86" s="43"/>
      <c r="I86" s="152" t="s">
        <v>23</v>
      </c>
      <c r="J86" s="75" t="str">
        <f>IF(J14="","",J14)</f>
        <v>30. 7. 2019</v>
      </c>
      <c r="K86" s="43"/>
      <c r="L86" s="150"/>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149"/>
      <c r="J87" s="43"/>
      <c r="K87" s="43"/>
      <c r="L87" s="150"/>
      <c r="S87" s="41"/>
      <c r="T87" s="41"/>
      <c r="U87" s="41"/>
      <c r="V87" s="41"/>
      <c r="W87" s="41"/>
      <c r="X87" s="41"/>
      <c r="Y87" s="41"/>
      <c r="Z87" s="41"/>
      <c r="AA87" s="41"/>
      <c r="AB87" s="41"/>
      <c r="AC87" s="41"/>
      <c r="AD87" s="41"/>
      <c r="AE87" s="41"/>
    </row>
    <row r="88" s="2" customFormat="1" ht="58.2" customHeight="1">
      <c r="A88" s="41"/>
      <c r="B88" s="42"/>
      <c r="C88" s="35" t="s">
        <v>25</v>
      </c>
      <c r="D88" s="43"/>
      <c r="E88" s="43"/>
      <c r="F88" s="30" t="str">
        <f>E17</f>
        <v>Město Doksy náměstí Republiky 193 472 01 Doksy</v>
      </c>
      <c r="G88" s="43"/>
      <c r="H88" s="43"/>
      <c r="I88" s="152" t="s">
        <v>33</v>
      </c>
      <c r="J88" s="39" t="str">
        <f>E23</f>
        <v>BKN,spol.s r.o.Vladislavova 29/I,566 01Vysoké Mýto</v>
      </c>
      <c r="K88" s="43"/>
      <c r="L88" s="150"/>
      <c r="S88" s="41"/>
      <c r="T88" s="41"/>
      <c r="U88" s="41"/>
      <c r="V88" s="41"/>
      <c r="W88" s="41"/>
      <c r="X88" s="41"/>
      <c r="Y88" s="41"/>
      <c r="Z88" s="41"/>
      <c r="AA88" s="41"/>
      <c r="AB88" s="41"/>
      <c r="AC88" s="41"/>
      <c r="AD88" s="41"/>
      <c r="AE88" s="41"/>
    </row>
    <row r="89" s="2" customFormat="1" ht="15.15" customHeight="1">
      <c r="A89" s="41"/>
      <c r="B89" s="42"/>
      <c r="C89" s="35" t="s">
        <v>31</v>
      </c>
      <c r="D89" s="43"/>
      <c r="E89" s="43"/>
      <c r="F89" s="30" t="str">
        <f>IF(E20="","",E20)</f>
        <v>Vyplň údaj</v>
      </c>
      <c r="G89" s="43"/>
      <c r="H89" s="43"/>
      <c r="I89" s="152" t="s">
        <v>38</v>
      </c>
      <c r="J89" s="39" t="str">
        <f>E26</f>
        <v xml:space="preserve"> </v>
      </c>
      <c r="K89" s="43"/>
      <c r="L89" s="150"/>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149"/>
      <c r="J90" s="43"/>
      <c r="K90" s="43"/>
      <c r="L90" s="150"/>
      <c r="S90" s="41"/>
      <c r="T90" s="41"/>
      <c r="U90" s="41"/>
      <c r="V90" s="41"/>
      <c r="W90" s="41"/>
      <c r="X90" s="41"/>
      <c r="Y90" s="41"/>
      <c r="Z90" s="41"/>
      <c r="AA90" s="41"/>
      <c r="AB90" s="41"/>
      <c r="AC90" s="41"/>
      <c r="AD90" s="41"/>
      <c r="AE90" s="41"/>
    </row>
    <row r="91" s="11" customFormat="1" ht="29.28" customHeight="1">
      <c r="A91" s="201"/>
      <c r="B91" s="202"/>
      <c r="C91" s="203" t="s">
        <v>137</v>
      </c>
      <c r="D91" s="204" t="s">
        <v>61</v>
      </c>
      <c r="E91" s="204" t="s">
        <v>57</v>
      </c>
      <c r="F91" s="204" t="s">
        <v>58</v>
      </c>
      <c r="G91" s="204" t="s">
        <v>138</v>
      </c>
      <c r="H91" s="204" t="s">
        <v>139</v>
      </c>
      <c r="I91" s="205" t="s">
        <v>140</v>
      </c>
      <c r="J91" s="204" t="s">
        <v>118</v>
      </c>
      <c r="K91" s="206" t="s">
        <v>141</v>
      </c>
      <c r="L91" s="207"/>
      <c r="M91" s="95" t="s">
        <v>19</v>
      </c>
      <c r="N91" s="96" t="s">
        <v>46</v>
      </c>
      <c r="O91" s="96" t="s">
        <v>142</v>
      </c>
      <c r="P91" s="96" t="s">
        <v>143</v>
      </c>
      <c r="Q91" s="96" t="s">
        <v>144</v>
      </c>
      <c r="R91" s="96" t="s">
        <v>145</v>
      </c>
      <c r="S91" s="96" t="s">
        <v>146</v>
      </c>
      <c r="T91" s="97" t="s">
        <v>147</v>
      </c>
      <c r="U91" s="201"/>
      <c r="V91" s="201"/>
      <c r="W91" s="201"/>
      <c r="X91" s="201"/>
      <c r="Y91" s="201"/>
      <c r="Z91" s="201"/>
      <c r="AA91" s="201"/>
      <c r="AB91" s="201"/>
      <c r="AC91" s="201"/>
      <c r="AD91" s="201"/>
      <c r="AE91" s="201"/>
    </row>
    <row r="92" s="2" customFormat="1" ht="22.8" customHeight="1">
      <c r="A92" s="41"/>
      <c r="B92" s="42"/>
      <c r="C92" s="102" t="s">
        <v>148</v>
      </c>
      <c r="D92" s="43"/>
      <c r="E92" s="43"/>
      <c r="F92" s="43"/>
      <c r="G92" s="43"/>
      <c r="H92" s="43"/>
      <c r="I92" s="149"/>
      <c r="J92" s="208">
        <f>BK92</f>
        <v>0</v>
      </c>
      <c r="K92" s="43"/>
      <c r="L92" s="47"/>
      <c r="M92" s="98"/>
      <c r="N92" s="209"/>
      <c r="O92" s="99"/>
      <c r="P92" s="210">
        <f>P93</f>
        <v>0</v>
      </c>
      <c r="Q92" s="99"/>
      <c r="R92" s="210">
        <f>R93</f>
        <v>0</v>
      </c>
      <c r="S92" s="99"/>
      <c r="T92" s="211">
        <f>T93</f>
        <v>0</v>
      </c>
      <c r="U92" s="41"/>
      <c r="V92" s="41"/>
      <c r="W92" s="41"/>
      <c r="X92" s="41"/>
      <c r="Y92" s="41"/>
      <c r="Z92" s="41"/>
      <c r="AA92" s="41"/>
      <c r="AB92" s="41"/>
      <c r="AC92" s="41"/>
      <c r="AD92" s="41"/>
      <c r="AE92" s="41"/>
      <c r="AT92" s="20" t="s">
        <v>75</v>
      </c>
      <c r="AU92" s="20" t="s">
        <v>119</v>
      </c>
      <c r="BK92" s="212">
        <f>BK93</f>
        <v>0</v>
      </c>
    </row>
    <row r="93" s="12" customFormat="1" ht="25.92" customHeight="1">
      <c r="A93" s="12"/>
      <c r="B93" s="213"/>
      <c r="C93" s="214"/>
      <c r="D93" s="215" t="s">
        <v>75</v>
      </c>
      <c r="E93" s="216" t="s">
        <v>582</v>
      </c>
      <c r="F93" s="216" t="s">
        <v>583</v>
      </c>
      <c r="G93" s="214"/>
      <c r="H93" s="214"/>
      <c r="I93" s="217"/>
      <c r="J93" s="218">
        <f>BK93</f>
        <v>0</v>
      </c>
      <c r="K93" s="214"/>
      <c r="L93" s="219"/>
      <c r="M93" s="220"/>
      <c r="N93" s="221"/>
      <c r="O93" s="221"/>
      <c r="P93" s="222">
        <f>P94+P155+P159</f>
        <v>0</v>
      </c>
      <c r="Q93" s="221"/>
      <c r="R93" s="222">
        <f>R94+R155+R159</f>
        <v>0</v>
      </c>
      <c r="S93" s="221"/>
      <c r="T93" s="223">
        <f>T94+T155+T159</f>
        <v>0</v>
      </c>
      <c r="U93" s="12"/>
      <c r="V93" s="12"/>
      <c r="W93" s="12"/>
      <c r="X93" s="12"/>
      <c r="Y93" s="12"/>
      <c r="Z93" s="12"/>
      <c r="AA93" s="12"/>
      <c r="AB93" s="12"/>
      <c r="AC93" s="12"/>
      <c r="AD93" s="12"/>
      <c r="AE93" s="12"/>
      <c r="AR93" s="224" t="s">
        <v>86</v>
      </c>
      <c r="AT93" s="225" t="s">
        <v>75</v>
      </c>
      <c r="AU93" s="225" t="s">
        <v>76</v>
      </c>
      <c r="AY93" s="224" t="s">
        <v>151</v>
      </c>
      <c r="BK93" s="226">
        <f>BK94+BK155+BK159</f>
        <v>0</v>
      </c>
    </row>
    <row r="94" s="12" customFormat="1" ht="22.8" customHeight="1">
      <c r="A94" s="12"/>
      <c r="B94" s="213"/>
      <c r="C94" s="214"/>
      <c r="D94" s="215" t="s">
        <v>75</v>
      </c>
      <c r="E94" s="227" t="s">
        <v>1755</v>
      </c>
      <c r="F94" s="227" t="s">
        <v>99</v>
      </c>
      <c r="G94" s="214"/>
      <c r="H94" s="214"/>
      <c r="I94" s="217"/>
      <c r="J94" s="228">
        <f>BK94</f>
        <v>0</v>
      </c>
      <c r="K94" s="214"/>
      <c r="L94" s="219"/>
      <c r="M94" s="220"/>
      <c r="N94" s="221"/>
      <c r="O94" s="221"/>
      <c r="P94" s="222">
        <f>P95+P129+P142</f>
        <v>0</v>
      </c>
      <c r="Q94" s="221"/>
      <c r="R94" s="222">
        <f>R95+R129+R142</f>
        <v>0</v>
      </c>
      <c r="S94" s="221"/>
      <c r="T94" s="223">
        <f>T95+T129+T142</f>
        <v>0</v>
      </c>
      <c r="U94" s="12"/>
      <c r="V94" s="12"/>
      <c r="W94" s="12"/>
      <c r="X94" s="12"/>
      <c r="Y94" s="12"/>
      <c r="Z94" s="12"/>
      <c r="AA94" s="12"/>
      <c r="AB94" s="12"/>
      <c r="AC94" s="12"/>
      <c r="AD94" s="12"/>
      <c r="AE94" s="12"/>
      <c r="AR94" s="224" t="s">
        <v>86</v>
      </c>
      <c r="AT94" s="225" t="s">
        <v>75</v>
      </c>
      <c r="AU94" s="225" t="s">
        <v>83</v>
      </c>
      <c r="AY94" s="224" t="s">
        <v>151</v>
      </c>
      <c r="BK94" s="226">
        <f>BK95+BK129+BK142</f>
        <v>0</v>
      </c>
    </row>
    <row r="95" s="12" customFormat="1" ht="20.88" customHeight="1">
      <c r="A95" s="12"/>
      <c r="B95" s="213"/>
      <c r="C95" s="214"/>
      <c r="D95" s="215" t="s">
        <v>75</v>
      </c>
      <c r="E95" s="227" t="s">
        <v>1756</v>
      </c>
      <c r="F95" s="227" t="s">
        <v>1757</v>
      </c>
      <c r="G95" s="214"/>
      <c r="H95" s="214"/>
      <c r="I95" s="217"/>
      <c r="J95" s="228">
        <f>BK95</f>
        <v>0</v>
      </c>
      <c r="K95" s="214"/>
      <c r="L95" s="219"/>
      <c r="M95" s="220"/>
      <c r="N95" s="221"/>
      <c r="O95" s="221"/>
      <c r="P95" s="222">
        <f>SUM(P96:P128)</f>
        <v>0</v>
      </c>
      <c r="Q95" s="221"/>
      <c r="R95" s="222">
        <f>SUM(R96:R128)</f>
        <v>0</v>
      </c>
      <c r="S95" s="221"/>
      <c r="T95" s="223">
        <f>SUM(T96:T128)</f>
        <v>0</v>
      </c>
      <c r="U95" s="12"/>
      <c r="V95" s="12"/>
      <c r="W95" s="12"/>
      <c r="X95" s="12"/>
      <c r="Y95" s="12"/>
      <c r="Z95" s="12"/>
      <c r="AA95" s="12"/>
      <c r="AB95" s="12"/>
      <c r="AC95" s="12"/>
      <c r="AD95" s="12"/>
      <c r="AE95" s="12"/>
      <c r="AR95" s="224" t="s">
        <v>86</v>
      </c>
      <c r="AT95" s="225" t="s">
        <v>75</v>
      </c>
      <c r="AU95" s="225" t="s">
        <v>86</v>
      </c>
      <c r="AY95" s="224" t="s">
        <v>151</v>
      </c>
      <c r="BK95" s="226">
        <f>SUM(BK96:BK128)</f>
        <v>0</v>
      </c>
    </row>
    <row r="96" s="2" customFormat="1" ht="24" customHeight="1">
      <c r="A96" s="41"/>
      <c r="B96" s="42"/>
      <c r="C96" s="229" t="s">
        <v>83</v>
      </c>
      <c r="D96" s="229" t="s">
        <v>154</v>
      </c>
      <c r="E96" s="230" t="s">
        <v>1758</v>
      </c>
      <c r="F96" s="231" t="s">
        <v>1759</v>
      </c>
      <c r="G96" s="232" t="s">
        <v>164</v>
      </c>
      <c r="H96" s="233">
        <v>3</v>
      </c>
      <c r="I96" s="234"/>
      <c r="J96" s="235">
        <f>ROUND(I96*H96,2)</f>
        <v>0</v>
      </c>
      <c r="K96" s="231" t="s">
        <v>165</v>
      </c>
      <c r="L96" s="47"/>
      <c r="M96" s="236" t="s">
        <v>19</v>
      </c>
      <c r="N96" s="237" t="s">
        <v>47</v>
      </c>
      <c r="O96" s="87"/>
      <c r="P96" s="238">
        <f>O96*H96</f>
        <v>0</v>
      </c>
      <c r="Q96" s="238">
        <v>0</v>
      </c>
      <c r="R96" s="238">
        <f>Q96*H96</f>
        <v>0</v>
      </c>
      <c r="S96" s="238">
        <v>0</v>
      </c>
      <c r="T96" s="239">
        <f>S96*H96</f>
        <v>0</v>
      </c>
      <c r="U96" s="41"/>
      <c r="V96" s="41"/>
      <c r="W96" s="41"/>
      <c r="X96" s="41"/>
      <c r="Y96" s="41"/>
      <c r="Z96" s="41"/>
      <c r="AA96" s="41"/>
      <c r="AB96" s="41"/>
      <c r="AC96" s="41"/>
      <c r="AD96" s="41"/>
      <c r="AE96" s="41"/>
      <c r="AR96" s="240" t="s">
        <v>266</v>
      </c>
      <c r="AT96" s="240" t="s">
        <v>154</v>
      </c>
      <c r="AU96" s="240" t="s">
        <v>152</v>
      </c>
      <c r="AY96" s="20" t="s">
        <v>151</v>
      </c>
      <c r="BE96" s="241">
        <f>IF(N96="základní",J96,0)</f>
        <v>0</v>
      </c>
      <c r="BF96" s="241">
        <f>IF(N96="snížená",J96,0)</f>
        <v>0</v>
      </c>
      <c r="BG96" s="241">
        <f>IF(N96="zákl. přenesená",J96,0)</f>
        <v>0</v>
      </c>
      <c r="BH96" s="241">
        <f>IF(N96="sníž. přenesená",J96,0)</f>
        <v>0</v>
      </c>
      <c r="BI96" s="241">
        <f>IF(N96="nulová",J96,0)</f>
        <v>0</v>
      </c>
      <c r="BJ96" s="20" t="s">
        <v>83</v>
      </c>
      <c r="BK96" s="241">
        <f>ROUND(I96*H96,2)</f>
        <v>0</v>
      </c>
      <c r="BL96" s="20" t="s">
        <v>266</v>
      </c>
      <c r="BM96" s="240" t="s">
        <v>1760</v>
      </c>
    </row>
    <row r="97" s="13" customFormat="1">
      <c r="A97" s="13"/>
      <c r="B97" s="242"/>
      <c r="C97" s="243"/>
      <c r="D97" s="244" t="s">
        <v>160</v>
      </c>
      <c r="E97" s="245" t="s">
        <v>19</v>
      </c>
      <c r="F97" s="246" t="s">
        <v>1761</v>
      </c>
      <c r="G97" s="243"/>
      <c r="H97" s="247">
        <v>3</v>
      </c>
      <c r="I97" s="248"/>
      <c r="J97" s="243"/>
      <c r="K97" s="243"/>
      <c r="L97" s="249"/>
      <c r="M97" s="250"/>
      <c r="N97" s="251"/>
      <c r="O97" s="251"/>
      <c r="P97" s="251"/>
      <c r="Q97" s="251"/>
      <c r="R97" s="251"/>
      <c r="S97" s="251"/>
      <c r="T97" s="252"/>
      <c r="U97" s="13"/>
      <c r="V97" s="13"/>
      <c r="W97" s="13"/>
      <c r="X97" s="13"/>
      <c r="Y97" s="13"/>
      <c r="Z97" s="13"/>
      <c r="AA97" s="13"/>
      <c r="AB97" s="13"/>
      <c r="AC97" s="13"/>
      <c r="AD97" s="13"/>
      <c r="AE97" s="13"/>
      <c r="AT97" s="253" t="s">
        <v>160</v>
      </c>
      <c r="AU97" s="253" t="s">
        <v>152</v>
      </c>
      <c r="AV97" s="13" t="s">
        <v>86</v>
      </c>
      <c r="AW97" s="13" t="s">
        <v>37</v>
      </c>
      <c r="AX97" s="13" t="s">
        <v>83</v>
      </c>
      <c r="AY97" s="253" t="s">
        <v>151</v>
      </c>
    </row>
    <row r="98" s="2" customFormat="1" ht="24" customHeight="1">
      <c r="A98" s="41"/>
      <c r="B98" s="42"/>
      <c r="C98" s="278" t="s">
        <v>86</v>
      </c>
      <c r="D98" s="278" t="s">
        <v>186</v>
      </c>
      <c r="E98" s="279" t="s">
        <v>1762</v>
      </c>
      <c r="F98" s="280" t="s">
        <v>1763</v>
      </c>
      <c r="G98" s="281" t="s">
        <v>1764</v>
      </c>
      <c r="H98" s="282">
        <v>3</v>
      </c>
      <c r="I98" s="283"/>
      <c r="J98" s="284">
        <f>ROUND(I98*H98,2)</f>
        <v>0</v>
      </c>
      <c r="K98" s="280" t="s">
        <v>19</v>
      </c>
      <c r="L98" s="285"/>
      <c r="M98" s="286" t="s">
        <v>19</v>
      </c>
      <c r="N98" s="287" t="s">
        <v>47</v>
      </c>
      <c r="O98" s="87"/>
      <c r="P98" s="238">
        <f>O98*H98</f>
        <v>0</v>
      </c>
      <c r="Q98" s="238">
        <v>0</v>
      </c>
      <c r="R98" s="238">
        <f>Q98*H98</f>
        <v>0</v>
      </c>
      <c r="S98" s="238">
        <v>0</v>
      </c>
      <c r="T98" s="239">
        <f>S98*H98</f>
        <v>0</v>
      </c>
      <c r="U98" s="41"/>
      <c r="V98" s="41"/>
      <c r="W98" s="41"/>
      <c r="X98" s="41"/>
      <c r="Y98" s="41"/>
      <c r="Z98" s="41"/>
      <c r="AA98" s="41"/>
      <c r="AB98" s="41"/>
      <c r="AC98" s="41"/>
      <c r="AD98" s="41"/>
      <c r="AE98" s="41"/>
      <c r="AR98" s="240" t="s">
        <v>394</v>
      </c>
      <c r="AT98" s="240" t="s">
        <v>186</v>
      </c>
      <c r="AU98" s="240" t="s">
        <v>152</v>
      </c>
      <c r="AY98" s="20" t="s">
        <v>151</v>
      </c>
      <c r="BE98" s="241">
        <f>IF(N98="základní",J98,0)</f>
        <v>0</v>
      </c>
      <c r="BF98" s="241">
        <f>IF(N98="snížená",J98,0)</f>
        <v>0</v>
      </c>
      <c r="BG98" s="241">
        <f>IF(N98="zákl. přenesená",J98,0)</f>
        <v>0</v>
      </c>
      <c r="BH98" s="241">
        <f>IF(N98="sníž. přenesená",J98,0)</f>
        <v>0</v>
      </c>
      <c r="BI98" s="241">
        <f>IF(N98="nulová",J98,0)</f>
        <v>0</v>
      </c>
      <c r="BJ98" s="20" t="s">
        <v>83</v>
      </c>
      <c r="BK98" s="241">
        <f>ROUND(I98*H98,2)</f>
        <v>0</v>
      </c>
      <c r="BL98" s="20" t="s">
        <v>266</v>
      </c>
      <c r="BM98" s="240" t="s">
        <v>1765</v>
      </c>
    </row>
    <row r="99" s="2" customFormat="1" ht="24" customHeight="1">
      <c r="A99" s="41"/>
      <c r="B99" s="42"/>
      <c r="C99" s="229" t="s">
        <v>152</v>
      </c>
      <c r="D99" s="229" t="s">
        <v>154</v>
      </c>
      <c r="E99" s="230" t="s">
        <v>1766</v>
      </c>
      <c r="F99" s="231" t="s">
        <v>1767</v>
      </c>
      <c r="G99" s="232" t="s">
        <v>164</v>
      </c>
      <c r="H99" s="233">
        <v>3</v>
      </c>
      <c r="I99" s="234"/>
      <c r="J99" s="235">
        <f>ROUND(I99*H99,2)</f>
        <v>0</v>
      </c>
      <c r="K99" s="231" t="s">
        <v>165</v>
      </c>
      <c r="L99" s="47"/>
      <c r="M99" s="236" t="s">
        <v>19</v>
      </c>
      <c r="N99" s="237" t="s">
        <v>47</v>
      </c>
      <c r="O99" s="87"/>
      <c r="P99" s="238">
        <f>O99*H99</f>
        <v>0</v>
      </c>
      <c r="Q99" s="238">
        <v>0</v>
      </c>
      <c r="R99" s="238">
        <f>Q99*H99</f>
        <v>0</v>
      </c>
      <c r="S99" s="238">
        <v>0</v>
      </c>
      <c r="T99" s="239">
        <f>S99*H99</f>
        <v>0</v>
      </c>
      <c r="U99" s="41"/>
      <c r="V99" s="41"/>
      <c r="W99" s="41"/>
      <c r="X99" s="41"/>
      <c r="Y99" s="41"/>
      <c r="Z99" s="41"/>
      <c r="AA99" s="41"/>
      <c r="AB99" s="41"/>
      <c r="AC99" s="41"/>
      <c r="AD99" s="41"/>
      <c r="AE99" s="41"/>
      <c r="AR99" s="240" t="s">
        <v>266</v>
      </c>
      <c r="AT99" s="240" t="s">
        <v>154</v>
      </c>
      <c r="AU99" s="240" t="s">
        <v>152</v>
      </c>
      <c r="AY99" s="20" t="s">
        <v>151</v>
      </c>
      <c r="BE99" s="241">
        <f>IF(N99="základní",J99,0)</f>
        <v>0</v>
      </c>
      <c r="BF99" s="241">
        <f>IF(N99="snížená",J99,0)</f>
        <v>0</v>
      </c>
      <c r="BG99" s="241">
        <f>IF(N99="zákl. přenesená",J99,0)</f>
        <v>0</v>
      </c>
      <c r="BH99" s="241">
        <f>IF(N99="sníž. přenesená",J99,0)</f>
        <v>0</v>
      </c>
      <c r="BI99" s="241">
        <f>IF(N99="nulová",J99,0)</f>
        <v>0</v>
      </c>
      <c r="BJ99" s="20" t="s">
        <v>83</v>
      </c>
      <c r="BK99" s="241">
        <f>ROUND(I99*H99,2)</f>
        <v>0</v>
      </c>
      <c r="BL99" s="20" t="s">
        <v>266</v>
      </c>
      <c r="BM99" s="240" t="s">
        <v>1768</v>
      </c>
    </row>
    <row r="100" s="13" customFormat="1">
      <c r="A100" s="13"/>
      <c r="B100" s="242"/>
      <c r="C100" s="243"/>
      <c r="D100" s="244" t="s">
        <v>160</v>
      </c>
      <c r="E100" s="245" t="s">
        <v>19</v>
      </c>
      <c r="F100" s="246" t="s">
        <v>1769</v>
      </c>
      <c r="G100" s="243"/>
      <c r="H100" s="247">
        <v>3</v>
      </c>
      <c r="I100" s="248"/>
      <c r="J100" s="243"/>
      <c r="K100" s="243"/>
      <c r="L100" s="249"/>
      <c r="M100" s="250"/>
      <c r="N100" s="251"/>
      <c r="O100" s="251"/>
      <c r="P100" s="251"/>
      <c r="Q100" s="251"/>
      <c r="R100" s="251"/>
      <c r="S100" s="251"/>
      <c r="T100" s="252"/>
      <c r="U100" s="13"/>
      <c r="V100" s="13"/>
      <c r="W100" s="13"/>
      <c r="X100" s="13"/>
      <c r="Y100" s="13"/>
      <c r="Z100" s="13"/>
      <c r="AA100" s="13"/>
      <c r="AB100" s="13"/>
      <c r="AC100" s="13"/>
      <c r="AD100" s="13"/>
      <c r="AE100" s="13"/>
      <c r="AT100" s="253" t="s">
        <v>160</v>
      </c>
      <c r="AU100" s="253" t="s">
        <v>152</v>
      </c>
      <c r="AV100" s="13" t="s">
        <v>86</v>
      </c>
      <c r="AW100" s="13" t="s">
        <v>37</v>
      </c>
      <c r="AX100" s="13" t="s">
        <v>83</v>
      </c>
      <c r="AY100" s="253" t="s">
        <v>151</v>
      </c>
    </row>
    <row r="101" s="2" customFormat="1" ht="16.5" customHeight="1">
      <c r="A101" s="41"/>
      <c r="B101" s="42"/>
      <c r="C101" s="278" t="s">
        <v>158</v>
      </c>
      <c r="D101" s="278" t="s">
        <v>186</v>
      </c>
      <c r="E101" s="279" t="s">
        <v>1770</v>
      </c>
      <c r="F101" s="280" t="s">
        <v>1771</v>
      </c>
      <c r="G101" s="281" t="s">
        <v>1764</v>
      </c>
      <c r="H101" s="282">
        <v>3</v>
      </c>
      <c r="I101" s="283"/>
      <c r="J101" s="284">
        <f>ROUND(I101*H101,2)</f>
        <v>0</v>
      </c>
      <c r="K101" s="280" t="s">
        <v>19</v>
      </c>
      <c r="L101" s="285"/>
      <c r="M101" s="286" t="s">
        <v>19</v>
      </c>
      <c r="N101" s="287" t="s">
        <v>47</v>
      </c>
      <c r="O101" s="87"/>
      <c r="P101" s="238">
        <f>O101*H101</f>
        <v>0</v>
      </c>
      <c r="Q101" s="238">
        <v>0</v>
      </c>
      <c r="R101" s="238">
        <f>Q101*H101</f>
        <v>0</v>
      </c>
      <c r="S101" s="238">
        <v>0</v>
      </c>
      <c r="T101" s="239">
        <f>S101*H101</f>
        <v>0</v>
      </c>
      <c r="U101" s="41"/>
      <c r="V101" s="41"/>
      <c r="W101" s="41"/>
      <c r="X101" s="41"/>
      <c r="Y101" s="41"/>
      <c r="Z101" s="41"/>
      <c r="AA101" s="41"/>
      <c r="AB101" s="41"/>
      <c r="AC101" s="41"/>
      <c r="AD101" s="41"/>
      <c r="AE101" s="41"/>
      <c r="AR101" s="240" t="s">
        <v>394</v>
      </c>
      <c r="AT101" s="240" t="s">
        <v>186</v>
      </c>
      <c r="AU101" s="240" t="s">
        <v>152</v>
      </c>
      <c r="AY101" s="20" t="s">
        <v>151</v>
      </c>
      <c r="BE101" s="241">
        <f>IF(N101="základní",J101,0)</f>
        <v>0</v>
      </c>
      <c r="BF101" s="241">
        <f>IF(N101="snížená",J101,0)</f>
        <v>0</v>
      </c>
      <c r="BG101" s="241">
        <f>IF(N101="zákl. přenesená",J101,0)</f>
        <v>0</v>
      </c>
      <c r="BH101" s="241">
        <f>IF(N101="sníž. přenesená",J101,0)</f>
        <v>0</v>
      </c>
      <c r="BI101" s="241">
        <f>IF(N101="nulová",J101,0)</f>
        <v>0</v>
      </c>
      <c r="BJ101" s="20" t="s">
        <v>83</v>
      </c>
      <c r="BK101" s="241">
        <f>ROUND(I101*H101,2)</f>
        <v>0</v>
      </c>
      <c r="BL101" s="20" t="s">
        <v>266</v>
      </c>
      <c r="BM101" s="240" t="s">
        <v>1772</v>
      </c>
    </row>
    <row r="102" s="2" customFormat="1" ht="16.5" customHeight="1">
      <c r="A102" s="41"/>
      <c r="B102" s="42"/>
      <c r="C102" s="229" t="s">
        <v>185</v>
      </c>
      <c r="D102" s="229" t="s">
        <v>154</v>
      </c>
      <c r="E102" s="230" t="s">
        <v>1773</v>
      </c>
      <c r="F102" s="231" t="s">
        <v>1774</v>
      </c>
      <c r="G102" s="232" t="s">
        <v>164</v>
      </c>
      <c r="H102" s="233">
        <v>6</v>
      </c>
      <c r="I102" s="234"/>
      <c r="J102" s="235">
        <f>ROUND(I102*H102,2)</f>
        <v>0</v>
      </c>
      <c r="K102" s="231" t="s">
        <v>165</v>
      </c>
      <c r="L102" s="47"/>
      <c r="M102" s="236" t="s">
        <v>19</v>
      </c>
      <c r="N102" s="237" t="s">
        <v>47</v>
      </c>
      <c r="O102" s="87"/>
      <c r="P102" s="238">
        <f>O102*H102</f>
        <v>0</v>
      </c>
      <c r="Q102" s="238">
        <v>0</v>
      </c>
      <c r="R102" s="238">
        <f>Q102*H102</f>
        <v>0</v>
      </c>
      <c r="S102" s="238">
        <v>0</v>
      </c>
      <c r="T102" s="239">
        <f>S102*H102</f>
        <v>0</v>
      </c>
      <c r="U102" s="41"/>
      <c r="V102" s="41"/>
      <c r="W102" s="41"/>
      <c r="X102" s="41"/>
      <c r="Y102" s="41"/>
      <c r="Z102" s="41"/>
      <c r="AA102" s="41"/>
      <c r="AB102" s="41"/>
      <c r="AC102" s="41"/>
      <c r="AD102" s="41"/>
      <c r="AE102" s="41"/>
      <c r="AR102" s="240" t="s">
        <v>266</v>
      </c>
      <c r="AT102" s="240" t="s">
        <v>154</v>
      </c>
      <c r="AU102" s="240" t="s">
        <v>152</v>
      </c>
      <c r="AY102" s="20" t="s">
        <v>151</v>
      </c>
      <c r="BE102" s="241">
        <f>IF(N102="základní",J102,0)</f>
        <v>0</v>
      </c>
      <c r="BF102" s="241">
        <f>IF(N102="snížená",J102,0)</f>
        <v>0</v>
      </c>
      <c r="BG102" s="241">
        <f>IF(N102="zákl. přenesená",J102,0)</f>
        <v>0</v>
      </c>
      <c r="BH102" s="241">
        <f>IF(N102="sníž. přenesená",J102,0)</f>
        <v>0</v>
      </c>
      <c r="BI102" s="241">
        <f>IF(N102="nulová",J102,0)</f>
        <v>0</v>
      </c>
      <c r="BJ102" s="20" t="s">
        <v>83</v>
      </c>
      <c r="BK102" s="241">
        <f>ROUND(I102*H102,2)</f>
        <v>0</v>
      </c>
      <c r="BL102" s="20" t="s">
        <v>266</v>
      </c>
      <c r="BM102" s="240" t="s">
        <v>1775</v>
      </c>
    </row>
    <row r="103" s="13" customFormat="1">
      <c r="A103" s="13"/>
      <c r="B103" s="242"/>
      <c r="C103" s="243"/>
      <c r="D103" s="244" t="s">
        <v>160</v>
      </c>
      <c r="E103" s="245" t="s">
        <v>19</v>
      </c>
      <c r="F103" s="246" t="s">
        <v>1776</v>
      </c>
      <c r="G103" s="243"/>
      <c r="H103" s="247">
        <v>6</v>
      </c>
      <c r="I103" s="248"/>
      <c r="J103" s="243"/>
      <c r="K103" s="243"/>
      <c r="L103" s="249"/>
      <c r="M103" s="250"/>
      <c r="N103" s="251"/>
      <c r="O103" s="251"/>
      <c r="P103" s="251"/>
      <c r="Q103" s="251"/>
      <c r="R103" s="251"/>
      <c r="S103" s="251"/>
      <c r="T103" s="252"/>
      <c r="U103" s="13"/>
      <c r="V103" s="13"/>
      <c r="W103" s="13"/>
      <c r="X103" s="13"/>
      <c r="Y103" s="13"/>
      <c r="Z103" s="13"/>
      <c r="AA103" s="13"/>
      <c r="AB103" s="13"/>
      <c r="AC103" s="13"/>
      <c r="AD103" s="13"/>
      <c r="AE103" s="13"/>
      <c r="AT103" s="253" t="s">
        <v>160</v>
      </c>
      <c r="AU103" s="253" t="s">
        <v>152</v>
      </c>
      <c r="AV103" s="13" t="s">
        <v>86</v>
      </c>
      <c r="AW103" s="13" t="s">
        <v>37</v>
      </c>
      <c r="AX103" s="13" t="s">
        <v>83</v>
      </c>
      <c r="AY103" s="253" t="s">
        <v>151</v>
      </c>
    </row>
    <row r="104" s="2" customFormat="1" ht="16.5" customHeight="1">
      <c r="A104" s="41"/>
      <c r="B104" s="42"/>
      <c r="C104" s="278" t="s">
        <v>192</v>
      </c>
      <c r="D104" s="278" t="s">
        <v>186</v>
      </c>
      <c r="E104" s="279" t="s">
        <v>1777</v>
      </c>
      <c r="F104" s="280" t="s">
        <v>1778</v>
      </c>
      <c r="G104" s="281" t="s">
        <v>1764</v>
      </c>
      <c r="H104" s="282">
        <v>6</v>
      </c>
      <c r="I104" s="283"/>
      <c r="J104" s="284">
        <f>ROUND(I104*H104,2)</f>
        <v>0</v>
      </c>
      <c r="K104" s="280" t="s">
        <v>19</v>
      </c>
      <c r="L104" s="285"/>
      <c r="M104" s="286" t="s">
        <v>19</v>
      </c>
      <c r="N104" s="287" t="s">
        <v>47</v>
      </c>
      <c r="O104" s="87"/>
      <c r="P104" s="238">
        <f>O104*H104</f>
        <v>0</v>
      </c>
      <c r="Q104" s="238">
        <v>0</v>
      </c>
      <c r="R104" s="238">
        <f>Q104*H104</f>
        <v>0</v>
      </c>
      <c r="S104" s="238">
        <v>0</v>
      </c>
      <c r="T104" s="239">
        <f>S104*H104</f>
        <v>0</v>
      </c>
      <c r="U104" s="41"/>
      <c r="V104" s="41"/>
      <c r="W104" s="41"/>
      <c r="X104" s="41"/>
      <c r="Y104" s="41"/>
      <c r="Z104" s="41"/>
      <c r="AA104" s="41"/>
      <c r="AB104" s="41"/>
      <c r="AC104" s="41"/>
      <c r="AD104" s="41"/>
      <c r="AE104" s="41"/>
      <c r="AR104" s="240" t="s">
        <v>394</v>
      </c>
      <c r="AT104" s="240" t="s">
        <v>186</v>
      </c>
      <c r="AU104" s="240" t="s">
        <v>152</v>
      </c>
      <c r="AY104" s="20" t="s">
        <v>151</v>
      </c>
      <c r="BE104" s="241">
        <f>IF(N104="základní",J104,0)</f>
        <v>0</v>
      </c>
      <c r="BF104" s="241">
        <f>IF(N104="snížená",J104,0)</f>
        <v>0</v>
      </c>
      <c r="BG104" s="241">
        <f>IF(N104="zákl. přenesená",J104,0)</f>
        <v>0</v>
      </c>
      <c r="BH104" s="241">
        <f>IF(N104="sníž. přenesená",J104,0)</f>
        <v>0</v>
      </c>
      <c r="BI104" s="241">
        <f>IF(N104="nulová",J104,0)</f>
        <v>0</v>
      </c>
      <c r="BJ104" s="20" t="s">
        <v>83</v>
      </c>
      <c r="BK104" s="241">
        <f>ROUND(I104*H104,2)</f>
        <v>0</v>
      </c>
      <c r="BL104" s="20" t="s">
        <v>266</v>
      </c>
      <c r="BM104" s="240" t="s">
        <v>1779</v>
      </c>
    </row>
    <row r="105" s="2" customFormat="1" ht="24" customHeight="1">
      <c r="A105" s="41"/>
      <c r="B105" s="42"/>
      <c r="C105" s="229" t="s">
        <v>198</v>
      </c>
      <c r="D105" s="229" t="s">
        <v>154</v>
      </c>
      <c r="E105" s="230" t="s">
        <v>1780</v>
      </c>
      <c r="F105" s="231" t="s">
        <v>1781</v>
      </c>
      <c r="G105" s="232" t="s">
        <v>164</v>
      </c>
      <c r="H105" s="233">
        <v>3</v>
      </c>
      <c r="I105" s="234"/>
      <c r="J105" s="235">
        <f>ROUND(I105*H105,2)</f>
        <v>0</v>
      </c>
      <c r="K105" s="231" t="s">
        <v>165</v>
      </c>
      <c r="L105" s="47"/>
      <c r="M105" s="236" t="s">
        <v>19</v>
      </c>
      <c r="N105" s="237" t="s">
        <v>47</v>
      </c>
      <c r="O105" s="87"/>
      <c r="P105" s="238">
        <f>O105*H105</f>
        <v>0</v>
      </c>
      <c r="Q105" s="238">
        <v>0</v>
      </c>
      <c r="R105" s="238">
        <f>Q105*H105</f>
        <v>0</v>
      </c>
      <c r="S105" s="238">
        <v>0</v>
      </c>
      <c r="T105" s="239">
        <f>S105*H105</f>
        <v>0</v>
      </c>
      <c r="U105" s="41"/>
      <c r="V105" s="41"/>
      <c r="W105" s="41"/>
      <c r="X105" s="41"/>
      <c r="Y105" s="41"/>
      <c r="Z105" s="41"/>
      <c r="AA105" s="41"/>
      <c r="AB105" s="41"/>
      <c r="AC105" s="41"/>
      <c r="AD105" s="41"/>
      <c r="AE105" s="41"/>
      <c r="AR105" s="240" t="s">
        <v>266</v>
      </c>
      <c r="AT105" s="240" t="s">
        <v>154</v>
      </c>
      <c r="AU105" s="240" t="s">
        <v>152</v>
      </c>
      <c r="AY105" s="20" t="s">
        <v>151</v>
      </c>
      <c r="BE105" s="241">
        <f>IF(N105="základní",J105,0)</f>
        <v>0</v>
      </c>
      <c r="BF105" s="241">
        <f>IF(N105="snížená",J105,0)</f>
        <v>0</v>
      </c>
      <c r="BG105" s="241">
        <f>IF(N105="zákl. přenesená",J105,0)</f>
        <v>0</v>
      </c>
      <c r="BH105" s="241">
        <f>IF(N105="sníž. přenesená",J105,0)</f>
        <v>0</v>
      </c>
      <c r="BI105" s="241">
        <f>IF(N105="nulová",J105,0)</f>
        <v>0</v>
      </c>
      <c r="BJ105" s="20" t="s">
        <v>83</v>
      </c>
      <c r="BK105" s="241">
        <f>ROUND(I105*H105,2)</f>
        <v>0</v>
      </c>
      <c r="BL105" s="20" t="s">
        <v>266</v>
      </c>
      <c r="BM105" s="240" t="s">
        <v>1782</v>
      </c>
    </row>
    <row r="106" s="13" customFormat="1">
      <c r="A106" s="13"/>
      <c r="B106" s="242"/>
      <c r="C106" s="243"/>
      <c r="D106" s="244" t="s">
        <v>160</v>
      </c>
      <c r="E106" s="245" t="s">
        <v>19</v>
      </c>
      <c r="F106" s="246" t="s">
        <v>1783</v>
      </c>
      <c r="G106" s="243"/>
      <c r="H106" s="247">
        <v>3</v>
      </c>
      <c r="I106" s="248"/>
      <c r="J106" s="243"/>
      <c r="K106" s="243"/>
      <c r="L106" s="249"/>
      <c r="M106" s="250"/>
      <c r="N106" s="251"/>
      <c r="O106" s="251"/>
      <c r="P106" s="251"/>
      <c r="Q106" s="251"/>
      <c r="R106" s="251"/>
      <c r="S106" s="251"/>
      <c r="T106" s="252"/>
      <c r="U106" s="13"/>
      <c r="V106" s="13"/>
      <c r="W106" s="13"/>
      <c r="X106" s="13"/>
      <c r="Y106" s="13"/>
      <c r="Z106" s="13"/>
      <c r="AA106" s="13"/>
      <c r="AB106" s="13"/>
      <c r="AC106" s="13"/>
      <c r="AD106" s="13"/>
      <c r="AE106" s="13"/>
      <c r="AT106" s="253" t="s">
        <v>160</v>
      </c>
      <c r="AU106" s="253" t="s">
        <v>152</v>
      </c>
      <c r="AV106" s="13" t="s">
        <v>86</v>
      </c>
      <c r="AW106" s="13" t="s">
        <v>37</v>
      </c>
      <c r="AX106" s="13" t="s">
        <v>83</v>
      </c>
      <c r="AY106" s="253" t="s">
        <v>151</v>
      </c>
    </row>
    <row r="107" s="2" customFormat="1" ht="16.5" customHeight="1">
      <c r="A107" s="41"/>
      <c r="B107" s="42"/>
      <c r="C107" s="278" t="s">
        <v>189</v>
      </c>
      <c r="D107" s="278" t="s">
        <v>186</v>
      </c>
      <c r="E107" s="279" t="s">
        <v>1784</v>
      </c>
      <c r="F107" s="280" t="s">
        <v>1785</v>
      </c>
      <c r="G107" s="281" t="s">
        <v>1764</v>
      </c>
      <c r="H107" s="282">
        <v>3</v>
      </c>
      <c r="I107" s="283"/>
      <c r="J107" s="284">
        <f>ROUND(I107*H107,2)</f>
        <v>0</v>
      </c>
      <c r="K107" s="280" t="s">
        <v>19</v>
      </c>
      <c r="L107" s="285"/>
      <c r="M107" s="286" t="s">
        <v>19</v>
      </c>
      <c r="N107" s="287" t="s">
        <v>47</v>
      </c>
      <c r="O107" s="87"/>
      <c r="P107" s="238">
        <f>O107*H107</f>
        <v>0</v>
      </c>
      <c r="Q107" s="238">
        <v>0</v>
      </c>
      <c r="R107" s="238">
        <f>Q107*H107</f>
        <v>0</v>
      </c>
      <c r="S107" s="238">
        <v>0</v>
      </c>
      <c r="T107" s="239">
        <f>S107*H107</f>
        <v>0</v>
      </c>
      <c r="U107" s="41"/>
      <c r="V107" s="41"/>
      <c r="W107" s="41"/>
      <c r="X107" s="41"/>
      <c r="Y107" s="41"/>
      <c r="Z107" s="41"/>
      <c r="AA107" s="41"/>
      <c r="AB107" s="41"/>
      <c r="AC107" s="41"/>
      <c r="AD107" s="41"/>
      <c r="AE107" s="41"/>
      <c r="AR107" s="240" t="s">
        <v>394</v>
      </c>
      <c r="AT107" s="240" t="s">
        <v>186</v>
      </c>
      <c r="AU107" s="240" t="s">
        <v>152</v>
      </c>
      <c r="AY107" s="20" t="s">
        <v>151</v>
      </c>
      <c r="BE107" s="241">
        <f>IF(N107="základní",J107,0)</f>
        <v>0</v>
      </c>
      <c r="BF107" s="241">
        <f>IF(N107="snížená",J107,0)</f>
        <v>0</v>
      </c>
      <c r="BG107" s="241">
        <f>IF(N107="zákl. přenesená",J107,0)</f>
        <v>0</v>
      </c>
      <c r="BH107" s="241">
        <f>IF(N107="sníž. přenesená",J107,0)</f>
        <v>0</v>
      </c>
      <c r="BI107" s="241">
        <f>IF(N107="nulová",J107,0)</f>
        <v>0</v>
      </c>
      <c r="BJ107" s="20" t="s">
        <v>83</v>
      </c>
      <c r="BK107" s="241">
        <f>ROUND(I107*H107,2)</f>
        <v>0</v>
      </c>
      <c r="BL107" s="20" t="s">
        <v>266</v>
      </c>
      <c r="BM107" s="240" t="s">
        <v>1786</v>
      </c>
    </row>
    <row r="108" s="2" customFormat="1" ht="24" customHeight="1">
      <c r="A108" s="41"/>
      <c r="B108" s="42"/>
      <c r="C108" s="229" t="s">
        <v>218</v>
      </c>
      <c r="D108" s="229" t="s">
        <v>154</v>
      </c>
      <c r="E108" s="230" t="s">
        <v>1766</v>
      </c>
      <c r="F108" s="231" t="s">
        <v>1767</v>
      </c>
      <c r="G108" s="232" t="s">
        <v>164</v>
      </c>
      <c r="H108" s="233">
        <v>1</v>
      </c>
      <c r="I108" s="234"/>
      <c r="J108" s="235">
        <f>ROUND(I108*H108,2)</f>
        <v>0</v>
      </c>
      <c r="K108" s="231" t="s">
        <v>165</v>
      </c>
      <c r="L108" s="47"/>
      <c r="M108" s="236" t="s">
        <v>19</v>
      </c>
      <c r="N108" s="237" t="s">
        <v>47</v>
      </c>
      <c r="O108" s="87"/>
      <c r="P108" s="238">
        <f>O108*H108</f>
        <v>0</v>
      </c>
      <c r="Q108" s="238">
        <v>0</v>
      </c>
      <c r="R108" s="238">
        <f>Q108*H108</f>
        <v>0</v>
      </c>
      <c r="S108" s="238">
        <v>0</v>
      </c>
      <c r="T108" s="239">
        <f>S108*H108</f>
        <v>0</v>
      </c>
      <c r="U108" s="41"/>
      <c r="V108" s="41"/>
      <c r="W108" s="41"/>
      <c r="X108" s="41"/>
      <c r="Y108" s="41"/>
      <c r="Z108" s="41"/>
      <c r="AA108" s="41"/>
      <c r="AB108" s="41"/>
      <c r="AC108" s="41"/>
      <c r="AD108" s="41"/>
      <c r="AE108" s="41"/>
      <c r="AR108" s="240" t="s">
        <v>266</v>
      </c>
      <c r="AT108" s="240" t="s">
        <v>154</v>
      </c>
      <c r="AU108" s="240" t="s">
        <v>152</v>
      </c>
      <c r="AY108" s="20" t="s">
        <v>151</v>
      </c>
      <c r="BE108" s="241">
        <f>IF(N108="základní",J108,0)</f>
        <v>0</v>
      </c>
      <c r="BF108" s="241">
        <f>IF(N108="snížená",J108,0)</f>
        <v>0</v>
      </c>
      <c r="BG108" s="241">
        <f>IF(N108="zákl. přenesená",J108,0)</f>
        <v>0</v>
      </c>
      <c r="BH108" s="241">
        <f>IF(N108="sníž. přenesená",J108,0)</f>
        <v>0</v>
      </c>
      <c r="BI108" s="241">
        <f>IF(N108="nulová",J108,0)</f>
        <v>0</v>
      </c>
      <c r="BJ108" s="20" t="s">
        <v>83</v>
      </c>
      <c r="BK108" s="241">
        <f>ROUND(I108*H108,2)</f>
        <v>0</v>
      </c>
      <c r="BL108" s="20" t="s">
        <v>266</v>
      </c>
      <c r="BM108" s="240" t="s">
        <v>1787</v>
      </c>
    </row>
    <row r="109" s="13" customFormat="1">
      <c r="A109" s="13"/>
      <c r="B109" s="242"/>
      <c r="C109" s="243"/>
      <c r="D109" s="244" t="s">
        <v>160</v>
      </c>
      <c r="E109" s="245" t="s">
        <v>19</v>
      </c>
      <c r="F109" s="246" t="s">
        <v>1788</v>
      </c>
      <c r="G109" s="243"/>
      <c r="H109" s="247">
        <v>1</v>
      </c>
      <c r="I109" s="248"/>
      <c r="J109" s="243"/>
      <c r="K109" s="243"/>
      <c r="L109" s="249"/>
      <c r="M109" s="250"/>
      <c r="N109" s="251"/>
      <c r="O109" s="251"/>
      <c r="P109" s="251"/>
      <c r="Q109" s="251"/>
      <c r="R109" s="251"/>
      <c r="S109" s="251"/>
      <c r="T109" s="252"/>
      <c r="U109" s="13"/>
      <c r="V109" s="13"/>
      <c r="W109" s="13"/>
      <c r="X109" s="13"/>
      <c r="Y109" s="13"/>
      <c r="Z109" s="13"/>
      <c r="AA109" s="13"/>
      <c r="AB109" s="13"/>
      <c r="AC109" s="13"/>
      <c r="AD109" s="13"/>
      <c r="AE109" s="13"/>
      <c r="AT109" s="253" t="s">
        <v>160</v>
      </c>
      <c r="AU109" s="253" t="s">
        <v>152</v>
      </c>
      <c r="AV109" s="13" t="s">
        <v>86</v>
      </c>
      <c r="AW109" s="13" t="s">
        <v>37</v>
      </c>
      <c r="AX109" s="13" t="s">
        <v>83</v>
      </c>
      <c r="AY109" s="253" t="s">
        <v>151</v>
      </c>
    </row>
    <row r="110" s="2" customFormat="1" ht="16.5" customHeight="1">
      <c r="A110" s="41"/>
      <c r="B110" s="42"/>
      <c r="C110" s="278" t="s">
        <v>225</v>
      </c>
      <c r="D110" s="278" t="s">
        <v>186</v>
      </c>
      <c r="E110" s="279" t="s">
        <v>1789</v>
      </c>
      <c r="F110" s="280" t="s">
        <v>1790</v>
      </c>
      <c r="G110" s="281" t="s">
        <v>1764</v>
      </c>
      <c r="H110" s="282">
        <v>1</v>
      </c>
      <c r="I110" s="283"/>
      <c r="J110" s="284">
        <f>ROUND(I110*H110,2)</f>
        <v>0</v>
      </c>
      <c r="K110" s="280" t="s">
        <v>19</v>
      </c>
      <c r="L110" s="285"/>
      <c r="M110" s="286" t="s">
        <v>19</v>
      </c>
      <c r="N110" s="287" t="s">
        <v>47</v>
      </c>
      <c r="O110" s="87"/>
      <c r="P110" s="238">
        <f>O110*H110</f>
        <v>0</v>
      </c>
      <c r="Q110" s="238">
        <v>0</v>
      </c>
      <c r="R110" s="238">
        <f>Q110*H110</f>
        <v>0</v>
      </c>
      <c r="S110" s="238">
        <v>0</v>
      </c>
      <c r="T110" s="239">
        <f>S110*H110</f>
        <v>0</v>
      </c>
      <c r="U110" s="41"/>
      <c r="V110" s="41"/>
      <c r="W110" s="41"/>
      <c r="X110" s="41"/>
      <c r="Y110" s="41"/>
      <c r="Z110" s="41"/>
      <c r="AA110" s="41"/>
      <c r="AB110" s="41"/>
      <c r="AC110" s="41"/>
      <c r="AD110" s="41"/>
      <c r="AE110" s="41"/>
      <c r="AR110" s="240" t="s">
        <v>394</v>
      </c>
      <c r="AT110" s="240" t="s">
        <v>186</v>
      </c>
      <c r="AU110" s="240" t="s">
        <v>152</v>
      </c>
      <c r="AY110" s="20" t="s">
        <v>151</v>
      </c>
      <c r="BE110" s="241">
        <f>IF(N110="základní",J110,0)</f>
        <v>0</v>
      </c>
      <c r="BF110" s="241">
        <f>IF(N110="snížená",J110,0)</f>
        <v>0</v>
      </c>
      <c r="BG110" s="241">
        <f>IF(N110="zákl. přenesená",J110,0)</f>
        <v>0</v>
      </c>
      <c r="BH110" s="241">
        <f>IF(N110="sníž. přenesená",J110,0)</f>
        <v>0</v>
      </c>
      <c r="BI110" s="241">
        <f>IF(N110="nulová",J110,0)</f>
        <v>0</v>
      </c>
      <c r="BJ110" s="20" t="s">
        <v>83</v>
      </c>
      <c r="BK110" s="241">
        <f>ROUND(I110*H110,2)</f>
        <v>0</v>
      </c>
      <c r="BL110" s="20" t="s">
        <v>266</v>
      </c>
      <c r="BM110" s="240" t="s">
        <v>1791</v>
      </c>
    </row>
    <row r="111" s="2" customFormat="1" ht="16.5" customHeight="1">
      <c r="A111" s="41"/>
      <c r="B111" s="42"/>
      <c r="C111" s="229" t="s">
        <v>232</v>
      </c>
      <c r="D111" s="229" t="s">
        <v>154</v>
      </c>
      <c r="E111" s="230" t="s">
        <v>1792</v>
      </c>
      <c r="F111" s="231" t="s">
        <v>1793</v>
      </c>
      <c r="G111" s="232" t="s">
        <v>164</v>
      </c>
      <c r="H111" s="233">
        <v>12</v>
      </c>
      <c r="I111" s="234"/>
      <c r="J111" s="235">
        <f>ROUND(I111*H111,2)</f>
        <v>0</v>
      </c>
      <c r="K111" s="231" t="s">
        <v>165</v>
      </c>
      <c r="L111" s="47"/>
      <c r="M111" s="236" t="s">
        <v>19</v>
      </c>
      <c r="N111" s="237" t="s">
        <v>47</v>
      </c>
      <c r="O111" s="87"/>
      <c r="P111" s="238">
        <f>O111*H111</f>
        <v>0</v>
      </c>
      <c r="Q111" s="238">
        <v>0</v>
      </c>
      <c r="R111" s="238">
        <f>Q111*H111</f>
        <v>0</v>
      </c>
      <c r="S111" s="238">
        <v>0</v>
      </c>
      <c r="T111" s="239">
        <f>S111*H111</f>
        <v>0</v>
      </c>
      <c r="U111" s="41"/>
      <c r="V111" s="41"/>
      <c r="W111" s="41"/>
      <c r="X111" s="41"/>
      <c r="Y111" s="41"/>
      <c r="Z111" s="41"/>
      <c r="AA111" s="41"/>
      <c r="AB111" s="41"/>
      <c r="AC111" s="41"/>
      <c r="AD111" s="41"/>
      <c r="AE111" s="41"/>
      <c r="AR111" s="240" t="s">
        <v>266</v>
      </c>
      <c r="AT111" s="240" t="s">
        <v>154</v>
      </c>
      <c r="AU111" s="240" t="s">
        <v>152</v>
      </c>
      <c r="AY111" s="20" t="s">
        <v>151</v>
      </c>
      <c r="BE111" s="241">
        <f>IF(N111="základní",J111,0)</f>
        <v>0</v>
      </c>
      <c r="BF111" s="241">
        <f>IF(N111="snížená",J111,0)</f>
        <v>0</v>
      </c>
      <c r="BG111" s="241">
        <f>IF(N111="zákl. přenesená",J111,0)</f>
        <v>0</v>
      </c>
      <c r="BH111" s="241">
        <f>IF(N111="sníž. přenesená",J111,0)</f>
        <v>0</v>
      </c>
      <c r="BI111" s="241">
        <f>IF(N111="nulová",J111,0)</f>
        <v>0</v>
      </c>
      <c r="BJ111" s="20" t="s">
        <v>83</v>
      </c>
      <c r="BK111" s="241">
        <f>ROUND(I111*H111,2)</f>
        <v>0</v>
      </c>
      <c r="BL111" s="20" t="s">
        <v>266</v>
      </c>
      <c r="BM111" s="240" t="s">
        <v>1794</v>
      </c>
    </row>
    <row r="112" s="13" customFormat="1">
      <c r="A112" s="13"/>
      <c r="B112" s="242"/>
      <c r="C112" s="243"/>
      <c r="D112" s="244" t="s">
        <v>160</v>
      </c>
      <c r="E112" s="245" t="s">
        <v>19</v>
      </c>
      <c r="F112" s="246" t="s">
        <v>1795</v>
      </c>
      <c r="G112" s="243"/>
      <c r="H112" s="247">
        <v>12</v>
      </c>
      <c r="I112" s="248"/>
      <c r="J112" s="243"/>
      <c r="K112" s="243"/>
      <c r="L112" s="249"/>
      <c r="M112" s="250"/>
      <c r="N112" s="251"/>
      <c r="O112" s="251"/>
      <c r="P112" s="251"/>
      <c r="Q112" s="251"/>
      <c r="R112" s="251"/>
      <c r="S112" s="251"/>
      <c r="T112" s="252"/>
      <c r="U112" s="13"/>
      <c r="V112" s="13"/>
      <c r="W112" s="13"/>
      <c r="X112" s="13"/>
      <c r="Y112" s="13"/>
      <c r="Z112" s="13"/>
      <c r="AA112" s="13"/>
      <c r="AB112" s="13"/>
      <c r="AC112" s="13"/>
      <c r="AD112" s="13"/>
      <c r="AE112" s="13"/>
      <c r="AT112" s="253" t="s">
        <v>160</v>
      </c>
      <c r="AU112" s="253" t="s">
        <v>152</v>
      </c>
      <c r="AV112" s="13" t="s">
        <v>86</v>
      </c>
      <c r="AW112" s="13" t="s">
        <v>37</v>
      </c>
      <c r="AX112" s="13" t="s">
        <v>83</v>
      </c>
      <c r="AY112" s="253" t="s">
        <v>151</v>
      </c>
    </row>
    <row r="113" s="2" customFormat="1" ht="24" customHeight="1">
      <c r="A113" s="41"/>
      <c r="B113" s="42"/>
      <c r="C113" s="278" t="s">
        <v>239</v>
      </c>
      <c r="D113" s="278" t="s">
        <v>186</v>
      </c>
      <c r="E113" s="279" t="s">
        <v>1796</v>
      </c>
      <c r="F113" s="280" t="s">
        <v>1797</v>
      </c>
      <c r="G113" s="281" t="s">
        <v>1764</v>
      </c>
      <c r="H113" s="282">
        <v>12</v>
      </c>
      <c r="I113" s="283"/>
      <c r="J113" s="284">
        <f>ROUND(I113*H113,2)</f>
        <v>0</v>
      </c>
      <c r="K113" s="280" t="s">
        <v>19</v>
      </c>
      <c r="L113" s="285"/>
      <c r="M113" s="286" t="s">
        <v>19</v>
      </c>
      <c r="N113" s="287" t="s">
        <v>47</v>
      </c>
      <c r="O113" s="87"/>
      <c r="P113" s="238">
        <f>O113*H113</f>
        <v>0</v>
      </c>
      <c r="Q113" s="238">
        <v>0</v>
      </c>
      <c r="R113" s="238">
        <f>Q113*H113</f>
        <v>0</v>
      </c>
      <c r="S113" s="238">
        <v>0</v>
      </c>
      <c r="T113" s="239">
        <f>S113*H113</f>
        <v>0</v>
      </c>
      <c r="U113" s="41"/>
      <c r="V113" s="41"/>
      <c r="W113" s="41"/>
      <c r="X113" s="41"/>
      <c r="Y113" s="41"/>
      <c r="Z113" s="41"/>
      <c r="AA113" s="41"/>
      <c r="AB113" s="41"/>
      <c r="AC113" s="41"/>
      <c r="AD113" s="41"/>
      <c r="AE113" s="41"/>
      <c r="AR113" s="240" t="s">
        <v>394</v>
      </c>
      <c r="AT113" s="240" t="s">
        <v>186</v>
      </c>
      <c r="AU113" s="240" t="s">
        <v>152</v>
      </c>
      <c r="AY113" s="20" t="s">
        <v>151</v>
      </c>
      <c r="BE113" s="241">
        <f>IF(N113="základní",J113,0)</f>
        <v>0</v>
      </c>
      <c r="BF113" s="241">
        <f>IF(N113="snížená",J113,0)</f>
        <v>0</v>
      </c>
      <c r="BG113" s="241">
        <f>IF(N113="zákl. přenesená",J113,0)</f>
        <v>0</v>
      </c>
      <c r="BH113" s="241">
        <f>IF(N113="sníž. přenesená",J113,0)</f>
        <v>0</v>
      </c>
      <c r="BI113" s="241">
        <f>IF(N113="nulová",J113,0)</f>
        <v>0</v>
      </c>
      <c r="BJ113" s="20" t="s">
        <v>83</v>
      </c>
      <c r="BK113" s="241">
        <f>ROUND(I113*H113,2)</f>
        <v>0</v>
      </c>
      <c r="BL113" s="20" t="s">
        <v>266</v>
      </c>
      <c r="BM113" s="240" t="s">
        <v>1798</v>
      </c>
    </row>
    <row r="114" s="2" customFormat="1" ht="16.5" customHeight="1">
      <c r="A114" s="41"/>
      <c r="B114" s="42"/>
      <c r="C114" s="229" t="s">
        <v>248</v>
      </c>
      <c r="D114" s="229" t="s">
        <v>154</v>
      </c>
      <c r="E114" s="230" t="s">
        <v>1799</v>
      </c>
      <c r="F114" s="231" t="s">
        <v>1800</v>
      </c>
      <c r="G114" s="232" t="s">
        <v>164</v>
      </c>
      <c r="H114" s="233">
        <v>7</v>
      </c>
      <c r="I114" s="234"/>
      <c r="J114" s="235">
        <f>ROUND(I114*H114,2)</f>
        <v>0</v>
      </c>
      <c r="K114" s="231" t="s">
        <v>165</v>
      </c>
      <c r="L114" s="47"/>
      <c r="M114" s="236" t="s">
        <v>19</v>
      </c>
      <c r="N114" s="237" t="s">
        <v>47</v>
      </c>
      <c r="O114" s="87"/>
      <c r="P114" s="238">
        <f>O114*H114</f>
        <v>0</v>
      </c>
      <c r="Q114" s="238">
        <v>0</v>
      </c>
      <c r="R114" s="238">
        <f>Q114*H114</f>
        <v>0</v>
      </c>
      <c r="S114" s="238">
        <v>0</v>
      </c>
      <c r="T114" s="239">
        <f>S114*H114</f>
        <v>0</v>
      </c>
      <c r="U114" s="41"/>
      <c r="V114" s="41"/>
      <c r="W114" s="41"/>
      <c r="X114" s="41"/>
      <c r="Y114" s="41"/>
      <c r="Z114" s="41"/>
      <c r="AA114" s="41"/>
      <c r="AB114" s="41"/>
      <c r="AC114" s="41"/>
      <c r="AD114" s="41"/>
      <c r="AE114" s="41"/>
      <c r="AR114" s="240" t="s">
        <v>266</v>
      </c>
      <c r="AT114" s="240" t="s">
        <v>154</v>
      </c>
      <c r="AU114" s="240" t="s">
        <v>152</v>
      </c>
      <c r="AY114" s="20" t="s">
        <v>151</v>
      </c>
      <c r="BE114" s="241">
        <f>IF(N114="základní",J114,0)</f>
        <v>0</v>
      </c>
      <c r="BF114" s="241">
        <f>IF(N114="snížená",J114,0)</f>
        <v>0</v>
      </c>
      <c r="BG114" s="241">
        <f>IF(N114="zákl. přenesená",J114,0)</f>
        <v>0</v>
      </c>
      <c r="BH114" s="241">
        <f>IF(N114="sníž. přenesená",J114,0)</f>
        <v>0</v>
      </c>
      <c r="BI114" s="241">
        <f>IF(N114="nulová",J114,0)</f>
        <v>0</v>
      </c>
      <c r="BJ114" s="20" t="s">
        <v>83</v>
      </c>
      <c r="BK114" s="241">
        <f>ROUND(I114*H114,2)</f>
        <v>0</v>
      </c>
      <c r="BL114" s="20" t="s">
        <v>266</v>
      </c>
      <c r="BM114" s="240" t="s">
        <v>1801</v>
      </c>
    </row>
    <row r="115" s="13" customFormat="1">
      <c r="A115" s="13"/>
      <c r="B115" s="242"/>
      <c r="C115" s="243"/>
      <c r="D115" s="244" t="s">
        <v>160</v>
      </c>
      <c r="E115" s="245" t="s">
        <v>19</v>
      </c>
      <c r="F115" s="246" t="s">
        <v>1802</v>
      </c>
      <c r="G115" s="243"/>
      <c r="H115" s="247">
        <v>7</v>
      </c>
      <c r="I115" s="248"/>
      <c r="J115" s="243"/>
      <c r="K115" s="243"/>
      <c r="L115" s="249"/>
      <c r="M115" s="250"/>
      <c r="N115" s="251"/>
      <c r="O115" s="251"/>
      <c r="P115" s="251"/>
      <c r="Q115" s="251"/>
      <c r="R115" s="251"/>
      <c r="S115" s="251"/>
      <c r="T115" s="252"/>
      <c r="U115" s="13"/>
      <c r="V115" s="13"/>
      <c r="W115" s="13"/>
      <c r="X115" s="13"/>
      <c r="Y115" s="13"/>
      <c r="Z115" s="13"/>
      <c r="AA115" s="13"/>
      <c r="AB115" s="13"/>
      <c r="AC115" s="13"/>
      <c r="AD115" s="13"/>
      <c r="AE115" s="13"/>
      <c r="AT115" s="253" t="s">
        <v>160</v>
      </c>
      <c r="AU115" s="253" t="s">
        <v>152</v>
      </c>
      <c r="AV115" s="13" t="s">
        <v>86</v>
      </c>
      <c r="AW115" s="13" t="s">
        <v>37</v>
      </c>
      <c r="AX115" s="13" t="s">
        <v>83</v>
      </c>
      <c r="AY115" s="253" t="s">
        <v>151</v>
      </c>
    </row>
    <row r="116" s="2" customFormat="1" ht="24" customHeight="1">
      <c r="A116" s="41"/>
      <c r="B116" s="42"/>
      <c r="C116" s="278" t="s">
        <v>253</v>
      </c>
      <c r="D116" s="278" t="s">
        <v>186</v>
      </c>
      <c r="E116" s="279" t="s">
        <v>1803</v>
      </c>
      <c r="F116" s="280" t="s">
        <v>1804</v>
      </c>
      <c r="G116" s="281" t="s">
        <v>1764</v>
      </c>
      <c r="H116" s="282">
        <v>7</v>
      </c>
      <c r="I116" s="283"/>
      <c r="J116" s="284">
        <f>ROUND(I116*H116,2)</f>
        <v>0</v>
      </c>
      <c r="K116" s="280" t="s">
        <v>19</v>
      </c>
      <c r="L116" s="285"/>
      <c r="M116" s="286" t="s">
        <v>19</v>
      </c>
      <c r="N116" s="287" t="s">
        <v>47</v>
      </c>
      <c r="O116" s="87"/>
      <c r="P116" s="238">
        <f>O116*H116</f>
        <v>0</v>
      </c>
      <c r="Q116" s="238">
        <v>0</v>
      </c>
      <c r="R116" s="238">
        <f>Q116*H116</f>
        <v>0</v>
      </c>
      <c r="S116" s="238">
        <v>0</v>
      </c>
      <c r="T116" s="239">
        <f>S116*H116</f>
        <v>0</v>
      </c>
      <c r="U116" s="41"/>
      <c r="V116" s="41"/>
      <c r="W116" s="41"/>
      <c r="X116" s="41"/>
      <c r="Y116" s="41"/>
      <c r="Z116" s="41"/>
      <c r="AA116" s="41"/>
      <c r="AB116" s="41"/>
      <c r="AC116" s="41"/>
      <c r="AD116" s="41"/>
      <c r="AE116" s="41"/>
      <c r="AR116" s="240" t="s">
        <v>394</v>
      </c>
      <c r="AT116" s="240" t="s">
        <v>186</v>
      </c>
      <c r="AU116" s="240" t="s">
        <v>152</v>
      </c>
      <c r="AY116" s="20" t="s">
        <v>151</v>
      </c>
      <c r="BE116" s="241">
        <f>IF(N116="základní",J116,0)</f>
        <v>0</v>
      </c>
      <c r="BF116" s="241">
        <f>IF(N116="snížená",J116,0)</f>
        <v>0</v>
      </c>
      <c r="BG116" s="241">
        <f>IF(N116="zákl. přenesená",J116,0)</f>
        <v>0</v>
      </c>
      <c r="BH116" s="241">
        <f>IF(N116="sníž. přenesená",J116,0)</f>
        <v>0</v>
      </c>
      <c r="BI116" s="241">
        <f>IF(N116="nulová",J116,0)</f>
        <v>0</v>
      </c>
      <c r="BJ116" s="20" t="s">
        <v>83</v>
      </c>
      <c r="BK116" s="241">
        <f>ROUND(I116*H116,2)</f>
        <v>0</v>
      </c>
      <c r="BL116" s="20" t="s">
        <v>266</v>
      </c>
      <c r="BM116" s="240" t="s">
        <v>1805</v>
      </c>
    </row>
    <row r="117" s="2" customFormat="1" ht="16.5" customHeight="1">
      <c r="A117" s="41"/>
      <c r="B117" s="42"/>
      <c r="C117" s="229" t="s">
        <v>8</v>
      </c>
      <c r="D117" s="229" t="s">
        <v>154</v>
      </c>
      <c r="E117" s="230" t="s">
        <v>1799</v>
      </c>
      <c r="F117" s="231" t="s">
        <v>1800</v>
      </c>
      <c r="G117" s="232" t="s">
        <v>164</v>
      </c>
      <c r="H117" s="233">
        <v>11</v>
      </c>
      <c r="I117" s="234"/>
      <c r="J117" s="235">
        <f>ROUND(I117*H117,2)</f>
        <v>0</v>
      </c>
      <c r="K117" s="231" t="s">
        <v>165</v>
      </c>
      <c r="L117" s="47"/>
      <c r="M117" s="236" t="s">
        <v>19</v>
      </c>
      <c r="N117" s="237" t="s">
        <v>47</v>
      </c>
      <c r="O117" s="87"/>
      <c r="P117" s="238">
        <f>O117*H117</f>
        <v>0</v>
      </c>
      <c r="Q117" s="238">
        <v>0</v>
      </c>
      <c r="R117" s="238">
        <f>Q117*H117</f>
        <v>0</v>
      </c>
      <c r="S117" s="238">
        <v>0</v>
      </c>
      <c r="T117" s="239">
        <f>S117*H117</f>
        <v>0</v>
      </c>
      <c r="U117" s="41"/>
      <c r="V117" s="41"/>
      <c r="W117" s="41"/>
      <c r="X117" s="41"/>
      <c r="Y117" s="41"/>
      <c r="Z117" s="41"/>
      <c r="AA117" s="41"/>
      <c r="AB117" s="41"/>
      <c r="AC117" s="41"/>
      <c r="AD117" s="41"/>
      <c r="AE117" s="41"/>
      <c r="AR117" s="240" t="s">
        <v>266</v>
      </c>
      <c r="AT117" s="240" t="s">
        <v>154</v>
      </c>
      <c r="AU117" s="240" t="s">
        <v>152</v>
      </c>
      <c r="AY117" s="20" t="s">
        <v>151</v>
      </c>
      <c r="BE117" s="241">
        <f>IF(N117="základní",J117,0)</f>
        <v>0</v>
      </c>
      <c r="BF117" s="241">
        <f>IF(N117="snížená",J117,0)</f>
        <v>0</v>
      </c>
      <c r="BG117" s="241">
        <f>IF(N117="zákl. přenesená",J117,0)</f>
        <v>0</v>
      </c>
      <c r="BH117" s="241">
        <f>IF(N117="sníž. přenesená",J117,0)</f>
        <v>0</v>
      </c>
      <c r="BI117" s="241">
        <f>IF(N117="nulová",J117,0)</f>
        <v>0</v>
      </c>
      <c r="BJ117" s="20" t="s">
        <v>83</v>
      </c>
      <c r="BK117" s="241">
        <f>ROUND(I117*H117,2)</f>
        <v>0</v>
      </c>
      <c r="BL117" s="20" t="s">
        <v>266</v>
      </c>
      <c r="BM117" s="240" t="s">
        <v>1806</v>
      </c>
    </row>
    <row r="118" s="13" customFormat="1">
      <c r="A118" s="13"/>
      <c r="B118" s="242"/>
      <c r="C118" s="243"/>
      <c r="D118" s="244" t="s">
        <v>160</v>
      </c>
      <c r="E118" s="245" t="s">
        <v>19</v>
      </c>
      <c r="F118" s="246" t="s">
        <v>1807</v>
      </c>
      <c r="G118" s="243"/>
      <c r="H118" s="247">
        <v>11</v>
      </c>
      <c r="I118" s="248"/>
      <c r="J118" s="243"/>
      <c r="K118" s="243"/>
      <c r="L118" s="249"/>
      <c r="M118" s="250"/>
      <c r="N118" s="251"/>
      <c r="O118" s="251"/>
      <c r="P118" s="251"/>
      <c r="Q118" s="251"/>
      <c r="R118" s="251"/>
      <c r="S118" s="251"/>
      <c r="T118" s="252"/>
      <c r="U118" s="13"/>
      <c r="V118" s="13"/>
      <c r="W118" s="13"/>
      <c r="X118" s="13"/>
      <c r="Y118" s="13"/>
      <c r="Z118" s="13"/>
      <c r="AA118" s="13"/>
      <c r="AB118" s="13"/>
      <c r="AC118" s="13"/>
      <c r="AD118" s="13"/>
      <c r="AE118" s="13"/>
      <c r="AT118" s="253" t="s">
        <v>160</v>
      </c>
      <c r="AU118" s="253" t="s">
        <v>152</v>
      </c>
      <c r="AV118" s="13" t="s">
        <v>86</v>
      </c>
      <c r="AW118" s="13" t="s">
        <v>37</v>
      </c>
      <c r="AX118" s="13" t="s">
        <v>83</v>
      </c>
      <c r="AY118" s="253" t="s">
        <v>151</v>
      </c>
    </row>
    <row r="119" s="2" customFormat="1" ht="24" customHeight="1">
      <c r="A119" s="41"/>
      <c r="B119" s="42"/>
      <c r="C119" s="278" t="s">
        <v>266</v>
      </c>
      <c r="D119" s="278" t="s">
        <v>186</v>
      </c>
      <c r="E119" s="279" t="s">
        <v>1808</v>
      </c>
      <c r="F119" s="280" t="s">
        <v>1809</v>
      </c>
      <c r="G119" s="281" t="s">
        <v>1764</v>
      </c>
      <c r="H119" s="282">
        <v>11</v>
      </c>
      <c r="I119" s="283"/>
      <c r="J119" s="284">
        <f>ROUND(I119*H119,2)</f>
        <v>0</v>
      </c>
      <c r="K119" s="280" t="s">
        <v>19</v>
      </c>
      <c r="L119" s="285"/>
      <c r="M119" s="286" t="s">
        <v>19</v>
      </c>
      <c r="N119" s="287" t="s">
        <v>47</v>
      </c>
      <c r="O119" s="87"/>
      <c r="P119" s="238">
        <f>O119*H119</f>
        <v>0</v>
      </c>
      <c r="Q119" s="238">
        <v>0</v>
      </c>
      <c r="R119" s="238">
        <f>Q119*H119</f>
        <v>0</v>
      </c>
      <c r="S119" s="238">
        <v>0</v>
      </c>
      <c r="T119" s="239">
        <f>S119*H119</f>
        <v>0</v>
      </c>
      <c r="U119" s="41"/>
      <c r="V119" s="41"/>
      <c r="W119" s="41"/>
      <c r="X119" s="41"/>
      <c r="Y119" s="41"/>
      <c r="Z119" s="41"/>
      <c r="AA119" s="41"/>
      <c r="AB119" s="41"/>
      <c r="AC119" s="41"/>
      <c r="AD119" s="41"/>
      <c r="AE119" s="41"/>
      <c r="AR119" s="240" t="s">
        <v>394</v>
      </c>
      <c r="AT119" s="240" t="s">
        <v>186</v>
      </c>
      <c r="AU119" s="240" t="s">
        <v>152</v>
      </c>
      <c r="AY119" s="20" t="s">
        <v>151</v>
      </c>
      <c r="BE119" s="241">
        <f>IF(N119="základní",J119,0)</f>
        <v>0</v>
      </c>
      <c r="BF119" s="241">
        <f>IF(N119="snížená",J119,0)</f>
        <v>0</v>
      </c>
      <c r="BG119" s="241">
        <f>IF(N119="zákl. přenesená",J119,0)</f>
        <v>0</v>
      </c>
      <c r="BH119" s="241">
        <f>IF(N119="sníž. přenesená",J119,0)</f>
        <v>0</v>
      </c>
      <c r="BI119" s="241">
        <f>IF(N119="nulová",J119,0)</f>
        <v>0</v>
      </c>
      <c r="BJ119" s="20" t="s">
        <v>83</v>
      </c>
      <c r="BK119" s="241">
        <f>ROUND(I119*H119,2)</f>
        <v>0</v>
      </c>
      <c r="BL119" s="20" t="s">
        <v>266</v>
      </c>
      <c r="BM119" s="240" t="s">
        <v>1810</v>
      </c>
    </row>
    <row r="120" s="2" customFormat="1" ht="16.5" customHeight="1">
      <c r="A120" s="41"/>
      <c r="B120" s="42"/>
      <c r="C120" s="229" t="s">
        <v>274</v>
      </c>
      <c r="D120" s="229" t="s">
        <v>154</v>
      </c>
      <c r="E120" s="230" t="s">
        <v>1811</v>
      </c>
      <c r="F120" s="231" t="s">
        <v>1812</v>
      </c>
      <c r="G120" s="232" t="s">
        <v>242</v>
      </c>
      <c r="H120" s="233">
        <v>11</v>
      </c>
      <c r="I120" s="234"/>
      <c r="J120" s="235">
        <f>ROUND(I120*H120,2)</f>
        <v>0</v>
      </c>
      <c r="K120" s="231" t="s">
        <v>165</v>
      </c>
      <c r="L120" s="47"/>
      <c r="M120" s="236" t="s">
        <v>19</v>
      </c>
      <c r="N120" s="237" t="s">
        <v>47</v>
      </c>
      <c r="O120" s="87"/>
      <c r="P120" s="238">
        <f>O120*H120</f>
        <v>0</v>
      </c>
      <c r="Q120" s="238">
        <v>0</v>
      </c>
      <c r="R120" s="238">
        <f>Q120*H120</f>
        <v>0</v>
      </c>
      <c r="S120" s="238">
        <v>0</v>
      </c>
      <c r="T120" s="239">
        <f>S120*H120</f>
        <v>0</v>
      </c>
      <c r="U120" s="41"/>
      <c r="V120" s="41"/>
      <c r="W120" s="41"/>
      <c r="X120" s="41"/>
      <c r="Y120" s="41"/>
      <c r="Z120" s="41"/>
      <c r="AA120" s="41"/>
      <c r="AB120" s="41"/>
      <c r="AC120" s="41"/>
      <c r="AD120" s="41"/>
      <c r="AE120" s="41"/>
      <c r="AR120" s="240" t="s">
        <v>266</v>
      </c>
      <c r="AT120" s="240" t="s">
        <v>154</v>
      </c>
      <c r="AU120" s="240" t="s">
        <v>152</v>
      </c>
      <c r="AY120" s="20" t="s">
        <v>151</v>
      </c>
      <c r="BE120" s="241">
        <f>IF(N120="základní",J120,0)</f>
        <v>0</v>
      </c>
      <c r="BF120" s="241">
        <f>IF(N120="snížená",J120,0)</f>
        <v>0</v>
      </c>
      <c r="BG120" s="241">
        <f>IF(N120="zákl. přenesená",J120,0)</f>
        <v>0</v>
      </c>
      <c r="BH120" s="241">
        <f>IF(N120="sníž. přenesená",J120,0)</f>
        <v>0</v>
      </c>
      <c r="BI120" s="241">
        <f>IF(N120="nulová",J120,0)</f>
        <v>0</v>
      </c>
      <c r="BJ120" s="20" t="s">
        <v>83</v>
      </c>
      <c r="BK120" s="241">
        <f>ROUND(I120*H120,2)</f>
        <v>0</v>
      </c>
      <c r="BL120" s="20" t="s">
        <v>266</v>
      </c>
      <c r="BM120" s="240" t="s">
        <v>1813</v>
      </c>
    </row>
    <row r="121" s="13" customFormat="1">
      <c r="A121" s="13"/>
      <c r="B121" s="242"/>
      <c r="C121" s="243"/>
      <c r="D121" s="244" t="s">
        <v>160</v>
      </c>
      <c r="E121" s="245" t="s">
        <v>19</v>
      </c>
      <c r="F121" s="246" t="s">
        <v>1807</v>
      </c>
      <c r="G121" s="243"/>
      <c r="H121" s="247">
        <v>11</v>
      </c>
      <c r="I121" s="248"/>
      <c r="J121" s="243"/>
      <c r="K121" s="243"/>
      <c r="L121" s="249"/>
      <c r="M121" s="250"/>
      <c r="N121" s="251"/>
      <c r="O121" s="251"/>
      <c r="P121" s="251"/>
      <c r="Q121" s="251"/>
      <c r="R121" s="251"/>
      <c r="S121" s="251"/>
      <c r="T121" s="252"/>
      <c r="U121" s="13"/>
      <c r="V121" s="13"/>
      <c r="W121" s="13"/>
      <c r="X121" s="13"/>
      <c r="Y121" s="13"/>
      <c r="Z121" s="13"/>
      <c r="AA121" s="13"/>
      <c r="AB121" s="13"/>
      <c r="AC121" s="13"/>
      <c r="AD121" s="13"/>
      <c r="AE121" s="13"/>
      <c r="AT121" s="253" t="s">
        <v>160</v>
      </c>
      <c r="AU121" s="253" t="s">
        <v>152</v>
      </c>
      <c r="AV121" s="13" t="s">
        <v>86</v>
      </c>
      <c r="AW121" s="13" t="s">
        <v>37</v>
      </c>
      <c r="AX121" s="13" t="s">
        <v>83</v>
      </c>
      <c r="AY121" s="253" t="s">
        <v>151</v>
      </c>
    </row>
    <row r="122" s="2" customFormat="1" ht="24" customHeight="1">
      <c r="A122" s="41"/>
      <c r="B122" s="42"/>
      <c r="C122" s="278" t="s">
        <v>282</v>
      </c>
      <c r="D122" s="278" t="s">
        <v>186</v>
      </c>
      <c r="E122" s="279" t="s">
        <v>1814</v>
      </c>
      <c r="F122" s="280" t="s">
        <v>1815</v>
      </c>
      <c r="G122" s="281" t="s">
        <v>242</v>
      </c>
      <c r="H122" s="282">
        <v>15</v>
      </c>
      <c r="I122" s="283"/>
      <c r="J122" s="284">
        <f>ROUND(I122*H122,2)</f>
        <v>0</v>
      </c>
      <c r="K122" s="280" t="s">
        <v>19</v>
      </c>
      <c r="L122" s="285"/>
      <c r="M122" s="286" t="s">
        <v>19</v>
      </c>
      <c r="N122" s="287" t="s">
        <v>47</v>
      </c>
      <c r="O122" s="87"/>
      <c r="P122" s="238">
        <f>O122*H122</f>
        <v>0</v>
      </c>
      <c r="Q122" s="238">
        <v>0</v>
      </c>
      <c r="R122" s="238">
        <f>Q122*H122</f>
        <v>0</v>
      </c>
      <c r="S122" s="238">
        <v>0</v>
      </c>
      <c r="T122" s="239">
        <f>S122*H122</f>
        <v>0</v>
      </c>
      <c r="U122" s="41"/>
      <c r="V122" s="41"/>
      <c r="W122" s="41"/>
      <c r="X122" s="41"/>
      <c r="Y122" s="41"/>
      <c r="Z122" s="41"/>
      <c r="AA122" s="41"/>
      <c r="AB122" s="41"/>
      <c r="AC122" s="41"/>
      <c r="AD122" s="41"/>
      <c r="AE122" s="41"/>
      <c r="AR122" s="240" t="s">
        <v>394</v>
      </c>
      <c r="AT122" s="240" t="s">
        <v>186</v>
      </c>
      <c r="AU122" s="240" t="s">
        <v>152</v>
      </c>
      <c r="AY122" s="20" t="s">
        <v>151</v>
      </c>
      <c r="BE122" s="241">
        <f>IF(N122="základní",J122,0)</f>
        <v>0</v>
      </c>
      <c r="BF122" s="241">
        <f>IF(N122="snížená",J122,0)</f>
        <v>0</v>
      </c>
      <c r="BG122" s="241">
        <f>IF(N122="zákl. přenesená",J122,0)</f>
        <v>0</v>
      </c>
      <c r="BH122" s="241">
        <f>IF(N122="sníž. přenesená",J122,0)</f>
        <v>0</v>
      </c>
      <c r="BI122" s="241">
        <f>IF(N122="nulová",J122,0)</f>
        <v>0</v>
      </c>
      <c r="BJ122" s="20" t="s">
        <v>83</v>
      </c>
      <c r="BK122" s="241">
        <f>ROUND(I122*H122,2)</f>
        <v>0</v>
      </c>
      <c r="BL122" s="20" t="s">
        <v>266</v>
      </c>
      <c r="BM122" s="240" t="s">
        <v>1816</v>
      </c>
    </row>
    <row r="123" s="2" customFormat="1" ht="16.5" customHeight="1">
      <c r="A123" s="41"/>
      <c r="B123" s="42"/>
      <c r="C123" s="229" t="s">
        <v>287</v>
      </c>
      <c r="D123" s="229" t="s">
        <v>154</v>
      </c>
      <c r="E123" s="230" t="s">
        <v>1811</v>
      </c>
      <c r="F123" s="231" t="s">
        <v>1812</v>
      </c>
      <c r="G123" s="232" t="s">
        <v>242</v>
      </c>
      <c r="H123" s="233">
        <v>30</v>
      </c>
      <c r="I123" s="234"/>
      <c r="J123" s="235">
        <f>ROUND(I123*H123,2)</f>
        <v>0</v>
      </c>
      <c r="K123" s="231" t="s">
        <v>165</v>
      </c>
      <c r="L123" s="47"/>
      <c r="M123" s="236" t="s">
        <v>19</v>
      </c>
      <c r="N123" s="237" t="s">
        <v>47</v>
      </c>
      <c r="O123" s="87"/>
      <c r="P123" s="238">
        <f>O123*H123</f>
        <v>0</v>
      </c>
      <c r="Q123" s="238">
        <v>0</v>
      </c>
      <c r="R123" s="238">
        <f>Q123*H123</f>
        <v>0</v>
      </c>
      <c r="S123" s="238">
        <v>0</v>
      </c>
      <c r="T123" s="239">
        <f>S123*H123</f>
        <v>0</v>
      </c>
      <c r="U123" s="41"/>
      <c r="V123" s="41"/>
      <c r="W123" s="41"/>
      <c r="X123" s="41"/>
      <c r="Y123" s="41"/>
      <c r="Z123" s="41"/>
      <c r="AA123" s="41"/>
      <c r="AB123" s="41"/>
      <c r="AC123" s="41"/>
      <c r="AD123" s="41"/>
      <c r="AE123" s="41"/>
      <c r="AR123" s="240" t="s">
        <v>266</v>
      </c>
      <c r="AT123" s="240" t="s">
        <v>154</v>
      </c>
      <c r="AU123" s="240" t="s">
        <v>152</v>
      </c>
      <c r="AY123" s="20" t="s">
        <v>151</v>
      </c>
      <c r="BE123" s="241">
        <f>IF(N123="základní",J123,0)</f>
        <v>0</v>
      </c>
      <c r="BF123" s="241">
        <f>IF(N123="snížená",J123,0)</f>
        <v>0</v>
      </c>
      <c r="BG123" s="241">
        <f>IF(N123="zákl. přenesená",J123,0)</f>
        <v>0</v>
      </c>
      <c r="BH123" s="241">
        <f>IF(N123="sníž. přenesená",J123,0)</f>
        <v>0</v>
      </c>
      <c r="BI123" s="241">
        <f>IF(N123="nulová",J123,0)</f>
        <v>0</v>
      </c>
      <c r="BJ123" s="20" t="s">
        <v>83</v>
      </c>
      <c r="BK123" s="241">
        <f>ROUND(I123*H123,2)</f>
        <v>0</v>
      </c>
      <c r="BL123" s="20" t="s">
        <v>266</v>
      </c>
      <c r="BM123" s="240" t="s">
        <v>1817</v>
      </c>
    </row>
    <row r="124" s="13" customFormat="1">
      <c r="A124" s="13"/>
      <c r="B124" s="242"/>
      <c r="C124" s="243"/>
      <c r="D124" s="244" t="s">
        <v>160</v>
      </c>
      <c r="E124" s="245" t="s">
        <v>19</v>
      </c>
      <c r="F124" s="246" t="s">
        <v>1818</v>
      </c>
      <c r="G124" s="243"/>
      <c r="H124" s="247">
        <v>30</v>
      </c>
      <c r="I124" s="248"/>
      <c r="J124" s="243"/>
      <c r="K124" s="243"/>
      <c r="L124" s="249"/>
      <c r="M124" s="250"/>
      <c r="N124" s="251"/>
      <c r="O124" s="251"/>
      <c r="P124" s="251"/>
      <c r="Q124" s="251"/>
      <c r="R124" s="251"/>
      <c r="S124" s="251"/>
      <c r="T124" s="252"/>
      <c r="U124" s="13"/>
      <c r="V124" s="13"/>
      <c r="W124" s="13"/>
      <c r="X124" s="13"/>
      <c r="Y124" s="13"/>
      <c r="Z124" s="13"/>
      <c r="AA124" s="13"/>
      <c r="AB124" s="13"/>
      <c r="AC124" s="13"/>
      <c r="AD124" s="13"/>
      <c r="AE124" s="13"/>
      <c r="AT124" s="253" t="s">
        <v>160</v>
      </c>
      <c r="AU124" s="253" t="s">
        <v>152</v>
      </c>
      <c r="AV124" s="13" t="s">
        <v>86</v>
      </c>
      <c r="AW124" s="13" t="s">
        <v>37</v>
      </c>
      <c r="AX124" s="13" t="s">
        <v>83</v>
      </c>
      <c r="AY124" s="253" t="s">
        <v>151</v>
      </c>
    </row>
    <row r="125" s="2" customFormat="1" ht="24" customHeight="1">
      <c r="A125" s="41"/>
      <c r="B125" s="42"/>
      <c r="C125" s="278" t="s">
        <v>296</v>
      </c>
      <c r="D125" s="278" t="s">
        <v>186</v>
      </c>
      <c r="E125" s="279" t="s">
        <v>1819</v>
      </c>
      <c r="F125" s="280" t="s">
        <v>1820</v>
      </c>
      <c r="G125" s="281" t="s">
        <v>242</v>
      </c>
      <c r="H125" s="282">
        <v>30</v>
      </c>
      <c r="I125" s="283"/>
      <c r="J125" s="284">
        <f>ROUND(I125*H125,2)</f>
        <v>0</v>
      </c>
      <c r="K125" s="280" t="s">
        <v>19</v>
      </c>
      <c r="L125" s="285"/>
      <c r="M125" s="286" t="s">
        <v>19</v>
      </c>
      <c r="N125" s="287" t="s">
        <v>47</v>
      </c>
      <c r="O125" s="87"/>
      <c r="P125" s="238">
        <f>O125*H125</f>
        <v>0</v>
      </c>
      <c r="Q125" s="238">
        <v>0</v>
      </c>
      <c r="R125" s="238">
        <f>Q125*H125</f>
        <v>0</v>
      </c>
      <c r="S125" s="238">
        <v>0</v>
      </c>
      <c r="T125" s="239">
        <f>S125*H125</f>
        <v>0</v>
      </c>
      <c r="U125" s="41"/>
      <c r="V125" s="41"/>
      <c r="W125" s="41"/>
      <c r="X125" s="41"/>
      <c r="Y125" s="41"/>
      <c r="Z125" s="41"/>
      <c r="AA125" s="41"/>
      <c r="AB125" s="41"/>
      <c r="AC125" s="41"/>
      <c r="AD125" s="41"/>
      <c r="AE125" s="41"/>
      <c r="AR125" s="240" t="s">
        <v>394</v>
      </c>
      <c r="AT125" s="240" t="s">
        <v>186</v>
      </c>
      <c r="AU125" s="240" t="s">
        <v>152</v>
      </c>
      <c r="AY125" s="20" t="s">
        <v>151</v>
      </c>
      <c r="BE125" s="241">
        <f>IF(N125="základní",J125,0)</f>
        <v>0</v>
      </c>
      <c r="BF125" s="241">
        <f>IF(N125="snížená",J125,0)</f>
        <v>0</v>
      </c>
      <c r="BG125" s="241">
        <f>IF(N125="zákl. přenesená",J125,0)</f>
        <v>0</v>
      </c>
      <c r="BH125" s="241">
        <f>IF(N125="sníž. přenesená",J125,0)</f>
        <v>0</v>
      </c>
      <c r="BI125" s="241">
        <f>IF(N125="nulová",J125,0)</f>
        <v>0</v>
      </c>
      <c r="BJ125" s="20" t="s">
        <v>83</v>
      </c>
      <c r="BK125" s="241">
        <f>ROUND(I125*H125,2)</f>
        <v>0</v>
      </c>
      <c r="BL125" s="20" t="s">
        <v>266</v>
      </c>
      <c r="BM125" s="240" t="s">
        <v>1821</v>
      </c>
    </row>
    <row r="126" s="2" customFormat="1" ht="16.5" customHeight="1">
      <c r="A126" s="41"/>
      <c r="B126" s="42"/>
      <c r="C126" s="229" t="s">
        <v>7</v>
      </c>
      <c r="D126" s="229" t="s">
        <v>154</v>
      </c>
      <c r="E126" s="230" t="s">
        <v>1822</v>
      </c>
      <c r="F126" s="231" t="s">
        <v>1823</v>
      </c>
      <c r="G126" s="232" t="s">
        <v>157</v>
      </c>
      <c r="H126" s="233">
        <v>42</v>
      </c>
      <c r="I126" s="234"/>
      <c r="J126" s="235">
        <f>ROUND(I126*H126,2)</f>
        <v>0</v>
      </c>
      <c r="K126" s="231" t="s">
        <v>19</v>
      </c>
      <c r="L126" s="47"/>
      <c r="M126" s="236" t="s">
        <v>19</v>
      </c>
      <c r="N126" s="237" t="s">
        <v>47</v>
      </c>
      <c r="O126" s="87"/>
      <c r="P126" s="238">
        <f>O126*H126</f>
        <v>0</v>
      </c>
      <c r="Q126" s="238">
        <v>0</v>
      </c>
      <c r="R126" s="238">
        <f>Q126*H126</f>
        <v>0</v>
      </c>
      <c r="S126" s="238">
        <v>0</v>
      </c>
      <c r="T126" s="239">
        <f>S126*H126</f>
        <v>0</v>
      </c>
      <c r="U126" s="41"/>
      <c r="V126" s="41"/>
      <c r="W126" s="41"/>
      <c r="X126" s="41"/>
      <c r="Y126" s="41"/>
      <c r="Z126" s="41"/>
      <c r="AA126" s="41"/>
      <c r="AB126" s="41"/>
      <c r="AC126" s="41"/>
      <c r="AD126" s="41"/>
      <c r="AE126" s="41"/>
      <c r="AR126" s="240" t="s">
        <v>266</v>
      </c>
      <c r="AT126" s="240" t="s">
        <v>154</v>
      </c>
      <c r="AU126" s="240" t="s">
        <v>152</v>
      </c>
      <c r="AY126" s="20" t="s">
        <v>151</v>
      </c>
      <c r="BE126" s="241">
        <f>IF(N126="základní",J126,0)</f>
        <v>0</v>
      </c>
      <c r="BF126" s="241">
        <f>IF(N126="snížená",J126,0)</f>
        <v>0</v>
      </c>
      <c r="BG126" s="241">
        <f>IF(N126="zákl. přenesená",J126,0)</f>
        <v>0</v>
      </c>
      <c r="BH126" s="241">
        <f>IF(N126="sníž. přenesená",J126,0)</f>
        <v>0</v>
      </c>
      <c r="BI126" s="241">
        <f>IF(N126="nulová",J126,0)</f>
        <v>0</v>
      </c>
      <c r="BJ126" s="20" t="s">
        <v>83</v>
      </c>
      <c r="BK126" s="241">
        <f>ROUND(I126*H126,2)</f>
        <v>0</v>
      </c>
      <c r="BL126" s="20" t="s">
        <v>266</v>
      </c>
      <c r="BM126" s="240" t="s">
        <v>1824</v>
      </c>
    </row>
    <row r="127" s="13" customFormat="1">
      <c r="A127" s="13"/>
      <c r="B127" s="242"/>
      <c r="C127" s="243"/>
      <c r="D127" s="244" t="s">
        <v>160</v>
      </c>
      <c r="E127" s="245" t="s">
        <v>19</v>
      </c>
      <c r="F127" s="246" t="s">
        <v>1825</v>
      </c>
      <c r="G127" s="243"/>
      <c r="H127" s="247">
        <v>42</v>
      </c>
      <c r="I127" s="248"/>
      <c r="J127" s="243"/>
      <c r="K127" s="243"/>
      <c r="L127" s="249"/>
      <c r="M127" s="250"/>
      <c r="N127" s="251"/>
      <c r="O127" s="251"/>
      <c r="P127" s="251"/>
      <c r="Q127" s="251"/>
      <c r="R127" s="251"/>
      <c r="S127" s="251"/>
      <c r="T127" s="252"/>
      <c r="U127" s="13"/>
      <c r="V127" s="13"/>
      <c r="W127" s="13"/>
      <c r="X127" s="13"/>
      <c r="Y127" s="13"/>
      <c r="Z127" s="13"/>
      <c r="AA127" s="13"/>
      <c r="AB127" s="13"/>
      <c r="AC127" s="13"/>
      <c r="AD127" s="13"/>
      <c r="AE127" s="13"/>
      <c r="AT127" s="253" t="s">
        <v>160</v>
      </c>
      <c r="AU127" s="253" t="s">
        <v>152</v>
      </c>
      <c r="AV127" s="13" t="s">
        <v>86</v>
      </c>
      <c r="AW127" s="13" t="s">
        <v>37</v>
      </c>
      <c r="AX127" s="13" t="s">
        <v>83</v>
      </c>
      <c r="AY127" s="253" t="s">
        <v>151</v>
      </c>
    </row>
    <row r="128" s="2" customFormat="1" ht="36" customHeight="1">
      <c r="A128" s="41"/>
      <c r="B128" s="42"/>
      <c r="C128" s="278" t="s">
        <v>331</v>
      </c>
      <c r="D128" s="278" t="s">
        <v>186</v>
      </c>
      <c r="E128" s="279" t="s">
        <v>1826</v>
      </c>
      <c r="F128" s="280" t="s">
        <v>1827</v>
      </c>
      <c r="G128" s="281" t="s">
        <v>157</v>
      </c>
      <c r="H128" s="282">
        <v>42</v>
      </c>
      <c r="I128" s="283"/>
      <c r="J128" s="284">
        <f>ROUND(I128*H128,2)</f>
        <v>0</v>
      </c>
      <c r="K128" s="280" t="s">
        <v>19</v>
      </c>
      <c r="L128" s="285"/>
      <c r="M128" s="286" t="s">
        <v>19</v>
      </c>
      <c r="N128" s="287" t="s">
        <v>47</v>
      </c>
      <c r="O128" s="87"/>
      <c r="P128" s="238">
        <f>O128*H128</f>
        <v>0</v>
      </c>
      <c r="Q128" s="238">
        <v>0</v>
      </c>
      <c r="R128" s="238">
        <f>Q128*H128</f>
        <v>0</v>
      </c>
      <c r="S128" s="238">
        <v>0</v>
      </c>
      <c r="T128" s="239">
        <f>S128*H128</f>
        <v>0</v>
      </c>
      <c r="U128" s="41"/>
      <c r="V128" s="41"/>
      <c r="W128" s="41"/>
      <c r="X128" s="41"/>
      <c r="Y128" s="41"/>
      <c r="Z128" s="41"/>
      <c r="AA128" s="41"/>
      <c r="AB128" s="41"/>
      <c r="AC128" s="41"/>
      <c r="AD128" s="41"/>
      <c r="AE128" s="41"/>
      <c r="AR128" s="240" t="s">
        <v>394</v>
      </c>
      <c r="AT128" s="240" t="s">
        <v>186</v>
      </c>
      <c r="AU128" s="240" t="s">
        <v>152</v>
      </c>
      <c r="AY128" s="20" t="s">
        <v>151</v>
      </c>
      <c r="BE128" s="241">
        <f>IF(N128="základní",J128,0)</f>
        <v>0</v>
      </c>
      <c r="BF128" s="241">
        <f>IF(N128="snížená",J128,0)</f>
        <v>0</v>
      </c>
      <c r="BG128" s="241">
        <f>IF(N128="zákl. přenesená",J128,0)</f>
        <v>0</v>
      </c>
      <c r="BH128" s="241">
        <f>IF(N128="sníž. přenesená",J128,0)</f>
        <v>0</v>
      </c>
      <c r="BI128" s="241">
        <f>IF(N128="nulová",J128,0)</f>
        <v>0</v>
      </c>
      <c r="BJ128" s="20" t="s">
        <v>83</v>
      </c>
      <c r="BK128" s="241">
        <f>ROUND(I128*H128,2)</f>
        <v>0</v>
      </c>
      <c r="BL128" s="20" t="s">
        <v>266</v>
      </c>
      <c r="BM128" s="240" t="s">
        <v>1828</v>
      </c>
    </row>
    <row r="129" s="12" customFormat="1" ht="20.88" customHeight="1">
      <c r="A129" s="12"/>
      <c r="B129" s="213"/>
      <c r="C129" s="214"/>
      <c r="D129" s="215" t="s">
        <v>75</v>
      </c>
      <c r="E129" s="227" t="s">
        <v>1829</v>
      </c>
      <c r="F129" s="227" t="s">
        <v>1830</v>
      </c>
      <c r="G129" s="214"/>
      <c r="H129" s="214"/>
      <c r="I129" s="217"/>
      <c r="J129" s="228">
        <f>BK129</f>
        <v>0</v>
      </c>
      <c r="K129" s="214"/>
      <c r="L129" s="219"/>
      <c r="M129" s="220"/>
      <c r="N129" s="221"/>
      <c r="O129" s="221"/>
      <c r="P129" s="222">
        <f>SUM(P130:P141)</f>
        <v>0</v>
      </c>
      <c r="Q129" s="221"/>
      <c r="R129" s="222">
        <f>SUM(R130:R141)</f>
        <v>0</v>
      </c>
      <c r="S129" s="221"/>
      <c r="T129" s="223">
        <f>SUM(T130:T141)</f>
        <v>0</v>
      </c>
      <c r="U129" s="12"/>
      <c r="V129" s="12"/>
      <c r="W129" s="12"/>
      <c r="X129" s="12"/>
      <c r="Y129" s="12"/>
      <c r="Z129" s="12"/>
      <c r="AA129" s="12"/>
      <c r="AB129" s="12"/>
      <c r="AC129" s="12"/>
      <c r="AD129" s="12"/>
      <c r="AE129" s="12"/>
      <c r="AR129" s="224" t="s">
        <v>86</v>
      </c>
      <c r="AT129" s="225" t="s">
        <v>75</v>
      </c>
      <c r="AU129" s="225" t="s">
        <v>86</v>
      </c>
      <c r="AY129" s="224" t="s">
        <v>151</v>
      </c>
      <c r="BK129" s="226">
        <f>SUM(BK130:BK141)</f>
        <v>0</v>
      </c>
    </row>
    <row r="130" s="2" customFormat="1" ht="16.5" customHeight="1">
      <c r="A130" s="41"/>
      <c r="B130" s="42"/>
      <c r="C130" s="229" t="s">
        <v>339</v>
      </c>
      <c r="D130" s="229" t="s">
        <v>154</v>
      </c>
      <c r="E130" s="230" t="s">
        <v>1831</v>
      </c>
      <c r="F130" s="231" t="s">
        <v>1832</v>
      </c>
      <c r="G130" s="232" t="s">
        <v>164</v>
      </c>
      <c r="H130" s="233">
        <v>6</v>
      </c>
      <c r="I130" s="234"/>
      <c r="J130" s="235">
        <f>ROUND(I130*H130,2)</f>
        <v>0</v>
      </c>
      <c r="K130" s="231" t="s">
        <v>165</v>
      </c>
      <c r="L130" s="47"/>
      <c r="M130" s="236" t="s">
        <v>19</v>
      </c>
      <c r="N130" s="237" t="s">
        <v>47</v>
      </c>
      <c r="O130" s="87"/>
      <c r="P130" s="238">
        <f>O130*H130</f>
        <v>0</v>
      </c>
      <c r="Q130" s="238">
        <v>0</v>
      </c>
      <c r="R130" s="238">
        <f>Q130*H130</f>
        <v>0</v>
      </c>
      <c r="S130" s="238">
        <v>0</v>
      </c>
      <c r="T130" s="239">
        <f>S130*H130</f>
        <v>0</v>
      </c>
      <c r="U130" s="41"/>
      <c r="V130" s="41"/>
      <c r="W130" s="41"/>
      <c r="X130" s="41"/>
      <c r="Y130" s="41"/>
      <c r="Z130" s="41"/>
      <c r="AA130" s="41"/>
      <c r="AB130" s="41"/>
      <c r="AC130" s="41"/>
      <c r="AD130" s="41"/>
      <c r="AE130" s="41"/>
      <c r="AR130" s="240" t="s">
        <v>266</v>
      </c>
      <c r="AT130" s="240" t="s">
        <v>154</v>
      </c>
      <c r="AU130" s="240" t="s">
        <v>152</v>
      </c>
      <c r="AY130" s="20" t="s">
        <v>151</v>
      </c>
      <c r="BE130" s="241">
        <f>IF(N130="základní",J130,0)</f>
        <v>0</v>
      </c>
      <c r="BF130" s="241">
        <f>IF(N130="snížená",J130,0)</f>
        <v>0</v>
      </c>
      <c r="BG130" s="241">
        <f>IF(N130="zákl. přenesená",J130,0)</f>
        <v>0</v>
      </c>
      <c r="BH130" s="241">
        <f>IF(N130="sníž. přenesená",J130,0)</f>
        <v>0</v>
      </c>
      <c r="BI130" s="241">
        <f>IF(N130="nulová",J130,0)</f>
        <v>0</v>
      </c>
      <c r="BJ130" s="20" t="s">
        <v>83</v>
      </c>
      <c r="BK130" s="241">
        <f>ROUND(I130*H130,2)</f>
        <v>0</v>
      </c>
      <c r="BL130" s="20" t="s">
        <v>266</v>
      </c>
      <c r="BM130" s="240" t="s">
        <v>1833</v>
      </c>
    </row>
    <row r="131" s="13" customFormat="1">
      <c r="A131" s="13"/>
      <c r="B131" s="242"/>
      <c r="C131" s="243"/>
      <c r="D131" s="244" t="s">
        <v>160</v>
      </c>
      <c r="E131" s="245" t="s">
        <v>19</v>
      </c>
      <c r="F131" s="246" t="s">
        <v>1834</v>
      </c>
      <c r="G131" s="243"/>
      <c r="H131" s="247">
        <v>6</v>
      </c>
      <c r="I131" s="248"/>
      <c r="J131" s="243"/>
      <c r="K131" s="243"/>
      <c r="L131" s="249"/>
      <c r="M131" s="250"/>
      <c r="N131" s="251"/>
      <c r="O131" s="251"/>
      <c r="P131" s="251"/>
      <c r="Q131" s="251"/>
      <c r="R131" s="251"/>
      <c r="S131" s="251"/>
      <c r="T131" s="252"/>
      <c r="U131" s="13"/>
      <c r="V131" s="13"/>
      <c r="W131" s="13"/>
      <c r="X131" s="13"/>
      <c r="Y131" s="13"/>
      <c r="Z131" s="13"/>
      <c r="AA131" s="13"/>
      <c r="AB131" s="13"/>
      <c r="AC131" s="13"/>
      <c r="AD131" s="13"/>
      <c r="AE131" s="13"/>
      <c r="AT131" s="253" t="s">
        <v>160</v>
      </c>
      <c r="AU131" s="253" t="s">
        <v>152</v>
      </c>
      <c r="AV131" s="13" t="s">
        <v>86</v>
      </c>
      <c r="AW131" s="13" t="s">
        <v>37</v>
      </c>
      <c r="AX131" s="13" t="s">
        <v>83</v>
      </c>
      <c r="AY131" s="253" t="s">
        <v>151</v>
      </c>
    </row>
    <row r="132" s="2" customFormat="1" ht="36" customHeight="1">
      <c r="A132" s="41"/>
      <c r="B132" s="42"/>
      <c r="C132" s="278" t="s">
        <v>349</v>
      </c>
      <c r="D132" s="278" t="s">
        <v>186</v>
      </c>
      <c r="E132" s="279" t="s">
        <v>1835</v>
      </c>
      <c r="F132" s="280" t="s">
        <v>1836</v>
      </c>
      <c r="G132" s="281" t="s">
        <v>1764</v>
      </c>
      <c r="H132" s="282">
        <v>6</v>
      </c>
      <c r="I132" s="283"/>
      <c r="J132" s="284">
        <f>ROUND(I132*H132,2)</f>
        <v>0</v>
      </c>
      <c r="K132" s="280" t="s">
        <v>19</v>
      </c>
      <c r="L132" s="285"/>
      <c r="M132" s="286" t="s">
        <v>19</v>
      </c>
      <c r="N132" s="287" t="s">
        <v>47</v>
      </c>
      <c r="O132" s="87"/>
      <c r="P132" s="238">
        <f>O132*H132</f>
        <v>0</v>
      </c>
      <c r="Q132" s="238">
        <v>0</v>
      </c>
      <c r="R132" s="238">
        <f>Q132*H132</f>
        <v>0</v>
      </c>
      <c r="S132" s="238">
        <v>0</v>
      </c>
      <c r="T132" s="239">
        <f>S132*H132</f>
        <v>0</v>
      </c>
      <c r="U132" s="41"/>
      <c r="V132" s="41"/>
      <c r="W132" s="41"/>
      <c r="X132" s="41"/>
      <c r="Y132" s="41"/>
      <c r="Z132" s="41"/>
      <c r="AA132" s="41"/>
      <c r="AB132" s="41"/>
      <c r="AC132" s="41"/>
      <c r="AD132" s="41"/>
      <c r="AE132" s="41"/>
      <c r="AR132" s="240" t="s">
        <v>394</v>
      </c>
      <c r="AT132" s="240" t="s">
        <v>186</v>
      </c>
      <c r="AU132" s="240" t="s">
        <v>152</v>
      </c>
      <c r="AY132" s="20" t="s">
        <v>151</v>
      </c>
      <c r="BE132" s="241">
        <f>IF(N132="základní",J132,0)</f>
        <v>0</v>
      </c>
      <c r="BF132" s="241">
        <f>IF(N132="snížená",J132,0)</f>
        <v>0</v>
      </c>
      <c r="BG132" s="241">
        <f>IF(N132="zákl. přenesená",J132,0)</f>
        <v>0</v>
      </c>
      <c r="BH132" s="241">
        <f>IF(N132="sníž. přenesená",J132,0)</f>
        <v>0</v>
      </c>
      <c r="BI132" s="241">
        <f>IF(N132="nulová",J132,0)</f>
        <v>0</v>
      </c>
      <c r="BJ132" s="20" t="s">
        <v>83</v>
      </c>
      <c r="BK132" s="241">
        <f>ROUND(I132*H132,2)</f>
        <v>0</v>
      </c>
      <c r="BL132" s="20" t="s">
        <v>266</v>
      </c>
      <c r="BM132" s="240" t="s">
        <v>1837</v>
      </c>
    </row>
    <row r="133" s="2" customFormat="1" ht="16.5" customHeight="1">
      <c r="A133" s="41"/>
      <c r="B133" s="42"/>
      <c r="C133" s="229" t="s">
        <v>356</v>
      </c>
      <c r="D133" s="229" t="s">
        <v>154</v>
      </c>
      <c r="E133" s="230" t="s">
        <v>1838</v>
      </c>
      <c r="F133" s="231" t="s">
        <v>1839</v>
      </c>
      <c r="G133" s="232" t="s">
        <v>164</v>
      </c>
      <c r="H133" s="233">
        <v>2</v>
      </c>
      <c r="I133" s="234"/>
      <c r="J133" s="235">
        <f>ROUND(I133*H133,2)</f>
        <v>0</v>
      </c>
      <c r="K133" s="231" t="s">
        <v>165</v>
      </c>
      <c r="L133" s="47"/>
      <c r="M133" s="236" t="s">
        <v>19</v>
      </c>
      <c r="N133" s="237" t="s">
        <v>47</v>
      </c>
      <c r="O133" s="87"/>
      <c r="P133" s="238">
        <f>O133*H133</f>
        <v>0</v>
      </c>
      <c r="Q133" s="238">
        <v>0</v>
      </c>
      <c r="R133" s="238">
        <f>Q133*H133</f>
        <v>0</v>
      </c>
      <c r="S133" s="238">
        <v>0</v>
      </c>
      <c r="T133" s="239">
        <f>S133*H133</f>
        <v>0</v>
      </c>
      <c r="U133" s="41"/>
      <c r="V133" s="41"/>
      <c r="W133" s="41"/>
      <c r="X133" s="41"/>
      <c r="Y133" s="41"/>
      <c r="Z133" s="41"/>
      <c r="AA133" s="41"/>
      <c r="AB133" s="41"/>
      <c r="AC133" s="41"/>
      <c r="AD133" s="41"/>
      <c r="AE133" s="41"/>
      <c r="AR133" s="240" t="s">
        <v>266</v>
      </c>
      <c r="AT133" s="240" t="s">
        <v>154</v>
      </c>
      <c r="AU133" s="240" t="s">
        <v>152</v>
      </c>
      <c r="AY133" s="20" t="s">
        <v>151</v>
      </c>
      <c r="BE133" s="241">
        <f>IF(N133="základní",J133,0)</f>
        <v>0</v>
      </c>
      <c r="BF133" s="241">
        <f>IF(N133="snížená",J133,0)</f>
        <v>0</v>
      </c>
      <c r="BG133" s="241">
        <f>IF(N133="zákl. přenesená",J133,0)</f>
        <v>0</v>
      </c>
      <c r="BH133" s="241">
        <f>IF(N133="sníž. přenesená",J133,0)</f>
        <v>0</v>
      </c>
      <c r="BI133" s="241">
        <f>IF(N133="nulová",J133,0)</f>
        <v>0</v>
      </c>
      <c r="BJ133" s="20" t="s">
        <v>83</v>
      </c>
      <c r="BK133" s="241">
        <f>ROUND(I133*H133,2)</f>
        <v>0</v>
      </c>
      <c r="BL133" s="20" t="s">
        <v>266</v>
      </c>
      <c r="BM133" s="240" t="s">
        <v>1840</v>
      </c>
    </row>
    <row r="134" s="13" customFormat="1">
      <c r="A134" s="13"/>
      <c r="B134" s="242"/>
      <c r="C134" s="243"/>
      <c r="D134" s="244" t="s">
        <v>160</v>
      </c>
      <c r="E134" s="245" t="s">
        <v>19</v>
      </c>
      <c r="F134" s="246" t="s">
        <v>1841</v>
      </c>
      <c r="G134" s="243"/>
      <c r="H134" s="247">
        <v>2</v>
      </c>
      <c r="I134" s="248"/>
      <c r="J134" s="243"/>
      <c r="K134" s="243"/>
      <c r="L134" s="249"/>
      <c r="M134" s="250"/>
      <c r="N134" s="251"/>
      <c r="O134" s="251"/>
      <c r="P134" s="251"/>
      <c r="Q134" s="251"/>
      <c r="R134" s="251"/>
      <c r="S134" s="251"/>
      <c r="T134" s="252"/>
      <c r="U134" s="13"/>
      <c r="V134" s="13"/>
      <c r="W134" s="13"/>
      <c r="X134" s="13"/>
      <c r="Y134" s="13"/>
      <c r="Z134" s="13"/>
      <c r="AA134" s="13"/>
      <c r="AB134" s="13"/>
      <c r="AC134" s="13"/>
      <c r="AD134" s="13"/>
      <c r="AE134" s="13"/>
      <c r="AT134" s="253" t="s">
        <v>160</v>
      </c>
      <c r="AU134" s="253" t="s">
        <v>152</v>
      </c>
      <c r="AV134" s="13" t="s">
        <v>86</v>
      </c>
      <c r="AW134" s="13" t="s">
        <v>37</v>
      </c>
      <c r="AX134" s="13" t="s">
        <v>83</v>
      </c>
      <c r="AY134" s="253" t="s">
        <v>151</v>
      </c>
    </row>
    <row r="135" s="2" customFormat="1" ht="36" customHeight="1">
      <c r="A135" s="41"/>
      <c r="B135" s="42"/>
      <c r="C135" s="278" t="s">
        <v>362</v>
      </c>
      <c r="D135" s="278" t="s">
        <v>186</v>
      </c>
      <c r="E135" s="279" t="s">
        <v>1842</v>
      </c>
      <c r="F135" s="280" t="s">
        <v>1843</v>
      </c>
      <c r="G135" s="281" t="s">
        <v>1764</v>
      </c>
      <c r="H135" s="282">
        <v>2</v>
      </c>
      <c r="I135" s="283"/>
      <c r="J135" s="284">
        <f>ROUND(I135*H135,2)</f>
        <v>0</v>
      </c>
      <c r="K135" s="280" t="s">
        <v>19</v>
      </c>
      <c r="L135" s="285"/>
      <c r="M135" s="286" t="s">
        <v>19</v>
      </c>
      <c r="N135" s="287" t="s">
        <v>47</v>
      </c>
      <c r="O135" s="87"/>
      <c r="P135" s="238">
        <f>O135*H135</f>
        <v>0</v>
      </c>
      <c r="Q135" s="238">
        <v>0</v>
      </c>
      <c r="R135" s="238">
        <f>Q135*H135</f>
        <v>0</v>
      </c>
      <c r="S135" s="238">
        <v>0</v>
      </c>
      <c r="T135" s="239">
        <f>S135*H135</f>
        <v>0</v>
      </c>
      <c r="U135" s="41"/>
      <c r="V135" s="41"/>
      <c r="W135" s="41"/>
      <c r="X135" s="41"/>
      <c r="Y135" s="41"/>
      <c r="Z135" s="41"/>
      <c r="AA135" s="41"/>
      <c r="AB135" s="41"/>
      <c r="AC135" s="41"/>
      <c r="AD135" s="41"/>
      <c r="AE135" s="41"/>
      <c r="AR135" s="240" t="s">
        <v>394</v>
      </c>
      <c r="AT135" s="240" t="s">
        <v>186</v>
      </c>
      <c r="AU135" s="240" t="s">
        <v>152</v>
      </c>
      <c r="AY135" s="20" t="s">
        <v>151</v>
      </c>
      <c r="BE135" s="241">
        <f>IF(N135="základní",J135,0)</f>
        <v>0</v>
      </c>
      <c r="BF135" s="241">
        <f>IF(N135="snížená",J135,0)</f>
        <v>0</v>
      </c>
      <c r="BG135" s="241">
        <f>IF(N135="zákl. přenesená",J135,0)</f>
        <v>0</v>
      </c>
      <c r="BH135" s="241">
        <f>IF(N135="sníž. přenesená",J135,0)</f>
        <v>0</v>
      </c>
      <c r="BI135" s="241">
        <f>IF(N135="nulová",J135,0)</f>
        <v>0</v>
      </c>
      <c r="BJ135" s="20" t="s">
        <v>83</v>
      </c>
      <c r="BK135" s="241">
        <f>ROUND(I135*H135,2)</f>
        <v>0</v>
      </c>
      <c r="BL135" s="20" t="s">
        <v>266</v>
      </c>
      <c r="BM135" s="240" t="s">
        <v>1844</v>
      </c>
    </row>
    <row r="136" s="2" customFormat="1" ht="16.5" customHeight="1">
      <c r="A136" s="41"/>
      <c r="B136" s="42"/>
      <c r="C136" s="229" t="s">
        <v>371</v>
      </c>
      <c r="D136" s="229" t="s">
        <v>154</v>
      </c>
      <c r="E136" s="230" t="s">
        <v>1845</v>
      </c>
      <c r="F136" s="231" t="s">
        <v>1846</v>
      </c>
      <c r="G136" s="232" t="s">
        <v>164</v>
      </c>
      <c r="H136" s="233">
        <v>3</v>
      </c>
      <c r="I136" s="234"/>
      <c r="J136" s="235">
        <f>ROUND(I136*H136,2)</f>
        <v>0</v>
      </c>
      <c r="K136" s="231" t="s">
        <v>165</v>
      </c>
      <c r="L136" s="47"/>
      <c r="M136" s="236" t="s">
        <v>19</v>
      </c>
      <c r="N136" s="237" t="s">
        <v>47</v>
      </c>
      <c r="O136" s="87"/>
      <c r="P136" s="238">
        <f>O136*H136</f>
        <v>0</v>
      </c>
      <c r="Q136" s="238">
        <v>0</v>
      </c>
      <c r="R136" s="238">
        <f>Q136*H136</f>
        <v>0</v>
      </c>
      <c r="S136" s="238">
        <v>0</v>
      </c>
      <c r="T136" s="239">
        <f>S136*H136</f>
        <v>0</v>
      </c>
      <c r="U136" s="41"/>
      <c r="V136" s="41"/>
      <c r="W136" s="41"/>
      <c r="X136" s="41"/>
      <c r="Y136" s="41"/>
      <c r="Z136" s="41"/>
      <c r="AA136" s="41"/>
      <c r="AB136" s="41"/>
      <c r="AC136" s="41"/>
      <c r="AD136" s="41"/>
      <c r="AE136" s="41"/>
      <c r="AR136" s="240" t="s">
        <v>266</v>
      </c>
      <c r="AT136" s="240" t="s">
        <v>154</v>
      </c>
      <c r="AU136" s="240" t="s">
        <v>152</v>
      </c>
      <c r="AY136" s="20" t="s">
        <v>151</v>
      </c>
      <c r="BE136" s="241">
        <f>IF(N136="základní",J136,0)</f>
        <v>0</v>
      </c>
      <c r="BF136" s="241">
        <f>IF(N136="snížená",J136,0)</f>
        <v>0</v>
      </c>
      <c r="BG136" s="241">
        <f>IF(N136="zákl. přenesená",J136,0)</f>
        <v>0</v>
      </c>
      <c r="BH136" s="241">
        <f>IF(N136="sníž. přenesená",J136,0)</f>
        <v>0</v>
      </c>
      <c r="BI136" s="241">
        <f>IF(N136="nulová",J136,0)</f>
        <v>0</v>
      </c>
      <c r="BJ136" s="20" t="s">
        <v>83</v>
      </c>
      <c r="BK136" s="241">
        <f>ROUND(I136*H136,2)</f>
        <v>0</v>
      </c>
      <c r="BL136" s="20" t="s">
        <v>266</v>
      </c>
      <c r="BM136" s="240" t="s">
        <v>1847</v>
      </c>
    </row>
    <row r="137" s="13" customFormat="1">
      <c r="A137" s="13"/>
      <c r="B137" s="242"/>
      <c r="C137" s="243"/>
      <c r="D137" s="244" t="s">
        <v>160</v>
      </c>
      <c r="E137" s="245" t="s">
        <v>19</v>
      </c>
      <c r="F137" s="246" t="s">
        <v>1848</v>
      </c>
      <c r="G137" s="243"/>
      <c r="H137" s="247">
        <v>3</v>
      </c>
      <c r="I137" s="248"/>
      <c r="J137" s="243"/>
      <c r="K137" s="243"/>
      <c r="L137" s="249"/>
      <c r="M137" s="250"/>
      <c r="N137" s="251"/>
      <c r="O137" s="251"/>
      <c r="P137" s="251"/>
      <c r="Q137" s="251"/>
      <c r="R137" s="251"/>
      <c r="S137" s="251"/>
      <c r="T137" s="252"/>
      <c r="U137" s="13"/>
      <c r="V137" s="13"/>
      <c r="W137" s="13"/>
      <c r="X137" s="13"/>
      <c r="Y137" s="13"/>
      <c r="Z137" s="13"/>
      <c r="AA137" s="13"/>
      <c r="AB137" s="13"/>
      <c r="AC137" s="13"/>
      <c r="AD137" s="13"/>
      <c r="AE137" s="13"/>
      <c r="AT137" s="253" t="s">
        <v>160</v>
      </c>
      <c r="AU137" s="253" t="s">
        <v>152</v>
      </c>
      <c r="AV137" s="13" t="s">
        <v>86</v>
      </c>
      <c r="AW137" s="13" t="s">
        <v>37</v>
      </c>
      <c r="AX137" s="13" t="s">
        <v>83</v>
      </c>
      <c r="AY137" s="253" t="s">
        <v>151</v>
      </c>
    </row>
    <row r="138" s="2" customFormat="1" ht="16.5" customHeight="1">
      <c r="A138" s="41"/>
      <c r="B138" s="42"/>
      <c r="C138" s="278" t="s">
        <v>376</v>
      </c>
      <c r="D138" s="278" t="s">
        <v>186</v>
      </c>
      <c r="E138" s="279" t="s">
        <v>1849</v>
      </c>
      <c r="F138" s="280" t="s">
        <v>1850</v>
      </c>
      <c r="G138" s="281" t="s">
        <v>1764</v>
      </c>
      <c r="H138" s="282">
        <v>3</v>
      </c>
      <c r="I138" s="283"/>
      <c r="J138" s="284">
        <f>ROUND(I138*H138,2)</f>
        <v>0</v>
      </c>
      <c r="K138" s="280" t="s">
        <v>19</v>
      </c>
      <c r="L138" s="285"/>
      <c r="M138" s="286" t="s">
        <v>19</v>
      </c>
      <c r="N138" s="287" t="s">
        <v>47</v>
      </c>
      <c r="O138" s="87"/>
      <c r="P138" s="238">
        <f>O138*H138</f>
        <v>0</v>
      </c>
      <c r="Q138" s="238">
        <v>0</v>
      </c>
      <c r="R138" s="238">
        <f>Q138*H138</f>
        <v>0</v>
      </c>
      <c r="S138" s="238">
        <v>0</v>
      </c>
      <c r="T138" s="239">
        <f>S138*H138</f>
        <v>0</v>
      </c>
      <c r="U138" s="41"/>
      <c r="V138" s="41"/>
      <c r="W138" s="41"/>
      <c r="X138" s="41"/>
      <c r="Y138" s="41"/>
      <c r="Z138" s="41"/>
      <c r="AA138" s="41"/>
      <c r="AB138" s="41"/>
      <c r="AC138" s="41"/>
      <c r="AD138" s="41"/>
      <c r="AE138" s="41"/>
      <c r="AR138" s="240" t="s">
        <v>394</v>
      </c>
      <c r="AT138" s="240" t="s">
        <v>186</v>
      </c>
      <c r="AU138" s="240" t="s">
        <v>152</v>
      </c>
      <c r="AY138" s="20" t="s">
        <v>151</v>
      </c>
      <c r="BE138" s="241">
        <f>IF(N138="základní",J138,0)</f>
        <v>0</v>
      </c>
      <c r="BF138" s="241">
        <f>IF(N138="snížená",J138,0)</f>
        <v>0</v>
      </c>
      <c r="BG138" s="241">
        <f>IF(N138="zákl. přenesená",J138,0)</f>
        <v>0</v>
      </c>
      <c r="BH138" s="241">
        <f>IF(N138="sníž. přenesená",J138,0)</f>
        <v>0</v>
      </c>
      <c r="BI138" s="241">
        <f>IF(N138="nulová",J138,0)</f>
        <v>0</v>
      </c>
      <c r="BJ138" s="20" t="s">
        <v>83</v>
      </c>
      <c r="BK138" s="241">
        <f>ROUND(I138*H138,2)</f>
        <v>0</v>
      </c>
      <c r="BL138" s="20" t="s">
        <v>266</v>
      </c>
      <c r="BM138" s="240" t="s">
        <v>1851</v>
      </c>
    </row>
    <row r="139" s="2" customFormat="1" ht="16.5" customHeight="1">
      <c r="A139" s="41"/>
      <c r="B139" s="42"/>
      <c r="C139" s="229" t="s">
        <v>381</v>
      </c>
      <c r="D139" s="229" t="s">
        <v>154</v>
      </c>
      <c r="E139" s="230" t="s">
        <v>1799</v>
      </c>
      <c r="F139" s="231" t="s">
        <v>1800</v>
      </c>
      <c r="G139" s="232" t="s">
        <v>164</v>
      </c>
      <c r="H139" s="233">
        <v>6</v>
      </c>
      <c r="I139" s="234"/>
      <c r="J139" s="235">
        <f>ROUND(I139*H139,2)</f>
        <v>0</v>
      </c>
      <c r="K139" s="231" t="s">
        <v>165</v>
      </c>
      <c r="L139" s="47"/>
      <c r="M139" s="236" t="s">
        <v>19</v>
      </c>
      <c r="N139" s="237" t="s">
        <v>47</v>
      </c>
      <c r="O139" s="87"/>
      <c r="P139" s="238">
        <f>O139*H139</f>
        <v>0</v>
      </c>
      <c r="Q139" s="238">
        <v>0</v>
      </c>
      <c r="R139" s="238">
        <f>Q139*H139</f>
        <v>0</v>
      </c>
      <c r="S139" s="238">
        <v>0</v>
      </c>
      <c r="T139" s="239">
        <f>S139*H139</f>
        <v>0</v>
      </c>
      <c r="U139" s="41"/>
      <c r="V139" s="41"/>
      <c r="W139" s="41"/>
      <c r="X139" s="41"/>
      <c r="Y139" s="41"/>
      <c r="Z139" s="41"/>
      <c r="AA139" s="41"/>
      <c r="AB139" s="41"/>
      <c r="AC139" s="41"/>
      <c r="AD139" s="41"/>
      <c r="AE139" s="41"/>
      <c r="AR139" s="240" t="s">
        <v>266</v>
      </c>
      <c r="AT139" s="240" t="s">
        <v>154</v>
      </c>
      <c r="AU139" s="240" t="s">
        <v>152</v>
      </c>
      <c r="AY139" s="20" t="s">
        <v>151</v>
      </c>
      <c r="BE139" s="241">
        <f>IF(N139="základní",J139,0)</f>
        <v>0</v>
      </c>
      <c r="BF139" s="241">
        <f>IF(N139="snížená",J139,0)</f>
        <v>0</v>
      </c>
      <c r="BG139" s="241">
        <f>IF(N139="zákl. přenesená",J139,0)</f>
        <v>0</v>
      </c>
      <c r="BH139" s="241">
        <f>IF(N139="sníž. přenesená",J139,0)</f>
        <v>0</v>
      </c>
      <c r="BI139" s="241">
        <f>IF(N139="nulová",J139,0)</f>
        <v>0</v>
      </c>
      <c r="BJ139" s="20" t="s">
        <v>83</v>
      </c>
      <c r="BK139" s="241">
        <f>ROUND(I139*H139,2)</f>
        <v>0</v>
      </c>
      <c r="BL139" s="20" t="s">
        <v>266</v>
      </c>
      <c r="BM139" s="240" t="s">
        <v>1852</v>
      </c>
    </row>
    <row r="140" s="13" customFormat="1">
      <c r="A140" s="13"/>
      <c r="B140" s="242"/>
      <c r="C140" s="243"/>
      <c r="D140" s="244" t="s">
        <v>160</v>
      </c>
      <c r="E140" s="245" t="s">
        <v>19</v>
      </c>
      <c r="F140" s="246" t="s">
        <v>1853</v>
      </c>
      <c r="G140" s="243"/>
      <c r="H140" s="247">
        <v>6</v>
      </c>
      <c r="I140" s="248"/>
      <c r="J140" s="243"/>
      <c r="K140" s="243"/>
      <c r="L140" s="249"/>
      <c r="M140" s="250"/>
      <c r="N140" s="251"/>
      <c r="O140" s="251"/>
      <c r="P140" s="251"/>
      <c r="Q140" s="251"/>
      <c r="R140" s="251"/>
      <c r="S140" s="251"/>
      <c r="T140" s="252"/>
      <c r="U140" s="13"/>
      <c r="V140" s="13"/>
      <c r="W140" s="13"/>
      <c r="X140" s="13"/>
      <c r="Y140" s="13"/>
      <c r="Z140" s="13"/>
      <c r="AA140" s="13"/>
      <c r="AB140" s="13"/>
      <c r="AC140" s="13"/>
      <c r="AD140" s="13"/>
      <c r="AE140" s="13"/>
      <c r="AT140" s="253" t="s">
        <v>160</v>
      </c>
      <c r="AU140" s="253" t="s">
        <v>152</v>
      </c>
      <c r="AV140" s="13" t="s">
        <v>86</v>
      </c>
      <c r="AW140" s="13" t="s">
        <v>37</v>
      </c>
      <c r="AX140" s="13" t="s">
        <v>83</v>
      </c>
      <c r="AY140" s="253" t="s">
        <v>151</v>
      </c>
    </row>
    <row r="141" s="2" customFormat="1" ht="24" customHeight="1">
      <c r="A141" s="41"/>
      <c r="B141" s="42"/>
      <c r="C141" s="278" t="s">
        <v>385</v>
      </c>
      <c r="D141" s="278" t="s">
        <v>186</v>
      </c>
      <c r="E141" s="279" t="s">
        <v>1854</v>
      </c>
      <c r="F141" s="280" t="s">
        <v>1855</v>
      </c>
      <c r="G141" s="281" t="s">
        <v>1764</v>
      </c>
      <c r="H141" s="282">
        <v>6</v>
      </c>
      <c r="I141" s="283"/>
      <c r="J141" s="284">
        <f>ROUND(I141*H141,2)</f>
        <v>0</v>
      </c>
      <c r="K141" s="280" t="s">
        <v>19</v>
      </c>
      <c r="L141" s="285"/>
      <c r="M141" s="286" t="s">
        <v>19</v>
      </c>
      <c r="N141" s="287" t="s">
        <v>47</v>
      </c>
      <c r="O141" s="87"/>
      <c r="P141" s="238">
        <f>O141*H141</f>
        <v>0</v>
      </c>
      <c r="Q141" s="238">
        <v>0</v>
      </c>
      <c r="R141" s="238">
        <f>Q141*H141</f>
        <v>0</v>
      </c>
      <c r="S141" s="238">
        <v>0</v>
      </c>
      <c r="T141" s="239">
        <f>S141*H141</f>
        <v>0</v>
      </c>
      <c r="U141" s="41"/>
      <c r="V141" s="41"/>
      <c r="W141" s="41"/>
      <c r="X141" s="41"/>
      <c r="Y141" s="41"/>
      <c r="Z141" s="41"/>
      <c r="AA141" s="41"/>
      <c r="AB141" s="41"/>
      <c r="AC141" s="41"/>
      <c r="AD141" s="41"/>
      <c r="AE141" s="41"/>
      <c r="AR141" s="240" t="s">
        <v>394</v>
      </c>
      <c r="AT141" s="240" t="s">
        <v>186</v>
      </c>
      <c r="AU141" s="240" t="s">
        <v>152</v>
      </c>
      <c r="AY141" s="20" t="s">
        <v>151</v>
      </c>
      <c r="BE141" s="241">
        <f>IF(N141="základní",J141,0)</f>
        <v>0</v>
      </c>
      <c r="BF141" s="241">
        <f>IF(N141="snížená",J141,0)</f>
        <v>0</v>
      </c>
      <c r="BG141" s="241">
        <f>IF(N141="zákl. přenesená",J141,0)</f>
        <v>0</v>
      </c>
      <c r="BH141" s="241">
        <f>IF(N141="sníž. přenesená",J141,0)</f>
        <v>0</v>
      </c>
      <c r="BI141" s="241">
        <f>IF(N141="nulová",J141,0)</f>
        <v>0</v>
      </c>
      <c r="BJ141" s="20" t="s">
        <v>83</v>
      </c>
      <c r="BK141" s="241">
        <f>ROUND(I141*H141,2)</f>
        <v>0</v>
      </c>
      <c r="BL141" s="20" t="s">
        <v>266</v>
      </c>
      <c r="BM141" s="240" t="s">
        <v>1856</v>
      </c>
    </row>
    <row r="142" s="12" customFormat="1" ht="20.88" customHeight="1">
      <c r="A142" s="12"/>
      <c r="B142" s="213"/>
      <c r="C142" s="214"/>
      <c r="D142" s="215" t="s">
        <v>75</v>
      </c>
      <c r="E142" s="227" t="s">
        <v>1857</v>
      </c>
      <c r="F142" s="227" t="s">
        <v>1858</v>
      </c>
      <c r="G142" s="214"/>
      <c r="H142" s="214"/>
      <c r="I142" s="217"/>
      <c r="J142" s="228">
        <f>BK142</f>
        <v>0</v>
      </c>
      <c r="K142" s="214"/>
      <c r="L142" s="219"/>
      <c r="M142" s="220"/>
      <c r="N142" s="221"/>
      <c r="O142" s="221"/>
      <c r="P142" s="222">
        <f>SUM(P143:P154)</f>
        <v>0</v>
      </c>
      <c r="Q142" s="221"/>
      <c r="R142" s="222">
        <f>SUM(R143:R154)</f>
        <v>0</v>
      </c>
      <c r="S142" s="221"/>
      <c r="T142" s="223">
        <f>SUM(T143:T154)</f>
        <v>0</v>
      </c>
      <c r="U142" s="12"/>
      <c r="V142" s="12"/>
      <c r="W142" s="12"/>
      <c r="X142" s="12"/>
      <c r="Y142" s="12"/>
      <c r="Z142" s="12"/>
      <c r="AA142" s="12"/>
      <c r="AB142" s="12"/>
      <c r="AC142" s="12"/>
      <c r="AD142" s="12"/>
      <c r="AE142" s="12"/>
      <c r="AR142" s="224" t="s">
        <v>86</v>
      </c>
      <c r="AT142" s="225" t="s">
        <v>75</v>
      </c>
      <c r="AU142" s="225" t="s">
        <v>86</v>
      </c>
      <c r="AY142" s="224" t="s">
        <v>151</v>
      </c>
      <c r="BK142" s="226">
        <f>SUM(BK143:BK154)</f>
        <v>0</v>
      </c>
    </row>
    <row r="143" s="2" customFormat="1" ht="16.5" customHeight="1">
      <c r="A143" s="41"/>
      <c r="B143" s="42"/>
      <c r="C143" s="229" t="s">
        <v>390</v>
      </c>
      <c r="D143" s="229" t="s">
        <v>154</v>
      </c>
      <c r="E143" s="230" t="s">
        <v>1831</v>
      </c>
      <c r="F143" s="231" t="s">
        <v>1832</v>
      </c>
      <c r="G143" s="232" t="s">
        <v>164</v>
      </c>
      <c r="H143" s="233">
        <v>2</v>
      </c>
      <c r="I143" s="234"/>
      <c r="J143" s="235">
        <f>ROUND(I143*H143,2)</f>
        <v>0</v>
      </c>
      <c r="K143" s="231" t="s">
        <v>165</v>
      </c>
      <c r="L143" s="47"/>
      <c r="M143" s="236" t="s">
        <v>19</v>
      </c>
      <c r="N143" s="237" t="s">
        <v>47</v>
      </c>
      <c r="O143" s="87"/>
      <c r="P143" s="238">
        <f>O143*H143</f>
        <v>0</v>
      </c>
      <c r="Q143" s="238">
        <v>0</v>
      </c>
      <c r="R143" s="238">
        <f>Q143*H143</f>
        <v>0</v>
      </c>
      <c r="S143" s="238">
        <v>0</v>
      </c>
      <c r="T143" s="239">
        <f>S143*H143</f>
        <v>0</v>
      </c>
      <c r="U143" s="41"/>
      <c r="V143" s="41"/>
      <c r="W143" s="41"/>
      <c r="X143" s="41"/>
      <c r="Y143" s="41"/>
      <c r="Z143" s="41"/>
      <c r="AA143" s="41"/>
      <c r="AB143" s="41"/>
      <c r="AC143" s="41"/>
      <c r="AD143" s="41"/>
      <c r="AE143" s="41"/>
      <c r="AR143" s="240" t="s">
        <v>266</v>
      </c>
      <c r="AT143" s="240" t="s">
        <v>154</v>
      </c>
      <c r="AU143" s="240" t="s">
        <v>152</v>
      </c>
      <c r="AY143" s="20" t="s">
        <v>151</v>
      </c>
      <c r="BE143" s="241">
        <f>IF(N143="základní",J143,0)</f>
        <v>0</v>
      </c>
      <c r="BF143" s="241">
        <f>IF(N143="snížená",J143,0)</f>
        <v>0</v>
      </c>
      <c r="BG143" s="241">
        <f>IF(N143="zákl. přenesená",J143,0)</f>
        <v>0</v>
      </c>
      <c r="BH143" s="241">
        <f>IF(N143="sníž. přenesená",J143,0)</f>
        <v>0</v>
      </c>
      <c r="BI143" s="241">
        <f>IF(N143="nulová",J143,0)</f>
        <v>0</v>
      </c>
      <c r="BJ143" s="20" t="s">
        <v>83</v>
      </c>
      <c r="BK143" s="241">
        <f>ROUND(I143*H143,2)</f>
        <v>0</v>
      </c>
      <c r="BL143" s="20" t="s">
        <v>266</v>
      </c>
      <c r="BM143" s="240" t="s">
        <v>1859</v>
      </c>
    </row>
    <row r="144" s="13" customFormat="1">
      <c r="A144" s="13"/>
      <c r="B144" s="242"/>
      <c r="C144" s="243"/>
      <c r="D144" s="244" t="s">
        <v>160</v>
      </c>
      <c r="E144" s="245" t="s">
        <v>19</v>
      </c>
      <c r="F144" s="246" t="s">
        <v>1860</v>
      </c>
      <c r="G144" s="243"/>
      <c r="H144" s="247">
        <v>2</v>
      </c>
      <c r="I144" s="248"/>
      <c r="J144" s="243"/>
      <c r="K144" s="243"/>
      <c r="L144" s="249"/>
      <c r="M144" s="250"/>
      <c r="N144" s="251"/>
      <c r="O144" s="251"/>
      <c r="P144" s="251"/>
      <c r="Q144" s="251"/>
      <c r="R144" s="251"/>
      <c r="S144" s="251"/>
      <c r="T144" s="252"/>
      <c r="U144" s="13"/>
      <c r="V144" s="13"/>
      <c r="W144" s="13"/>
      <c r="X144" s="13"/>
      <c r="Y144" s="13"/>
      <c r="Z144" s="13"/>
      <c r="AA144" s="13"/>
      <c r="AB144" s="13"/>
      <c r="AC144" s="13"/>
      <c r="AD144" s="13"/>
      <c r="AE144" s="13"/>
      <c r="AT144" s="253" t="s">
        <v>160</v>
      </c>
      <c r="AU144" s="253" t="s">
        <v>152</v>
      </c>
      <c r="AV144" s="13" t="s">
        <v>86</v>
      </c>
      <c r="AW144" s="13" t="s">
        <v>37</v>
      </c>
      <c r="AX144" s="13" t="s">
        <v>83</v>
      </c>
      <c r="AY144" s="253" t="s">
        <v>151</v>
      </c>
    </row>
    <row r="145" s="2" customFormat="1" ht="36" customHeight="1">
      <c r="A145" s="41"/>
      <c r="B145" s="42"/>
      <c r="C145" s="278" t="s">
        <v>394</v>
      </c>
      <c r="D145" s="278" t="s">
        <v>186</v>
      </c>
      <c r="E145" s="279" t="s">
        <v>1861</v>
      </c>
      <c r="F145" s="280" t="s">
        <v>1862</v>
      </c>
      <c r="G145" s="281" t="s">
        <v>1764</v>
      </c>
      <c r="H145" s="282">
        <v>2</v>
      </c>
      <c r="I145" s="283"/>
      <c r="J145" s="284">
        <f>ROUND(I145*H145,2)</f>
        <v>0</v>
      </c>
      <c r="K145" s="280" t="s">
        <v>19</v>
      </c>
      <c r="L145" s="285"/>
      <c r="M145" s="286" t="s">
        <v>19</v>
      </c>
      <c r="N145" s="287" t="s">
        <v>47</v>
      </c>
      <c r="O145" s="87"/>
      <c r="P145" s="238">
        <f>O145*H145</f>
        <v>0</v>
      </c>
      <c r="Q145" s="238">
        <v>0</v>
      </c>
      <c r="R145" s="238">
        <f>Q145*H145</f>
        <v>0</v>
      </c>
      <c r="S145" s="238">
        <v>0</v>
      </c>
      <c r="T145" s="239">
        <f>S145*H145</f>
        <v>0</v>
      </c>
      <c r="U145" s="41"/>
      <c r="V145" s="41"/>
      <c r="W145" s="41"/>
      <c r="X145" s="41"/>
      <c r="Y145" s="41"/>
      <c r="Z145" s="41"/>
      <c r="AA145" s="41"/>
      <c r="AB145" s="41"/>
      <c r="AC145" s="41"/>
      <c r="AD145" s="41"/>
      <c r="AE145" s="41"/>
      <c r="AR145" s="240" t="s">
        <v>394</v>
      </c>
      <c r="AT145" s="240" t="s">
        <v>186</v>
      </c>
      <c r="AU145" s="240" t="s">
        <v>152</v>
      </c>
      <c r="AY145" s="20" t="s">
        <v>151</v>
      </c>
      <c r="BE145" s="241">
        <f>IF(N145="základní",J145,0)</f>
        <v>0</v>
      </c>
      <c r="BF145" s="241">
        <f>IF(N145="snížená",J145,0)</f>
        <v>0</v>
      </c>
      <c r="BG145" s="241">
        <f>IF(N145="zákl. přenesená",J145,0)</f>
        <v>0</v>
      </c>
      <c r="BH145" s="241">
        <f>IF(N145="sníž. přenesená",J145,0)</f>
        <v>0</v>
      </c>
      <c r="BI145" s="241">
        <f>IF(N145="nulová",J145,0)</f>
        <v>0</v>
      </c>
      <c r="BJ145" s="20" t="s">
        <v>83</v>
      </c>
      <c r="BK145" s="241">
        <f>ROUND(I145*H145,2)</f>
        <v>0</v>
      </c>
      <c r="BL145" s="20" t="s">
        <v>266</v>
      </c>
      <c r="BM145" s="240" t="s">
        <v>1863</v>
      </c>
    </row>
    <row r="146" s="2" customFormat="1" ht="16.5" customHeight="1">
      <c r="A146" s="41"/>
      <c r="B146" s="42"/>
      <c r="C146" s="229" t="s">
        <v>402</v>
      </c>
      <c r="D146" s="229" t="s">
        <v>154</v>
      </c>
      <c r="E146" s="230" t="s">
        <v>1838</v>
      </c>
      <c r="F146" s="231" t="s">
        <v>1839</v>
      </c>
      <c r="G146" s="232" t="s">
        <v>164</v>
      </c>
      <c r="H146" s="233">
        <v>2</v>
      </c>
      <c r="I146" s="234"/>
      <c r="J146" s="235">
        <f>ROUND(I146*H146,2)</f>
        <v>0</v>
      </c>
      <c r="K146" s="231" t="s">
        <v>165</v>
      </c>
      <c r="L146" s="47"/>
      <c r="M146" s="236" t="s">
        <v>19</v>
      </c>
      <c r="N146" s="237" t="s">
        <v>47</v>
      </c>
      <c r="O146" s="87"/>
      <c r="P146" s="238">
        <f>O146*H146</f>
        <v>0</v>
      </c>
      <c r="Q146" s="238">
        <v>0</v>
      </c>
      <c r="R146" s="238">
        <f>Q146*H146</f>
        <v>0</v>
      </c>
      <c r="S146" s="238">
        <v>0</v>
      </c>
      <c r="T146" s="239">
        <f>S146*H146</f>
        <v>0</v>
      </c>
      <c r="U146" s="41"/>
      <c r="V146" s="41"/>
      <c r="W146" s="41"/>
      <c r="X146" s="41"/>
      <c r="Y146" s="41"/>
      <c r="Z146" s="41"/>
      <c r="AA146" s="41"/>
      <c r="AB146" s="41"/>
      <c r="AC146" s="41"/>
      <c r="AD146" s="41"/>
      <c r="AE146" s="41"/>
      <c r="AR146" s="240" t="s">
        <v>266</v>
      </c>
      <c r="AT146" s="240" t="s">
        <v>154</v>
      </c>
      <c r="AU146" s="240" t="s">
        <v>152</v>
      </c>
      <c r="AY146" s="20" t="s">
        <v>151</v>
      </c>
      <c r="BE146" s="241">
        <f>IF(N146="základní",J146,0)</f>
        <v>0</v>
      </c>
      <c r="BF146" s="241">
        <f>IF(N146="snížená",J146,0)</f>
        <v>0</v>
      </c>
      <c r="BG146" s="241">
        <f>IF(N146="zákl. přenesená",J146,0)</f>
        <v>0</v>
      </c>
      <c r="BH146" s="241">
        <f>IF(N146="sníž. přenesená",J146,0)</f>
        <v>0</v>
      </c>
      <c r="BI146" s="241">
        <f>IF(N146="nulová",J146,0)</f>
        <v>0</v>
      </c>
      <c r="BJ146" s="20" t="s">
        <v>83</v>
      </c>
      <c r="BK146" s="241">
        <f>ROUND(I146*H146,2)</f>
        <v>0</v>
      </c>
      <c r="BL146" s="20" t="s">
        <v>266</v>
      </c>
      <c r="BM146" s="240" t="s">
        <v>1864</v>
      </c>
    </row>
    <row r="147" s="13" customFormat="1">
      <c r="A147" s="13"/>
      <c r="B147" s="242"/>
      <c r="C147" s="243"/>
      <c r="D147" s="244" t="s">
        <v>160</v>
      </c>
      <c r="E147" s="245" t="s">
        <v>19</v>
      </c>
      <c r="F147" s="246" t="s">
        <v>1865</v>
      </c>
      <c r="G147" s="243"/>
      <c r="H147" s="247">
        <v>2</v>
      </c>
      <c r="I147" s="248"/>
      <c r="J147" s="243"/>
      <c r="K147" s="243"/>
      <c r="L147" s="249"/>
      <c r="M147" s="250"/>
      <c r="N147" s="251"/>
      <c r="O147" s="251"/>
      <c r="P147" s="251"/>
      <c r="Q147" s="251"/>
      <c r="R147" s="251"/>
      <c r="S147" s="251"/>
      <c r="T147" s="252"/>
      <c r="U147" s="13"/>
      <c r="V147" s="13"/>
      <c r="W147" s="13"/>
      <c r="X147" s="13"/>
      <c r="Y147" s="13"/>
      <c r="Z147" s="13"/>
      <c r="AA147" s="13"/>
      <c r="AB147" s="13"/>
      <c r="AC147" s="13"/>
      <c r="AD147" s="13"/>
      <c r="AE147" s="13"/>
      <c r="AT147" s="253" t="s">
        <v>160</v>
      </c>
      <c r="AU147" s="253" t="s">
        <v>152</v>
      </c>
      <c r="AV147" s="13" t="s">
        <v>86</v>
      </c>
      <c r="AW147" s="13" t="s">
        <v>37</v>
      </c>
      <c r="AX147" s="13" t="s">
        <v>83</v>
      </c>
      <c r="AY147" s="253" t="s">
        <v>151</v>
      </c>
    </row>
    <row r="148" s="2" customFormat="1" ht="36" customHeight="1">
      <c r="A148" s="41"/>
      <c r="B148" s="42"/>
      <c r="C148" s="278" t="s">
        <v>407</v>
      </c>
      <c r="D148" s="278" t="s">
        <v>186</v>
      </c>
      <c r="E148" s="279" t="s">
        <v>1866</v>
      </c>
      <c r="F148" s="280" t="s">
        <v>1867</v>
      </c>
      <c r="G148" s="281" t="s">
        <v>1764</v>
      </c>
      <c r="H148" s="282">
        <v>2</v>
      </c>
      <c r="I148" s="283"/>
      <c r="J148" s="284">
        <f>ROUND(I148*H148,2)</f>
        <v>0</v>
      </c>
      <c r="K148" s="280" t="s">
        <v>19</v>
      </c>
      <c r="L148" s="285"/>
      <c r="M148" s="286" t="s">
        <v>19</v>
      </c>
      <c r="N148" s="287" t="s">
        <v>47</v>
      </c>
      <c r="O148" s="87"/>
      <c r="P148" s="238">
        <f>O148*H148</f>
        <v>0</v>
      </c>
      <c r="Q148" s="238">
        <v>0</v>
      </c>
      <c r="R148" s="238">
        <f>Q148*H148</f>
        <v>0</v>
      </c>
      <c r="S148" s="238">
        <v>0</v>
      </c>
      <c r="T148" s="239">
        <f>S148*H148</f>
        <v>0</v>
      </c>
      <c r="U148" s="41"/>
      <c r="V148" s="41"/>
      <c r="W148" s="41"/>
      <c r="X148" s="41"/>
      <c r="Y148" s="41"/>
      <c r="Z148" s="41"/>
      <c r="AA148" s="41"/>
      <c r="AB148" s="41"/>
      <c r="AC148" s="41"/>
      <c r="AD148" s="41"/>
      <c r="AE148" s="41"/>
      <c r="AR148" s="240" t="s">
        <v>394</v>
      </c>
      <c r="AT148" s="240" t="s">
        <v>186</v>
      </c>
      <c r="AU148" s="240" t="s">
        <v>152</v>
      </c>
      <c r="AY148" s="20" t="s">
        <v>151</v>
      </c>
      <c r="BE148" s="241">
        <f>IF(N148="základní",J148,0)</f>
        <v>0</v>
      </c>
      <c r="BF148" s="241">
        <f>IF(N148="snížená",J148,0)</f>
        <v>0</v>
      </c>
      <c r="BG148" s="241">
        <f>IF(N148="zákl. přenesená",J148,0)</f>
        <v>0</v>
      </c>
      <c r="BH148" s="241">
        <f>IF(N148="sníž. přenesená",J148,0)</f>
        <v>0</v>
      </c>
      <c r="BI148" s="241">
        <f>IF(N148="nulová",J148,0)</f>
        <v>0</v>
      </c>
      <c r="BJ148" s="20" t="s">
        <v>83</v>
      </c>
      <c r="BK148" s="241">
        <f>ROUND(I148*H148,2)</f>
        <v>0</v>
      </c>
      <c r="BL148" s="20" t="s">
        <v>266</v>
      </c>
      <c r="BM148" s="240" t="s">
        <v>1868</v>
      </c>
    </row>
    <row r="149" s="2" customFormat="1" ht="16.5" customHeight="1">
      <c r="A149" s="41"/>
      <c r="B149" s="42"/>
      <c r="C149" s="229" t="s">
        <v>412</v>
      </c>
      <c r="D149" s="229" t="s">
        <v>154</v>
      </c>
      <c r="E149" s="230" t="s">
        <v>1845</v>
      </c>
      <c r="F149" s="231" t="s">
        <v>1846</v>
      </c>
      <c r="G149" s="232" t="s">
        <v>164</v>
      </c>
      <c r="H149" s="233">
        <v>2</v>
      </c>
      <c r="I149" s="234"/>
      <c r="J149" s="235">
        <f>ROUND(I149*H149,2)</f>
        <v>0</v>
      </c>
      <c r="K149" s="231" t="s">
        <v>165</v>
      </c>
      <c r="L149" s="47"/>
      <c r="M149" s="236" t="s">
        <v>19</v>
      </c>
      <c r="N149" s="237" t="s">
        <v>47</v>
      </c>
      <c r="O149" s="87"/>
      <c r="P149" s="238">
        <f>O149*H149</f>
        <v>0</v>
      </c>
      <c r="Q149" s="238">
        <v>0</v>
      </c>
      <c r="R149" s="238">
        <f>Q149*H149</f>
        <v>0</v>
      </c>
      <c r="S149" s="238">
        <v>0</v>
      </c>
      <c r="T149" s="239">
        <f>S149*H149</f>
        <v>0</v>
      </c>
      <c r="U149" s="41"/>
      <c r="V149" s="41"/>
      <c r="W149" s="41"/>
      <c r="X149" s="41"/>
      <c r="Y149" s="41"/>
      <c r="Z149" s="41"/>
      <c r="AA149" s="41"/>
      <c r="AB149" s="41"/>
      <c r="AC149" s="41"/>
      <c r="AD149" s="41"/>
      <c r="AE149" s="41"/>
      <c r="AR149" s="240" t="s">
        <v>266</v>
      </c>
      <c r="AT149" s="240" t="s">
        <v>154</v>
      </c>
      <c r="AU149" s="240" t="s">
        <v>152</v>
      </c>
      <c r="AY149" s="20" t="s">
        <v>151</v>
      </c>
      <c r="BE149" s="241">
        <f>IF(N149="základní",J149,0)</f>
        <v>0</v>
      </c>
      <c r="BF149" s="241">
        <f>IF(N149="snížená",J149,0)</f>
        <v>0</v>
      </c>
      <c r="BG149" s="241">
        <f>IF(N149="zákl. přenesená",J149,0)</f>
        <v>0</v>
      </c>
      <c r="BH149" s="241">
        <f>IF(N149="sníž. přenesená",J149,0)</f>
        <v>0</v>
      </c>
      <c r="BI149" s="241">
        <f>IF(N149="nulová",J149,0)</f>
        <v>0</v>
      </c>
      <c r="BJ149" s="20" t="s">
        <v>83</v>
      </c>
      <c r="BK149" s="241">
        <f>ROUND(I149*H149,2)</f>
        <v>0</v>
      </c>
      <c r="BL149" s="20" t="s">
        <v>266</v>
      </c>
      <c r="BM149" s="240" t="s">
        <v>1869</v>
      </c>
    </row>
    <row r="150" s="13" customFormat="1">
      <c r="A150" s="13"/>
      <c r="B150" s="242"/>
      <c r="C150" s="243"/>
      <c r="D150" s="244" t="s">
        <v>160</v>
      </c>
      <c r="E150" s="245" t="s">
        <v>19</v>
      </c>
      <c r="F150" s="246" t="s">
        <v>1870</v>
      </c>
      <c r="G150" s="243"/>
      <c r="H150" s="247">
        <v>2</v>
      </c>
      <c r="I150" s="248"/>
      <c r="J150" s="243"/>
      <c r="K150" s="243"/>
      <c r="L150" s="249"/>
      <c r="M150" s="250"/>
      <c r="N150" s="251"/>
      <c r="O150" s="251"/>
      <c r="P150" s="251"/>
      <c r="Q150" s="251"/>
      <c r="R150" s="251"/>
      <c r="S150" s="251"/>
      <c r="T150" s="252"/>
      <c r="U150" s="13"/>
      <c r="V150" s="13"/>
      <c r="W150" s="13"/>
      <c r="X150" s="13"/>
      <c r="Y150" s="13"/>
      <c r="Z150" s="13"/>
      <c r="AA150" s="13"/>
      <c r="AB150" s="13"/>
      <c r="AC150" s="13"/>
      <c r="AD150" s="13"/>
      <c r="AE150" s="13"/>
      <c r="AT150" s="253" t="s">
        <v>160</v>
      </c>
      <c r="AU150" s="253" t="s">
        <v>152</v>
      </c>
      <c r="AV150" s="13" t="s">
        <v>86</v>
      </c>
      <c r="AW150" s="13" t="s">
        <v>37</v>
      </c>
      <c r="AX150" s="13" t="s">
        <v>83</v>
      </c>
      <c r="AY150" s="253" t="s">
        <v>151</v>
      </c>
    </row>
    <row r="151" s="2" customFormat="1" ht="16.5" customHeight="1">
      <c r="A151" s="41"/>
      <c r="B151" s="42"/>
      <c r="C151" s="278" t="s">
        <v>418</v>
      </c>
      <c r="D151" s="278" t="s">
        <v>186</v>
      </c>
      <c r="E151" s="279" t="s">
        <v>1871</v>
      </c>
      <c r="F151" s="280" t="s">
        <v>1872</v>
      </c>
      <c r="G151" s="281" t="s">
        <v>1764</v>
      </c>
      <c r="H151" s="282">
        <v>2</v>
      </c>
      <c r="I151" s="283"/>
      <c r="J151" s="284">
        <f>ROUND(I151*H151,2)</f>
        <v>0</v>
      </c>
      <c r="K151" s="280" t="s">
        <v>19</v>
      </c>
      <c r="L151" s="285"/>
      <c r="M151" s="286" t="s">
        <v>19</v>
      </c>
      <c r="N151" s="287" t="s">
        <v>47</v>
      </c>
      <c r="O151" s="87"/>
      <c r="P151" s="238">
        <f>O151*H151</f>
        <v>0</v>
      </c>
      <c r="Q151" s="238">
        <v>0</v>
      </c>
      <c r="R151" s="238">
        <f>Q151*H151</f>
        <v>0</v>
      </c>
      <c r="S151" s="238">
        <v>0</v>
      </c>
      <c r="T151" s="239">
        <f>S151*H151</f>
        <v>0</v>
      </c>
      <c r="U151" s="41"/>
      <c r="V151" s="41"/>
      <c r="W151" s="41"/>
      <c r="X151" s="41"/>
      <c r="Y151" s="41"/>
      <c r="Z151" s="41"/>
      <c r="AA151" s="41"/>
      <c r="AB151" s="41"/>
      <c r="AC151" s="41"/>
      <c r="AD151" s="41"/>
      <c r="AE151" s="41"/>
      <c r="AR151" s="240" t="s">
        <v>394</v>
      </c>
      <c r="AT151" s="240" t="s">
        <v>186</v>
      </c>
      <c r="AU151" s="240" t="s">
        <v>152</v>
      </c>
      <c r="AY151" s="20" t="s">
        <v>151</v>
      </c>
      <c r="BE151" s="241">
        <f>IF(N151="základní",J151,0)</f>
        <v>0</v>
      </c>
      <c r="BF151" s="241">
        <f>IF(N151="snížená",J151,0)</f>
        <v>0</v>
      </c>
      <c r="BG151" s="241">
        <f>IF(N151="zákl. přenesená",J151,0)</f>
        <v>0</v>
      </c>
      <c r="BH151" s="241">
        <f>IF(N151="sníž. přenesená",J151,0)</f>
        <v>0</v>
      </c>
      <c r="BI151" s="241">
        <f>IF(N151="nulová",J151,0)</f>
        <v>0</v>
      </c>
      <c r="BJ151" s="20" t="s">
        <v>83</v>
      </c>
      <c r="BK151" s="241">
        <f>ROUND(I151*H151,2)</f>
        <v>0</v>
      </c>
      <c r="BL151" s="20" t="s">
        <v>266</v>
      </c>
      <c r="BM151" s="240" t="s">
        <v>1873</v>
      </c>
    </row>
    <row r="152" s="2" customFormat="1" ht="16.5" customHeight="1">
      <c r="A152" s="41"/>
      <c r="B152" s="42"/>
      <c r="C152" s="229" t="s">
        <v>424</v>
      </c>
      <c r="D152" s="229" t="s">
        <v>154</v>
      </c>
      <c r="E152" s="230" t="s">
        <v>1874</v>
      </c>
      <c r="F152" s="231" t="s">
        <v>1823</v>
      </c>
      <c r="G152" s="232" t="s">
        <v>157</v>
      </c>
      <c r="H152" s="233">
        <v>3</v>
      </c>
      <c r="I152" s="234"/>
      <c r="J152" s="235">
        <f>ROUND(I152*H152,2)</f>
        <v>0</v>
      </c>
      <c r="K152" s="231" t="s">
        <v>19</v>
      </c>
      <c r="L152" s="47"/>
      <c r="M152" s="236" t="s">
        <v>19</v>
      </c>
      <c r="N152" s="237" t="s">
        <v>47</v>
      </c>
      <c r="O152" s="87"/>
      <c r="P152" s="238">
        <f>O152*H152</f>
        <v>0</v>
      </c>
      <c r="Q152" s="238">
        <v>0</v>
      </c>
      <c r="R152" s="238">
        <f>Q152*H152</f>
        <v>0</v>
      </c>
      <c r="S152" s="238">
        <v>0</v>
      </c>
      <c r="T152" s="239">
        <f>S152*H152</f>
        <v>0</v>
      </c>
      <c r="U152" s="41"/>
      <c r="V152" s="41"/>
      <c r="W152" s="41"/>
      <c r="X152" s="41"/>
      <c r="Y152" s="41"/>
      <c r="Z152" s="41"/>
      <c r="AA152" s="41"/>
      <c r="AB152" s="41"/>
      <c r="AC152" s="41"/>
      <c r="AD152" s="41"/>
      <c r="AE152" s="41"/>
      <c r="AR152" s="240" t="s">
        <v>266</v>
      </c>
      <c r="AT152" s="240" t="s">
        <v>154</v>
      </c>
      <c r="AU152" s="240" t="s">
        <v>152</v>
      </c>
      <c r="AY152" s="20" t="s">
        <v>151</v>
      </c>
      <c r="BE152" s="241">
        <f>IF(N152="základní",J152,0)</f>
        <v>0</v>
      </c>
      <c r="BF152" s="241">
        <f>IF(N152="snížená",J152,0)</f>
        <v>0</v>
      </c>
      <c r="BG152" s="241">
        <f>IF(N152="zákl. přenesená",J152,0)</f>
        <v>0</v>
      </c>
      <c r="BH152" s="241">
        <f>IF(N152="sníž. přenesená",J152,0)</f>
        <v>0</v>
      </c>
      <c r="BI152" s="241">
        <f>IF(N152="nulová",J152,0)</f>
        <v>0</v>
      </c>
      <c r="BJ152" s="20" t="s">
        <v>83</v>
      </c>
      <c r="BK152" s="241">
        <f>ROUND(I152*H152,2)</f>
        <v>0</v>
      </c>
      <c r="BL152" s="20" t="s">
        <v>266</v>
      </c>
      <c r="BM152" s="240" t="s">
        <v>1875</v>
      </c>
    </row>
    <row r="153" s="13" customFormat="1">
      <c r="A153" s="13"/>
      <c r="B153" s="242"/>
      <c r="C153" s="243"/>
      <c r="D153" s="244" t="s">
        <v>160</v>
      </c>
      <c r="E153" s="245" t="s">
        <v>19</v>
      </c>
      <c r="F153" s="246" t="s">
        <v>1876</v>
      </c>
      <c r="G153" s="243"/>
      <c r="H153" s="247">
        <v>3</v>
      </c>
      <c r="I153" s="248"/>
      <c r="J153" s="243"/>
      <c r="K153" s="243"/>
      <c r="L153" s="249"/>
      <c r="M153" s="250"/>
      <c r="N153" s="251"/>
      <c r="O153" s="251"/>
      <c r="P153" s="251"/>
      <c r="Q153" s="251"/>
      <c r="R153" s="251"/>
      <c r="S153" s="251"/>
      <c r="T153" s="252"/>
      <c r="U153" s="13"/>
      <c r="V153" s="13"/>
      <c r="W153" s="13"/>
      <c r="X153" s="13"/>
      <c r="Y153" s="13"/>
      <c r="Z153" s="13"/>
      <c r="AA153" s="13"/>
      <c r="AB153" s="13"/>
      <c r="AC153" s="13"/>
      <c r="AD153" s="13"/>
      <c r="AE153" s="13"/>
      <c r="AT153" s="253" t="s">
        <v>160</v>
      </c>
      <c r="AU153" s="253" t="s">
        <v>152</v>
      </c>
      <c r="AV153" s="13" t="s">
        <v>86</v>
      </c>
      <c r="AW153" s="13" t="s">
        <v>37</v>
      </c>
      <c r="AX153" s="13" t="s">
        <v>83</v>
      </c>
      <c r="AY153" s="253" t="s">
        <v>151</v>
      </c>
    </row>
    <row r="154" s="2" customFormat="1" ht="36" customHeight="1">
      <c r="A154" s="41"/>
      <c r="B154" s="42"/>
      <c r="C154" s="278" t="s">
        <v>431</v>
      </c>
      <c r="D154" s="278" t="s">
        <v>186</v>
      </c>
      <c r="E154" s="279" t="s">
        <v>1877</v>
      </c>
      <c r="F154" s="280" t="s">
        <v>1878</v>
      </c>
      <c r="G154" s="281" t="s">
        <v>157</v>
      </c>
      <c r="H154" s="282">
        <v>3</v>
      </c>
      <c r="I154" s="283"/>
      <c r="J154" s="284">
        <f>ROUND(I154*H154,2)</f>
        <v>0</v>
      </c>
      <c r="K154" s="280" t="s">
        <v>19</v>
      </c>
      <c r="L154" s="285"/>
      <c r="M154" s="286" t="s">
        <v>19</v>
      </c>
      <c r="N154" s="287" t="s">
        <v>47</v>
      </c>
      <c r="O154" s="87"/>
      <c r="P154" s="238">
        <f>O154*H154</f>
        <v>0</v>
      </c>
      <c r="Q154" s="238">
        <v>0</v>
      </c>
      <c r="R154" s="238">
        <f>Q154*H154</f>
        <v>0</v>
      </c>
      <c r="S154" s="238">
        <v>0</v>
      </c>
      <c r="T154" s="239">
        <f>S154*H154</f>
        <v>0</v>
      </c>
      <c r="U154" s="41"/>
      <c r="V154" s="41"/>
      <c r="W154" s="41"/>
      <c r="X154" s="41"/>
      <c r="Y154" s="41"/>
      <c r="Z154" s="41"/>
      <c r="AA154" s="41"/>
      <c r="AB154" s="41"/>
      <c r="AC154" s="41"/>
      <c r="AD154" s="41"/>
      <c r="AE154" s="41"/>
      <c r="AR154" s="240" t="s">
        <v>394</v>
      </c>
      <c r="AT154" s="240" t="s">
        <v>186</v>
      </c>
      <c r="AU154" s="240" t="s">
        <v>152</v>
      </c>
      <c r="AY154" s="20" t="s">
        <v>151</v>
      </c>
      <c r="BE154" s="241">
        <f>IF(N154="základní",J154,0)</f>
        <v>0</v>
      </c>
      <c r="BF154" s="241">
        <f>IF(N154="snížená",J154,0)</f>
        <v>0</v>
      </c>
      <c r="BG154" s="241">
        <f>IF(N154="zákl. přenesená",J154,0)</f>
        <v>0</v>
      </c>
      <c r="BH154" s="241">
        <f>IF(N154="sníž. přenesená",J154,0)</f>
        <v>0</v>
      </c>
      <c r="BI154" s="241">
        <f>IF(N154="nulová",J154,0)</f>
        <v>0</v>
      </c>
      <c r="BJ154" s="20" t="s">
        <v>83</v>
      </c>
      <c r="BK154" s="241">
        <f>ROUND(I154*H154,2)</f>
        <v>0</v>
      </c>
      <c r="BL154" s="20" t="s">
        <v>266</v>
      </c>
      <c r="BM154" s="240" t="s">
        <v>1879</v>
      </c>
    </row>
    <row r="155" s="12" customFormat="1" ht="22.8" customHeight="1">
      <c r="A155" s="12"/>
      <c r="B155" s="213"/>
      <c r="C155" s="214"/>
      <c r="D155" s="215" t="s">
        <v>75</v>
      </c>
      <c r="E155" s="227" t="s">
        <v>1880</v>
      </c>
      <c r="F155" s="227" t="s">
        <v>1881</v>
      </c>
      <c r="G155" s="214"/>
      <c r="H155" s="214"/>
      <c r="I155" s="217"/>
      <c r="J155" s="228">
        <f>BK155</f>
        <v>0</v>
      </c>
      <c r="K155" s="214"/>
      <c r="L155" s="219"/>
      <c r="M155" s="220"/>
      <c r="N155" s="221"/>
      <c r="O155" s="221"/>
      <c r="P155" s="222">
        <f>SUM(P156:P158)</f>
        <v>0</v>
      </c>
      <c r="Q155" s="221"/>
      <c r="R155" s="222">
        <f>SUM(R156:R158)</f>
        <v>0</v>
      </c>
      <c r="S155" s="221"/>
      <c r="T155" s="223">
        <f>SUM(T156:T158)</f>
        <v>0</v>
      </c>
      <c r="U155" s="12"/>
      <c r="V155" s="12"/>
      <c r="W155" s="12"/>
      <c r="X155" s="12"/>
      <c r="Y155" s="12"/>
      <c r="Z155" s="12"/>
      <c r="AA155" s="12"/>
      <c r="AB155" s="12"/>
      <c r="AC155" s="12"/>
      <c r="AD155" s="12"/>
      <c r="AE155" s="12"/>
      <c r="AR155" s="224" t="s">
        <v>86</v>
      </c>
      <c r="AT155" s="225" t="s">
        <v>75</v>
      </c>
      <c r="AU155" s="225" t="s">
        <v>83</v>
      </c>
      <c r="AY155" s="224" t="s">
        <v>151</v>
      </c>
      <c r="BK155" s="226">
        <f>SUM(BK156:BK158)</f>
        <v>0</v>
      </c>
    </row>
    <row r="156" s="2" customFormat="1" ht="16.5" customHeight="1">
      <c r="A156" s="41"/>
      <c r="B156" s="42"/>
      <c r="C156" s="229" t="s">
        <v>435</v>
      </c>
      <c r="D156" s="229" t="s">
        <v>154</v>
      </c>
      <c r="E156" s="230" t="s">
        <v>1882</v>
      </c>
      <c r="F156" s="231" t="s">
        <v>1883</v>
      </c>
      <c r="G156" s="232" t="s">
        <v>157</v>
      </c>
      <c r="H156" s="233">
        <v>38</v>
      </c>
      <c r="I156" s="234"/>
      <c r="J156" s="235">
        <f>ROUND(I156*H156,2)</f>
        <v>0</v>
      </c>
      <c r="K156" s="231" t="s">
        <v>19</v>
      </c>
      <c r="L156" s="47"/>
      <c r="M156" s="236" t="s">
        <v>19</v>
      </c>
      <c r="N156" s="237" t="s">
        <v>47</v>
      </c>
      <c r="O156" s="87"/>
      <c r="P156" s="238">
        <f>O156*H156</f>
        <v>0</v>
      </c>
      <c r="Q156" s="238">
        <v>0</v>
      </c>
      <c r="R156" s="238">
        <f>Q156*H156</f>
        <v>0</v>
      </c>
      <c r="S156" s="238">
        <v>0</v>
      </c>
      <c r="T156" s="239">
        <f>S156*H156</f>
        <v>0</v>
      </c>
      <c r="U156" s="41"/>
      <c r="V156" s="41"/>
      <c r="W156" s="41"/>
      <c r="X156" s="41"/>
      <c r="Y156" s="41"/>
      <c r="Z156" s="41"/>
      <c r="AA156" s="41"/>
      <c r="AB156" s="41"/>
      <c r="AC156" s="41"/>
      <c r="AD156" s="41"/>
      <c r="AE156" s="41"/>
      <c r="AR156" s="240" t="s">
        <v>266</v>
      </c>
      <c r="AT156" s="240" t="s">
        <v>154</v>
      </c>
      <c r="AU156" s="240" t="s">
        <v>86</v>
      </c>
      <c r="AY156" s="20" t="s">
        <v>151</v>
      </c>
      <c r="BE156" s="241">
        <f>IF(N156="základní",J156,0)</f>
        <v>0</v>
      </c>
      <c r="BF156" s="241">
        <f>IF(N156="snížená",J156,0)</f>
        <v>0</v>
      </c>
      <c r="BG156" s="241">
        <f>IF(N156="zákl. přenesená",J156,0)</f>
        <v>0</v>
      </c>
      <c r="BH156" s="241">
        <f>IF(N156="sníž. přenesená",J156,0)</f>
        <v>0</v>
      </c>
      <c r="BI156" s="241">
        <f>IF(N156="nulová",J156,0)</f>
        <v>0</v>
      </c>
      <c r="BJ156" s="20" t="s">
        <v>83</v>
      </c>
      <c r="BK156" s="241">
        <f>ROUND(I156*H156,2)</f>
        <v>0</v>
      </c>
      <c r="BL156" s="20" t="s">
        <v>266</v>
      </c>
      <c r="BM156" s="240" t="s">
        <v>1884</v>
      </c>
    </row>
    <row r="157" s="2" customFormat="1" ht="16.5" customHeight="1">
      <c r="A157" s="41"/>
      <c r="B157" s="42"/>
      <c r="C157" s="229" t="s">
        <v>447</v>
      </c>
      <c r="D157" s="229" t="s">
        <v>154</v>
      </c>
      <c r="E157" s="230" t="s">
        <v>1885</v>
      </c>
      <c r="F157" s="231" t="s">
        <v>1886</v>
      </c>
      <c r="G157" s="232" t="s">
        <v>242</v>
      </c>
      <c r="H157" s="233">
        <v>4</v>
      </c>
      <c r="I157" s="234"/>
      <c r="J157" s="235">
        <f>ROUND(I157*H157,2)</f>
        <v>0</v>
      </c>
      <c r="K157" s="231" t="s">
        <v>19</v>
      </c>
      <c r="L157" s="47"/>
      <c r="M157" s="236" t="s">
        <v>19</v>
      </c>
      <c r="N157" s="237" t="s">
        <v>47</v>
      </c>
      <c r="O157" s="87"/>
      <c r="P157" s="238">
        <f>O157*H157</f>
        <v>0</v>
      </c>
      <c r="Q157" s="238">
        <v>0</v>
      </c>
      <c r="R157" s="238">
        <f>Q157*H157</f>
        <v>0</v>
      </c>
      <c r="S157" s="238">
        <v>0</v>
      </c>
      <c r="T157" s="239">
        <f>S157*H157</f>
        <v>0</v>
      </c>
      <c r="U157" s="41"/>
      <c r="V157" s="41"/>
      <c r="W157" s="41"/>
      <c r="X157" s="41"/>
      <c r="Y157" s="41"/>
      <c r="Z157" s="41"/>
      <c r="AA157" s="41"/>
      <c r="AB157" s="41"/>
      <c r="AC157" s="41"/>
      <c r="AD157" s="41"/>
      <c r="AE157" s="41"/>
      <c r="AR157" s="240" t="s">
        <v>266</v>
      </c>
      <c r="AT157" s="240" t="s">
        <v>154</v>
      </c>
      <c r="AU157" s="240" t="s">
        <v>86</v>
      </c>
      <c r="AY157" s="20" t="s">
        <v>151</v>
      </c>
      <c r="BE157" s="241">
        <f>IF(N157="základní",J157,0)</f>
        <v>0</v>
      </c>
      <c r="BF157" s="241">
        <f>IF(N157="snížená",J157,0)</f>
        <v>0</v>
      </c>
      <c r="BG157" s="241">
        <f>IF(N157="zákl. přenesená",J157,0)</f>
        <v>0</v>
      </c>
      <c r="BH157" s="241">
        <f>IF(N157="sníž. přenesená",J157,0)</f>
        <v>0</v>
      </c>
      <c r="BI157" s="241">
        <f>IF(N157="nulová",J157,0)</f>
        <v>0</v>
      </c>
      <c r="BJ157" s="20" t="s">
        <v>83</v>
      </c>
      <c r="BK157" s="241">
        <f>ROUND(I157*H157,2)</f>
        <v>0</v>
      </c>
      <c r="BL157" s="20" t="s">
        <v>266</v>
      </c>
      <c r="BM157" s="240" t="s">
        <v>1887</v>
      </c>
    </row>
    <row r="158" s="2" customFormat="1">
      <c r="A158" s="41"/>
      <c r="B158" s="42"/>
      <c r="C158" s="43"/>
      <c r="D158" s="244" t="s">
        <v>1888</v>
      </c>
      <c r="E158" s="43"/>
      <c r="F158" s="254" t="s">
        <v>1889</v>
      </c>
      <c r="G158" s="43"/>
      <c r="H158" s="43"/>
      <c r="I158" s="149"/>
      <c r="J158" s="43"/>
      <c r="K158" s="43"/>
      <c r="L158" s="47"/>
      <c r="M158" s="255"/>
      <c r="N158" s="256"/>
      <c r="O158" s="87"/>
      <c r="P158" s="87"/>
      <c r="Q158" s="87"/>
      <c r="R158" s="87"/>
      <c r="S158" s="87"/>
      <c r="T158" s="88"/>
      <c r="U158" s="41"/>
      <c r="V158" s="41"/>
      <c r="W158" s="41"/>
      <c r="X158" s="41"/>
      <c r="Y158" s="41"/>
      <c r="Z158" s="41"/>
      <c r="AA158" s="41"/>
      <c r="AB158" s="41"/>
      <c r="AC158" s="41"/>
      <c r="AD158" s="41"/>
      <c r="AE158" s="41"/>
      <c r="AT158" s="20" t="s">
        <v>1888</v>
      </c>
      <c r="AU158" s="20" t="s">
        <v>86</v>
      </c>
    </row>
    <row r="159" s="12" customFormat="1" ht="22.8" customHeight="1">
      <c r="A159" s="12"/>
      <c r="B159" s="213"/>
      <c r="C159" s="214"/>
      <c r="D159" s="215" t="s">
        <v>75</v>
      </c>
      <c r="E159" s="227" t="s">
        <v>1890</v>
      </c>
      <c r="F159" s="227" t="s">
        <v>1891</v>
      </c>
      <c r="G159" s="214"/>
      <c r="H159" s="214"/>
      <c r="I159" s="217"/>
      <c r="J159" s="228">
        <f>BK159</f>
        <v>0</v>
      </c>
      <c r="K159" s="214"/>
      <c r="L159" s="219"/>
      <c r="M159" s="220"/>
      <c r="N159" s="221"/>
      <c r="O159" s="221"/>
      <c r="P159" s="222">
        <f>SUM(P160:P163)</f>
        <v>0</v>
      </c>
      <c r="Q159" s="221"/>
      <c r="R159" s="222">
        <f>SUM(R160:R163)</f>
        <v>0</v>
      </c>
      <c r="S159" s="221"/>
      <c r="T159" s="223">
        <f>SUM(T160:T163)</f>
        <v>0</v>
      </c>
      <c r="U159" s="12"/>
      <c r="V159" s="12"/>
      <c r="W159" s="12"/>
      <c r="X159" s="12"/>
      <c r="Y159" s="12"/>
      <c r="Z159" s="12"/>
      <c r="AA159" s="12"/>
      <c r="AB159" s="12"/>
      <c r="AC159" s="12"/>
      <c r="AD159" s="12"/>
      <c r="AE159" s="12"/>
      <c r="AR159" s="224" t="s">
        <v>86</v>
      </c>
      <c r="AT159" s="225" t="s">
        <v>75</v>
      </c>
      <c r="AU159" s="225" t="s">
        <v>83</v>
      </c>
      <c r="AY159" s="224" t="s">
        <v>151</v>
      </c>
      <c r="BK159" s="226">
        <f>SUM(BK160:BK163)</f>
        <v>0</v>
      </c>
    </row>
    <row r="160" s="2" customFormat="1" ht="16.5" customHeight="1">
      <c r="A160" s="41"/>
      <c r="B160" s="42"/>
      <c r="C160" s="229" t="s">
        <v>453</v>
      </c>
      <c r="D160" s="229" t="s">
        <v>154</v>
      </c>
      <c r="E160" s="230" t="s">
        <v>1892</v>
      </c>
      <c r="F160" s="231" t="s">
        <v>1893</v>
      </c>
      <c r="G160" s="232" t="s">
        <v>633</v>
      </c>
      <c r="H160" s="233">
        <v>1</v>
      </c>
      <c r="I160" s="234"/>
      <c r="J160" s="235">
        <f>ROUND(I160*H160,2)</f>
        <v>0</v>
      </c>
      <c r="K160" s="231" t="s">
        <v>19</v>
      </c>
      <c r="L160" s="47"/>
      <c r="M160" s="236" t="s">
        <v>19</v>
      </c>
      <c r="N160" s="237" t="s">
        <v>47</v>
      </c>
      <c r="O160" s="87"/>
      <c r="P160" s="238">
        <f>O160*H160</f>
        <v>0</v>
      </c>
      <c r="Q160" s="238">
        <v>0</v>
      </c>
      <c r="R160" s="238">
        <f>Q160*H160</f>
        <v>0</v>
      </c>
      <c r="S160" s="238">
        <v>0</v>
      </c>
      <c r="T160" s="239">
        <f>S160*H160</f>
        <v>0</v>
      </c>
      <c r="U160" s="41"/>
      <c r="V160" s="41"/>
      <c r="W160" s="41"/>
      <c r="X160" s="41"/>
      <c r="Y160" s="41"/>
      <c r="Z160" s="41"/>
      <c r="AA160" s="41"/>
      <c r="AB160" s="41"/>
      <c r="AC160" s="41"/>
      <c r="AD160" s="41"/>
      <c r="AE160" s="41"/>
      <c r="AR160" s="240" t="s">
        <v>266</v>
      </c>
      <c r="AT160" s="240" t="s">
        <v>154</v>
      </c>
      <c r="AU160" s="240" t="s">
        <v>86</v>
      </c>
      <c r="AY160" s="20" t="s">
        <v>151</v>
      </c>
      <c r="BE160" s="241">
        <f>IF(N160="základní",J160,0)</f>
        <v>0</v>
      </c>
      <c r="BF160" s="241">
        <f>IF(N160="snížená",J160,0)</f>
        <v>0</v>
      </c>
      <c r="BG160" s="241">
        <f>IF(N160="zákl. přenesená",J160,0)</f>
        <v>0</v>
      </c>
      <c r="BH160" s="241">
        <f>IF(N160="sníž. přenesená",J160,0)</f>
        <v>0</v>
      </c>
      <c r="BI160" s="241">
        <f>IF(N160="nulová",J160,0)</f>
        <v>0</v>
      </c>
      <c r="BJ160" s="20" t="s">
        <v>83</v>
      </c>
      <c r="BK160" s="241">
        <f>ROUND(I160*H160,2)</f>
        <v>0</v>
      </c>
      <c r="BL160" s="20" t="s">
        <v>266</v>
      </c>
      <c r="BM160" s="240" t="s">
        <v>1894</v>
      </c>
    </row>
    <row r="161" s="2" customFormat="1" ht="24" customHeight="1">
      <c r="A161" s="41"/>
      <c r="B161" s="42"/>
      <c r="C161" s="229" t="s">
        <v>460</v>
      </c>
      <c r="D161" s="229" t="s">
        <v>154</v>
      </c>
      <c r="E161" s="230" t="s">
        <v>1895</v>
      </c>
      <c r="F161" s="231" t="s">
        <v>1896</v>
      </c>
      <c r="G161" s="232" t="s">
        <v>180</v>
      </c>
      <c r="H161" s="233">
        <v>1.331</v>
      </c>
      <c r="I161" s="234"/>
      <c r="J161" s="235">
        <f>ROUND(I161*H161,2)</f>
        <v>0</v>
      </c>
      <c r="K161" s="231" t="s">
        <v>165</v>
      </c>
      <c r="L161" s="47"/>
      <c r="M161" s="236" t="s">
        <v>19</v>
      </c>
      <c r="N161" s="237" t="s">
        <v>47</v>
      </c>
      <c r="O161" s="87"/>
      <c r="P161" s="238">
        <f>O161*H161</f>
        <v>0</v>
      </c>
      <c r="Q161" s="238">
        <v>0</v>
      </c>
      <c r="R161" s="238">
        <f>Q161*H161</f>
        <v>0</v>
      </c>
      <c r="S161" s="238">
        <v>0</v>
      </c>
      <c r="T161" s="239">
        <f>S161*H161</f>
        <v>0</v>
      </c>
      <c r="U161" s="41"/>
      <c r="V161" s="41"/>
      <c r="W161" s="41"/>
      <c r="X161" s="41"/>
      <c r="Y161" s="41"/>
      <c r="Z161" s="41"/>
      <c r="AA161" s="41"/>
      <c r="AB161" s="41"/>
      <c r="AC161" s="41"/>
      <c r="AD161" s="41"/>
      <c r="AE161" s="41"/>
      <c r="AR161" s="240" t="s">
        <v>266</v>
      </c>
      <c r="AT161" s="240" t="s">
        <v>154</v>
      </c>
      <c r="AU161" s="240" t="s">
        <v>86</v>
      </c>
      <c r="AY161" s="20" t="s">
        <v>151</v>
      </c>
      <c r="BE161" s="241">
        <f>IF(N161="základní",J161,0)</f>
        <v>0</v>
      </c>
      <c r="BF161" s="241">
        <f>IF(N161="snížená",J161,0)</f>
        <v>0</v>
      </c>
      <c r="BG161" s="241">
        <f>IF(N161="zákl. přenesená",J161,0)</f>
        <v>0</v>
      </c>
      <c r="BH161" s="241">
        <f>IF(N161="sníž. přenesená",J161,0)</f>
        <v>0</v>
      </c>
      <c r="BI161" s="241">
        <f>IF(N161="nulová",J161,0)</f>
        <v>0</v>
      </c>
      <c r="BJ161" s="20" t="s">
        <v>83</v>
      </c>
      <c r="BK161" s="241">
        <f>ROUND(I161*H161,2)</f>
        <v>0</v>
      </c>
      <c r="BL161" s="20" t="s">
        <v>266</v>
      </c>
      <c r="BM161" s="240" t="s">
        <v>1897</v>
      </c>
    </row>
    <row r="162" s="2" customFormat="1">
      <c r="A162" s="41"/>
      <c r="B162" s="42"/>
      <c r="C162" s="43"/>
      <c r="D162" s="244" t="s">
        <v>167</v>
      </c>
      <c r="E162" s="43"/>
      <c r="F162" s="254" t="s">
        <v>627</v>
      </c>
      <c r="G162" s="43"/>
      <c r="H162" s="43"/>
      <c r="I162" s="149"/>
      <c r="J162" s="43"/>
      <c r="K162" s="43"/>
      <c r="L162" s="47"/>
      <c r="M162" s="255"/>
      <c r="N162" s="256"/>
      <c r="O162" s="87"/>
      <c r="P162" s="87"/>
      <c r="Q162" s="87"/>
      <c r="R162" s="87"/>
      <c r="S162" s="87"/>
      <c r="T162" s="88"/>
      <c r="U162" s="41"/>
      <c r="V162" s="41"/>
      <c r="W162" s="41"/>
      <c r="X162" s="41"/>
      <c r="Y162" s="41"/>
      <c r="Z162" s="41"/>
      <c r="AA162" s="41"/>
      <c r="AB162" s="41"/>
      <c r="AC162" s="41"/>
      <c r="AD162" s="41"/>
      <c r="AE162" s="41"/>
      <c r="AT162" s="20" t="s">
        <v>167</v>
      </c>
      <c r="AU162" s="20" t="s">
        <v>86</v>
      </c>
    </row>
    <row r="163" s="2" customFormat="1" ht="16.5" customHeight="1">
      <c r="A163" s="41"/>
      <c r="B163" s="42"/>
      <c r="C163" s="229" t="s">
        <v>465</v>
      </c>
      <c r="D163" s="229" t="s">
        <v>154</v>
      </c>
      <c r="E163" s="230" t="s">
        <v>1898</v>
      </c>
      <c r="F163" s="231" t="s">
        <v>1899</v>
      </c>
      <c r="G163" s="232" t="s">
        <v>549</v>
      </c>
      <c r="H163" s="233">
        <v>30</v>
      </c>
      <c r="I163" s="234"/>
      <c r="J163" s="235">
        <f>ROUND(I163*H163,2)</f>
        <v>0</v>
      </c>
      <c r="K163" s="231" t="s">
        <v>19</v>
      </c>
      <c r="L163" s="47"/>
      <c r="M163" s="306" t="s">
        <v>19</v>
      </c>
      <c r="N163" s="307" t="s">
        <v>47</v>
      </c>
      <c r="O163" s="304"/>
      <c r="P163" s="308">
        <f>O163*H163</f>
        <v>0</v>
      </c>
      <c r="Q163" s="308">
        <v>0</v>
      </c>
      <c r="R163" s="308">
        <f>Q163*H163</f>
        <v>0</v>
      </c>
      <c r="S163" s="308">
        <v>0</v>
      </c>
      <c r="T163" s="309">
        <f>S163*H163</f>
        <v>0</v>
      </c>
      <c r="U163" s="41"/>
      <c r="V163" s="41"/>
      <c r="W163" s="41"/>
      <c r="X163" s="41"/>
      <c r="Y163" s="41"/>
      <c r="Z163" s="41"/>
      <c r="AA163" s="41"/>
      <c r="AB163" s="41"/>
      <c r="AC163" s="41"/>
      <c r="AD163" s="41"/>
      <c r="AE163" s="41"/>
      <c r="AR163" s="240" t="s">
        <v>266</v>
      </c>
      <c r="AT163" s="240" t="s">
        <v>154</v>
      </c>
      <c r="AU163" s="240" t="s">
        <v>86</v>
      </c>
      <c r="AY163" s="20" t="s">
        <v>151</v>
      </c>
      <c r="BE163" s="241">
        <f>IF(N163="základní",J163,0)</f>
        <v>0</v>
      </c>
      <c r="BF163" s="241">
        <f>IF(N163="snížená",J163,0)</f>
        <v>0</v>
      </c>
      <c r="BG163" s="241">
        <f>IF(N163="zákl. přenesená",J163,0)</f>
        <v>0</v>
      </c>
      <c r="BH163" s="241">
        <f>IF(N163="sníž. přenesená",J163,0)</f>
        <v>0</v>
      </c>
      <c r="BI163" s="241">
        <f>IF(N163="nulová",J163,0)</f>
        <v>0</v>
      </c>
      <c r="BJ163" s="20" t="s">
        <v>83</v>
      </c>
      <c r="BK163" s="241">
        <f>ROUND(I163*H163,2)</f>
        <v>0</v>
      </c>
      <c r="BL163" s="20" t="s">
        <v>266</v>
      </c>
      <c r="BM163" s="240" t="s">
        <v>1900</v>
      </c>
    </row>
    <row r="164" s="2" customFormat="1" ht="6.96" customHeight="1">
      <c r="A164" s="41"/>
      <c r="B164" s="62"/>
      <c r="C164" s="63"/>
      <c r="D164" s="63"/>
      <c r="E164" s="63"/>
      <c r="F164" s="63"/>
      <c r="G164" s="63"/>
      <c r="H164" s="63"/>
      <c r="I164" s="178"/>
      <c r="J164" s="63"/>
      <c r="K164" s="63"/>
      <c r="L164" s="47"/>
      <c r="M164" s="41"/>
      <c r="O164" s="41"/>
      <c r="P164" s="41"/>
      <c r="Q164" s="41"/>
      <c r="R164" s="41"/>
      <c r="S164" s="41"/>
      <c r="T164" s="41"/>
      <c r="U164" s="41"/>
      <c r="V164" s="41"/>
      <c r="W164" s="41"/>
      <c r="X164" s="41"/>
      <c r="Y164" s="41"/>
      <c r="Z164" s="41"/>
      <c r="AA164" s="41"/>
      <c r="AB164" s="41"/>
      <c r="AC164" s="41"/>
      <c r="AD164" s="41"/>
      <c r="AE164" s="41"/>
    </row>
  </sheetData>
  <sheetProtection sheet="1" autoFilter="0" formatColumns="0" formatRows="0" objects="1" scenarios="1" spinCount="100000" saltValue="g/woNagzVhq+zKPfOH/8JVAITarnRuBokjJJjxYkQc0ykHHR2oD/HB5dVs4WXNuN2Z5wmkskhxTXW7JDBxGUPA==" hashValue="zWoAMuXMXmtmA6kLAgGD/zaau1sQKqJJYNTftKM2AvKRrmBfSBlFIuyPqdKuRnR4RdPXXD0GVcfQ/SVLX4XM4w==" algorithmName="SHA-512" password="CC35"/>
  <autoFilter ref="C91:K163"/>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41"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1"/>
      <c r="L2" s="1"/>
      <c r="M2" s="1"/>
      <c r="N2" s="1"/>
      <c r="O2" s="1"/>
      <c r="P2" s="1"/>
      <c r="Q2" s="1"/>
      <c r="R2" s="1"/>
      <c r="S2" s="1"/>
      <c r="T2" s="1"/>
      <c r="U2" s="1"/>
      <c r="V2" s="1"/>
      <c r="AT2" s="20" t="s">
        <v>103</v>
      </c>
    </row>
    <row r="3" s="1" customFormat="1" ht="6.96" customHeight="1">
      <c r="B3" s="142"/>
      <c r="C3" s="143"/>
      <c r="D3" s="143"/>
      <c r="E3" s="143"/>
      <c r="F3" s="143"/>
      <c r="G3" s="143"/>
      <c r="H3" s="143"/>
      <c r="I3" s="144"/>
      <c r="J3" s="143"/>
      <c r="K3" s="143"/>
      <c r="L3" s="23"/>
      <c r="AT3" s="20" t="s">
        <v>86</v>
      </c>
    </row>
    <row r="4" s="1" customFormat="1" ht="24.96" customHeight="1">
      <c r="B4" s="23"/>
      <c r="D4" s="145" t="s">
        <v>111</v>
      </c>
      <c r="I4" s="141"/>
      <c r="L4" s="23"/>
      <c r="M4" s="146" t="s">
        <v>10</v>
      </c>
      <c r="AT4" s="20" t="s">
        <v>4</v>
      </c>
    </row>
    <row r="5" s="1" customFormat="1" ht="6.96" customHeight="1">
      <c r="B5" s="23"/>
      <c r="I5" s="141"/>
      <c r="L5" s="23"/>
    </row>
    <row r="6" s="1" customFormat="1" ht="12" customHeight="1">
      <c r="B6" s="23"/>
      <c r="D6" s="147" t="s">
        <v>16</v>
      </c>
      <c r="I6" s="141"/>
      <c r="L6" s="23"/>
    </row>
    <row r="7" s="1" customFormat="1" ht="16.5" customHeight="1">
      <c r="B7" s="23"/>
      <c r="E7" s="148" t="str">
        <f>'Rekapitulace stavby'!K6</f>
        <v>ZŠ K.H.Máchy v Doksech stavební úpravy sociálních zařízení</v>
      </c>
      <c r="F7" s="147"/>
      <c r="G7" s="147"/>
      <c r="H7" s="147"/>
      <c r="I7" s="141"/>
      <c r="L7" s="23"/>
    </row>
    <row r="8" s="1" customFormat="1" ht="12" customHeight="1">
      <c r="B8" s="23"/>
      <c r="D8" s="147" t="s">
        <v>112</v>
      </c>
      <c r="I8" s="141"/>
      <c r="L8" s="23"/>
    </row>
    <row r="9" s="2" customFormat="1" ht="16.5" customHeight="1">
      <c r="A9" s="41"/>
      <c r="B9" s="47"/>
      <c r="C9" s="41"/>
      <c r="D9" s="41"/>
      <c r="E9" s="148" t="s">
        <v>113</v>
      </c>
      <c r="F9" s="41"/>
      <c r="G9" s="41"/>
      <c r="H9" s="41"/>
      <c r="I9" s="149"/>
      <c r="J9" s="41"/>
      <c r="K9" s="41"/>
      <c r="L9" s="150"/>
      <c r="S9" s="41"/>
      <c r="T9" s="41"/>
      <c r="U9" s="41"/>
      <c r="V9" s="41"/>
      <c r="W9" s="41"/>
      <c r="X9" s="41"/>
      <c r="Y9" s="41"/>
      <c r="Z9" s="41"/>
      <c r="AA9" s="41"/>
      <c r="AB9" s="41"/>
      <c r="AC9" s="41"/>
      <c r="AD9" s="41"/>
      <c r="AE9" s="41"/>
    </row>
    <row r="10" s="2" customFormat="1" ht="12" customHeight="1">
      <c r="A10" s="41"/>
      <c r="B10" s="47"/>
      <c r="C10" s="41"/>
      <c r="D10" s="147" t="s">
        <v>114</v>
      </c>
      <c r="E10" s="41"/>
      <c r="F10" s="41"/>
      <c r="G10" s="41"/>
      <c r="H10" s="41"/>
      <c r="I10" s="149"/>
      <c r="J10" s="41"/>
      <c r="K10" s="41"/>
      <c r="L10" s="150"/>
      <c r="S10" s="41"/>
      <c r="T10" s="41"/>
      <c r="U10" s="41"/>
      <c r="V10" s="41"/>
      <c r="W10" s="41"/>
      <c r="X10" s="41"/>
      <c r="Y10" s="41"/>
      <c r="Z10" s="41"/>
      <c r="AA10" s="41"/>
      <c r="AB10" s="41"/>
      <c r="AC10" s="41"/>
      <c r="AD10" s="41"/>
      <c r="AE10" s="41"/>
    </row>
    <row r="11" s="2" customFormat="1" ht="16.5" customHeight="1">
      <c r="A11" s="41"/>
      <c r="B11" s="47"/>
      <c r="C11" s="41"/>
      <c r="D11" s="41"/>
      <c r="E11" s="151" t="s">
        <v>1901</v>
      </c>
      <c r="F11" s="41"/>
      <c r="G11" s="41"/>
      <c r="H11" s="41"/>
      <c r="I11" s="149"/>
      <c r="J11" s="41"/>
      <c r="K11" s="41"/>
      <c r="L11" s="150"/>
      <c r="S11" s="41"/>
      <c r="T11" s="41"/>
      <c r="U11" s="41"/>
      <c r="V11" s="41"/>
      <c r="W11" s="41"/>
      <c r="X11" s="41"/>
      <c r="Y11" s="41"/>
      <c r="Z11" s="41"/>
      <c r="AA11" s="41"/>
      <c r="AB11" s="41"/>
      <c r="AC11" s="41"/>
      <c r="AD11" s="41"/>
      <c r="AE11" s="41"/>
    </row>
    <row r="12" s="2" customFormat="1">
      <c r="A12" s="41"/>
      <c r="B12" s="47"/>
      <c r="C12" s="41"/>
      <c r="D12" s="41"/>
      <c r="E12" s="41"/>
      <c r="F12" s="41"/>
      <c r="G12" s="41"/>
      <c r="H12" s="41"/>
      <c r="I12" s="149"/>
      <c r="J12" s="41"/>
      <c r="K12" s="41"/>
      <c r="L12" s="150"/>
      <c r="S12" s="41"/>
      <c r="T12" s="41"/>
      <c r="U12" s="41"/>
      <c r="V12" s="41"/>
      <c r="W12" s="41"/>
      <c r="X12" s="41"/>
      <c r="Y12" s="41"/>
      <c r="Z12" s="41"/>
      <c r="AA12" s="41"/>
      <c r="AB12" s="41"/>
      <c r="AC12" s="41"/>
      <c r="AD12" s="41"/>
      <c r="AE12" s="41"/>
    </row>
    <row r="13" s="2" customFormat="1" ht="12" customHeight="1">
      <c r="A13" s="41"/>
      <c r="B13" s="47"/>
      <c r="C13" s="41"/>
      <c r="D13" s="147" t="s">
        <v>18</v>
      </c>
      <c r="E13" s="41"/>
      <c r="F13" s="136" t="s">
        <v>85</v>
      </c>
      <c r="G13" s="41"/>
      <c r="H13" s="41"/>
      <c r="I13" s="152" t="s">
        <v>20</v>
      </c>
      <c r="J13" s="136" t="s">
        <v>19</v>
      </c>
      <c r="K13" s="41"/>
      <c r="L13" s="150"/>
      <c r="S13" s="41"/>
      <c r="T13" s="41"/>
      <c r="U13" s="41"/>
      <c r="V13" s="41"/>
      <c r="W13" s="41"/>
      <c r="X13" s="41"/>
      <c r="Y13" s="41"/>
      <c r="Z13" s="41"/>
      <c r="AA13" s="41"/>
      <c r="AB13" s="41"/>
      <c r="AC13" s="41"/>
      <c r="AD13" s="41"/>
      <c r="AE13" s="41"/>
    </row>
    <row r="14" s="2" customFormat="1" ht="12" customHeight="1">
      <c r="A14" s="41"/>
      <c r="B14" s="47"/>
      <c r="C14" s="41"/>
      <c r="D14" s="147" t="s">
        <v>21</v>
      </c>
      <c r="E14" s="41"/>
      <c r="F14" s="136" t="s">
        <v>22</v>
      </c>
      <c r="G14" s="41"/>
      <c r="H14" s="41"/>
      <c r="I14" s="152" t="s">
        <v>23</v>
      </c>
      <c r="J14" s="153" t="str">
        <f>'Rekapitulace stavby'!AN8</f>
        <v>30. 7. 2019</v>
      </c>
      <c r="K14" s="41"/>
      <c r="L14" s="150"/>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149"/>
      <c r="J15" s="41"/>
      <c r="K15" s="41"/>
      <c r="L15" s="150"/>
      <c r="S15" s="41"/>
      <c r="T15" s="41"/>
      <c r="U15" s="41"/>
      <c r="V15" s="41"/>
      <c r="W15" s="41"/>
      <c r="X15" s="41"/>
      <c r="Y15" s="41"/>
      <c r="Z15" s="41"/>
      <c r="AA15" s="41"/>
      <c r="AB15" s="41"/>
      <c r="AC15" s="41"/>
      <c r="AD15" s="41"/>
      <c r="AE15" s="41"/>
    </row>
    <row r="16" s="2" customFormat="1" ht="12" customHeight="1">
      <c r="A16" s="41"/>
      <c r="B16" s="47"/>
      <c r="C16" s="41"/>
      <c r="D16" s="147" t="s">
        <v>25</v>
      </c>
      <c r="E16" s="41"/>
      <c r="F16" s="41"/>
      <c r="G16" s="41"/>
      <c r="H16" s="41"/>
      <c r="I16" s="152" t="s">
        <v>26</v>
      </c>
      <c r="J16" s="136" t="s">
        <v>27</v>
      </c>
      <c r="K16" s="41"/>
      <c r="L16" s="150"/>
      <c r="S16" s="41"/>
      <c r="T16" s="41"/>
      <c r="U16" s="41"/>
      <c r="V16" s="41"/>
      <c r="W16" s="41"/>
      <c r="X16" s="41"/>
      <c r="Y16" s="41"/>
      <c r="Z16" s="41"/>
      <c r="AA16" s="41"/>
      <c r="AB16" s="41"/>
      <c r="AC16" s="41"/>
      <c r="AD16" s="41"/>
      <c r="AE16" s="41"/>
    </row>
    <row r="17" s="2" customFormat="1" ht="18" customHeight="1">
      <c r="A17" s="41"/>
      <c r="B17" s="47"/>
      <c r="C17" s="41"/>
      <c r="D17" s="41"/>
      <c r="E17" s="136" t="s">
        <v>28</v>
      </c>
      <c r="F17" s="41"/>
      <c r="G17" s="41"/>
      <c r="H17" s="41"/>
      <c r="I17" s="152" t="s">
        <v>29</v>
      </c>
      <c r="J17" s="136" t="s">
        <v>30</v>
      </c>
      <c r="K17" s="41"/>
      <c r="L17" s="150"/>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149"/>
      <c r="J18" s="41"/>
      <c r="K18" s="41"/>
      <c r="L18" s="150"/>
      <c r="S18" s="41"/>
      <c r="T18" s="41"/>
      <c r="U18" s="41"/>
      <c r="V18" s="41"/>
      <c r="W18" s="41"/>
      <c r="X18" s="41"/>
      <c r="Y18" s="41"/>
      <c r="Z18" s="41"/>
      <c r="AA18" s="41"/>
      <c r="AB18" s="41"/>
      <c r="AC18" s="41"/>
      <c r="AD18" s="41"/>
      <c r="AE18" s="41"/>
    </row>
    <row r="19" s="2" customFormat="1" ht="12" customHeight="1">
      <c r="A19" s="41"/>
      <c r="B19" s="47"/>
      <c r="C19" s="41"/>
      <c r="D19" s="147" t="s">
        <v>31</v>
      </c>
      <c r="E19" s="41"/>
      <c r="F19" s="41"/>
      <c r="G19" s="41"/>
      <c r="H19" s="41"/>
      <c r="I19" s="152" t="s">
        <v>26</v>
      </c>
      <c r="J19" s="36" t="str">
        <f>'Rekapitulace stavby'!AN13</f>
        <v>Vyplň údaj</v>
      </c>
      <c r="K19" s="41"/>
      <c r="L19" s="150"/>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52" t="s">
        <v>29</v>
      </c>
      <c r="J20" s="36" t="str">
        <f>'Rekapitulace stavby'!AN14</f>
        <v>Vyplň údaj</v>
      </c>
      <c r="K20" s="41"/>
      <c r="L20" s="150"/>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149"/>
      <c r="J21" s="41"/>
      <c r="K21" s="41"/>
      <c r="L21" s="150"/>
      <c r="S21" s="41"/>
      <c r="T21" s="41"/>
      <c r="U21" s="41"/>
      <c r="V21" s="41"/>
      <c r="W21" s="41"/>
      <c r="X21" s="41"/>
      <c r="Y21" s="41"/>
      <c r="Z21" s="41"/>
      <c r="AA21" s="41"/>
      <c r="AB21" s="41"/>
      <c r="AC21" s="41"/>
      <c r="AD21" s="41"/>
      <c r="AE21" s="41"/>
    </row>
    <row r="22" s="2" customFormat="1" ht="12" customHeight="1">
      <c r="A22" s="41"/>
      <c r="B22" s="47"/>
      <c r="C22" s="41"/>
      <c r="D22" s="147" t="s">
        <v>33</v>
      </c>
      <c r="E22" s="41"/>
      <c r="F22" s="41"/>
      <c r="G22" s="41"/>
      <c r="H22" s="41"/>
      <c r="I22" s="152" t="s">
        <v>26</v>
      </c>
      <c r="J22" s="136" t="s">
        <v>34</v>
      </c>
      <c r="K22" s="41"/>
      <c r="L22" s="150"/>
      <c r="S22" s="41"/>
      <c r="T22" s="41"/>
      <c r="U22" s="41"/>
      <c r="V22" s="41"/>
      <c r="W22" s="41"/>
      <c r="X22" s="41"/>
      <c r="Y22" s="41"/>
      <c r="Z22" s="41"/>
      <c r="AA22" s="41"/>
      <c r="AB22" s="41"/>
      <c r="AC22" s="41"/>
      <c r="AD22" s="41"/>
      <c r="AE22" s="41"/>
    </row>
    <row r="23" s="2" customFormat="1" ht="18" customHeight="1">
      <c r="A23" s="41"/>
      <c r="B23" s="47"/>
      <c r="C23" s="41"/>
      <c r="D23" s="41"/>
      <c r="E23" s="136" t="s">
        <v>35</v>
      </c>
      <c r="F23" s="41"/>
      <c r="G23" s="41"/>
      <c r="H23" s="41"/>
      <c r="I23" s="152" t="s">
        <v>29</v>
      </c>
      <c r="J23" s="136" t="s">
        <v>36</v>
      </c>
      <c r="K23" s="41"/>
      <c r="L23" s="150"/>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149"/>
      <c r="J24" s="41"/>
      <c r="K24" s="41"/>
      <c r="L24" s="150"/>
      <c r="S24" s="41"/>
      <c r="T24" s="41"/>
      <c r="U24" s="41"/>
      <c r="V24" s="41"/>
      <c r="W24" s="41"/>
      <c r="X24" s="41"/>
      <c r="Y24" s="41"/>
      <c r="Z24" s="41"/>
      <c r="AA24" s="41"/>
      <c r="AB24" s="41"/>
      <c r="AC24" s="41"/>
      <c r="AD24" s="41"/>
      <c r="AE24" s="41"/>
    </row>
    <row r="25" s="2" customFormat="1" ht="12" customHeight="1">
      <c r="A25" s="41"/>
      <c r="B25" s="47"/>
      <c r="C25" s="41"/>
      <c r="D25" s="147" t="s">
        <v>38</v>
      </c>
      <c r="E25" s="41"/>
      <c r="F25" s="41"/>
      <c r="G25" s="41"/>
      <c r="H25" s="41"/>
      <c r="I25" s="152" t="s">
        <v>26</v>
      </c>
      <c r="J25" s="136" t="str">
        <f>IF('Rekapitulace stavby'!AN19="","",'Rekapitulace stavby'!AN19)</f>
        <v/>
      </c>
      <c r="K25" s="41"/>
      <c r="L25" s="150"/>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52" t="s">
        <v>29</v>
      </c>
      <c r="J26" s="136" t="str">
        <f>IF('Rekapitulace stavby'!AN20="","",'Rekapitulace stavby'!AN20)</f>
        <v/>
      </c>
      <c r="K26" s="41"/>
      <c r="L26" s="150"/>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149"/>
      <c r="J27" s="41"/>
      <c r="K27" s="41"/>
      <c r="L27" s="150"/>
      <c r="S27" s="41"/>
      <c r="T27" s="41"/>
      <c r="U27" s="41"/>
      <c r="V27" s="41"/>
      <c r="W27" s="41"/>
      <c r="X27" s="41"/>
      <c r="Y27" s="41"/>
      <c r="Z27" s="41"/>
      <c r="AA27" s="41"/>
      <c r="AB27" s="41"/>
      <c r="AC27" s="41"/>
      <c r="AD27" s="41"/>
      <c r="AE27" s="41"/>
    </row>
    <row r="28" s="2" customFormat="1" ht="12" customHeight="1">
      <c r="A28" s="41"/>
      <c r="B28" s="47"/>
      <c r="C28" s="41"/>
      <c r="D28" s="147" t="s">
        <v>40</v>
      </c>
      <c r="E28" s="41"/>
      <c r="F28" s="41"/>
      <c r="G28" s="41"/>
      <c r="H28" s="41"/>
      <c r="I28" s="149"/>
      <c r="J28" s="41"/>
      <c r="K28" s="41"/>
      <c r="L28" s="150"/>
      <c r="S28" s="41"/>
      <c r="T28" s="41"/>
      <c r="U28" s="41"/>
      <c r="V28" s="41"/>
      <c r="W28" s="41"/>
      <c r="X28" s="41"/>
      <c r="Y28" s="41"/>
      <c r="Z28" s="41"/>
      <c r="AA28" s="41"/>
      <c r="AB28" s="41"/>
      <c r="AC28" s="41"/>
      <c r="AD28" s="41"/>
      <c r="AE28" s="41"/>
    </row>
    <row r="29" s="8" customFormat="1" ht="16.5" customHeight="1">
      <c r="A29" s="154"/>
      <c r="B29" s="155"/>
      <c r="C29" s="154"/>
      <c r="D29" s="154"/>
      <c r="E29" s="156" t="s">
        <v>19</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1"/>
      <c r="B30" s="47"/>
      <c r="C30" s="41"/>
      <c r="D30" s="41"/>
      <c r="E30" s="41"/>
      <c r="F30" s="41"/>
      <c r="G30" s="41"/>
      <c r="H30" s="41"/>
      <c r="I30" s="149"/>
      <c r="J30" s="41"/>
      <c r="K30" s="41"/>
      <c r="L30" s="150"/>
      <c r="S30" s="41"/>
      <c r="T30" s="41"/>
      <c r="U30" s="41"/>
      <c r="V30" s="41"/>
      <c r="W30" s="41"/>
      <c r="X30" s="41"/>
      <c r="Y30" s="41"/>
      <c r="Z30" s="41"/>
      <c r="AA30" s="41"/>
      <c r="AB30" s="41"/>
      <c r="AC30" s="41"/>
      <c r="AD30" s="41"/>
      <c r="AE30" s="41"/>
    </row>
    <row r="31" s="2" customFormat="1" ht="6.96" customHeight="1">
      <c r="A31" s="41"/>
      <c r="B31" s="47"/>
      <c r="C31" s="41"/>
      <c r="D31" s="159"/>
      <c r="E31" s="159"/>
      <c r="F31" s="159"/>
      <c r="G31" s="159"/>
      <c r="H31" s="159"/>
      <c r="I31" s="160"/>
      <c r="J31" s="159"/>
      <c r="K31" s="159"/>
      <c r="L31" s="150"/>
      <c r="S31" s="41"/>
      <c r="T31" s="41"/>
      <c r="U31" s="41"/>
      <c r="V31" s="41"/>
      <c r="W31" s="41"/>
      <c r="X31" s="41"/>
      <c r="Y31" s="41"/>
      <c r="Z31" s="41"/>
      <c r="AA31" s="41"/>
      <c r="AB31" s="41"/>
      <c r="AC31" s="41"/>
      <c r="AD31" s="41"/>
      <c r="AE31" s="41"/>
    </row>
    <row r="32" s="2" customFormat="1" ht="25.44" customHeight="1">
      <c r="A32" s="41"/>
      <c r="B32" s="47"/>
      <c r="C32" s="41"/>
      <c r="D32" s="161" t="s">
        <v>42</v>
      </c>
      <c r="E32" s="41"/>
      <c r="F32" s="41"/>
      <c r="G32" s="41"/>
      <c r="H32" s="41"/>
      <c r="I32" s="149"/>
      <c r="J32" s="162">
        <f>ROUND(J94, 2)</f>
        <v>0</v>
      </c>
      <c r="K32" s="41"/>
      <c r="L32" s="150"/>
      <c r="S32" s="41"/>
      <c r="T32" s="41"/>
      <c r="U32" s="41"/>
      <c r="V32" s="41"/>
      <c r="W32" s="41"/>
      <c r="X32" s="41"/>
      <c r="Y32" s="41"/>
      <c r="Z32" s="41"/>
      <c r="AA32" s="41"/>
      <c r="AB32" s="41"/>
      <c r="AC32" s="41"/>
      <c r="AD32" s="41"/>
      <c r="AE32" s="41"/>
    </row>
    <row r="33" s="2" customFormat="1" ht="6.96" customHeight="1">
      <c r="A33" s="41"/>
      <c r="B33" s="47"/>
      <c r="C33" s="41"/>
      <c r="D33" s="159"/>
      <c r="E33" s="159"/>
      <c r="F33" s="159"/>
      <c r="G33" s="159"/>
      <c r="H33" s="159"/>
      <c r="I33" s="160"/>
      <c r="J33" s="159"/>
      <c r="K33" s="159"/>
      <c r="L33" s="150"/>
      <c r="S33" s="41"/>
      <c r="T33" s="41"/>
      <c r="U33" s="41"/>
      <c r="V33" s="41"/>
      <c r="W33" s="41"/>
      <c r="X33" s="41"/>
      <c r="Y33" s="41"/>
      <c r="Z33" s="41"/>
      <c r="AA33" s="41"/>
      <c r="AB33" s="41"/>
      <c r="AC33" s="41"/>
      <c r="AD33" s="41"/>
      <c r="AE33" s="41"/>
    </row>
    <row r="34" s="2" customFormat="1" ht="14.4" customHeight="1">
      <c r="A34" s="41"/>
      <c r="B34" s="47"/>
      <c r="C34" s="41"/>
      <c r="D34" s="41"/>
      <c r="E34" s="41"/>
      <c r="F34" s="163" t="s">
        <v>44</v>
      </c>
      <c r="G34" s="41"/>
      <c r="H34" s="41"/>
      <c r="I34" s="164" t="s">
        <v>43</v>
      </c>
      <c r="J34" s="163" t="s">
        <v>45</v>
      </c>
      <c r="K34" s="41"/>
      <c r="L34" s="150"/>
      <c r="S34" s="41"/>
      <c r="T34" s="41"/>
      <c r="U34" s="41"/>
      <c r="V34" s="41"/>
      <c r="W34" s="41"/>
      <c r="X34" s="41"/>
      <c r="Y34" s="41"/>
      <c r="Z34" s="41"/>
      <c r="AA34" s="41"/>
      <c r="AB34" s="41"/>
      <c r="AC34" s="41"/>
      <c r="AD34" s="41"/>
      <c r="AE34" s="41"/>
    </row>
    <row r="35" s="2" customFormat="1" ht="14.4" customHeight="1">
      <c r="A35" s="41"/>
      <c r="B35" s="47"/>
      <c r="C35" s="41"/>
      <c r="D35" s="165" t="s">
        <v>46</v>
      </c>
      <c r="E35" s="147" t="s">
        <v>47</v>
      </c>
      <c r="F35" s="166">
        <f>ROUND((SUM(BE94:BE406)),  2)</f>
        <v>0</v>
      </c>
      <c r="G35" s="41"/>
      <c r="H35" s="41"/>
      <c r="I35" s="167">
        <v>0.20999999999999999</v>
      </c>
      <c r="J35" s="166">
        <f>ROUND(((SUM(BE94:BE406))*I35),  2)</f>
        <v>0</v>
      </c>
      <c r="K35" s="41"/>
      <c r="L35" s="150"/>
      <c r="S35" s="41"/>
      <c r="T35" s="41"/>
      <c r="U35" s="41"/>
      <c r="V35" s="41"/>
      <c r="W35" s="41"/>
      <c r="X35" s="41"/>
      <c r="Y35" s="41"/>
      <c r="Z35" s="41"/>
      <c r="AA35" s="41"/>
      <c r="AB35" s="41"/>
      <c r="AC35" s="41"/>
      <c r="AD35" s="41"/>
      <c r="AE35" s="41"/>
    </row>
    <row r="36" s="2" customFormat="1" ht="14.4" customHeight="1">
      <c r="A36" s="41"/>
      <c r="B36" s="47"/>
      <c r="C36" s="41"/>
      <c r="D36" s="41"/>
      <c r="E36" s="147" t="s">
        <v>48</v>
      </c>
      <c r="F36" s="166">
        <f>ROUND((SUM(BF94:BF406)),  2)</f>
        <v>0</v>
      </c>
      <c r="G36" s="41"/>
      <c r="H36" s="41"/>
      <c r="I36" s="167">
        <v>0.14999999999999999</v>
      </c>
      <c r="J36" s="166">
        <f>ROUND(((SUM(BF94:BF406))*I36),  2)</f>
        <v>0</v>
      </c>
      <c r="K36" s="41"/>
      <c r="L36" s="150"/>
      <c r="S36" s="41"/>
      <c r="T36" s="41"/>
      <c r="U36" s="41"/>
      <c r="V36" s="41"/>
      <c r="W36" s="41"/>
      <c r="X36" s="41"/>
      <c r="Y36" s="41"/>
      <c r="Z36" s="41"/>
      <c r="AA36" s="41"/>
      <c r="AB36" s="41"/>
      <c r="AC36" s="41"/>
      <c r="AD36" s="41"/>
      <c r="AE36" s="41"/>
    </row>
    <row r="37" hidden="1" s="2" customFormat="1" ht="14.4" customHeight="1">
      <c r="A37" s="41"/>
      <c r="B37" s="47"/>
      <c r="C37" s="41"/>
      <c r="D37" s="41"/>
      <c r="E37" s="147" t="s">
        <v>49</v>
      </c>
      <c r="F37" s="166">
        <f>ROUND((SUM(BG94:BG406)),  2)</f>
        <v>0</v>
      </c>
      <c r="G37" s="41"/>
      <c r="H37" s="41"/>
      <c r="I37" s="167">
        <v>0.20999999999999999</v>
      </c>
      <c r="J37" s="166">
        <f>0</f>
        <v>0</v>
      </c>
      <c r="K37" s="41"/>
      <c r="L37" s="150"/>
      <c r="S37" s="41"/>
      <c r="T37" s="41"/>
      <c r="U37" s="41"/>
      <c r="V37" s="41"/>
      <c r="W37" s="41"/>
      <c r="X37" s="41"/>
      <c r="Y37" s="41"/>
      <c r="Z37" s="41"/>
      <c r="AA37" s="41"/>
      <c r="AB37" s="41"/>
      <c r="AC37" s="41"/>
      <c r="AD37" s="41"/>
      <c r="AE37" s="41"/>
    </row>
    <row r="38" hidden="1" s="2" customFormat="1" ht="14.4" customHeight="1">
      <c r="A38" s="41"/>
      <c r="B38" s="47"/>
      <c r="C38" s="41"/>
      <c r="D38" s="41"/>
      <c r="E38" s="147" t="s">
        <v>50</v>
      </c>
      <c r="F38" s="166">
        <f>ROUND((SUM(BH94:BH406)),  2)</f>
        <v>0</v>
      </c>
      <c r="G38" s="41"/>
      <c r="H38" s="41"/>
      <c r="I38" s="167">
        <v>0.14999999999999999</v>
      </c>
      <c r="J38" s="166">
        <f>0</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51</v>
      </c>
      <c r="F39" s="166">
        <f>ROUND((SUM(BI94:BI406)),  2)</f>
        <v>0</v>
      </c>
      <c r="G39" s="41"/>
      <c r="H39" s="41"/>
      <c r="I39" s="167">
        <v>0</v>
      </c>
      <c r="J39" s="166">
        <f>0</f>
        <v>0</v>
      </c>
      <c r="K39" s="41"/>
      <c r="L39" s="150"/>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149"/>
      <c r="J40" s="41"/>
      <c r="K40" s="41"/>
      <c r="L40" s="150"/>
      <c r="S40" s="41"/>
      <c r="T40" s="41"/>
      <c r="U40" s="41"/>
      <c r="V40" s="41"/>
      <c r="W40" s="41"/>
      <c r="X40" s="41"/>
      <c r="Y40" s="41"/>
      <c r="Z40" s="41"/>
      <c r="AA40" s="41"/>
      <c r="AB40" s="41"/>
      <c r="AC40" s="41"/>
      <c r="AD40" s="41"/>
      <c r="AE40" s="41"/>
    </row>
    <row r="41" s="2" customFormat="1" ht="25.44" customHeight="1">
      <c r="A41" s="41"/>
      <c r="B41" s="47"/>
      <c r="C41" s="168"/>
      <c r="D41" s="169" t="s">
        <v>52</v>
      </c>
      <c r="E41" s="170"/>
      <c r="F41" s="170"/>
      <c r="G41" s="171" t="s">
        <v>53</v>
      </c>
      <c r="H41" s="172" t="s">
        <v>54</v>
      </c>
      <c r="I41" s="173"/>
      <c r="J41" s="174">
        <f>SUM(J32:J39)</f>
        <v>0</v>
      </c>
      <c r="K41" s="175"/>
      <c r="L41" s="150"/>
      <c r="S41" s="41"/>
      <c r="T41" s="41"/>
      <c r="U41" s="41"/>
      <c r="V41" s="41"/>
      <c r="W41" s="41"/>
      <c r="X41" s="41"/>
      <c r="Y41" s="41"/>
      <c r="Z41" s="41"/>
      <c r="AA41" s="41"/>
      <c r="AB41" s="41"/>
      <c r="AC41" s="41"/>
      <c r="AD41" s="41"/>
      <c r="AE41" s="41"/>
    </row>
    <row r="42" s="2" customFormat="1" ht="14.4" customHeight="1">
      <c r="A42" s="41"/>
      <c r="B42" s="176"/>
      <c r="C42" s="177"/>
      <c r="D42" s="177"/>
      <c r="E42" s="177"/>
      <c r="F42" s="177"/>
      <c r="G42" s="177"/>
      <c r="H42" s="177"/>
      <c r="I42" s="178"/>
      <c r="J42" s="177"/>
      <c r="K42" s="177"/>
      <c r="L42" s="150"/>
      <c r="S42" s="41"/>
      <c r="T42" s="41"/>
      <c r="U42" s="41"/>
      <c r="V42" s="41"/>
      <c r="W42" s="41"/>
      <c r="X42" s="41"/>
      <c r="Y42" s="41"/>
      <c r="Z42" s="41"/>
      <c r="AA42" s="41"/>
      <c r="AB42" s="41"/>
      <c r="AC42" s="41"/>
      <c r="AD42" s="41"/>
      <c r="AE42" s="41"/>
    </row>
    <row r="46" s="2" customFormat="1" ht="6.96" customHeight="1">
      <c r="A46" s="41"/>
      <c r="B46" s="179"/>
      <c r="C46" s="180"/>
      <c r="D46" s="180"/>
      <c r="E46" s="180"/>
      <c r="F46" s="180"/>
      <c r="G46" s="180"/>
      <c r="H46" s="180"/>
      <c r="I46" s="181"/>
      <c r="J46" s="180"/>
      <c r="K46" s="180"/>
      <c r="L46" s="150"/>
      <c r="S46" s="41"/>
      <c r="T46" s="41"/>
      <c r="U46" s="41"/>
      <c r="V46" s="41"/>
      <c r="W46" s="41"/>
      <c r="X46" s="41"/>
      <c r="Y46" s="41"/>
      <c r="Z46" s="41"/>
      <c r="AA46" s="41"/>
      <c r="AB46" s="41"/>
      <c r="AC46" s="41"/>
      <c r="AD46" s="41"/>
      <c r="AE46" s="41"/>
    </row>
    <row r="47" s="2" customFormat="1" ht="24.96" customHeight="1">
      <c r="A47" s="41"/>
      <c r="B47" s="42"/>
      <c r="C47" s="26" t="s">
        <v>116</v>
      </c>
      <c r="D47" s="43"/>
      <c r="E47" s="43"/>
      <c r="F47" s="43"/>
      <c r="G47" s="43"/>
      <c r="H47" s="43"/>
      <c r="I47" s="149"/>
      <c r="J47" s="43"/>
      <c r="K47" s="43"/>
      <c r="L47" s="150"/>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149"/>
      <c r="J48" s="43"/>
      <c r="K48" s="43"/>
      <c r="L48" s="150"/>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149"/>
      <c r="J49" s="43"/>
      <c r="K49" s="43"/>
      <c r="L49" s="150"/>
      <c r="S49" s="41"/>
      <c r="T49" s="41"/>
      <c r="U49" s="41"/>
      <c r="V49" s="41"/>
      <c r="W49" s="41"/>
      <c r="X49" s="41"/>
      <c r="Y49" s="41"/>
      <c r="Z49" s="41"/>
      <c r="AA49" s="41"/>
      <c r="AB49" s="41"/>
      <c r="AC49" s="41"/>
      <c r="AD49" s="41"/>
      <c r="AE49" s="41"/>
    </row>
    <row r="50" s="2" customFormat="1" ht="16.5" customHeight="1">
      <c r="A50" s="41"/>
      <c r="B50" s="42"/>
      <c r="C50" s="43"/>
      <c r="D50" s="43"/>
      <c r="E50" s="182" t="str">
        <f>E7</f>
        <v>ZŠ K.H.Máchy v Doksech stavební úpravy sociálních zařízení</v>
      </c>
      <c r="F50" s="35"/>
      <c r="G50" s="35"/>
      <c r="H50" s="35"/>
      <c r="I50" s="149"/>
      <c r="J50" s="43"/>
      <c r="K50" s="43"/>
      <c r="L50" s="150"/>
      <c r="S50" s="41"/>
      <c r="T50" s="41"/>
      <c r="U50" s="41"/>
      <c r="V50" s="41"/>
      <c r="W50" s="41"/>
      <c r="X50" s="41"/>
      <c r="Y50" s="41"/>
      <c r="Z50" s="41"/>
      <c r="AA50" s="41"/>
      <c r="AB50" s="41"/>
      <c r="AC50" s="41"/>
      <c r="AD50" s="41"/>
      <c r="AE50" s="41"/>
    </row>
    <row r="51" s="1" customFormat="1" ht="12" customHeight="1">
      <c r="B51" s="24"/>
      <c r="C51" s="35" t="s">
        <v>112</v>
      </c>
      <c r="D51" s="25"/>
      <c r="E51" s="25"/>
      <c r="F51" s="25"/>
      <c r="G51" s="25"/>
      <c r="H51" s="25"/>
      <c r="I51" s="141"/>
      <c r="J51" s="25"/>
      <c r="K51" s="25"/>
      <c r="L51" s="23"/>
    </row>
    <row r="52" s="2" customFormat="1" ht="16.5" customHeight="1">
      <c r="A52" s="41"/>
      <c r="B52" s="42"/>
      <c r="C52" s="43"/>
      <c r="D52" s="43"/>
      <c r="E52" s="182" t="s">
        <v>113</v>
      </c>
      <c r="F52" s="43"/>
      <c r="G52" s="43"/>
      <c r="H52" s="43"/>
      <c r="I52" s="149"/>
      <c r="J52" s="43"/>
      <c r="K52" s="43"/>
      <c r="L52" s="150"/>
      <c r="S52" s="41"/>
      <c r="T52" s="41"/>
      <c r="U52" s="41"/>
      <c r="V52" s="41"/>
      <c r="W52" s="41"/>
      <c r="X52" s="41"/>
      <c r="Y52" s="41"/>
      <c r="Z52" s="41"/>
      <c r="AA52" s="41"/>
      <c r="AB52" s="41"/>
      <c r="AC52" s="41"/>
      <c r="AD52" s="41"/>
      <c r="AE52" s="41"/>
    </row>
    <row r="53" s="2" customFormat="1" ht="12" customHeight="1">
      <c r="A53" s="41"/>
      <c r="B53" s="42"/>
      <c r="C53" s="35" t="s">
        <v>114</v>
      </c>
      <c r="D53" s="43"/>
      <c r="E53" s="43"/>
      <c r="F53" s="43"/>
      <c r="G53" s="43"/>
      <c r="H53" s="43"/>
      <c r="I53" s="149"/>
      <c r="J53" s="43"/>
      <c r="K53" s="43"/>
      <c r="L53" s="150"/>
      <c r="S53" s="41"/>
      <c r="T53" s="41"/>
      <c r="U53" s="41"/>
      <c r="V53" s="41"/>
      <c r="W53" s="41"/>
      <c r="X53" s="41"/>
      <c r="Y53" s="41"/>
      <c r="Z53" s="41"/>
      <c r="AA53" s="41"/>
      <c r="AB53" s="41"/>
      <c r="AC53" s="41"/>
      <c r="AD53" s="41"/>
      <c r="AE53" s="41"/>
    </row>
    <row r="54" s="2" customFormat="1" ht="16.5" customHeight="1">
      <c r="A54" s="41"/>
      <c r="B54" s="42"/>
      <c r="C54" s="43"/>
      <c r="D54" s="43"/>
      <c r="E54" s="72" t="str">
        <f>E11</f>
        <v>D.1.1.4.4 - Silnoproudá elektrotechnika</v>
      </c>
      <c r="F54" s="43"/>
      <c r="G54" s="43"/>
      <c r="H54" s="43"/>
      <c r="I54" s="149"/>
      <c r="J54" s="43"/>
      <c r="K54" s="43"/>
      <c r="L54" s="150"/>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149"/>
      <c r="J55" s="43"/>
      <c r="K55" s="43"/>
      <c r="L55" s="150"/>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Doksy</v>
      </c>
      <c r="G56" s="43"/>
      <c r="H56" s="43"/>
      <c r="I56" s="152" t="s">
        <v>23</v>
      </c>
      <c r="J56" s="75" t="str">
        <f>IF(J14="","",J14)</f>
        <v>30. 7. 2019</v>
      </c>
      <c r="K56" s="43"/>
      <c r="L56" s="150"/>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149"/>
      <c r="J57" s="43"/>
      <c r="K57" s="43"/>
      <c r="L57" s="150"/>
      <c r="S57" s="41"/>
      <c r="T57" s="41"/>
      <c r="U57" s="41"/>
      <c r="V57" s="41"/>
      <c r="W57" s="41"/>
      <c r="X57" s="41"/>
      <c r="Y57" s="41"/>
      <c r="Z57" s="41"/>
      <c r="AA57" s="41"/>
      <c r="AB57" s="41"/>
      <c r="AC57" s="41"/>
      <c r="AD57" s="41"/>
      <c r="AE57" s="41"/>
    </row>
    <row r="58" s="2" customFormat="1" ht="58.2" customHeight="1">
      <c r="A58" s="41"/>
      <c r="B58" s="42"/>
      <c r="C58" s="35" t="s">
        <v>25</v>
      </c>
      <c r="D58" s="43"/>
      <c r="E58" s="43"/>
      <c r="F58" s="30" t="str">
        <f>E17</f>
        <v>Město Doksy náměstí Republiky 193 472 01 Doksy</v>
      </c>
      <c r="G58" s="43"/>
      <c r="H58" s="43"/>
      <c r="I58" s="152" t="s">
        <v>33</v>
      </c>
      <c r="J58" s="39" t="str">
        <f>E23</f>
        <v>BKN,spol.s r.o.Vladislavova 29/I,566 01Vysoké Mýto</v>
      </c>
      <c r="K58" s="43"/>
      <c r="L58" s="150"/>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152" t="s">
        <v>38</v>
      </c>
      <c r="J59" s="39" t="str">
        <f>E26</f>
        <v xml:space="preserve"> </v>
      </c>
      <c r="K59" s="43"/>
      <c r="L59" s="150"/>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149"/>
      <c r="J60" s="43"/>
      <c r="K60" s="43"/>
      <c r="L60" s="150"/>
      <c r="S60" s="41"/>
      <c r="T60" s="41"/>
      <c r="U60" s="41"/>
      <c r="V60" s="41"/>
      <c r="W60" s="41"/>
      <c r="X60" s="41"/>
      <c r="Y60" s="41"/>
      <c r="Z60" s="41"/>
      <c r="AA60" s="41"/>
      <c r="AB60" s="41"/>
      <c r="AC60" s="41"/>
      <c r="AD60" s="41"/>
      <c r="AE60" s="41"/>
    </row>
    <row r="61" s="2" customFormat="1" ht="29.28" customHeight="1">
      <c r="A61" s="41"/>
      <c r="B61" s="42"/>
      <c r="C61" s="183" t="s">
        <v>117</v>
      </c>
      <c r="D61" s="184"/>
      <c r="E61" s="184"/>
      <c r="F61" s="184"/>
      <c r="G61" s="184"/>
      <c r="H61" s="184"/>
      <c r="I61" s="185"/>
      <c r="J61" s="186" t="s">
        <v>118</v>
      </c>
      <c r="K61" s="184"/>
      <c r="L61" s="150"/>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149"/>
      <c r="J62" s="43"/>
      <c r="K62" s="43"/>
      <c r="L62" s="150"/>
      <c r="S62" s="41"/>
      <c r="T62" s="41"/>
      <c r="U62" s="41"/>
      <c r="V62" s="41"/>
      <c r="W62" s="41"/>
      <c r="X62" s="41"/>
      <c r="Y62" s="41"/>
      <c r="Z62" s="41"/>
      <c r="AA62" s="41"/>
      <c r="AB62" s="41"/>
      <c r="AC62" s="41"/>
      <c r="AD62" s="41"/>
      <c r="AE62" s="41"/>
    </row>
    <row r="63" s="2" customFormat="1" ht="22.8" customHeight="1">
      <c r="A63" s="41"/>
      <c r="B63" s="42"/>
      <c r="C63" s="187" t="s">
        <v>74</v>
      </c>
      <c r="D63" s="43"/>
      <c r="E63" s="43"/>
      <c r="F63" s="43"/>
      <c r="G63" s="43"/>
      <c r="H63" s="43"/>
      <c r="I63" s="149"/>
      <c r="J63" s="105">
        <f>J94</f>
        <v>0</v>
      </c>
      <c r="K63" s="43"/>
      <c r="L63" s="150"/>
      <c r="S63" s="41"/>
      <c r="T63" s="41"/>
      <c r="U63" s="41"/>
      <c r="V63" s="41"/>
      <c r="W63" s="41"/>
      <c r="X63" s="41"/>
      <c r="Y63" s="41"/>
      <c r="Z63" s="41"/>
      <c r="AA63" s="41"/>
      <c r="AB63" s="41"/>
      <c r="AC63" s="41"/>
      <c r="AD63" s="41"/>
      <c r="AE63" s="41"/>
      <c r="AU63" s="20" t="s">
        <v>119</v>
      </c>
    </row>
    <row r="64" s="9" customFormat="1" ht="24.96" customHeight="1">
      <c r="A64" s="9"/>
      <c r="B64" s="188"/>
      <c r="C64" s="189"/>
      <c r="D64" s="190" t="s">
        <v>127</v>
      </c>
      <c r="E64" s="191"/>
      <c r="F64" s="191"/>
      <c r="G64" s="191"/>
      <c r="H64" s="191"/>
      <c r="I64" s="192"/>
      <c r="J64" s="193">
        <f>J95</f>
        <v>0</v>
      </c>
      <c r="K64" s="189"/>
      <c r="L64" s="194"/>
      <c r="S64" s="9"/>
      <c r="T64" s="9"/>
      <c r="U64" s="9"/>
      <c r="V64" s="9"/>
      <c r="W64" s="9"/>
      <c r="X64" s="9"/>
      <c r="Y64" s="9"/>
      <c r="Z64" s="9"/>
      <c r="AA64" s="9"/>
      <c r="AB64" s="9"/>
      <c r="AC64" s="9"/>
      <c r="AD64" s="9"/>
      <c r="AE64" s="9"/>
    </row>
    <row r="65" s="10" customFormat="1" ht="19.92" customHeight="1">
      <c r="A65" s="10"/>
      <c r="B65" s="195"/>
      <c r="C65" s="128"/>
      <c r="D65" s="196" t="s">
        <v>1132</v>
      </c>
      <c r="E65" s="197"/>
      <c r="F65" s="197"/>
      <c r="G65" s="197"/>
      <c r="H65" s="197"/>
      <c r="I65" s="198"/>
      <c r="J65" s="199">
        <f>J96</f>
        <v>0</v>
      </c>
      <c r="K65" s="128"/>
      <c r="L65" s="200"/>
      <c r="S65" s="10"/>
      <c r="T65" s="10"/>
      <c r="U65" s="10"/>
      <c r="V65" s="10"/>
      <c r="W65" s="10"/>
      <c r="X65" s="10"/>
      <c r="Y65" s="10"/>
      <c r="Z65" s="10"/>
      <c r="AA65" s="10"/>
      <c r="AB65" s="10"/>
      <c r="AC65" s="10"/>
      <c r="AD65" s="10"/>
      <c r="AE65" s="10"/>
    </row>
    <row r="66" s="10" customFormat="1" ht="14.88" customHeight="1">
      <c r="A66" s="10"/>
      <c r="B66" s="195"/>
      <c r="C66" s="128"/>
      <c r="D66" s="196" t="s">
        <v>1902</v>
      </c>
      <c r="E66" s="197"/>
      <c r="F66" s="197"/>
      <c r="G66" s="197"/>
      <c r="H66" s="197"/>
      <c r="I66" s="198"/>
      <c r="J66" s="199">
        <f>J97</f>
        <v>0</v>
      </c>
      <c r="K66" s="128"/>
      <c r="L66" s="200"/>
      <c r="S66" s="10"/>
      <c r="T66" s="10"/>
      <c r="U66" s="10"/>
      <c r="V66" s="10"/>
      <c r="W66" s="10"/>
      <c r="X66" s="10"/>
      <c r="Y66" s="10"/>
      <c r="Z66" s="10"/>
      <c r="AA66" s="10"/>
      <c r="AB66" s="10"/>
      <c r="AC66" s="10"/>
      <c r="AD66" s="10"/>
      <c r="AE66" s="10"/>
    </row>
    <row r="67" s="10" customFormat="1" ht="14.88" customHeight="1">
      <c r="A67" s="10"/>
      <c r="B67" s="195"/>
      <c r="C67" s="128"/>
      <c r="D67" s="196" t="s">
        <v>1903</v>
      </c>
      <c r="E67" s="197"/>
      <c r="F67" s="197"/>
      <c r="G67" s="197"/>
      <c r="H67" s="197"/>
      <c r="I67" s="198"/>
      <c r="J67" s="199">
        <f>J176</f>
        <v>0</v>
      </c>
      <c r="K67" s="128"/>
      <c r="L67" s="200"/>
      <c r="S67" s="10"/>
      <c r="T67" s="10"/>
      <c r="U67" s="10"/>
      <c r="V67" s="10"/>
      <c r="W67" s="10"/>
      <c r="X67" s="10"/>
      <c r="Y67" s="10"/>
      <c r="Z67" s="10"/>
      <c r="AA67" s="10"/>
      <c r="AB67" s="10"/>
      <c r="AC67" s="10"/>
      <c r="AD67" s="10"/>
      <c r="AE67" s="10"/>
    </row>
    <row r="68" s="10" customFormat="1" ht="14.88" customHeight="1">
      <c r="A68" s="10"/>
      <c r="B68" s="195"/>
      <c r="C68" s="128"/>
      <c r="D68" s="196" t="s">
        <v>1904</v>
      </c>
      <c r="E68" s="197"/>
      <c r="F68" s="197"/>
      <c r="G68" s="197"/>
      <c r="H68" s="197"/>
      <c r="I68" s="198"/>
      <c r="J68" s="199">
        <f>J308</f>
        <v>0</v>
      </c>
      <c r="K68" s="128"/>
      <c r="L68" s="200"/>
      <c r="S68" s="10"/>
      <c r="T68" s="10"/>
      <c r="U68" s="10"/>
      <c r="V68" s="10"/>
      <c r="W68" s="10"/>
      <c r="X68" s="10"/>
      <c r="Y68" s="10"/>
      <c r="Z68" s="10"/>
      <c r="AA68" s="10"/>
      <c r="AB68" s="10"/>
      <c r="AC68" s="10"/>
      <c r="AD68" s="10"/>
      <c r="AE68" s="10"/>
    </row>
    <row r="69" s="10" customFormat="1" ht="21.84" customHeight="1">
      <c r="A69" s="10"/>
      <c r="B69" s="195"/>
      <c r="C69" s="128"/>
      <c r="D69" s="196" t="s">
        <v>1905</v>
      </c>
      <c r="E69" s="197"/>
      <c r="F69" s="197"/>
      <c r="G69" s="197"/>
      <c r="H69" s="197"/>
      <c r="I69" s="198"/>
      <c r="J69" s="199">
        <f>J309</f>
        <v>0</v>
      </c>
      <c r="K69" s="128"/>
      <c r="L69" s="200"/>
      <c r="S69" s="10"/>
      <c r="T69" s="10"/>
      <c r="U69" s="10"/>
      <c r="V69" s="10"/>
      <c r="W69" s="10"/>
      <c r="X69" s="10"/>
      <c r="Y69" s="10"/>
      <c r="Z69" s="10"/>
      <c r="AA69" s="10"/>
      <c r="AB69" s="10"/>
      <c r="AC69" s="10"/>
      <c r="AD69" s="10"/>
      <c r="AE69" s="10"/>
    </row>
    <row r="70" s="10" customFormat="1" ht="21.84" customHeight="1">
      <c r="A70" s="10"/>
      <c r="B70" s="195"/>
      <c r="C70" s="128"/>
      <c r="D70" s="196" t="s">
        <v>1906</v>
      </c>
      <c r="E70" s="197"/>
      <c r="F70" s="197"/>
      <c r="G70" s="197"/>
      <c r="H70" s="197"/>
      <c r="I70" s="198"/>
      <c r="J70" s="199">
        <f>J318</f>
        <v>0</v>
      </c>
      <c r="K70" s="128"/>
      <c r="L70" s="200"/>
      <c r="S70" s="10"/>
      <c r="T70" s="10"/>
      <c r="U70" s="10"/>
      <c r="V70" s="10"/>
      <c r="W70" s="10"/>
      <c r="X70" s="10"/>
      <c r="Y70" s="10"/>
      <c r="Z70" s="10"/>
      <c r="AA70" s="10"/>
      <c r="AB70" s="10"/>
      <c r="AC70" s="10"/>
      <c r="AD70" s="10"/>
      <c r="AE70" s="10"/>
    </row>
    <row r="71" s="10" customFormat="1" ht="21.84" customHeight="1">
      <c r="A71" s="10"/>
      <c r="B71" s="195"/>
      <c r="C71" s="128"/>
      <c r="D71" s="196" t="s">
        <v>1907</v>
      </c>
      <c r="E71" s="197"/>
      <c r="F71" s="197"/>
      <c r="G71" s="197"/>
      <c r="H71" s="197"/>
      <c r="I71" s="198"/>
      <c r="J71" s="199">
        <f>J349</f>
        <v>0</v>
      </c>
      <c r="K71" s="128"/>
      <c r="L71" s="200"/>
      <c r="S71" s="10"/>
      <c r="T71" s="10"/>
      <c r="U71" s="10"/>
      <c r="V71" s="10"/>
      <c r="W71" s="10"/>
      <c r="X71" s="10"/>
      <c r="Y71" s="10"/>
      <c r="Z71" s="10"/>
      <c r="AA71" s="10"/>
      <c r="AB71" s="10"/>
      <c r="AC71" s="10"/>
      <c r="AD71" s="10"/>
      <c r="AE71" s="10"/>
    </row>
    <row r="72" s="10" customFormat="1" ht="21.84" customHeight="1">
      <c r="A72" s="10"/>
      <c r="B72" s="195"/>
      <c r="C72" s="128"/>
      <c r="D72" s="196" t="s">
        <v>1908</v>
      </c>
      <c r="E72" s="197"/>
      <c r="F72" s="197"/>
      <c r="G72" s="197"/>
      <c r="H72" s="197"/>
      <c r="I72" s="198"/>
      <c r="J72" s="199">
        <f>J378</f>
        <v>0</v>
      </c>
      <c r="K72" s="128"/>
      <c r="L72" s="200"/>
      <c r="S72" s="10"/>
      <c r="T72" s="10"/>
      <c r="U72" s="10"/>
      <c r="V72" s="10"/>
      <c r="W72" s="10"/>
      <c r="X72" s="10"/>
      <c r="Y72" s="10"/>
      <c r="Z72" s="10"/>
      <c r="AA72" s="10"/>
      <c r="AB72" s="10"/>
      <c r="AC72" s="10"/>
      <c r="AD72" s="10"/>
      <c r="AE72" s="10"/>
    </row>
    <row r="73" s="2" customFormat="1" ht="21.84" customHeight="1">
      <c r="A73" s="41"/>
      <c r="B73" s="42"/>
      <c r="C73" s="43"/>
      <c r="D73" s="43"/>
      <c r="E73" s="43"/>
      <c r="F73" s="43"/>
      <c r="G73" s="43"/>
      <c r="H73" s="43"/>
      <c r="I73" s="149"/>
      <c r="J73" s="43"/>
      <c r="K73" s="43"/>
      <c r="L73" s="150"/>
      <c r="S73" s="41"/>
      <c r="T73" s="41"/>
      <c r="U73" s="41"/>
      <c r="V73" s="41"/>
      <c r="W73" s="41"/>
      <c r="X73" s="41"/>
      <c r="Y73" s="41"/>
      <c r="Z73" s="41"/>
      <c r="AA73" s="41"/>
      <c r="AB73" s="41"/>
      <c r="AC73" s="41"/>
      <c r="AD73" s="41"/>
      <c r="AE73" s="41"/>
    </row>
    <row r="74" s="2" customFormat="1" ht="6.96" customHeight="1">
      <c r="A74" s="41"/>
      <c r="B74" s="62"/>
      <c r="C74" s="63"/>
      <c r="D74" s="63"/>
      <c r="E74" s="63"/>
      <c r="F74" s="63"/>
      <c r="G74" s="63"/>
      <c r="H74" s="63"/>
      <c r="I74" s="178"/>
      <c r="J74" s="63"/>
      <c r="K74" s="63"/>
      <c r="L74" s="150"/>
      <c r="S74" s="41"/>
      <c r="T74" s="41"/>
      <c r="U74" s="41"/>
      <c r="V74" s="41"/>
      <c r="W74" s="41"/>
      <c r="X74" s="41"/>
      <c r="Y74" s="41"/>
      <c r="Z74" s="41"/>
      <c r="AA74" s="41"/>
      <c r="AB74" s="41"/>
      <c r="AC74" s="41"/>
      <c r="AD74" s="41"/>
      <c r="AE74" s="41"/>
    </row>
    <row r="78" s="2" customFormat="1" ht="6.96" customHeight="1">
      <c r="A78" s="41"/>
      <c r="B78" s="64"/>
      <c r="C78" s="65"/>
      <c r="D78" s="65"/>
      <c r="E78" s="65"/>
      <c r="F78" s="65"/>
      <c r="G78" s="65"/>
      <c r="H78" s="65"/>
      <c r="I78" s="181"/>
      <c r="J78" s="65"/>
      <c r="K78" s="65"/>
      <c r="L78" s="150"/>
      <c r="S78" s="41"/>
      <c r="T78" s="41"/>
      <c r="U78" s="41"/>
      <c r="V78" s="41"/>
      <c r="W78" s="41"/>
      <c r="X78" s="41"/>
      <c r="Y78" s="41"/>
      <c r="Z78" s="41"/>
      <c r="AA78" s="41"/>
      <c r="AB78" s="41"/>
      <c r="AC78" s="41"/>
      <c r="AD78" s="41"/>
      <c r="AE78" s="41"/>
    </row>
    <row r="79" s="2" customFormat="1" ht="24.96" customHeight="1">
      <c r="A79" s="41"/>
      <c r="B79" s="42"/>
      <c r="C79" s="26" t="s">
        <v>136</v>
      </c>
      <c r="D79" s="43"/>
      <c r="E79" s="43"/>
      <c r="F79" s="43"/>
      <c r="G79" s="43"/>
      <c r="H79" s="43"/>
      <c r="I79" s="149"/>
      <c r="J79" s="43"/>
      <c r="K79" s="43"/>
      <c r="L79" s="150"/>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149"/>
      <c r="J80" s="43"/>
      <c r="K80" s="43"/>
      <c r="L80" s="150"/>
      <c r="S80" s="41"/>
      <c r="T80" s="41"/>
      <c r="U80" s="41"/>
      <c r="V80" s="41"/>
      <c r="W80" s="41"/>
      <c r="X80" s="41"/>
      <c r="Y80" s="41"/>
      <c r="Z80" s="41"/>
      <c r="AA80" s="41"/>
      <c r="AB80" s="41"/>
      <c r="AC80" s="41"/>
      <c r="AD80" s="41"/>
      <c r="AE80" s="41"/>
    </row>
    <row r="81" s="2" customFormat="1" ht="12" customHeight="1">
      <c r="A81" s="41"/>
      <c r="B81" s="42"/>
      <c r="C81" s="35" t="s">
        <v>16</v>
      </c>
      <c r="D81" s="43"/>
      <c r="E81" s="43"/>
      <c r="F81" s="43"/>
      <c r="G81" s="43"/>
      <c r="H81" s="43"/>
      <c r="I81" s="149"/>
      <c r="J81" s="43"/>
      <c r="K81" s="43"/>
      <c r="L81" s="150"/>
      <c r="S81" s="41"/>
      <c r="T81" s="41"/>
      <c r="U81" s="41"/>
      <c r="V81" s="41"/>
      <c r="W81" s="41"/>
      <c r="X81" s="41"/>
      <c r="Y81" s="41"/>
      <c r="Z81" s="41"/>
      <c r="AA81" s="41"/>
      <c r="AB81" s="41"/>
      <c r="AC81" s="41"/>
      <c r="AD81" s="41"/>
      <c r="AE81" s="41"/>
    </row>
    <row r="82" s="2" customFormat="1" ht="16.5" customHeight="1">
      <c r="A82" s="41"/>
      <c r="B82" s="42"/>
      <c r="C82" s="43"/>
      <c r="D82" s="43"/>
      <c r="E82" s="182" t="str">
        <f>E7</f>
        <v>ZŠ K.H.Máchy v Doksech stavební úpravy sociálních zařízení</v>
      </c>
      <c r="F82" s="35"/>
      <c r="G82" s="35"/>
      <c r="H82" s="35"/>
      <c r="I82" s="149"/>
      <c r="J82" s="43"/>
      <c r="K82" s="43"/>
      <c r="L82" s="150"/>
      <c r="S82" s="41"/>
      <c r="T82" s="41"/>
      <c r="U82" s="41"/>
      <c r="V82" s="41"/>
      <c r="W82" s="41"/>
      <c r="X82" s="41"/>
      <c r="Y82" s="41"/>
      <c r="Z82" s="41"/>
      <c r="AA82" s="41"/>
      <c r="AB82" s="41"/>
      <c r="AC82" s="41"/>
      <c r="AD82" s="41"/>
      <c r="AE82" s="41"/>
    </row>
    <row r="83" s="1" customFormat="1" ht="12" customHeight="1">
      <c r="B83" s="24"/>
      <c r="C83" s="35" t="s">
        <v>112</v>
      </c>
      <c r="D83" s="25"/>
      <c r="E83" s="25"/>
      <c r="F83" s="25"/>
      <c r="G83" s="25"/>
      <c r="H83" s="25"/>
      <c r="I83" s="141"/>
      <c r="J83" s="25"/>
      <c r="K83" s="25"/>
      <c r="L83" s="23"/>
    </row>
    <row r="84" s="2" customFormat="1" ht="16.5" customHeight="1">
      <c r="A84" s="41"/>
      <c r="B84" s="42"/>
      <c r="C84" s="43"/>
      <c r="D84" s="43"/>
      <c r="E84" s="182" t="s">
        <v>113</v>
      </c>
      <c r="F84" s="43"/>
      <c r="G84" s="43"/>
      <c r="H84" s="43"/>
      <c r="I84" s="149"/>
      <c r="J84" s="43"/>
      <c r="K84" s="43"/>
      <c r="L84" s="150"/>
      <c r="S84" s="41"/>
      <c r="T84" s="41"/>
      <c r="U84" s="41"/>
      <c r="V84" s="41"/>
      <c r="W84" s="41"/>
      <c r="X84" s="41"/>
      <c r="Y84" s="41"/>
      <c r="Z84" s="41"/>
      <c r="AA84" s="41"/>
      <c r="AB84" s="41"/>
      <c r="AC84" s="41"/>
      <c r="AD84" s="41"/>
      <c r="AE84" s="41"/>
    </row>
    <row r="85" s="2" customFormat="1" ht="12" customHeight="1">
      <c r="A85" s="41"/>
      <c r="B85" s="42"/>
      <c r="C85" s="35" t="s">
        <v>114</v>
      </c>
      <c r="D85" s="43"/>
      <c r="E85" s="43"/>
      <c r="F85" s="43"/>
      <c r="G85" s="43"/>
      <c r="H85" s="43"/>
      <c r="I85" s="149"/>
      <c r="J85" s="43"/>
      <c r="K85" s="43"/>
      <c r="L85" s="150"/>
      <c r="S85" s="41"/>
      <c r="T85" s="41"/>
      <c r="U85" s="41"/>
      <c r="V85" s="41"/>
      <c r="W85" s="41"/>
      <c r="X85" s="41"/>
      <c r="Y85" s="41"/>
      <c r="Z85" s="41"/>
      <c r="AA85" s="41"/>
      <c r="AB85" s="41"/>
      <c r="AC85" s="41"/>
      <c r="AD85" s="41"/>
      <c r="AE85" s="41"/>
    </row>
    <row r="86" s="2" customFormat="1" ht="16.5" customHeight="1">
      <c r="A86" s="41"/>
      <c r="B86" s="42"/>
      <c r="C86" s="43"/>
      <c r="D86" s="43"/>
      <c r="E86" s="72" t="str">
        <f>E11</f>
        <v>D.1.1.4.4 - Silnoproudá elektrotechnika</v>
      </c>
      <c r="F86" s="43"/>
      <c r="G86" s="43"/>
      <c r="H86" s="43"/>
      <c r="I86" s="149"/>
      <c r="J86" s="43"/>
      <c r="K86" s="43"/>
      <c r="L86" s="150"/>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149"/>
      <c r="J87" s="43"/>
      <c r="K87" s="43"/>
      <c r="L87" s="150"/>
      <c r="S87" s="41"/>
      <c r="T87" s="41"/>
      <c r="U87" s="41"/>
      <c r="V87" s="41"/>
      <c r="W87" s="41"/>
      <c r="X87" s="41"/>
      <c r="Y87" s="41"/>
      <c r="Z87" s="41"/>
      <c r="AA87" s="41"/>
      <c r="AB87" s="41"/>
      <c r="AC87" s="41"/>
      <c r="AD87" s="41"/>
      <c r="AE87" s="41"/>
    </row>
    <row r="88" s="2" customFormat="1" ht="12" customHeight="1">
      <c r="A88" s="41"/>
      <c r="B88" s="42"/>
      <c r="C88" s="35" t="s">
        <v>21</v>
      </c>
      <c r="D88" s="43"/>
      <c r="E88" s="43"/>
      <c r="F88" s="30" t="str">
        <f>F14</f>
        <v>Doksy</v>
      </c>
      <c r="G88" s="43"/>
      <c r="H88" s="43"/>
      <c r="I88" s="152" t="s">
        <v>23</v>
      </c>
      <c r="J88" s="75" t="str">
        <f>IF(J14="","",J14)</f>
        <v>30. 7. 2019</v>
      </c>
      <c r="K88" s="43"/>
      <c r="L88" s="150"/>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149"/>
      <c r="J89" s="43"/>
      <c r="K89" s="43"/>
      <c r="L89" s="150"/>
      <c r="S89" s="41"/>
      <c r="T89" s="41"/>
      <c r="U89" s="41"/>
      <c r="V89" s="41"/>
      <c r="W89" s="41"/>
      <c r="X89" s="41"/>
      <c r="Y89" s="41"/>
      <c r="Z89" s="41"/>
      <c r="AA89" s="41"/>
      <c r="AB89" s="41"/>
      <c r="AC89" s="41"/>
      <c r="AD89" s="41"/>
      <c r="AE89" s="41"/>
    </row>
    <row r="90" s="2" customFormat="1" ht="58.2" customHeight="1">
      <c r="A90" s="41"/>
      <c r="B90" s="42"/>
      <c r="C90" s="35" t="s">
        <v>25</v>
      </c>
      <c r="D90" s="43"/>
      <c r="E90" s="43"/>
      <c r="F90" s="30" t="str">
        <f>E17</f>
        <v>Město Doksy náměstí Republiky 193 472 01 Doksy</v>
      </c>
      <c r="G90" s="43"/>
      <c r="H90" s="43"/>
      <c r="I90" s="152" t="s">
        <v>33</v>
      </c>
      <c r="J90" s="39" t="str">
        <f>E23</f>
        <v>BKN,spol.s r.o.Vladislavova 29/I,566 01Vysoké Mýto</v>
      </c>
      <c r="K90" s="43"/>
      <c r="L90" s="150"/>
      <c r="S90" s="41"/>
      <c r="T90" s="41"/>
      <c r="U90" s="41"/>
      <c r="V90" s="41"/>
      <c r="W90" s="41"/>
      <c r="X90" s="41"/>
      <c r="Y90" s="41"/>
      <c r="Z90" s="41"/>
      <c r="AA90" s="41"/>
      <c r="AB90" s="41"/>
      <c r="AC90" s="41"/>
      <c r="AD90" s="41"/>
      <c r="AE90" s="41"/>
    </row>
    <row r="91" s="2" customFormat="1" ht="15.15" customHeight="1">
      <c r="A91" s="41"/>
      <c r="B91" s="42"/>
      <c r="C91" s="35" t="s">
        <v>31</v>
      </c>
      <c r="D91" s="43"/>
      <c r="E91" s="43"/>
      <c r="F91" s="30" t="str">
        <f>IF(E20="","",E20)</f>
        <v>Vyplň údaj</v>
      </c>
      <c r="G91" s="43"/>
      <c r="H91" s="43"/>
      <c r="I91" s="152" t="s">
        <v>38</v>
      </c>
      <c r="J91" s="39" t="str">
        <f>E26</f>
        <v xml:space="preserve"> </v>
      </c>
      <c r="K91" s="43"/>
      <c r="L91" s="150"/>
      <c r="S91" s="41"/>
      <c r="T91" s="41"/>
      <c r="U91" s="41"/>
      <c r="V91" s="41"/>
      <c r="W91" s="41"/>
      <c r="X91" s="41"/>
      <c r="Y91" s="41"/>
      <c r="Z91" s="41"/>
      <c r="AA91" s="41"/>
      <c r="AB91" s="41"/>
      <c r="AC91" s="41"/>
      <c r="AD91" s="41"/>
      <c r="AE91" s="41"/>
    </row>
    <row r="92" s="2" customFormat="1" ht="10.32" customHeight="1">
      <c r="A92" s="41"/>
      <c r="B92" s="42"/>
      <c r="C92" s="43"/>
      <c r="D92" s="43"/>
      <c r="E92" s="43"/>
      <c r="F92" s="43"/>
      <c r="G92" s="43"/>
      <c r="H92" s="43"/>
      <c r="I92" s="149"/>
      <c r="J92" s="43"/>
      <c r="K92" s="43"/>
      <c r="L92" s="150"/>
      <c r="S92" s="41"/>
      <c r="T92" s="41"/>
      <c r="U92" s="41"/>
      <c r="V92" s="41"/>
      <c r="W92" s="41"/>
      <c r="X92" s="41"/>
      <c r="Y92" s="41"/>
      <c r="Z92" s="41"/>
      <c r="AA92" s="41"/>
      <c r="AB92" s="41"/>
      <c r="AC92" s="41"/>
      <c r="AD92" s="41"/>
      <c r="AE92" s="41"/>
    </row>
    <row r="93" s="11" customFormat="1" ht="29.28" customHeight="1">
      <c r="A93" s="201"/>
      <c r="B93" s="202"/>
      <c r="C93" s="203" t="s">
        <v>137</v>
      </c>
      <c r="D93" s="204" t="s">
        <v>61</v>
      </c>
      <c r="E93" s="204" t="s">
        <v>57</v>
      </c>
      <c r="F93" s="204" t="s">
        <v>58</v>
      </c>
      <c r="G93" s="204" t="s">
        <v>138</v>
      </c>
      <c r="H93" s="204" t="s">
        <v>139</v>
      </c>
      <c r="I93" s="205" t="s">
        <v>140</v>
      </c>
      <c r="J93" s="204" t="s">
        <v>118</v>
      </c>
      <c r="K93" s="206" t="s">
        <v>141</v>
      </c>
      <c r="L93" s="207"/>
      <c r="M93" s="95" t="s">
        <v>19</v>
      </c>
      <c r="N93" s="96" t="s">
        <v>46</v>
      </c>
      <c r="O93" s="96" t="s">
        <v>142</v>
      </c>
      <c r="P93" s="96" t="s">
        <v>143</v>
      </c>
      <c r="Q93" s="96" t="s">
        <v>144</v>
      </c>
      <c r="R93" s="96" t="s">
        <v>145</v>
      </c>
      <c r="S93" s="96" t="s">
        <v>146</v>
      </c>
      <c r="T93" s="97" t="s">
        <v>147</v>
      </c>
      <c r="U93" s="201"/>
      <c r="V93" s="201"/>
      <c r="W93" s="201"/>
      <c r="X93" s="201"/>
      <c r="Y93" s="201"/>
      <c r="Z93" s="201"/>
      <c r="AA93" s="201"/>
      <c r="AB93" s="201"/>
      <c r="AC93" s="201"/>
      <c r="AD93" s="201"/>
      <c r="AE93" s="201"/>
    </row>
    <row r="94" s="2" customFormat="1" ht="22.8" customHeight="1">
      <c r="A94" s="41"/>
      <c r="B94" s="42"/>
      <c r="C94" s="102" t="s">
        <v>148</v>
      </c>
      <c r="D94" s="43"/>
      <c r="E94" s="43"/>
      <c r="F94" s="43"/>
      <c r="G94" s="43"/>
      <c r="H94" s="43"/>
      <c r="I94" s="149"/>
      <c r="J94" s="208">
        <f>BK94</f>
        <v>0</v>
      </c>
      <c r="K94" s="43"/>
      <c r="L94" s="47"/>
      <c r="M94" s="98"/>
      <c r="N94" s="209"/>
      <c r="O94" s="99"/>
      <c r="P94" s="210">
        <f>P95</f>
        <v>0</v>
      </c>
      <c r="Q94" s="99"/>
      <c r="R94" s="210">
        <f>R95</f>
        <v>0.19503000000000012</v>
      </c>
      <c r="S94" s="99"/>
      <c r="T94" s="211">
        <f>T95</f>
        <v>0.94999999999999996</v>
      </c>
      <c r="U94" s="41"/>
      <c r="V94" s="41"/>
      <c r="W94" s="41"/>
      <c r="X94" s="41"/>
      <c r="Y94" s="41"/>
      <c r="Z94" s="41"/>
      <c r="AA94" s="41"/>
      <c r="AB94" s="41"/>
      <c r="AC94" s="41"/>
      <c r="AD94" s="41"/>
      <c r="AE94" s="41"/>
      <c r="AT94" s="20" t="s">
        <v>75</v>
      </c>
      <c r="AU94" s="20" t="s">
        <v>119</v>
      </c>
      <c r="BK94" s="212">
        <f>BK95</f>
        <v>0</v>
      </c>
    </row>
    <row r="95" s="12" customFormat="1" ht="25.92" customHeight="1">
      <c r="A95" s="12"/>
      <c r="B95" s="213"/>
      <c r="C95" s="214"/>
      <c r="D95" s="215" t="s">
        <v>75</v>
      </c>
      <c r="E95" s="216" t="s">
        <v>582</v>
      </c>
      <c r="F95" s="216" t="s">
        <v>583</v>
      </c>
      <c r="G95" s="214"/>
      <c r="H95" s="214"/>
      <c r="I95" s="217"/>
      <c r="J95" s="218">
        <f>BK95</f>
        <v>0</v>
      </c>
      <c r="K95" s="214"/>
      <c r="L95" s="219"/>
      <c r="M95" s="220"/>
      <c r="N95" s="221"/>
      <c r="O95" s="221"/>
      <c r="P95" s="222">
        <f>P96</f>
        <v>0</v>
      </c>
      <c r="Q95" s="221"/>
      <c r="R95" s="222">
        <f>R96</f>
        <v>0.19503000000000012</v>
      </c>
      <c r="S95" s="221"/>
      <c r="T95" s="223">
        <f>T96</f>
        <v>0.94999999999999996</v>
      </c>
      <c r="U95" s="12"/>
      <c r="V95" s="12"/>
      <c r="W95" s="12"/>
      <c r="X95" s="12"/>
      <c r="Y95" s="12"/>
      <c r="Z95" s="12"/>
      <c r="AA95" s="12"/>
      <c r="AB95" s="12"/>
      <c r="AC95" s="12"/>
      <c r="AD95" s="12"/>
      <c r="AE95" s="12"/>
      <c r="AR95" s="224" t="s">
        <v>86</v>
      </c>
      <c r="AT95" s="225" t="s">
        <v>75</v>
      </c>
      <c r="AU95" s="225" t="s">
        <v>76</v>
      </c>
      <c r="AY95" s="224" t="s">
        <v>151</v>
      </c>
      <c r="BK95" s="226">
        <f>BK96</f>
        <v>0</v>
      </c>
    </row>
    <row r="96" s="12" customFormat="1" ht="22.8" customHeight="1">
      <c r="A96" s="12"/>
      <c r="B96" s="213"/>
      <c r="C96" s="214"/>
      <c r="D96" s="215" t="s">
        <v>75</v>
      </c>
      <c r="E96" s="227" t="s">
        <v>1500</v>
      </c>
      <c r="F96" s="227" t="s">
        <v>1501</v>
      </c>
      <c r="G96" s="214"/>
      <c r="H96" s="214"/>
      <c r="I96" s="217"/>
      <c r="J96" s="228">
        <f>BK96</f>
        <v>0</v>
      </c>
      <c r="K96" s="214"/>
      <c r="L96" s="219"/>
      <c r="M96" s="220"/>
      <c r="N96" s="221"/>
      <c r="O96" s="221"/>
      <c r="P96" s="222">
        <f>P97+P176+P308</f>
        <v>0</v>
      </c>
      <c r="Q96" s="221"/>
      <c r="R96" s="222">
        <f>R97+R176+R308</f>
        <v>0.19503000000000012</v>
      </c>
      <c r="S96" s="221"/>
      <c r="T96" s="223">
        <f>T97+T176+T308</f>
        <v>0.94999999999999996</v>
      </c>
      <c r="U96" s="12"/>
      <c r="V96" s="12"/>
      <c r="W96" s="12"/>
      <c r="X96" s="12"/>
      <c r="Y96" s="12"/>
      <c r="Z96" s="12"/>
      <c r="AA96" s="12"/>
      <c r="AB96" s="12"/>
      <c r="AC96" s="12"/>
      <c r="AD96" s="12"/>
      <c r="AE96" s="12"/>
      <c r="AR96" s="224" t="s">
        <v>86</v>
      </c>
      <c r="AT96" s="225" t="s">
        <v>75</v>
      </c>
      <c r="AU96" s="225" t="s">
        <v>83</v>
      </c>
      <c r="AY96" s="224" t="s">
        <v>151</v>
      </c>
      <c r="BK96" s="226">
        <f>BK97+BK176+BK308</f>
        <v>0</v>
      </c>
    </row>
    <row r="97" s="12" customFormat="1" ht="20.88" customHeight="1">
      <c r="A97" s="12"/>
      <c r="B97" s="213"/>
      <c r="C97" s="214"/>
      <c r="D97" s="215" t="s">
        <v>75</v>
      </c>
      <c r="E97" s="227" t="s">
        <v>1909</v>
      </c>
      <c r="F97" s="227" t="s">
        <v>1910</v>
      </c>
      <c r="G97" s="214"/>
      <c r="H97" s="214"/>
      <c r="I97" s="217"/>
      <c r="J97" s="228">
        <f>BK97</f>
        <v>0</v>
      </c>
      <c r="K97" s="214"/>
      <c r="L97" s="219"/>
      <c r="M97" s="220"/>
      <c r="N97" s="221"/>
      <c r="O97" s="221"/>
      <c r="P97" s="222">
        <f>SUM(P98:P175)</f>
        <v>0</v>
      </c>
      <c r="Q97" s="221"/>
      <c r="R97" s="222">
        <f>SUM(R98:R175)</f>
        <v>0.19503000000000012</v>
      </c>
      <c r="S97" s="221"/>
      <c r="T97" s="223">
        <f>SUM(T98:T175)</f>
        <v>0</v>
      </c>
      <c r="U97" s="12"/>
      <c r="V97" s="12"/>
      <c r="W97" s="12"/>
      <c r="X97" s="12"/>
      <c r="Y97" s="12"/>
      <c r="Z97" s="12"/>
      <c r="AA97" s="12"/>
      <c r="AB97" s="12"/>
      <c r="AC97" s="12"/>
      <c r="AD97" s="12"/>
      <c r="AE97" s="12"/>
      <c r="AR97" s="224" t="s">
        <v>86</v>
      </c>
      <c r="AT97" s="225" t="s">
        <v>75</v>
      </c>
      <c r="AU97" s="225" t="s">
        <v>86</v>
      </c>
      <c r="AY97" s="224" t="s">
        <v>151</v>
      </c>
      <c r="BK97" s="226">
        <f>SUM(BK98:BK175)</f>
        <v>0</v>
      </c>
    </row>
    <row r="98" s="2" customFormat="1" ht="16.5" customHeight="1">
      <c r="A98" s="41"/>
      <c r="B98" s="42"/>
      <c r="C98" s="278" t="s">
        <v>83</v>
      </c>
      <c r="D98" s="278" t="s">
        <v>186</v>
      </c>
      <c r="E98" s="279" t="s">
        <v>1911</v>
      </c>
      <c r="F98" s="280" t="s">
        <v>1912</v>
      </c>
      <c r="G98" s="281" t="s">
        <v>242</v>
      </c>
      <c r="H98" s="282">
        <v>487</v>
      </c>
      <c r="I98" s="283"/>
      <c r="J98" s="284">
        <f>ROUND(I98*H98,2)</f>
        <v>0</v>
      </c>
      <c r="K98" s="280" t="s">
        <v>165</v>
      </c>
      <c r="L98" s="285"/>
      <c r="M98" s="286" t="s">
        <v>19</v>
      </c>
      <c r="N98" s="287" t="s">
        <v>47</v>
      </c>
      <c r="O98" s="87"/>
      <c r="P98" s="238">
        <f>O98*H98</f>
        <v>0</v>
      </c>
      <c r="Q98" s="238">
        <v>0.00012</v>
      </c>
      <c r="R98" s="238">
        <f>Q98*H98</f>
        <v>0.058439999999999999</v>
      </c>
      <c r="S98" s="238">
        <v>0</v>
      </c>
      <c r="T98" s="239">
        <f>S98*H98</f>
        <v>0</v>
      </c>
      <c r="U98" s="41"/>
      <c r="V98" s="41"/>
      <c r="W98" s="41"/>
      <c r="X98" s="41"/>
      <c r="Y98" s="41"/>
      <c r="Z98" s="41"/>
      <c r="AA98" s="41"/>
      <c r="AB98" s="41"/>
      <c r="AC98" s="41"/>
      <c r="AD98" s="41"/>
      <c r="AE98" s="41"/>
      <c r="AR98" s="240" t="s">
        <v>394</v>
      </c>
      <c r="AT98" s="240" t="s">
        <v>186</v>
      </c>
      <c r="AU98" s="240" t="s">
        <v>152</v>
      </c>
      <c r="AY98" s="20" t="s">
        <v>151</v>
      </c>
      <c r="BE98" s="241">
        <f>IF(N98="základní",J98,0)</f>
        <v>0</v>
      </c>
      <c r="BF98" s="241">
        <f>IF(N98="snížená",J98,0)</f>
        <v>0</v>
      </c>
      <c r="BG98" s="241">
        <f>IF(N98="zákl. přenesená",J98,0)</f>
        <v>0</v>
      </c>
      <c r="BH98" s="241">
        <f>IF(N98="sníž. přenesená",J98,0)</f>
        <v>0</v>
      </c>
      <c r="BI98" s="241">
        <f>IF(N98="nulová",J98,0)</f>
        <v>0</v>
      </c>
      <c r="BJ98" s="20" t="s">
        <v>83</v>
      </c>
      <c r="BK98" s="241">
        <f>ROUND(I98*H98,2)</f>
        <v>0</v>
      </c>
      <c r="BL98" s="20" t="s">
        <v>266</v>
      </c>
      <c r="BM98" s="240" t="s">
        <v>1913</v>
      </c>
    </row>
    <row r="99" s="13" customFormat="1">
      <c r="A99" s="13"/>
      <c r="B99" s="242"/>
      <c r="C99" s="243"/>
      <c r="D99" s="244" t="s">
        <v>160</v>
      </c>
      <c r="E99" s="245" t="s">
        <v>19</v>
      </c>
      <c r="F99" s="246" t="s">
        <v>1914</v>
      </c>
      <c r="G99" s="243"/>
      <c r="H99" s="247">
        <v>487</v>
      </c>
      <c r="I99" s="248"/>
      <c r="J99" s="243"/>
      <c r="K99" s="243"/>
      <c r="L99" s="249"/>
      <c r="M99" s="250"/>
      <c r="N99" s="251"/>
      <c r="O99" s="251"/>
      <c r="P99" s="251"/>
      <c r="Q99" s="251"/>
      <c r="R99" s="251"/>
      <c r="S99" s="251"/>
      <c r="T99" s="252"/>
      <c r="U99" s="13"/>
      <c r="V99" s="13"/>
      <c r="W99" s="13"/>
      <c r="X99" s="13"/>
      <c r="Y99" s="13"/>
      <c r="Z99" s="13"/>
      <c r="AA99" s="13"/>
      <c r="AB99" s="13"/>
      <c r="AC99" s="13"/>
      <c r="AD99" s="13"/>
      <c r="AE99" s="13"/>
      <c r="AT99" s="253" t="s">
        <v>160</v>
      </c>
      <c r="AU99" s="253" t="s">
        <v>152</v>
      </c>
      <c r="AV99" s="13" t="s">
        <v>86</v>
      </c>
      <c r="AW99" s="13" t="s">
        <v>37</v>
      </c>
      <c r="AX99" s="13" t="s">
        <v>83</v>
      </c>
      <c r="AY99" s="253" t="s">
        <v>151</v>
      </c>
    </row>
    <row r="100" s="2" customFormat="1" ht="16.5" customHeight="1">
      <c r="A100" s="41"/>
      <c r="B100" s="42"/>
      <c r="C100" s="278" t="s">
        <v>86</v>
      </c>
      <c r="D100" s="278" t="s">
        <v>186</v>
      </c>
      <c r="E100" s="279" t="s">
        <v>1915</v>
      </c>
      <c r="F100" s="280" t="s">
        <v>1916</v>
      </c>
      <c r="G100" s="281" t="s">
        <v>242</v>
      </c>
      <c r="H100" s="282">
        <v>108</v>
      </c>
      <c r="I100" s="283"/>
      <c r="J100" s="284">
        <f>ROUND(I100*H100,2)</f>
        <v>0</v>
      </c>
      <c r="K100" s="280" t="s">
        <v>19</v>
      </c>
      <c r="L100" s="285"/>
      <c r="M100" s="286" t="s">
        <v>19</v>
      </c>
      <c r="N100" s="287" t="s">
        <v>47</v>
      </c>
      <c r="O100" s="87"/>
      <c r="P100" s="238">
        <f>O100*H100</f>
        <v>0</v>
      </c>
      <c r="Q100" s="238">
        <v>0.00012</v>
      </c>
      <c r="R100" s="238">
        <f>Q100*H100</f>
        <v>0.012960000000000001</v>
      </c>
      <c r="S100" s="238">
        <v>0</v>
      </c>
      <c r="T100" s="239">
        <f>S100*H100</f>
        <v>0</v>
      </c>
      <c r="U100" s="41"/>
      <c r="V100" s="41"/>
      <c r="W100" s="41"/>
      <c r="X100" s="41"/>
      <c r="Y100" s="41"/>
      <c r="Z100" s="41"/>
      <c r="AA100" s="41"/>
      <c r="AB100" s="41"/>
      <c r="AC100" s="41"/>
      <c r="AD100" s="41"/>
      <c r="AE100" s="41"/>
      <c r="AR100" s="240" t="s">
        <v>394</v>
      </c>
      <c r="AT100" s="240" t="s">
        <v>186</v>
      </c>
      <c r="AU100" s="240" t="s">
        <v>152</v>
      </c>
      <c r="AY100" s="20" t="s">
        <v>151</v>
      </c>
      <c r="BE100" s="241">
        <f>IF(N100="základní",J100,0)</f>
        <v>0</v>
      </c>
      <c r="BF100" s="241">
        <f>IF(N100="snížená",J100,0)</f>
        <v>0</v>
      </c>
      <c r="BG100" s="241">
        <f>IF(N100="zákl. přenesená",J100,0)</f>
        <v>0</v>
      </c>
      <c r="BH100" s="241">
        <f>IF(N100="sníž. přenesená",J100,0)</f>
        <v>0</v>
      </c>
      <c r="BI100" s="241">
        <f>IF(N100="nulová",J100,0)</f>
        <v>0</v>
      </c>
      <c r="BJ100" s="20" t="s">
        <v>83</v>
      </c>
      <c r="BK100" s="241">
        <f>ROUND(I100*H100,2)</f>
        <v>0</v>
      </c>
      <c r="BL100" s="20" t="s">
        <v>266</v>
      </c>
      <c r="BM100" s="240" t="s">
        <v>1917</v>
      </c>
    </row>
    <row r="101" s="13" customFormat="1">
      <c r="A101" s="13"/>
      <c r="B101" s="242"/>
      <c r="C101" s="243"/>
      <c r="D101" s="244" t="s">
        <v>160</v>
      </c>
      <c r="E101" s="245" t="s">
        <v>19</v>
      </c>
      <c r="F101" s="246" t="s">
        <v>1918</v>
      </c>
      <c r="G101" s="243"/>
      <c r="H101" s="247">
        <v>108</v>
      </c>
      <c r="I101" s="248"/>
      <c r="J101" s="243"/>
      <c r="K101" s="243"/>
      <c r="L101" s="249"/>
      <c r="M101" s="250"/>
      <c r="N101" s="251"/>
      <c r="O101" s="251"/>
      <c r="P101" s="251"/>
      <c r="Q101" s="251"/>
      <c r="R101" s="251"/>
      <c r="S101" s="251"/>
      <c r="T101" s="252"/>
      <c r="U101" s="13"/>
      <c r="V101" s="13"/>
      <c r="W101" s="13"/>
      <c r="X101" s="13"/>
      <c r="Y101" s="13"/>
      <c r="Z101" s="13"/>
      <c r="AA101" s="13"/>
      <c r="AB101" s="13"/>
      <c r="AC101" s="13"/>
      <c r="AD101" s="13"/>
      <c r="AE101" s="13"/>
      <c r="AT101" s="253" t="s">
        <v>160</v>
      </c>
      <c r="AU101" s="253" t="s">
        <v>152</v>
      </c>
      <c r="AV101" s="13" t="s">
        <v>86</v>
      </c>
      <c r="AW101" s="13" t="s">
        <v>37</v>
      </c>
      <c r="AX101" s="13" t="s">
        <v>83</v>
      </c>
      <c r="AY101" s="253" t="s">
        <v>151</v>
      </c>
    </row>
    <row r="102" s="2" customFormat="1" ht="16.5" customHeight="1">
      <c r="A102" s="41"/>
      <c r="B102" s="42"/>
      <c r="C102" s="278" t="s">
        <v>152</v>
      </c>
      <c r="D102" s="278" t="s">
        <v>186</v>
      </c>
      <c r="E102" s="279" t="s">
        <v>1919</v>
      </c>
      <c r="F102" s="280" t="s">
        <v>1920</v>
      </c>
      <c r="G102" s="281" t="s">
        <v>242</v>
      </c>
      <c r="H102" s="282">
        <v>152</v>
      </c>
      <c r="I102" s="283"/>
      <c r="J102" s="284">
        <f>ROUND(I102*H102,2)</f>
        <v>0</v>
      </c>
      <c r="K102" s="280" t="s">
        <v>165</v>
      </c>
      <c r="L102" s="285"/>
      <c r="M102" s="286" t="s">
        <v>19</v>
      </c>
      <c r="N102" s="287" t="s">
        <v>47</v>
      </c>
      <c r="O102" s="87"/>
      <c r="P102" s="238">
        <f>O102*H102</f>
        <v>0</v>
      </c>
      <c r="Q102" s="238">
        <v>0.00017000000000000001</v>
      </c>
      <c r="R102" s="238">
        <f>Q102*H102</f>
        <v>0.025840000000000002</v>
      </c>
      <c r="S102" s="238">
        <v>0</v>
      </c>
      <c r="T102" s="239">
        <f>S102*H102</f>
        <v>0</v>
      </c>
      <c r="U102" s="41"/>
      <c r="V102" s="41"/>
      <c r="W102" s="41"/>
      <c r="X102" s="41"/>
      <c r="Y102" s="41"/>
      <c r="Z102" s="41"/>
      <c r="AA102" s="41"/>
      <c r="AB102" s="41"/>
      <c r="AC102" s="41"/>
      <c r="AD102" s="41"/>
      <c r="AE102" s="41"/>
      <c r="AR102" s="240" t="s">
        <v>394</v>
      </c>
      <c r="AT102" s="240" t="s">
        <v>186</v>
      </c>
      <c r="AU102" s="240" t="s">
        <v>152</v>
      </c>
      <c r="AY102" s="20" t="s">
        <v>151</v>
      </c>
      <c r="BE102" s="241">
        <f>IF(N102="základní",J102,0)</f>
        <v>0</v>
      </c>
      <c r="BF102" s="241">
        <f>IF(N102="snížená",J102,0)</f>
        <v>0</v>
      </c>
      <c r="BG102" s="241">
        <f>IF(N102="zákl. přenesená",J102,0)</f>
        <v>0</v>
      </c>
      <c r="BH102" s="241">
        <f>IF(N102="sníž. přenesená",J102,0)</f>
        <v>0</v>
      </c>
      <c r="BI102" s="241">
        <f>IF(N102="nulová",J102,0)</f>
        <v>0</v>
      </c>
      <c r="BJ102" s="20" t="s">
        <v>83</v>
      </c>
      <c r="BK102" s="241">
        <f>ROUND(I102*H102,2)</f>
        <v>0</v>
      </c>
      <c r="BL102" s="20" t="s">
        <v>266</v>
      </c>
      <c r="BM102" s="240" t="s">
        <v>1921</v>
      </c>
    </row>
    <row r="103" s="13" customFormat="1">
      <c r="A103" s="13"/>
      <c r="B103" s="242"/>
      <c r="C103" s="243"/>
      <c r="D103" s="244" t="s">
        <v>160</v>
      </c>
      <c r="E103" s="245" t="s">
        <v>19</v>
      </c>
      <c r="F103" s="246" t="s">
        <v>1922</v>
      </c>
      <c r="G103" s="243"/>
      <c r="H103" s="247">
        <v>152</v>
      </c>
      <c r="I103" s="248"/>
      <c r="J103" s="243"/>
      <c r="K103" s="243"/>
      <c r="L103" s="249"/>
      <c r="M103" s="250"/>
      <c r="N103" s="251"/>
      <c r="O103" s="251"/>
      <c r="P103" s="251"/>
      <c r="Q103" s="251"/>
      <c r="R103" s="251"/>
      <c r="S103" s="251"/>
      <c r="T103" s="252"/>
      <c r="U103" s="13"/>
      <c r="V103" s="13"/>
      <c r="W103" s="13"/>
      <c r="X103" s="13"/>
      <c r="Y103" s="13"/>
      <c r="Z103" s="13"/>
      <c r="AA103" s="13"/>
      <c r="AB103" s="13"/>
      <c r="AC103" s="13"/>
      <c r="AD103" s="13"/>
      <c r="AE103" s="13"/>
      <c r="AT103" s="253" t="s">
        <v>160</v>
      </c>
      <c r="AU103" s="253" t="s">
        <v>152</v>
      </c>
      <c r="AV103" s="13" t="s">
        <v>86</v>
      </c>
      <c r="AW103" s="13" t="s">
        <v>37</v>
      </c>
      <c r="AX103" s="13" t="s">
        <v>83</v>
      </c>
      <c r="AY103" s="253" t="s">
        <v>151</v>
      </c>
    </row>
    <row r="104" s="2" customFormat="1" ht="16.5" customHeight="1">
      <c r="A104" s="41"/>
      <c r="B104" s="42"/>
      <c r="C104" s="278" t="s">
        <v>158</v>
      </c>
      <c r="D104" s="278" t="s">
        <v>186</v>
      </c>
      <c r="E104" s="279" t="s">
        <v>1923</v>
      </c>
      <c r="F104" s="280" t="s">
        <v>1924</v>
      </c>
      <c r="G104" s="281" t="s">
        <v>242</v>
      </c>
      <c r="H104" s="282">
        <v>194</v>
      </c>
      <c r="I104" s="283"/>
      <c r="J104" s="284">
        <f>ROUND(I104*H104,2)</f>
        <v>0</v>
      </c>
      <c r="K104" s="280" t="s">
        <v>165</v>
      </c>
      <c r="L104" s="285"/>
      <c r="M104" s="286" t="s">
        <v>19</v>
      </c>
      <c r="N104" s="287" t="s">
        <v>47</v>
      </c>
      <c r="O104" s="87"/>
      <c r="P104" s="238">
        <f>O104*H104</f>
        <v>0</v>
      </c>
      <c r="Q104" s="238">
        <v>0.00016000000000000001</v>
      </c>
      <c r="R104" s="238">
        <f>Q104*H104</f>
        <v>0.031040000000000002</v>
      </c>
      <c r="S104" s="238">
        <v>0</v>
      </c>
      <c r="T104" s="239">
        <f>S104*H104</f>
        <v>0</v>
      </c>
      <c r="U104" s="41"/>
      <c r="V104" s="41"/>
      <c r="W104" s="41"/>
      <c r="X104" s="41"/>
      <c r="Y104" s="41"/>
      <c r="Z104" s="41"/>
      <c r="AA104" s="41"/>
      <c r="AB104" s="41"/>
      <c r="AC104" s="41"/>
      <c r="AD104" s="41"/>
      <c r="AE104" s="41"/>
      <c r="AR104" s="240" t="s">
        <v>394</v>
      </c>
      <c r="AT104" s="240" t="s">
        <v>186</v>
      </c>
      <c r="AU104" s="240" t="s">
        <v>152</v>
      </c>
      <c r="AY104" s="20" t="s">
        <v>151</v>
      </c>
      <c r="BE104" s="241">
        <f>IF(N104="základní",J104,0)</f>
        <v>0</v>
      </c>
      <c r="BF104" s="241">
        <f>IF(N104="snížená",J104,0)</f>
        <v>0</v>
      </c>
      <c r="BG104" s="241">
        <f>IF(N104="zákl. přenesená",J104,0)</f>
        <v>0</v>
      </c>
      <c r="BH104" s="241">
        <f>IF(N104="sníž. přenesená",J104,0)</f>
        <v>0</v>
      </c>
      <c r="BI104" s="241">
        <f>IF(N104="nulová",J104,0)</f>
        <v>0</v>
      </c>
      <c r="BJ104" s="20" t="s">
        <v>83</v>
      </c>
      <c r="BK104" s="241">
        <f>ROUND(I104*H104,2)</f>
        <v>0</v>
      </c>
      <c r="BL104" s="20" t="s">
        <v>266</v>
      </c>
      <c r="BM104" s="240" t="s">
        <v>1925</v>
      </c>
    </row>
    <row r="105" s="13" customFormat="1">
      <c r="A105" s="13"/>
      <c r="B105" s="242"/>
      <c r="C105" s="243"/>
      <c r="D105" s="244" t="s">
        <v>160</v>
      </c>
      <c r="E105" s="245" t="s">
        <v>19</v>
      </c>
      <c r="F105" s="246" t="s">
        <v>1926</v>
      </c>
      <c r="G105" s="243"/>
      <c r="H105" s="247">
        <v>194</v>
      </c>
      <c r="I105" s="248"/>
      <c r="J105" s="243"/>
      <c r="K105" s="243"/>
      <c r="L105" s="249"/>
      <c r="M105" s="250"/>
      <c r="N105" s="251"/>
      <c r="O105" s="251"/>
      <c r="P105" s="251"/>
      <c r="Q105" s="251"/>
      <c r="R105" s="251"/>
      <c r="S105" s="251"/>
      <c r="T105" s="252"/>
      <c r="U105" s="13"/>
      <c r="V105" s="13"/>
      <c r="W105" s="13"/>
      <c r="X105" s="13"/>
      <c r="Y105" s="13"/>
      <c r="Z105" s="13"/>
      <c r="AA105" s="13"/>
      <c r="AB105" s="13"/>
      <c r="AC105" s="13"/>
      <c r="AD105" s="13"/>
      <c r="AE105" s="13"/>
      <c r="AT105" s="253" t="s">
        <v>160</v>
      </c>
      <c r="AU105" s="253" t="s">
        <v>152</v>
      </c>
      <c r="AV105" s="13" t="s">
        <v>86</v>
      </c>
      <c r="AW105" s="13" t="s">
        <v>37</v>
      </c>
      <c r="AX105" s="13" t="s">
        <v>83</v>
      </c>
      <c r="AY105" s="253" t="s">
        <v>151</v>
      </c>
    </row>
    <row r="106" s="2" customFormat="1" ht="16.5" customHeight="1">
      <c r="A106" s="41"/>
      <c r="B106" s="42"/>
      <c r="C106" s="278" t="s">
        <v>185</v>
      </c>
      <c r="D106" s="278" t="s">
        <v>186</v>
      </c>
      <c r="E106" s="279" t="s">
        <v>1927</v>
      </c>
      <c r="F106" s="280" t="s">
        <v>1928</v>
      </c>
      <c r="G106" s="281" t="s">
        <v>242</v>
      </c>
      <c r="H106" s="282">
        <v>24</v>
      </c>
      <c r="I106" s="283"/>
      <c r="J106" s="284">
        <f>ROUND(I106*H106,2)</f>
        <v>0</v>
      </c>
      <c r="K106" s="280" t="s">
        <v>165</v>
      </c>
      <c r="L106" s="285"/>
      <c r="M106" s="286" t="s">
        <v>19</v>
      </c>
      <c r="N106" s="287" t="s">
        <v>47</v>
      </c>
      <c r="O106" s="87"/>
      <c r="P106" s="238">
        <f>O106*H106</f>
        <v>0</v>
      </c>
      <c r="Q106" s="238">
        <v>0.00052999999999999998</v>
      </c>
      <c r="R106" s="238">
        <f>Q106*H106</f>
        <v>0.012719999999999999</v>
      </c>
      <c r="S106" s="238">
        <v>0</v>
      </c>
      <c r="T106" s="239">
        <f>S106*H106</f>
        <v>0</v>
      </c>
      <c r="U106" s="41"/>
      <c r="V106" s="41"/>
      <c r="W106" s="41"/>
      <c r="X106" s="41"/>
      <c r="Y106" s="41"/>
      <c r="Z106" s="41"/>
      <c r="AA106" s="41"/>
      <c r="AB106" s="41"/>
      <c r="AC106" s="41"/>
      <c r="AD106" s="41"/>
      <c r="AE106" s="41"/>
      <c r="AR106" s="240" t="s">
        <v>394</v>
      </c>
      <c r="AT106" s="240" t="s">
        <v>186</v>
      </c>
      <c r="AU106" s="240" t="s">
        <v>152</v>
      </c>
      <c r="AY106" s="20" t="s">
        <v>151</v>
      </c>
      <c r="BE106" s="241">
        <f>IF(N106="základní",J106,0)</f>
        <v>0</v>
      </c>
      <c r="BF106" s="241">
        <f>IF(N106="snížená",J106,0)</f>
        <v>0</v>
      </c>
      <c r="BG106" s="241">
        <f>IF(N106="zákl. přenesená",J106,0)</f>
        <v>0</v>
      </c>
      <c r="BH106" s="241">
        <f>IF(N106="sníž. přenesená",J106,0)</f>
        <v>0</v>
      </c>
      <c r="BI106" s="241">
        <f>IF(N106="nulová",J106,0)</f>
        <v>0</v>
      </c>
      <c r="BJ106" s="20" t="s">
        <v>83</v>
      </c>
      <c r="BK106" s="241">
        <f>ROUND(I106*H106,2)</f>
        <v>0</v>
      </c>
      <c r="BL106" s="20" t="s">
        <v>266</v>
      </c>
      <c r="BM106" s="240" t="s">
        <v>1929</v>
      </c>
    </row>
    <row r="107" s="13" customFormat="1">
      <c r="A107" s="13"/>
      <c r="B107" s="242"/>
      <c r="C107" s="243"/>
      <c r="D107" s="244" t="s">
        <v>160</v>
      </c>
      <c r="E107" s="245" t="s">
        <v>19</v>
      </c>
      <c r="F107" s="246" t="s">
        <v>1930</v>
      </c>
      <c r="G107" s="243"/>
      <c r="H107" s="247">
        <v>24</v>
      </c>
      <c r="I107" s="248"/>
      <c r="J107" s="243"/>
      <c r="K107" s="243"/>
      <c r="L107" s="249"/>
      <c r="M107" s="250"/>
      <c r="N107" s="251"/>
      <c r="O107" s="251"/>
      <c r="P107" s="251"/>
      <c r="Q107" s="251"/>
      <c r="R107" s="251"/>
      <c r="S107" s="251"/>
      <c r="T107" s="252"/>
      <c r="U107" s="13"/>
      <c r="V107" s="13"/>
      <c r="W107" s="13"/>
      <c r="X107" s="13"/>
      <c r="Y107" s="13"/>
      <c r="Z107" s="13"/>
      <c r="AA107" s="13"/>
      <c r="AB107" s="13"/>
      <c r="AC107" s="13"/>
      <c r="AD107" s="13"/>
      <c r="AE107" s="13"/>
      <c r="AT107" s="253" t="s">
        <v>160</v>
      </c>
      <c r="AU107" s="253" t="s">
        <v>152</v>
      </c>
      <c r="AV107" s="13" t="s">
        <v>86</v>
      </c>
      <c r="AW107" s="13" t="s">
        <v>37</v>
      </c>
      <c r="AX107" s="13" t="s">
        <v>83</v>
      </c>
      <c r="AY107" s="253" t="s">
        <v>151</v>
      </c>
    </row>
    <row r="108" s="2" customFormat="1" ht="16.5" customHeight="1">
      <c r="A108" s="41"/>
      <c r="B108" s="42"/>
      <c r="C108" s="278" t="s">
        <v>192</v>
      </c>
      <c r="D108" s="278" t="s">
        <v>186</v>
      </c>
      <c r="E108" s="279" t="s">
        <v>1931</v>
      </c>
      <c r="F108" s="280" t="s">
        <v>1932</v>
      </c>
      <c r="G108" s="281" t="s">
        <v>242</v>
      </c>
      <c r="H108" s="282">
        <v>102</v>
      </c>
      <c r="I108" s="283"/>
      <c r="J108" s="284">
        <f>ROUND(I108*H108,2)</f>
        <v>0</v>
      </c>
      <c r="K108" s="280" t="s">
        <v>19</v>
      </c>
      <c r="L108" s="285"/>
      <c r="M108" s="286" t="s">
        <v>19</v>
      </c>
      <c r="N108" s="287" t="s">
        <v>47</v>
      </c>
      <c r="O108" s="87"/>
      <c r="P108" s="238">
        <f>O108*H108</f>
        <v>0</v>
      </c>
      <c r="Q108" s="238">
        <v>0</v>
      </c>
      <c r="R108" s="238">
        <f>Q108*H108</f>
        <v>0</v>
      </c>
      <c r="S108" s="238">
        <v>0</v>
      </c>
      <c r="T108" s="239">
        <f>S108*H108</f>
        <v>0</v>
      </c>
      <c r="U108" s="41"/>
      <c r="V108" s="41"/>
      <c r="W108" s="41"/>
      <c r="X108" s="41"/>
      <c r="Y108" s="41"/>
      <c r="Z108" s="41"/>
      <c r="AA108" s="41"/>
      <c r="AB108" s="41"/>
      <c r="AC108" s="41"/>
      <c r="AD108" s="41"/>
      <c r="AE108" s="41"/>
      <c r="AR108" s="240" t="s">
        <v>394</v>
      </c>
      <c r="AT108" s="240" t="s">
        <v>186</v>
      </c>
      <c r="AU108" s="240" t="s">
        <v>152</v>
      </c>
      <c r="AY108" s="20" t="s">
        <v>151</v>
      </c>
      <c r="BE108" s="241">
        <f>IF(N108="základní",J108,0)</f>
        <v>0</v>
      </c>
      <c r="BF108" s="241">
        <f>IF(N108="snížená",J108,0)</f>
        <v>0</v>
      </c>
      <c r="BG108" s="241">
        <f>IF(N108="zákl. přenesená",J108,0)</f>
        <v>0</v>
      </c>
      <c r="BH108" s="241">
        <f>IF(N108="sníž. přenesená",J108,0)</f>
        <v>0</v>
      </c>
      <c r="BI108" s="241">
        <f>IF(N108="nulová",J108,0)</f>
        <v>0</v>
      </c>
      <c r="BJ108" s="20" t="s">
        <v>83</v>
      </c>
      <c r="BK108" s="241">
        <f>ROUND(I108*H108,2)</f>
        <v>0</v>
      </c>
      <c r="BL108" s="20" t="s">
        <v>266</v>
      </c>
      <c r="BM108" s="240" t="s">
        <v>1933</v>
      </c>
    </row>
    <row r="109" s="13" customFormat="1">
      <c r="A109" s="13"/>
      <c r="B109" s="242"/>
      <c r="C109" s="243"/>
      <c r="D109" s="244" t="s">
        <v>160</v>
      </c>
      <c r="E109" s="245" t="s">
        <v>19</v>
      </c>
      <c r="F109" s="246" t="s">
        <v>1934</v>
      </c>
      <c r="G109" s="243"/>
      <c r="H109" s="247">
        <v>102</v>
      </c>
      <c r="I109" s="248"/>
      <c r="J109" s="243"/>
      <c r="K109" s="243"/>
      <c r="L109" s="249"/>
      <c r="M109" s="250"/>
      <c r="N109" s="251"/>
      <c r="O109" s="251"/>
      <c r="P109" s="251"/>
      <c r="Q109" s="251"/>
      <c r="R109" s="251"/>
      <c r="S109" s="251"/>
      <c r="T109" s="252"/>
      <c r="U109" s="13"/>
      <c r="V109" s="13"/>
      <c r="W109" s="13"/>
      <c r="X109" s="13"/>
      <c r="Y109" s="13"/>
      <c r="Z109" s="13"/>
      <c r="AA109" s="13"/>
      <c r="AB109" s="13"/>
      <c r="AC109" s="13"/>
      <c r="AD109" s="13"/>
      <c r="AE109" s="13"/>
      <c r="AT109" s="253" t="s">
        <v>160</v>
      </c>
      <c r="AU109" s="253" t="s">
        <v>152</v>
      </c>
      <c r="AV109" s="13" t="s">
        <v>86</v>
      </c>
      <c r="AW109" s="13" t="s">
        <v>37</v>
      </c>
      <c r="AX109" s="13" t="s">
        <v>83</v>
      </c>
      <c r="AY109" s="253" t="s">
        <v>151</v>
      </c>
    </row>
    <row r="110" s="2" customFormat="1" ht="16.5" customHeight="1">
      <c r="A110" s="41"/>
      <c r="B110" s="42"/>
      <c r="C110" s="278" t="s">
        <v>198</v>
      </c>
      <c r="D110" s="278" t="s">
        <v>186</v>
      </c>
      <c r="E110" s="279" t="s">
        <v>1935</v>
      </c>
      <c r="F110" s="280" t="s">
        <v>1936</v>
      </c>
      <c r="G110" s="281" t="s">
        <v>242</v>
      </c>
      <c r="H110" s="282">
        <v>58</v>
      </c>
      <c r="I110" s="283"/>
      <c r="J110" s="284">
        <f>ROUND(I110*H110,2)</f>
        <v>0</v>
      </c>
      <c r="K110" s="280" t="s">
        <v>165</v>
      </c>
      <c r="L110" s="285"/>
      <c r="M110" s="286" t="s">
        <v>19</v>
      </c>
      <c r="N110" s="287" t="s">
        <v>47</v>
      </c>
      <c r="O110" s="87"/>
      <c r="P110" s="238">
        <f>O110*H110</f>
        <v>0</v>
      </c>
      <c r="Q110" s="238">
        <v>5.0000000000000002E-05</v>
      </c>
      <c r="R110" s="238">
        <f>Q110*H110</f>
        <v>0.0029000000000000002</v>
      </c>
      <c r="S110" s="238">
        <v>0</v>
      </c>
      <c r="T110" s="239">
        <f>S110*H110</f>
        <v>0</v>
      </c>
      <c r="U110" s="41"/>
      <c r="V110" s="41"/>
      <c r="W110" s="41"/>
      <c r="X110" s="41"/>
      <c r="Y110" s="41"/>
      <c r="Z110" s="41"/>
      <c r="AA110" s="41"/>
      <c r="AB110" s="41"/>
      <c r="AC110" s="41"/>
      <c r="AD110" s="41"/>
      <c r="AE110" s="41"/>
      <c r="AR110" s="240" t="s">
        <v>394</v>
      </c>
      <c r="AT110" s="240" t="s">
        <v>186</v>
      </c>
      <c r="AU110" s="240" t="s">
        <v>152</v>
      </c>
      <c r="AY110" s="20" t="s">
        <v>151</v>
      </c>
      <c r="BE110" s="241">
        <f>IF(N110="základní",J110,0)</f>
        <v>0</v>
      </c>
      <c r="BF110" s="241">
        <f>IF(N110="snížená",J110,0)</f>
        <v>0</v>
      </c>
      <c r="BG110" s="241">
        <f>IF(N110="zákl. přenesená",J110,0)</f>
        <v>0</v>
      </c>
      <c r="BH110" s="241">
        <f>IF(N110="sníž. přenesená",J110,0)</f>
        <v>0</v>
      </c>
      <c r="BI110" s="241">
        <f>IF(N110="nulová",J110,0)</f>
        <v>0</v>
      </c>
      <c r="BJ110" s="20" t="s">
        <v>83</v>
      </c>
      <c r="BK110" s="241">
        <f>ROUND(I110*H110,2)</f>
        <v>0</v>
      </c>
      <c r="BL110" s="20" t="s">
        <v>266</v>
      </c>
      <c r="BM110" s="240" t="s">
        <v>1937</v>
      </c>
    </row>
    <row r="111" s="13" customFormat="1">
      <c r="A111" s="13"/>
      <c r="B111" s="242"/>
      <c r="C111" s="243"/>
      <c r="D111" s="244" t="s">
        <v>160</v>
      </c>
      <c r="E111" s="245" t="s">
        <v>19</v>
      </c>
      <c r="F111" s="246" t="s">
        <v>1938</v>
      </c>
      <c r="G111" s="243"/>
      <c r="H111" s="247">
        <v>58</v>
      </c>
      <c r="I111" s="248"/>
      <c r="J111" s="243"/>
      <c r="K111" s="243"/>
      <c r="L111" s="249"/>
      <c r="M111" s="250"/>
      <c r="N111" s="251"/>
      <c r="O111" s="251"/>
      <c r="P111" s="251"/>
      <c r="Q111" s="251"/>
      <c r="R111" s="251"/>
      <c r="S111" s="251"/>
      <c r="T111" s="252"/>
      <c r="U111" s="13"/>
      <c r="V111" s="13"/>
      <c r="W111" s="13"/>
      <c r="X111" s="13"/>
      <c r="Y111" s="13"/>
      <c r="Z111" s="13"/>
      <c r="AA111" s="13"/>
      <c r="AB111" s="13"/>
      <c r="AC111" s="13"/>
      <c r="AD111" s="13"/>
      <c r="AE111" s="13"/>
      <c r="AT111" s="253" t="s">
        <v>160</v>
      </c>
      <c r="AU111" s="253" t="s">
        <v>152</v>
      </c>
      <c r="AV111" s="13" t="s">
        <v>86</v>
      </c>
      <c r="AW111" s="13" t="s">
        <v>37</v>
      </c>
      <c r="AX111" s="13" t="s">
        <v>83</v>
      </c>
      <c r="AY111" s="253" t="s">
        <v>151</v>
      </c>
    </row>
    <row r="112" s="2" customFormat="1" ht="16.5" customHeight="1">
      <c r="A112" s="41"/>
      <c r="B112" s="42"/>
      <c r="C112" s="278" t="s">
        <v>189</v>
      </c>
      <c r="D112" s="278" t="s">
        <v>186</v>
      </c>
      <c r="E112" s="279" t="s">
        <v>1939</v>
      </c>
      <c r="F112" s="280" t="s">
        <v>1940</v>
      </c>
      <c r="G112" s="281" t="s">
        <v>242</v>
      </c>
      <c r="H112" s="282">
        <v>24</v>
      </c>
      <c r="I112" s="283"/>
      <c r="J112" s="284">
        <f>ROUND(I112*H112,2)</f>
        <v>0</v>
      </c>
      <c r="K112" s="280" t="s">
        <v>165</v>
      </c>
      <c r="L112" s="285"/>
      <c r="M112" s="286" t="s">
        <v>19</v>
      </c>
      <c r="N112" s="287" t="s">
        <v>47</v>
      </c>
      <c r="O112" s="87"/>
      <c r="P112" s="238">
        <f>O112*H112</f>
        <v>0</v>
      </c>
      <c r="Q112" s="238">
        <v>0.00011</v>
      </c>
      <c r="R112" s="238">
        <f>Q112*H112</f>
        <v>0.00264</v>
      </c>
      <c r="S112" s="238">
        <v>0</v>
      </c>
      <c r="T112" s="239">
        <f>S112*H112</f>
        <v>0</v>
      </c>
      <c r="U112" s="41"/>
      <c r="V112" s="41"/>
      <c r="W112" s="41"/>
      <c r="X112" s="41"/>
      <c r="Y112" s="41"/>
      <c r="Z112" s="41"/>
      <c r="AA112" s="41"/>
      <c r="AB112" s="41"/>
      <c r="AC112" s="41"/>
      <c r="AD112" s="41"/>
      <c r="AE112" s="41"/>
      <c r="AR112" s="240" t="s">
        <v>394</v>
      </c>
      <c r="AT112" s="240" t="s">
        <v>186</v>
      </c>
      <c r="AU112" s="240" t="s">
        <v>152</v>
      </c>
      <c r="AY112" s="20" t="s">
        <v>151</v>
      </c>
      <c r="BE112" s="241">
        <f>IF(N112="základní",J112,0)</f>
        <v>0</v>
      </c>
      <c r="BF112" s="241">
        <f>IF(N112="snížená",J112,0)</f>
        <v>0</v>
      </c>
      <c r="BG112" s="241">
        <f>IF(N112="zákl. přenesená",J112,0)</f>
        <v>0</v>
      </c>
      <c r="BH112" s="241">
        <f>IF(N112="sníž. přenesená",J112,0)</f>
        <v>0</v>
      </c>
      <c r="BI112" s="241">
        <f>IF(N112="nulová",J112,0)</f>
        <v>0</v>
      </c>
      <c r="BJ112" s="20" t="s">
        <v>83</v>
      </c>
      <c r="BK112" s="241">
        <f>ROUND(I112*H112,2)</f>
        <v>0</v>
      </c>
      <c r="BL112" s="20" t="s">
        <v>266</v>
      </c>
      <c r="BM112" s="240" t="s">
        <v>1941</v>
      </c>
    </row>
    <row r="113" s="13" customFormat="1">
      <c r="A113" s="13"/>
      <c r="B113" s="242"/>
      <c r="C113" s="243"/>
      <c r="D113" s="244" t="s">
        <v>160</v>
      </c>
      <c r="E113" s="245" t="s">
        <v>19</v>
      </c>
      <c r="F113" s="246" t="s">
        <v>1930</v>
      </c>
      <c r="G113" s="243"/>
      <c r="H113" s="247">
        <v>24</v>
      </c>
      <c r="I113" s="248"/>
      <c r="J113" s="243"/>
      <c r="K113" s="243"/>
      <c r="L113" s="249"/>
      <c r="M113" s="250"/>
      <c r="N113" s="251"/>
      <c r="O113" s="251"/>
      <c r="P113" s="251"/>
      <c r="Q113" s="251"/>
      <c r="R113" s="251"/>
      <c r="S113" s="251"/>
      <c r="T113" s="252"/>
      <c r="U113" s="13"/>
      <c r="V113" s="13"/>
      <c r="W113" s="13"/>
      <c r="X113" s="13"/>
      <c r="Y113" s="13"/>
      <c r="Z113" s="13"/>
      <c r="AA113" s="13"/>
      <c r="AB113" s="13"/>
      <c r="AC113" s="13"/>
      <c r="AD113" s="13"/>
      <c r="AE113" s="13"/>
      <c r="AT113" s="253" t="s">
        <v>160</v>
      </c>
      <c r="AU113" s="253" t="s">
        <v>152</v>
      </c>
      <c r="AV113" s="13" t="s">
        <v>86</v>
      </c>
      <c r="AW113" s="13" t="s">
        <v>37</v>
      </c>
      <c r="AX113" s="13" t="s">
        <v>83</v>
      </c>
      <c r="AY113" s="253" t="s">
        <v>151</v>
      </c>
    </row>
    <row r="114" s="2" customFormat="1" ht="16.5" customHeight="1">
      <c r="A114" s="41"/>
      <c r="B114" s="42"/>
      <c r="C114" s="278" t="s">
        <v>218</v>
      </c>
      <c r="D114" s="278" t="s">
        <v>186</v>
      </c>
      <c r="E114" s="279" t="s">
        <v>1942</v>
      </c>
      <c r="F114" s="280" t="s">
        <v>1943</v>
      </c>
      <c r="G114" s="281" t="s">
        <v>242</v>
      </c>
      <c r="H114" s="282">
        <v>102</v>
      </c>
      <c r="I114" s="283"/>
      <c r="J114" s="284">
        <f>ROUND(I114*H114,2)</f>
        <v>0</v>
      </c>
      <c r="K114" s="280" t="s">
        <v>165</v>
      </c>
      <c r="L114" s="285"/>
      <c r="M114" s="286" t="s">
        <v>19</v>
      </c>
      <c r="N114" s="287" t="s">
        <v>47</v>
      </c>
      <c r="O114" s="87"/>
      <c r="P114" s="238">
        <f>O114*H114</f>
        <v>0</v>
      </c>
      <c r="Q114" s="238">
        <v>0.00018000000000000001</v>
      </c>
      <c r="R114" s="238">
        <f>Q114*H114</f>
        <v>0.018360000000000001</v>
      </c>
      <c r="S114" s="238">
        <v>0</v>
      </c>
      <c r="T114" s="239">
        <f>S114*H114</f>
        <v>0</v>
      </c>
      <c r="U114" s="41"/>
      <c r="V114" s="41"/>
      <c r="W114" s="41"/>
      <c r="X114" s="41"/>
      <c r="Y114" s="41"/>
      <c r="Z114" s="41"/>
      <c r="AA114" s="41"/>
      <c r="AB114" s="41"/>
      <c r="AC114" s="41"/>
      <c r="AD114" s="41"/>
      <c r="AE114" s="41"/>
      <c r="AR114" s="240" t="s">
        <v>394</v>
      </c>
      <c r="AT114" s="240" t="s">
        <v>186</v>
      </c>
      <c r="AU114" s="240" t="s">
        <v>152</v>
      </c>
      <c r="AY114" s="20" t="s">
        <v>151</v>
      </c>
      <c r="BE114" s="241">
        <f>IF(N114="základní",J114,0)</f>
        <v>0</v>
      </c>
      <c r="BF114" s="241">
        <f>IF(N114="snížená",J114,0)</f>
        <v>0</v>
      </c>
      <c r="BG114" s="241">
        <f>IF(N114="zákl. přenesená",J114,0)</f>
        <v>0</v>
      </c>
      <c r="BH114" s="241">
        <f>IF(N114="sníž. přenesená",J114,0)</f>
        <v>0</v>
      </c>
      <c r="BI114" s="241">
        <f>IF(N114="nulová",J114,0)</f>
        <v>0</v>
      </c>
      <c r="BJ114" s="20" t="s">
        <v>83</v>
      </c>
      <c r="BK114" s="241">
        <f>ROUND(I114*H114,2)</f>
        <v>0</v>
      </c>
      <c r="BL114" s="20" t="s">
        <v>266</v>
      </c>
      <c r="BM114" s="240" t="s">
        <v>1944</v>
      </c>
    </row>
    <row r="115" s="13" customFormat="1">
      <c r="A115" s="13"/>
      <c r="B115" s="242"/>
      <c r="C115" s="243"/>
      <c r="D115" s="244" t="s">
        <v>160</v>
      </c>
      <c r="E115" s="245" t="s">
        <v>19</v>
      </c>
      <c r="F115" s="246" t="s">
        <v>1934</v>
      </c>
      <c r="G115" s="243"/>
      <c r="H115" s="247">
        <v>102</v>
      </c>
      <c r="I115" s="248"/>
      <c r="J115" s="243"/>
      <c r="K115" s="243"/>
      <c r="L115" s="249"/>
      <c r="M115" s="250"/>
      <c r="N115" s="251"/>
      <c r="O115" s="251"/>
      <c r="P115" s="251"/>
      <c r="Q115" s="251"/>
      <c r="R115" s="251"/>
      <c r="S115" s="251"/>
      <c r="T115" s="252"/>
      <c r="U115" s="13"/>
      <c r="V115" s="13"/>
      <c r="W115" s="13"/>
      <c r="X115" s="13"/>
      <c r="Y115" s="13"/>
      <c r="Z115" s="13"/>
      <c r="AA115" s="13"/>
      <c r="AB115" s="13"/>
      <c r="AC115" s="13"/>
      <c r="AD115" s="13"/>
      <c r="AE115" s="13"/>
      <c r="AT115" s="253" t="s">
        <v>160</v>
      </c>
      <c r="AU115" s="253" t="s">
        <v>152</v>
      </c>
      <c r="AV115" s="13" t="s">
        <v>86</v>
      </c>
      <c r="AW115" s="13" t="s">
        <v>37</v>
      </c>
      <c r="AX115" s="13" t="s">
        <v>83</v>
      </c>
      <c r="AY115" s="253" t="s">
        <v>151</v>
      </c>
    </row>
    <row r="116" s="2" customFormat="1" ht="16.5" customHeight="1">
      <c r="A116" s="41"/>
      <c r="B116" s="42"/>
      <c r="C116" s="278" t="s">
        <v>225</v>
      </c>
      <c r="D116" s="278" t="s">
        <v>186</v>
      </c>
      <c r="E116" s="279" t="s">
        <v>1945</v>
      </c>
      <c r="F116" s="280" t="s">
        <v>1946</v>
      </c>
      <c r="G116" s="281" t="s">
        <v>242</v>
      </c>
      <c r="H116" s="282">
        <v>22</v>
      </c>
      <c r="I116" s="283"/>
      <c r="J116" s="284">
        <f>ROUND(I116*H116,2)</f>
        <v>0</v>
      </c>
      <c r="K116" s="280" t="s">
        <v>19</v>
      </c>
      <c r="L116" s="285"/>
      <c r="M116" s="286" t="s">
        <v>19</v>
      </c>
      <c r="N116" s="287" t="s">
        <v>47</v>
      </c>
      <c r="O116" s="87"/>
      <c r="P116" s="238">
        <f>O116*H116</f>
        <v>0</v>
      </c>
      <c r="Q116" s="238">
        <v>0</v>
      </c>
      <c r="R116" s="238">
        <f>Q116*H116</f>
        <v>0</v>
      </c>
      <c r="S116" s="238">
        <v>0</v>
      </c>
      <c r="T116" s="239">
        <f>S116*H116</f>
        <v>0</v>
      </c>
      <c r="U116" s="41"/>
      <c r="V116" s="41"/>
      <c r="W116" s="41"/>
      <c r="X116" s="41"/>
      <c r="Y116" s="41"/>
      <c r="Z116" s="41"/>
      <c r="AA116" s="41"/>
      <c r="AB116" s="41"/>
      <c r="AC116" s="41"/>
      <c r="AD116" s="41"/>
      <c r="AE116" s="41"/>
      <c r="AR116" s="240" t="s">
        <v>394</v>
      </c>
      <c r="AT116" s="240" t="s">
        <v>186</v>
      </c>
      <c r="AU116" s="240" t="s">
        <v>152</v>
      </c>
      <c r="AY116" s="20" t="s">
        <v>151</v>
      </c>
      <c r="BE116" s="241">
        <f>IF(N116="základní",J116,0)</f>
        <v>0</v>
      </c>
      <c r="BF116" s="241">
        <f>IF(N116="snížená",J116,0)</f>
        <v>0</v>
      </c>
      <c r="BG116" s="241">
        <f>IF(N116="zákl. přenesená",J116,0)</f>
        <v>0</v>
      </c>
      <c r="BH116" s="241">
        <f>IF(N116="sníž. přenesená",J116,0)</f>
        <v>0</v>
      </c>
      <c r="BI116" s="241">
        <f>IF(N116="nulová",J116,0)</f>
        <v>0</v>
      </c>
      <c r="BJ116" s="20" t="s">
        <v>83</v>
      </c>
      <c r="BK116" s="241">
        <f>ROUND(I116*H116,2)</f>
        <v>0</v>
      </c>
      <c r="BL116" s="20" t="s">
        <v>266</v>
      </c>
      <c r="BM116" s="240" t="s">
        <v>1947</v>
      </c>
    </row>
    <row r="117" s="13" customFormat="1">
      <c r="A117" s="13"/>
      <c r="B117" s="242"/>
      <c r="C117" s="243"/>
      <c r="D117" s="244" t="s">
        <v>160</v>
      </c>
      <c r="E117" s="245" t="s">
        <v>19</v>
      </c>
      <c r="F117" s="246" t="s">
        <v>1948</v>
      </c>
      <c r="G117" s="243"/>
      <c r="H117" s="247">
        <v>22</v>
      </c>
      <c r="I117" s="248"/>
      <c r="J117" s="243"/>
      <c r="K117" s="243"/>
      <c r="L117" s="249"/>
      <c r="M117" s="250"/>
      <c r="N117" s="251"/>
      <c r="O117" s="251"/>
      <c r="P117" s="251"/>
      <c r="Q117" s="251"/>
      <c r="R117" s="251"/>
      <c r="S117" s="251"/>
      <c r="T117" s="252"/>
      <c r="U117" s="13"/>
      <c r="V117" s="13"/>
      <c r="W117" s="13"/>
      <c r="X117" s="13"/>
      <c r="Y117" s="13"/>
      <c r="Z117" s="13"/>
      <c r="AA117" s="13"/>
      <c r="AB117" s="13"/>
      <c r="AC117" s="13"/>
      <c r="AD117" s="13"/>
      <c r="AE117" s="13"/>
      <c r="AT117" s="253" t="s">
        <v>160</v>
      </c>
      <c r="AU117" s="253" t="s">
        <v>152</v>
      </c>
      <c r="AV117" s="13" t="s">
        <v>86</v>
      </c>
      <c r="AW117" s="13" t="s">
        <v>37</v>
      </c>
      <c r="AX117" s="13" t="s">
        <v>83</v>
      </c>
      <c r="AY117" s="253" t="s">
        <v>151</v>
      </c>
    </row>
    <row r="118" s="2" customFormat="1" ht="16.5" customHeight="1">
      <c r="A118" s="41"/>
      <c r="B118" s="42"/>
      <c r="C118" s="278" t="s">
        <v>232</v>
      </c>
      <c r="D118" s="278" t="s">
        <v>186</v>
      </c>
      <c r="E118" s="279" t="s">
        <v>1949</v>
      </c>
      <c r="F118" s="280" t="s">
        <v>1950</v>
      </c>
      <c r="G118" s="281" t="s">
        <v>164</v>
      </c>
      <c r="H118" s="282">
        <v>3</v>
      </c>
      <c r="I118" s="283"/>
      <c r="J118" s="284">
        <f>ROUND(I118*H118,2)</f>
        <v>0</v>
      </c>
      <c r="K118" s="280" t="s">
        <v>165</v>
      </c>
      <c r="L118" s="285"/>
      <c r="M118" s="286" t="s">
        <v>19</v>
      </c>
      <c r="N118" s="287" t="s">
        <v>47</v>
      </c>
      <c r="O118" s="87"/>
      <c r="P118" s="238">
        <f>O118*H118</f>
        <v>0</v>
      </c>
      <c r="Q118" s="238">
        <v>2.0000000000000002E-05</v>
      </c>
      <c r="R118" s="238">
        <f>Q118*H118</f>
        <v>6.0000000000000008E-05</v>
      </c>
      <c r="S118" s="238">
        <v>0</v>
      </c>
      <c r="T118" s="239">
        <f>S118*H118</f>
        <v>0</v>
      </c>
      <c r="U118" s="41"/>
      <c r="V118" s="41"/>
      <c r="W118" s="41"/>
      <c r="X118" s="41"/>
      <c r="Y118" s="41"/>
      <c r="Z118" s="41"/>
      <c r="AA118" s="41"/>
      <c r="AB118" s="41"/>
      <c r="AC118" s="41"/>
      <c r="AD118" s="41"/>
      <c r="AE118" s="41"/>
      <c r="AR118" s="240" t="s">
        <v>394</v>
      </c>
      <c r="AT118" s="240" t="s">
        <v>186</v>
      </c>
      <c r="AU118" s="240" t="s">
        <v>152</v>
      </c>
      <c r="AY118" s="20" t="s">
        <v>151</v>
      </c>
      <c r="BE118" s="241">
        <f>IF(N118="základní",J118,0)</f>
        <v>0</v>
      </c>
      <c r="BF118" s="241">
        <f>IF(N118="snížená",J118,0)</f>
        <v>0</v>
      </c>
      <c r="BG118" s="241">
        <f>IF(N118="zákl. přenesená",J118,0)</f>
        <v>0</v>
      </c>
      <c r="BH118" s="241">
        <f>IF(N118="sníž. přenesená",J118,0)</f>
        <v>0</v>
      </c>
      <c r="BI118" s="241">
        <f>IF(N118="nulová",J118,0)</f>
        <v>0</v>
      </c>
      <c r="BJ118" s="20" t="s">
        <v>83</v>
      </c>
      <c r="BK118" s="241">
        <f>ROUND(I118*H118,2)</f>
        <v>0</v>
      </c>
      <c r="BL118" s="20" t="s">
        <v>266</v>
      </c>
      <c r="BM118" s="240" t="s">
        <v>1951</v>
      </c>
    </row>
    <row r="119" s="13" customFormat="1">
      <c r="A119" s="13"/>
      <c r="B119" s="242"/>
      <c r="C119" s="243"/>
      <c r="D119" s="244" t="s">
        <v>160</v>
      </c>
      <c r="E119" s="245" t="s">
        <v>19</v>
      </c>
      <c r="F119" s="246" t="s">
        <v>1952</v>
      </c>
      <c r="G119" s="243"/>
      <c r="H119" s="247">
        <v>3</v>
      </c>
      <c r="I119" s="248"/>
      <c r="J119" s="243"/>
      <c r="K119" s="243"/>
      <c r="L119" s="249"/>
      <c r="M119" s="250"/>
      <c r="N119" s="251"/>
      <c r="O119" s="251"/>
      <c r="P119" s="251"/>
      <c r="Q119" s="251"/>
      <c r="R119" s="251"/>
      <c r="S119" s="251"/>
      <c r="T119" s="252"/>
      <c r="U119" s="13"/>
      <c r="V119" s="13"/>
      <c r="W119" s="13"/>
      <c r="X119" s="13"/>
      <c r="Y119" s="13"/>
      <c r="Z119" s="13"/>
      <c r="AA119" s="13"/>
      <c r="AB119" s="13"/>
      <c r="AC119" s="13"/>
      <c r="AD119" s="13"/>
      <c r="AE119" s="13"/>
      <c r="AT119" s="253" t="s">
        <v>160</v>
      </c>
      <c r="AU119" s="253" t="s">
        <v>152</v>
      </c>
      <c r="AV119" s="13" t="s">
        <v>86</v>
      </c>
      <c r="AW119" s="13" t="s">
        <v>37</v>
      </c>
      <c r="AX119" s="13" t="s">
        <v>83</v>
      </c>
      <c r="AY119" s="253" t="s">
        <v>151</v>
      </c>
    </row>
    <row r="120" s="2" customFormat="1" ht="16.5" customHeight="1">
      <c r="A120" s="41"/>
      <c r="B120" s="42"/>
      <c r="C120" s="278" t="s">
        <v>239</v>
      </c>
      <c r="D120" s="278" t="s">
        <v>186</v>
      </c>
      <c r="E120" s="279" t="s">
        <v>1953</v>
      </c>
      <c r="F120" s="280" t="s">
        <v>1954</v>
      </c>
      <c r="G120" s="281" t="s">
        <v>164</v>
      </c>
      <c r="H120" s="282">
        <v>3</v>
      </c>
      <c r="I120" s="283"/>
      <c r="J120" s="284">
        <f>ROUND(I120*H120,2)</f>
        <v>0</v>
      </c>
      <c r="K120" s="280" t="s">
        <v>165</v>
      </c>
      <c r="L120" s="285"/>
      <c r="M120" s="286" t="s">
        <v>19</v>
      </c>
      <c r="N120" s="287" t="s">
        <v>47</v>
      </c>
      <c r="O120" s="87"/>
      <c r="P120" s="238">
        <f>O120*H120</f>
        <v>0</v>
      </c>
      <c r="Q120" s="238">
        <v>5.0000000000000002E-05</v>
      </c>
      <c r="R120" s="238">
        <f>Q120*H120</f>
        <v>0.00015000000000000001</v>
      </c>
      <c r="S120" s="238">
        <v>0</v>
      </c>
      <c r="T120" s="239">
        <f>S120*H120</f>
        <v>0</v>
      </c>
      <c r="U120" s="41"/>
      <c r="V120" s="41"/>
      <c r="W120" s="41"/>
      <c r="X120" s="41"/>
      <c r="Y120" s="41"/>
      <c r="Z120" s="41"/>
      <c r="AA120" s="41"/>
      <c r="AB120" s="41"/>
      <c r="AC120" s="41"/>
      <c r="AD120" s="41"/>
      <c r="AE120" s="41"/>
      <c r="AR120" s="240" t="s">
        <v>394</v>
      </c>
      <c r="AT120" s="240" t="s">
        <v>186</v>
      </c>
      <c r="AU120" s="240" t="s">
        <v>152</v>
      </c>
      <c r="AY120" s="20" t="s">
        <v>151</v>
      </c>
      <c r="BE120" s="241">
        <f>IF(N120="základní",J120,0)</f>
        <v>0</v>
      </c>
      <c r="BF120" s="241">
        <f>IF(N120="snížená",J120,0)</f>
        <v>0</v>
      </c>
      <c r="BG120" s="241">
        <f>IF(N120="zákl. přenesená",J120,0)</f>
        <v>0</v>
      </c>
      <c r="BH120" s="241">
        <f>IF(N120="sníž. přenesená",J120,0)</f>
        <v>0</v>
      </c>
      <c r="BI120" s="241">
        <f>IF(N120="nulová",J120,0)</f>
        <v>0</v>
      </c>
      <c r="BJ120" s="20" t="s">
        <v>83</v>
      </c>
      <c r="BK120" s="241">
        <f>ROUND(I120*H120,2)</f>
        <v>0</v>
      </c>
      <c r="BL120" s="20" t="s">
        <v>266</v>
      </c>
      <c r="BM120" s="240" t="s">
        <v>1955</v>
      </c>
    </row>
    <row r="121" s="13" customFormat="1">
      <c r="A121" s="13"/>
      <c r="B121" s="242"/>
      <c r="C121" s="243"/>
      <c r="D121" s="244" t="s">
        <v>160</v>
      </c>
      <c r="E121" s="245" t="s">
        <v>19</v>
      </c>
      <c r="F121" s="246" t="s">
        <v>1952</v>
      </c>
      <c r="G121" s="243"/>
      <c r="H121" s="247">
        <v>3</v>
      </c>
      <c r="I121" s="248"/>
      <c r="J121" s="243"/>
      <c r="K121" s="243"/>
      <c r="L121" s="249"/>
      <c r="M121" s="250"/>
      <c r="N121" s="251"/>
      <c r="O121" s="251"/>
      <c r="P121" s="251"/>
      <c r="Q121" s="251"/>
      <c r="R121" s="251"/>
      <c r="S121" s="251"/>
      <c r="T121" s="252"/>
      <c r="U121" s="13"/>
      <c r="V121" s="13"/>
      <c r="W121" s="13"/>
      <c r="X121" s="13"/>
      <c r="Y121" s="13"/>
      <c r="Z121" s="13"/>
      <c r="AA121" s="13"/>
      <c r="AB121" s="13"/>
      <c r="AC121" s="13"/>
      <c r="AD121" s="13"/>
      <c r="AE121" s="13"/>
      <c r="AT121" s="253" t="s">
        <v>160</v>
      </c>
      <c r="AU121" s="253" t="s">
        <v>152</v>
      </c>
      <c r="AV121" s="13" t="s">
        <v>86</v>
      </c>
      <c r="AW121" s="13" t="s">
        <v>37</v>
      </c>
      <c r="AX121" s="13" t="s">
        <v>83</v>
      </c>
      <c r="AY121" s="253" t="s">
        <v>151</v>
      </c>
    </row>
    <row r="122" s="2" customFormat="1" ht="16.5" customHeight="1">
      <c r="A122" s="41"/>
      <c r="B122" s="42"/>
      <c r="C122" s="278" t="s">
        <v>248</v>
      </c>
      <c r="D122" s="278" t="s">
        <v>186</v>
      </c>
      <c r="E122" s="279" t="s">
        <v>1956</v>
      </c>
      <c r="F122" s="280" t="s">
        <v>1957</v>
      </c>
      <c r="G122" s="281" t="s">
        <v>1764</v>
      </c>
      <c r="H122" s="282">
        <v>50</v>
      </c>
      <c r="I122" s="283"/>
      <c r="J122" s="284">
        <f>ROUND(I122*H122,2)</f>
        <v>0</v>
      </c>
      <c r="K122" s="280" t="s">
        <v>19</v>
      </c>
      <c r="L122" s="285"/>
      <c r="M122" s="286" t="s">
        <v>19</v>
      </c>
      <c r="N122" s="287" t="s">
        <v>47</v>
      </c>
      <c r="O122" s="87"/>
      <c r="P122" s="238">
        <f>O122*H122</f>
        <v>0</v>
      </c>
      <c r="Q122" s="238">
        <v>0</v>
      </c>
      <c r="R122" s="238">
        <f>Q122*H122</f>
        <v>0</v>
      </c>
      <c r="S122" s="238">
        <v>0</v>
      </c>
      <c r="T122" s="239">
        <f>S122*H122</f>
        <v>0</v>
      </c>
      <c r="U122" s="41"/>
      <c r="V122" s="41"/>
      <c r="W122" s="41"/>
      <c r="X122" s="41"/>
      <c r="Y122" s="41"/>
      <c r="Z122" s="41"/>
      <c r="AA122" s="41"/>
      <c r="AB122" s="41"/>
      <c r="AC122" s="41"/>
      <c r="AD122" s="41"/>
      <c r="AE122" s="41"/>
      <c r="AR122" s="240" t="s">
        <v>394</v>
      </c>
      <c r="AT122" s="240" t="s">
        <v>186</v>
      </c>
      <c r="AU122" s="240" t="s">
        <v>152</v>
      </c>
      <c r="AY122" s="20" t="s">
        <v>151</v>
      </c>
      <c r="BE122" s="241">
        <f>IF(N122="základní",J122,0)</f>
        <v>0</v>
      </c>
      <c r="BF122" s="241">
        <f>IF(N122="snížená",J122,0)</f>
        <v>0</v>
      </c>
      <c r="BG122" s="241">
        <f>IF(N122="zákl. přenesená",J122,0)</f>
        <v>0</v>
      </c>
      <c r="BH122" s="241">
        <f>IF(N122="sníž. přenesená",J122,0)</f>
        <v>0</v>
      </c>
      <c r="BI122" s="241">
        <f>IF(N122="nulová",J122,0)</f>
        <v>0</v>
      </c>
      <c r="BJ122" s="20" t="s">
        <v>83</v>
      </c>
      <c r="BK122" s="241">
        <f>ROUND(I122*H122,2)</f>
        <v>0</v>
      </c>
      <c r="BL122" s="20" t="s">
        <v>266</v>
      </c>
      <c r="BM122" s="240" t="s">
        <v>1958</v>
      </c>
    </row>
    <row r="123" s="13" customFormat="1">
      <c r="A123" s="13"/>
      <c r="B123" s="242"/>
      <c r="C123" s="243"/>
      <c r="D123" s="244" t="s">
        <v>160</v>
      </c>
      <c r="E123" s="245" t="s">
        <v>19</v>
      </c>
      <c r="F123" s="246" t="s">
        <v>1959</v>
      </c>
      <c r="G123" s="243"/>
      <c r="H123" s="247">
        <v>50</v>
      </c>
      <c r="I123" s="248"/>
      <c r="J123" s="243"/>
      <c r="K123" s="243"/>
      <c r="L123" s="249"/>
      <c r="M123" s="250"/>
      <c r="N123" s="251"/>
      <c r="O123" s="251"/>
      <c r="P123" s="251"/>
      <c r="Q123" s="251"/>
      <c r="R123" s="251"/>
      <c r="S123" s="251"/>
      <c r="T123" s="252"/>
      <c r="U123" s="13"/>
      <c r="V123" s="13"/>
      <c r="W123" s="13"/>
      <c r="X123" s="13"/>
      <c r="Y123" s="13"/>
      <c r="Z123" s="13"/>
      <c r="AA123" s="13"/>
      <c r="AB123" s="13"/>
      <c r="AC123" s="13"/>
      <c r="AD123" s="13"/>
      <c r="AE123" s="13"/>
      <c r="AT123" s="253" t="s">
        <v>160</v>
      </c>
      <c r="AU123" s="253" t="s">
        <v>152</v>
      </c>
      <c r="AV123" s="13" t="s">
        <v>86</v>
      </c>
      <c r="AW123" s="13" t="s">
        <v>37</v>
      </c>
      <c r="AX123" s="13" t="s">
        <v>83</v>
      </c>
      <c r="AY123" s="253" t="s">
        <v>151</v>
      </c>
    </row>
    <row r="124" s="2" customFormat="1" ht="16.5" customHeight="1">
      <c r="A124" s="41"/>
      <c r="B124" s="42"/>
      <c r="C124" s="278" t="s">
        <v>253</v>
      </c>
      <c r="D124" s="278" t="s">
        <v>186</v>
      </c>
      <c r="E124" s="279" t="s">
        <v>1960</v>
      </c>
      <c r="F124" s="280" t="s">
        <v>1961</v>
      </c>
      <c r="G124" s="281" t="s">
        <v>1764</v>
      </c>
      <c r="H124" s="282">
        <v>1</v>
      </c>
      <c r="I124" s="283"/>
      <c r="J124" s="284">
        <f>ROUND(I124*H124,2)</f>
        <v>0</v>
      </c>
      <c r="K124" s="280" t="s">
        <v>19</v>
      </c>
      <c r="L124" s="285"/>
      <c r="M124" s="286" t="s">
        <v>19</v>
      </c>
      <c r="N124" s="287" t="s">
        <v>47</v>
      </c>
      <c r="O124" s="87"/>
      <c r="P124" s="238">
        <f>O124*H124</f>
        <v>0</v>
      </c>
      <c r="Q124" s="238">
        <v>0</v>
      </c>
      <c r="R124" s="238">
        <f>Q124*H124</f>
        <v>0</v>
      </c>
      <c r="S124" s="238">
        <v>0</v>
      </c>
      <c r="T124" s="239">
        <f>S124*H124</f>
        <v>0</v>
      </c>
      <c r="U124" s="41"/>
      <c r="V124" s="41"/>
      <c r="W124" s="41"/>
      <c r="X124" s="41"/>
      <c r="Y124" s="41"/>
      <c r="Z124" s="41"/>
      <c r="AA124" s="41"/>
      <c r="AB124" s="41"/>
      <c r="AC124" s="41"/>
      <c r="AD124" s="41"/>
      <c r="AE124" s="41"/>
      <c r="AR124" s="240" t="s">
        <v>394</v>
      </c>
      <c r="AT124" s="240" t="s">
        <v>186</v>
      </c>
      <c r="AU124" s="240" t="s">
        <v>152</v>
      </c>
      <c r="AY124" s="20" t="s">
        <v>151</v>
      </c>
      <c r="BE124" s="241">
        <f>IF(N124="základní",J124,0)</f>
        <v>0</v>
      </c>
      <c r="BF124" s="241">
        <f>IF(N124="snížená",J124,0)</f>
        <v>0</v>
      </c>
      <c r="BG124" s="241">
        <f>IF(N124="zákl. přenesená",J124,0)</f>
        <v>0</v>
      </c>
      <c r="BH124" s="241">
        <f>IF(N124="sníž. přenesená",J124,0)</f>
        <v>0</v>
      </c>
      <c r="BI124" s="241">
        <f>IF(N124="nulová",J124,0)</f>
        <v>0</v>
      </c>
      <c r="BJ124" s="20" t="s">
        <v>83</v>
      </c>
      <c r="BK124" s="241">
        <f>ROUND(I124*H124,2)</f>
        <v>0</v>
      </c>
      <c r="BL124" s="20" t="s">
        <v>266</v>
      </c>
      <c r="BM124" s="240" t="s">
        <v>1962</v>
      </c>
    </row>
    <row r="125" s="13" customFormat="1">
      <c r="A125" s="13"/>
      <c r="B125" s="242"/>
      <c r="C125" s="243"/>
      <c r="D125" s="244" t="s">
        <v>160</v>
      </c>
      <c r="E125" s="245" t="s">
        <v>19</v>
      </c>
      <c r="F125" s="246" t="s">
        <v>1963</v>
      </c>
      <c r="G125" s="243"/>
      <c r="H125" s="247">
        <v>1</v>
      </c>
      <c r="I125" s="248"/>
      <c r="J125" s="243"/>
      <c r="K125" s="243"/>
      <c r="L125" s="249"/>
      <c r="M125" s="250"/>
      <c r="N125" s="251"/>
      <c r="O125" s="251"/>
      <c r="P125" s="251"/>
      <c r="Q125" s="251"/>
      <c r="R125" s="251"/>
      <c r="S125" s="251"/>
      <c r="T125" s="252"/>
      <c r="U125" s="13"/>
      <c r="V125" s="13"/>
      <c r="W125" s="13"/>
      <c r="X125" s="13"/>
      <c r="Y125" s="13"/>
      <c r="Z125" s="13"/>
      <c r="AA125" s="13"/>
      <c r="AB125" s="13"/>
      <c r="AC125" s="13"/>
      <c r="AD125" s="13"/>
      <c r="AE125" s="13"/>
      <c r="AT125" s="253" t="s">
        <v>160</v>
      </c>
      <c r="AU125" s="253" t="s">
        <v>152</v>
      </c>
      <c r="AV125" s="13" t="s">
        <v>86</v>
      </c>
      <c r="AW125" s="13" t="s">
        <v>37</v>
      </c>
      <c r="AX125" s="13" t="s">
        <v>83</v>
      </c>
      <c r="AY125" s="253" t="s">
        <v>151</v>
      </c>
    </row>
    <row r="126" s="2" customFormat="1" ht="16.5" customHeight="1">
      <c r="A126" s="41"/>
      <c r="B126" s="42"/>
      <c r="C126" s="278" t="s">
        <v>8</v>
      </c>
      <c r="D126" s="278" t="s">
        <v>186</v>
      </c>
      <c r="E126" s="279" t="s">
        <v>1964</v>
      </c>
      <c r="F126" s="280" t="s">
        <v>1965</v>
      </c>
      <c r="G126" s="281" t="s">
        <v>164</v>
      </c>
      <c r="H126" s="282">
        <v>6</v>
      </c>
      <c r="I126" s="283"/>
      <c r="J126" s="284">
        <f>ROUND(I126*H126,2)</f>
        <v>0</v>
      </c>
      <c r="K126" s="280" t="s">
        <v>165</v>
      </c>
      <c r="L126" s="285"/>
      <c r="M126" s="286" t="s">
        <v>19</v>
      </c>
      <c r="N126" s="287" t="s">
        <v>47</v>
      </c>
      <c r="O126" s="87"/>
      <c r="P126" s="238">
        <f>O126*H126</f>
        <v>0</v>
      </c>
      <c r="Q126" s="238">
        <v>0.00011</v>
      </c>
      <c r="R126" s="238">
        <f>Q126*H126</f>
        <v>0.00066</v>
      </c>
      <c r="S126" s="238">
        <v>0</v>
      </c>
      <c r="T126" s="239">
        <f>S126*H126</f>
        <v>0</v>
      </c>
      <c r="U126" s="41"/>
      <c r="V126" s="41"/>
      <c r="W126" s="41"/>
      <c r="X126" s="41"/>
      <c r="Y126" s="41"/>
      <c r="Z126" s="41"/>
      <c r="AA126" s="41"/>
      <c r="AB126" s="41"/>
      <c r="AC126" s="41"/>
      <c r="AD126" s="41"/>
      <c r="AE126" s="41"/>
      <c r="AR126" s="240" t="s">
        <v>394</v>
      </c>
      <c r="AT126" s="240" t="s">
        <v>186</v>
      </c>
      <c r="AU126" s="240" t="s">
        <v>152</v>
      </c>
      <c r="AY126" s="20" t="s">
        <v>151</v>
      </c>
      <c r="BE126" s="241">
        <f>IF(N126="základní",J126,0)</f>
        <v>0</v>
      </c>
      <c r="BF126" s="241">
        <f>IF(N126="snížená",J126,0)</f>
        <v>0</v>
      </c>
      <c r="BG126" s="241">
        <f>IF(N126="zákl. přenesená",J126,0)</f>
        <v>0</v>
      </c>
      <c r="BH126" s="241">
        <f>IF(N126="sníž. přenesená",J126,0)</f>
        <v>0</v>
      </c>
      <c r="BI126" s="241">
        <f>IF(N126="nulová",J126,0)</f>
        <v>0</v>
      </c>
      <c r="BJ126" s="20" t="s">
        <v>83</v>
      </c>
      <c r="BK126" s="241">
        <f>ROUND(I126*H126,2)</f>
        <v>0</v>
      </c>
      <c r="BL126" s="20" t="s">
        <v>266</v>
      </c>
      <c r="BM126" s="240" t="s">
        <v>1966</v>
      </c>
    </row>
    <row r="127" s="13" customFormat="1">
      <c r="A127" s="13"/>
      <c r="B127" s="242"/>
      <c r="C127" s="243"/>
      <c r="D127" s="244" t="s">
        <v>160</v>
      </c>
      <c r="E127" s="245" t="s">
        <v>19</v>
      </c>
      <c r="F127" s="246" t="s">
        <v>1967</v>
      </c>
      <c r="G127" s="243"/>
      <c r="H127" s="247">
        <v>6</v>
      </c>
      <c r="I127" s="248"/>
      <c r="J127" s="243"/>
      <c r="K127" s="243"/>
      <c r="L127" s="249"/>
      <c r="M127" s="250"/>
      <c r="N127" s="251"/>
      <c r="O127" s="251"/>
      <c r="P127" s="251"/>
      <c r="Q127" s="251"/>
      <c r="R127" s="251"/>
      <c r="S127" s="251"/>
      <c r="T127" s="252"/>
      <c r="U127" s="13"/>
      <c r="V127" s="13"/>
      <c r="W127" s="13"/>
      <c r="X127" s="13"/>
      <c r="Y127" s="13"/>
      <c r="Z127" s="13"/>
      <c r="AA127" s="13"/>
      <c r="AB127" s="13"/>
      <c r="AC127" s="13"/>
      <c r="AD127" s="13"/>
      <c r="AE127" s="13"/>
      <c r="AT127" s="253" t="s">
        <v>160</v>
      </c>
      <c r="AU127" s="253" t="s">
        <v>152</v>
      </c>
      <c r="AV127" s="13" t="s">
        <v>86</v>
      </c>
      <c r="AW127" s="13" t="s">
        <v>37</v>
      </c>
      <c r="AX127" s="13" t="s">
        <v>83</v>
      </c>
      <c r="AY127" s="253" t="s">
        <v>151</v>
      </c>
    </row>
    <row r="128" s="2" customFormat="1" ht="16.5" customHeight="1">
      <c r="A128" s="41"/>
      <c r="B128" s="42"/>
      <c r="C128" s="278" t="s">
        <v>266</v>
      </c>
      <c r="D128" s="278" t="s">
        <v>186</v>
      </c>
      <c r="E128" s="279" t="s">
        <v>1968</v>
      </c>
      <c r="F128" s="280" t="s">
        <v>1969</v>
      </c>
      <c r="G128" s="281" t="s">
        <v>164</v>
      </c>
      <c r="H128" s="282">
        <v>6</v>
      </c>
      <c r="I128" s="283"/>
      <c r="J128" s="284">
        <f>ROUND(I128*H128,2)</f>
        <v>0</v>
      </c>
      <c r="K128" s="280" t="s">
        <v>165</v>
      </c>
      <c r="L128" s="285"/>
      <c r="M128" s="286" t="s">
        <v>19</v>
      </c>
      <c r="N128" s="287" t="s">
        <v>47</v>
      </c>
      <c r="O128" s="87"/>
      <c r="P128" s="238">
        <f>O128*H128</f>
        <v>0</v>
      </c>
      <c r="Q128" s="238">
        <v>1.0000000000000001E-05</v>
      </c>
      <c r="R128" s="238">
        <f>Q128*H128</f>
        <v>6.0000000000000008E-05</v>
      </c>
      <c r="S128" s="238">
        <v>0</v>
      </c>
      <c r="T128" s="239">
        <f>S128*H128</f>
        <v>0</v>
      </c>
      <c r="U128" s="41"/>
      <c r="V128" s="41"/>
      <c r="W128" s="41"/>
      <c r="X128" s="41"/>
      <c r="Y128" s="41"/>
      <c r="Z128" s="41"/>
      <c r="AA128" s="41"/>
      <c r="AB128" s="41"/>
      <c r="AC128" s="41"/>
      <c r="AD128" s="41"/>
      <c r="AE128" s="41"/>
      <c r="AR128" s="240" t="s">
        <v>394</v>
      </c>
      <c r="AT128" s="240" t="s">
        <v>186</v>
      </c>
      <c r="AU128" s="240" t="s">
        <v>152</v>
      </c>
      <c r="AY128" s="20" t="s">
        <v>151</v>
      </c>
      <c r="BE128" s="241">
        <f>IF(N128="základní",J128,0)</f>
        <v>0</v>
      </c>
      <c r="BF128" s="241">
        <f>IF(N128="snížená",J128,0)</f>
        <v>0</v>
      </c>
      <c r="BG128" s="241">
        <f>IF(N128="zákl. přenesená",J128,0)</f>
        <v>0</v>
      </c>
      <c r="BH128" s="241">
        <f>IF(N128="sníž. přenesená",J128,0)</f>
        <v>0</v>
      </c>
      <c r="BI128" s="241">
        <f>IF(N128="nulová",J128,0)</f>
        <v>0</v>
      </c>
      <c r="BJ128" s="20" t="s">
        <v>83</v>
      </c>
      <c r="BK128" s="241">
        <f>ROUND(I128*H128,2)</f>
        <v>0</v>
      </c>
      <c r="BL128" s="20" t="s">
        <v>266</v>
      </c>
      <c r="BM128" s="240" t="s">
        <v>1970</v>
      </c>
    </row>
    <row r="129" s="13" customFormat="1">
      <c r="A129" s="13"/>
      <c r="B129" s="242"/>
      <c r="C129" s="243"/>
      <c r="D129" s="244" t="s">
        <v>160</v>
      </c>
      <c r="E129" s="245" t="s">
        <v>19</v>
      </c>
      <c r="F129" s="246" t="s">
        <v>1967</v>
      </c>
      <c r="G129" s="243"/>
      <c r="H129" s="247">
        <v>6</v>
      </c>
      <c r="I129" s="248"/>
      <c r="J129" s="243"/>
      <c r="K129" s="243"/>
      <c r="L129" s="249"/>
      <c r="M129" s="250"/>
      <c r="N129" s="251"/>
      <c r="O129" s="251"/>
      <c r="P129" s="251"/>
      <c r="Q129" s="251"/>
      <c r="R129" s="251"/>
      <c r="S129" s="251"/>
      <c r="T129" s="252"/>
      <c r="U129" s="13"/>
      <c r="V129" s="13"/>
      <c r="W129" s="13"/>
      <c r="X129" s="13"/>
      <c r="Y129" s="13"/>
      <c r="Z129" s="13"/>
      <c r="AA129" s="13"/>
      <c r="AB129" s="13"/>
      <c r="AC129" s="13"/>
      <c r="AD129" s="13"/>
      <c r="AE129" s="13"/>
      <c r="AT129" s="253" t="s">
        <v>160</v>
      </c>
      <c r="AU129" s="253" t="s">
        <v>152</v>
      </c>
      <c r="AV129" s="13" t="s">
        <v>86</v>
      </c>
      <c r="AW129" s="13" t="s">
        <v>37</v>
      </c>
      <c r="AX129" s="13" t="s">
        <v>83</v>
      </c>
      <c r="AY129" s="253" t="s">
        <v>151</v>
      </c>
    </row>
    <row r="130" s="2" customFormat="1" ht="16.5" customHeight="1">
      <c r="A130" s="41"/>
      <c r="B130" s="42"/>
      <c r="C130" s="278" t="s">
        <v>274</v>
      </c>
      <c r="D130" s="278" t="s">
        <v>186</v>
      </c>
      <c r="E130" s="279" t="s">
        <v>1971</v>
      </c>
      <c r="F130" s="280" t="s">
        <v>1972</v>
      </c>
      <c r="G130" s="281" t="s">
        <v>164</v>
      </c>
      <c r="H130" s="282">
        <v>8</v>
      </c>
      <c r="I130" s="283"/>
      <c r="J130" s="284">
        <f>ROUND(I130*H130,2)</f>
        <v>0</v>
      </c>
      <c r="K130" s="280" t="s">
        <v>165</v>
      </c>
      <c r="L130" s="285"/>
      <c r="M130" s="286" t="s">
        <v>19</v>
      </c>
      <c r="N130" s="287" t="s">
        <v>47</v>
      </c>
      <c r="O130" s="87"/>
      <c r="P130" s="238">
        <f>O130*H130</f>
        <v>0</v>
      </c>
      <c r="Q130" s="238">
        <v>5.0000000000000002E-05</v>
      </c>
      <c r="R130" s="238">
        <f>Q130*H130</f>
        <v>0.00040000000000000002</v>
      </c>
      <c r="S130" s="238">
        <v>0</v>
      </c>
      <c r="T130" s="239">
        <f>S130*H130</f>
        <v>0</v>
      </c>
      <c r="U130" s="41"/>
      <c r="V130" s="41"/>
      <c r="W130" s="41"/>
      <c r="X130" s="41"/>
      <c r="Y130" s="41"/>
      <c r="Z130" s="41"/>
      <c r="AA130" s="41"/>
      <c r="AB130" s="41"/>
      <c r="AC130" s="41"/>
      <c r="AD130" s="41"/>
      <c r="AE130" s="41"/>
      <c r="AR130" s="240" t="s">
        <v>394</v>
      </c>
      <c r="AT130" s="240" t="s">
        <v>186</v>
      </c>
      <c r="AU130" s="240" t="s">
        <v>152</v>
      </c>
      <c r="AY130" s="20" t="s">
        <v>151</v>
      </c>
      <c r="BE130" s="241">
        <f>IF(N130="základní",J130,0)</f>
        <v>0</v>
      </c>
      <c r="BF130" s="241">
        <f>IF(N130="snížená",J130,0)</f>
        <v>0</v>
      </c>
      <c r="BG130" s="241">
        <f>IF(N130="zákl. přenesená",J130,0)</f>
        <v>0</v>
      </c>
      <c r="BH130" s="241">
        <f>IF(N130="sníž. přenesená",J130,0)</f>
        <v>0</v>
      </c>
      <c r="BI130" s="241">
        <f>IF(N130="nulová",J130,0)</f>
        <v>0</v>
      </c>
      <c r="BJ130" s="20" t="s">
        <v>83</v>
      </c>
      <c r="BK130" s="241">
        <f>ROUND(I130*H130,2)</f>
        <v>0</v>
      </c>
      <c r="BL130" s="20" t="s">
        <v>266</v>
      </c>
      <c r="BM130" s="240" t="s">
        <v>1973</v>
      </c>
    </row>
    <row r="131" s="13" customFormat="1">
      <c r="A131" s="13"/>
      <c r="B131" s="242"/>
      <c r="C131" s="243"/>
      <c r="D131" s="244" t="s">
        <v>160</v>
      </c>
      <c r="E131" s="245" t="s">
        <v>19</v>
      </c>
      <c r="F131" s="246" t="s">
        <v>1974</v>
      </c>
      <c r="G131" s="243"/>
      <c r="H131" s="247">
        <v>8</v>
      </c>
      <c r="I131" s="248"/>
      <c r="J131" s="243"/>
      <c r="K131" s="243"/>
      <c r="L131" s="249"/>
      <c r="M131" s="250"/>
      <c r="N131" s="251"/>
      <c r="O131" s="251"/>
      <c r="P131" s="251"/>
      <c r="Q131" s="251"/>
      <c r="R131" s="251"/>
      <c r="S131" s="251"/>
      <c r="T131" s="252"/>
      <c r="U131" s="13"/>
      <c r="V131" s="13"/>
      <c r="W131" s="13"/>
      <c r="X131" s="13"/>
      <c r="Y131" s="13"/>
      <c r="Z131" s="13"/>
      <c r="AA131" s="13"/>
      <c r="AB131" s="13"/>
      <c r="AC131" s="13"/>
      <c r="AD131" s="13"/>
      <c r="AE131" s="13"/>
      <c r="AT131" s="253" t="s">
        <v>160</v>
      </c>
      <c r="AU131" s="253" t="s">
        <v>152</v>
      </c>
      <c r="AV131" s="13" t="s">
        <v>86</v>
      </c>
      <c r="AW131" s="13" t="s">
        <v>37</v>
      </c>
      <c r="AX131" s="13" t="s">
        <v>83</v>
      </c>
      <c r="AY131" s="253" t="s">
        <v>151</v>
      </c>
    </row>
    <row r="132" s="2" customFormat="1" ht="16.5" customHeight="1">
      <c r="A132" s="41"/>
      <c r="B132" s="42"/>
      <c r="C132" s="278" t="s">
        <v>282</v>
      </c>
      <c r="D132" s="278" t="s">
        <v>186</v>
      </c>
      <c r="E132" s="279" t="s">
        <v>1975</v>
      </c>
      <c r="F132" s="280" t="s">
        <v>1976</v>
      </c>
      <c r="G132" s="281" t="s">
        <v>164</v>
      </c>
      <c r="H132" s="282">
        <v>3</v>
      </c>
      <c r="I132" s="283"/>
      <c r="J132" s="284">
        <f>ROUND(I132*H132,2)</f>
        <v>0</v>
      </c>
      <c r="K132" s="280" t="s">
        <v>165</v>
      </c>
      <c r="L132" s="285"/>
      <c r="M132" s="286" t="s">
        <v>19</v>
      </c>
      <c r="N132" s="287" t="s">
        <v>47</v>
      </c>
      <c r="O132" s="87"/>
      <c r="P132" s="238">
        <f>O132*H132</f>
        <v>0</v>
      </c>
      <c r="Q132" s="238">
        <v>0</v>
      </c>
      <c r="R132" s="238">
        <f>Q132*H132</f>
        <v>0</v>
      </c>
      <c r="S132" s="238">
        <v>0</v>
      </c>
      <c r="T132" s="239">
        <f>S132*H132</f>
        <v>0</v>
      </c>
      <c r="U132" s="41"/>
      <c r="V132" s="41"/>
      <c r="W132" s="41"/>
      <c r="X132" s="41"/>
      <c r="Y132" s="41"/>
      <c r="Z132" s="41"/>
      <c r="AA132" s="41"/>
      <c r="AB132" s="41"/>
      <c r="AC132" s="41"/>
      <c r="AD132" s="41"/>
      <c r="AE132" s="41"/>
      <c r="AR132" s="240" t="s">
        <v>394</v>
      </c>
      <c r="AT132" s="240" t="s">
        <v>186</v>
      </c>
      <c r="AU132" s="240" t="s">
        <v>152</v>
      </c>
      <c r="AY132" s="20" t="s">
        <v>151</v>
      </c>
      <c r="BE132" s="241">
        <f>IF(N132="základní",J132,0)</f>
        <v>0</v>
      </c>
      <c r="BF132" s="241">
        <f>IF(N132="snížená",J132,0)</f>
        <v>0</v>
      </c>
      <c r="BG132" s="241">
        <f>IF(N132="zákl. přenesená",J132,0)</f>
        <v>0</v>
      </c>
      <c r="BH132" s="241">
        <f>IF(N132="sníž. přenesená",J132,0)</f>
        <v>0</v>
      </c>
      <c r="BI132" s="241">
        <f>IF(N132="nulová",J132,0)</f>
        <v>0</v>
      </c>
      <c r="BJ132" s="20" t="s">
        <v>83</v>
      </c>
      <c r="BK132" s="241">
        <f>ROUND(I132*H132,2)</f>
        <v>0</v>
      </c>
      <c r="BL132" s="20" t="s">
        <v>266</v>
      </c>
      <c r="BM132" s="240" t="s">
        <v>1977</v>
      </c>
    </row>
    <row r="133" s="13" customFormat="1">
      <c r="A133" s="13"/>
      <c r="B133" s="242"/>
      <c r="C133" s="243"/>
      <c r="D133" s="244" t="s">
        <v>160</v>
      </c>
      <c r="E133" s="245" t="s">
        <v>19</v>
      </c>
      <c r="F133" s="246" t="s">
        <v>1978</v>
      </c>
      <c r="G133" s="243"/>
      <c r="H133" s="247">
        <v>3</v>
      </c>
      <c r="I133" s="248"/>
      <c r="J133" s="243"/>
      <c r="K133" s="243"/>
      <c r="L133" s="249"/>
      <c r="M133" s="250"/>
      <c r="N133" s="251"/>
      <c r="O133" s="251"/>
      <c r="P133" s="251"/>
      <c r="Q133" s="251"/>
      <c r="R133" s="251"/>
      <c r="S133" s="251"/>
      <c r="T133" s="252"/>
      <c r="U133" s="13"/>
      <c r="V133" s="13"/>
      <c r="W133" s="13"/>
      <c r="X133" s="13"/>
      <c r="Y133" s="13"/>
      <c r="Z133" s="13"/>
      <c r="AA133" s="13"/>
      <c r="AB133" s="13"/>
      <c r="AC133" s="13"/>
      <c r="AD133" s="13"/>
      <c r="AE133" s="13"/>
      <c r="AT133" s="253" t="s">
        <v>160</v>
      </c>
      <c r="AU133" s="253" t="s">
        <v>152</v>
      </c>
      <c r="AV133" s="13" t="s">
        <v>86</v>
      </c>
      <c r="AW133" s="13" t="s">
        <v>37</v>
      </c>
      <c r="AX133" s="13" t="s">
        <v>83</v>
      </c>
      <c r="AY133" s="253" t="s">
        <v>151</v>
      </c>
    </row>
    <row r="134" s="2" customFormat="1" ht="16.5" customHeight="1">
      <c r="A134" s="41"/>
      <c r="B134" s="42"/>
      <c r="C134" s="278" t="s">
        <v>287</v>
      </c>
      <c r="D134" s="278" t="s">
        <v>186</v>
      </c>
      <c r="E134" s="279" t="s">
        <v>1979</v>
      </c>
      <c r="F134" s="280" t="s">
        <v>1980</v>
      </c>
      <c r="G134" s="281" t="s">
        <v>1764</v>
      </c>
      <c r="H134" s="282">
        <v>3</v>
      </c>
      <c r="I134" s="283"/>
      <c r="J134" s="284">
        <f>ROUND(I134*H134,2)</f>
        <v>0</v>
      </c>
      <c r="K134" s="280" t="s">
        <v>19</v>
      </c>
      <c r="L134" s="285"/>
      <c r="M134" s="286" t="s">
        <v>19</v>
      </c>
      <c r="N134" s="287" t="s">
        <v>47</v>
      </c>
      <c r="O134" s="87"/>
      <c r="P134" s="238">
        <f>O134*H134</f>
        <v>0</v>
      </c>
      <c r="Q134" s="238">
        <v>0</v>
      </c>
      <c r="R134" s="238">
        <f>Q134*H134</f>
        <v>0</v>
      </c>
      <c r="S134" s="238">
        <v>0</v>
      </c>
      <c r="T134" s="239">
        <f>S134*H134</f>
        <v>0</v>
      </c>
      <c r="U134" s="41"/>
      <c r="V134" s="41"/>
      <c r="W134" s="41"/>
      <c r="X134" s="41"/>
      <c r="Y134" s="41"/>
      <c r="Z134" s="41"/>
      <c r="AA134" s="41"/>
      <c r="AB134" s="41"/>
      <c r="AC134" s="41"/>
      <c r="AD134" s="41"/>
      <c r="AE134" s="41"/>
      <c r="AR134" s="240" t="s">
        <v>394</v>
      </c>
      <c r="AT134" s="240" t="s">
        <v>186</v>
      </c>
      <c r="AU134" s="240" t="s">
        <v>152</v>
      </c>
      <c r="AY134" s="20" t="s">
        <v>151</v>
      </c>
      <c r="BE134" s="241">
        <f>IF(N134="základní",J134,0)</f>
        <v>0</v>
      </c>
      <c r="BF134" s="241">
        <f>IF(N134="snížená",J134,0)</f>
        <v>0</v>
      </c>
      <c r="BG134" s="241">
        <f>IF(N134="zákl. přenesená",J134,0)</f>
        <v>0</v>
      </c>
      <c r="BH134" s="241">
        <f>IF(N134="sníž. přenesená",J134,0)</f>
        <v>0</v>
      </c>
      <c r="BI134" s="241">
        <f>IF(N134="nulová",J134,0)</f>
        <v>0</v>
      </c>
      <c r="BJ134" s="20" t="s">
        <v>83</v>
      </c>
      <c r="BK134" s="241">
        <f>ROUND(I134*H134,2)</f>
        <v>0</v>
      </c>
      <c r="BL134" s="20" t="s">
        <v>266</v>
      </c>
      <c r="BM134" s="240" t="s">
        <v>1981</v>
      </c>
    </row>
    <row r="135" s="13" customFormat="1">
      <c r="A135" s="13"/>
      <c r="B135" s="242"/>
      <c r="C135" s="243"/>
      <c r="D135" s="244" t="s">
        <v>160</v>
      </c>
      <c r="E135" s="245" t="s">
        <v>19</v>
      </c>
      <c r="F135" s="246" t="s">
        <v>1978</v>
      </c>
      <c r="G135" s="243"/>
      <c r="H135" s="247">
        <v>3</v>
      </c>
      <c r="I135" s="248"/>
      <c r="J135" s="243"/>
      <c r="K135" s="243"/>
      <c r="L135" s="249"/>
      <c r="M135" s="250"/>
      <c r="N135" s="251"/>
      <c r="O135" s="251"/>
      <c r="P135" s="251"/>
      <c r="Q135" s="251"/>
      <c r="R135" s="251"/>
      <c r="S135" s="251"/>
      <c r="T135" s="252"/>
      <c r="U135" s="13"/>
      <c r="V135" s="13"/>
      <c r="W135" s="13"/>
      <c r="X135" s="13"/>
      <c r="Y135" s="13"/>
      <c r="Z135" s="13"/>
      <c r="AA135" s="13"/>
      <c r="AB135" s="13"/>
      <c r="AC135" s="13"/>
      <c r="AD135" s="13"/>
      <c r="AE135" s="13"/>
      <c r="AT135" s="253" t="s">
        <v>160</v>
      </c>
      <c r="AU135" s="253" t="s">
        <v>152</v>
      </c>
      <c r="AV135" s="13" t="s">
        <v>86</v>
      </c>
      <c r="AW135" s="13" t="s">
        <v>37</v>
      </c>
      <c r="AX135" s="13" t="s">
        <v>83</v>
      </c>
      <c r="AY135" s="253" t="s">
        <v>151</v>
      </c>
    </row>
    <row r="136" s="2" customFormat="1" ht="16.5" customHeight="1">
      <c r="A136" s="41"/>
      <c r="B136" s="42"/>
      <c r="C136" s="278" t="s">
        <v>296</v>
      </c>
      <c r="D136" s="278" t="s">
        <v>186</v>
      </c>
      <c r="E136" s="279" t="s">
        <v>1982</v>
      </c>
      <c r="F136" s="280" t="s">
        <v>1983</v>
      </c>
      <c r="G136" s="281" t="s">
        <v>1764</v>
      </c>
      <c r="H136" s="282">
        <v>10</v>
      </c>
      <c r="I136" s="283"/>
      <c r="J136" s="284">
        <f>ROUND(I136*H136,2)</f>
        <v>0</v>
      </c>
      <c r="K136" s="280" t="s">
        <v>19</v>
      </c>
      <c r="L136" s="285"/>
      <c r="M136" s="286" t="s">
        <v>19</v>
      </c>
      <c r="N136" s="287" t="s">
        <v>47</v>
      </c>
      <c r="O136" s="87"/>
      <c r="P136" s="238">
        <f>O136*H136</f>
        <v>0</v>
      </c>
      <c r="Q136" s="238">
        <v>0</v>
      </c>
      <c r="R136" s="238">
        <f>Q136*H136</f>
        <v>0</v>
      </c>
      <c r="S136" s="238">
        <v>0</v>
      </c>
      <c r="T136" s="239">
        <f>S136*H136</f>
        <v>0</v>
      </c>
      <c r="U136" s="41"/>
      <c r="V136" s="41"/>
      <c r="W136" s="41"/>
      <c r="X136" s="41"/>
      <c r="Y136" s="41"/>
      <c r="Z136" s="41"/>
      <c r="AA136" s="41"/>
      <c r="AB136" s="41"/>
      <c r="AC136" s="41"/>
      <c r="AD136" s="41"/>
      <c r="AE136" s="41"/>
      <c r="AR136" s="240" t="s">
        <v>394</v>
      </c>
      <c r="AT136" s="240" t="s">
        <v>186</v>
      </c>
      <c r="AU136" s="240" t="s">
        <v>152</v>
      </c>
      <c r="AY136" s="20" t="s">
        <v>151</v>
      </c>
      <c r="BE136" s="241">
        <f>IF(N136="základní",J136,0)</f>
        <v>0</v>
      </c>
      <c r="BF136" s="241">
        <f>IF(N136="snížená",J136,0)</f>
        <v>0</v>
      </c>
      <c r="BG136" s="241">
        <f>IF(N136="zákl. přenesená",J136,0)</f>
        <v>0</v>
      </c>
      <c r="BH136" s="241">
        <f>IF(N136="sníž. přenesená",J136,0)</f>
        <v>0</v>
      </c>
      <c r="BI136" s="241">
        <f>IF(N136="nulová",J136,0)</f>
        <v>0</v>
      </c>
      <c r="BJ136" s="20" t="s">
        <v>83</v>
      </c>
      <c r="BK136" s="241">
        <f>ROUND(I136*H136,2)</f>
        <v>0</v>
      </c>
      <c r="BL136" s="20" t="s">
        <v>266</v>
      </c>
      <c r="BM136" s="240" t="s">
        <v>1984</v>
      </c>
    </row>
    <row r="137" s="13" customFormat="1">
      <c r="A137" s="13"/>
      <c r="B137" s="242"/>
      <c r="C137" s="243"/>
      <c r="D137" s="244" t="s">
        <v>160</v>
      </c>
      <c r="E137" s="245" t="s">
        <v>19</v>
      </c>
      <c r="F137" s="246" t="s">
        <v>1985</v>
      </c>
      <c r="G137" s="243"/>
      <c r="H137" s="247">
        <v>10</v>
      </c>
      <c r="I137" s="248"/>
      <c r="J137" s="243"/>
      <c r="K137" s="243"/>
      <c r="L137" s="249"/>
      <c r="M137" s="250"/>
      <c r="N137" s="251"/>
      <c r="O137" s="251"/>
      <c r="P137" s="251"/>
      <c r="Q137" s="251"/>
      <c r="R137" s="251"/>
      <c r="S137" s="251"/>
      <c r="T137" s="252"/>
      <c r="U137" s="13"/>
      <c r="V137" s="13"/>
      <c r="W137" s="13"/>
      <c r="X137" s="13"/>
      <c r="Y137" s="13"/>
      <c r="Z137" s="13"/>
      <c r="AA137" s="13"/>
      <c r="AB137" s="13"/>
      <c r="AC137" s="13"/>
      <c r="AD137" s="13"/>
      <c r="AE137" s="13"/>
      <c r="AT137" s="253" t="s">
        <v>160</v>
      </c>
      <c r="AU137" s="253" t="s">
        <v>152</v>
      </c>
      <c r="AV137" s="13" t="s">
        <v>86</v>
      </c>
      <c r="AW137" s="13" t="s">
        <v>37</v>
      </c>
      <c r="AX137" s="13" t="s">
        <v>83</v>
      </c>
      <c r="AY137" s="253" t="s">
        <v>151</v>
      </c>
    </row>
    <row r="138" s="2" customFormat="1" ht="16.5" customHeight="1">
      <c r="A138" s="41"/>
      <c r="B138" s="42"/>
      <c r="C138" s="278" t="s">
        <v>7</v>
      </c>
      <c r="D138" s="278" t="s">
        <v>186</v>
      </c>
      <c r="E138" s="279" t="s">
        <v>1986</v>
      </c>
      <c r="F138" s="280" t="s">
        <v>1987</v>
      </c>
      <c r="G138" s="281" t="s">
        <v>164</v>
      </c>
      <c r="H138" s="282">
        <v>64</v>
      </c>
      <c r="I138" s="283"/>
      <c r="J138" s="284">
        <f>ROUND(I138*H138,2)</f>
        <v>0</v>
      </c>
      <c r="K138" s="280" t="s">
        <v>19</v>
      </c>
      <c r="L138" s="285"/>
      <c r="M138" s="286" t="s">
        <v>19</v>
      </c>
      <c r="N138" s="287" t="s">
        <v>47</v>
      </c>
      <c r="O138" s="87"/>
      <c r="P138" s="238">
        <f>O138*H138</f>
        <v>0</v>
      </c>
      <c r="Q138" s="238">
        <v>5.0000000000000002E-05</v>
      </c>
      <c r="R138" s="238">
        <f>Q138*H138</f>
        <v>0.0032000000000000002</v>
      </c>
      <c r="S138" s="238">
        <v>0</v>
      </c>
      <c r="T138" s="239">
        <f>S138*H138</f>
        <v>0</v>
      </c>
      <c r="U138" s="41"/>
      <c r="V138" s="41"/>
      <c r="W138" s="41"/>
      <c r="X138" s="41"/>
      <c r="Y138" s="41"/>
      <c r="Z138" s="41"/>
      <c r="AA138" s="41"/>
      <c r="AB138" s="41"/>
      <c r="AC138" s="41"/>
      <c r="AD138" s="41"/>
      <c r="AE138" s="41"/>
      <c r="AR138" s="240" t="s">
        <v>394</v>
      </c>
      <c r="AT138" s="240" t="s">
        <v>186</v>
      </c>
      <c r="AU138" s="240" t="s">
        <v>152</v>
      </c>
      <c r="AY138" s="20" t="s">
        <v>151</v>
      </c>
      <c r="BE138" s="241">
        <f>IF(N138="základní",J138,0)</f>
        <v>0</v>
      </c>
      <c r="BF138" s="241">
        <f>IF(N138="snížená",J138,0)</f>
        <v>0</v>
      </c>
      <c r="BG138" s="241">
        <f>IF(N138="zákl. přenesená",J138,0)</f>
        <v>0</v>
      </c>
      <c r="BH138" s="241">
        <f>IF(N138="sníž. přenesená",J138,0)</f>
        <v>0</v>
      </c>
      <c r="BI138" s="241">
        <f>IF(N138="nulová",J138,0)</f>
        <v>0</v>
      </c>
      <c r="BJ138" s="20" t="s">
        <v>83</v>
      </c>
      <c r="BK138" s="241">
        <f>ROUND(I138*H138,2)</f>
        <v>0</v>
      </c>
      <c r="BL138" s="20" t="s">
        <v>266</v>
      </c>
      <c r="BM138" s="240" t="s">
        <v>1988</v>
      </c>
    </row>
    <row r="139" s="13" customFormat="1">
      <c r="A139" s="13"/>
      <c r="B139" s="242"/>
      <c r="C139" s="243"/>
      <c r="D139" s="244" t="s">
        <v>160</v>
      </c>
      <c r="E139" s="245" t="s">
        <v>19</v>
      </c>
      <c r="F139" s="246" t="s">
        <v>1989</v>
      </c>
      <c r="G139" s="243"/>
      <c r="H139" s="247">
        <v>64</v>
      </c>
      <c r="I139" s="248"/>
      <c r="J139" s="243"/>
      <c r="K139" s="243"/>
      <c r="L139" s="249"/>
      <c r="M139" s="250"/>
      <c r="N139" s="251"/>
      <c r="O139" s="251"/>
      <c r="P139" s="251"/>
      <c r="Q139" s="251"/>
      <c r="R139" s="251"/>
      <c r="S139" s="251"/>
      <c r="T139" s="252"/>
      <c r="U139" s="13"/>
      <c r="V139" s="13"/>
      <c r="W139" s="13"/>
      <c r="X139" s="13"/>
      <c r="Y139" s="13"/>
      <c r="Z139" s="13"/>
      <c r="AA139" s="13"/>
      <c r="AB139" s="13"/>
      <c r="AC139" s="13"/>
      <c r="AD139" s="13"/>
      <c r="AE139" s="13"/>
      <c r="AT139" s="253" t="s">
        <v>160</v>
      </c>
      <c r="AU139" s="253" t="s">
        <v>152</v>
      </c>
      <c r="AV139" s="13" t="s">
        <v>86</v>
      </c>
      <c r="AW139" s="13" t="s">
        <v>37</v>
      </c>
      <c r="AX139" s="13" t="s">
        <v>83</v>
      </c>
      <c r="AY139" s="253" t="s">
        <v>151</v>
      </c>
    </row>
    <row r="140" s="2" customFormat="1" ht="16.5" customHeight="1">
      <c r="A140" s="41"/>
      <c r="B140" s="42"/>
      <c r="C140" s="278" t="s">
        <v>331</v>
      </c>
      <c r="D140" s="278" t="s">
        <v>186</v>
      </c>
      <c r="E140" s="279" t="s">
        <v>1990</v>
      </c>
      <c r="F140" s="280" t="s">
        <v>1991</v>
      </c>
      <c r="G140" s="281" t="s">
        <v>164</v>
      </c>
      <c r="H140" s="282">
        <v>48</v>
      </c>
      <c r="I140" s="283"/>
      <c r="J140" s="284">
        <f>ROUND(I140*H140,2)</f>
        <v>0</v>
      </c>
      <c r="K140" s="280" t="s">
        <v>165</v>
      </c>
      <c r="L140" s="285"/>
      <c r="M140" s="286" t="s">
        <v>19</v>
      </c>
      <c r="N140" s="287" t="s">
        <v>47</v>
      </c>
      <c r="O140" s="87"/>
      <c r="P140" s="238">
        <f>O140*H140</f>
        <v>0</v>
      </c>
      <c r="Q140" s="238">
        <v>5.0000000000000002E-05</v>
      </c>
      <c r="R140" s="238">
        <f>Q140*H140</f>
        <v>0.0024000000000000002</v>
      </c>
      <c r="S140" s="238">
        <v>0</v>
      </c>
      <c r="T140" s="239">
        <f>S140*H140</f>
        <v>0</v>
      </c>
      <c r="U140" s="41"/>
      <c r="V140" s="41"/>
      <c r="W140" s="41"/>
      <c r="X140" s="41"/>
      <c r="Y140" s="41"/>
      <c r="Z140" s="41"/>
      <c r="AA140" s="41"/>
      <c r="AB140" s="41"/>
      <c r="AC140" s="41"/>
      <c r="AD140" s="41"/>
      <c r="AE140" s="41"/>
      <c r="AR140" s="240" t="s">
        <v>394</v>
      </c>
      <c r="AT140" s="240" t="s">
        <v>186</v>
      </c>
      <c r="AU140" s="240" t="s">
        <v>152</v>
      </c>
      <c r="AY140" s="20" t="s">
        <v>151</v>
      </c>
      <c r="BE140" s="241">
        <f>IF(N140="základní",J140,0)</f>
        <v>0</v>
      </c>
      <c r="BF140" s="241">
        <f>IF(N140="snížená",J140,0)</f>
        <v>0</v>
      </c>
      <c r="BG140" s="241">
        <f>IF(N140="zákl. přenesená",J140,0)</f>
        <v>0</v>
      </c>
      <c r="BH140" s="241">
        <f>IF(N140="sníž. přenesená",J140,0)</f>
        <v>0</v>
      </c>
      <c r="BI140" s="241">
        <f>IF(N140="nulová",J140,0)</f>
        <v>0</v>
      </c>
      <c r="BJ140" s="20" t="s">
        <v>83</v>
      </c>
      <c r="BK140" s="241">
        <f>ROUND(I140*H140,2)</f>
        <v>0</v>
      </c>
      <c r="BL140" s="20" t="s">
        <v>266</v>
      </c>
      <c r="BM140" s="240" t="s">
        <v>1992</v>
      </c>
    </row>
    <row r="141" s="13" customFormat="1">
      <c r="A141" s="13"/>
      <c r="B141" s="242"/>
      <c r="C141" s="243"/>
      <c r="D141" s="244" t="s">
        <v>160</v>
      </c>
      <c r="E141" s="245" t="s">
        <v>19</v>
      </c>
      <c r="F141" s="246" t="s">
        <v>1993</v>
      </c>
      <c r="G141" s="243"/>
      <c r="H141" s="247">
        <v>48</v>
      </c>
      <c r="I141" s="248"/>
      <c r="J141" s="243"/>
      <c r="K141" s="243"/>
      <c r="L141" s="249"/>
      <c r="M141" s="250"/>
      <c r="N141" s="251"/>
      <c r="O141" s="251"/>
      <c r="P141" s="251"/>
      <c r="Q141" s="251"/>
      <c r="R141" s="251"/>
      <c r="S141" s="251"/>
      <c r="T141" s="252"/>
      <c r="U141" s="13"/>
      <c r="V141" s="13"/>
      <c r="W141" s="13"/>
      <c r="X141" s="13"/>
      <c r="Y141" s="13"/>
      <c r="Z141" s="13"/>
      <c r="AA141" s="13"/>
      <c r="AB141" s="13"/>
      <c r="AC141" s="13"/>
      <c r="AD141" s="13"/>
      <c r="AE141" s="13"/>
      <c r="AT141" s="253" t="s">
        <v>160</v>
      </c>
      <c r="AU141" s="253" t="s">
        <v>152</v>
      </c>
      <c r="AV141" s="13" t="s">
        <v>86</v>
      </c>
      <c r="AW141" s="13" t="s">
        <v>37</v>
      </c>
      <c r="AX141" s="13" t="s">
        <v>83</v>
      </c>
      <c r="AY141" s="253" t="s">
        <v>151</v>
      </c>
    </row>
    <row r="142" s="2" customFormat="1" ht="24" customHeight="1">
      <c r="A142" s="41"/>
      <c r="B142" s="42"/>
      <c r="C142" s="278" t="s">
        <v>339</v>
      </c>
      <c r="D142" s="278" t="s">
        <v>186</v>
      </c>
      <c r="E142" s="279" t="s">
        <v>1994</v>
      </c>
      <c r="F142" s="280" t="s">
        <v>1995</v>
      </c>
      <c r="G142" s="281" t="s">
        <v>164</v>
      </c>
      <c r="H142" s="282">
        <v>32</v>
      </c>
      <c r="I142" s="283"/>
      <c r="J142" s="284">
        <f>ROUND(I142*H142,2)</f>
        <v>0</v>
      </c>
      <c r="K142" s="280" t="s">
        <v>165</v>
      </c>
      <c r="L142" s="285"/>
      <c r="M142" s="286" t="s">
        <v>19</v>
      </c>
      <c r="N142" s="287" t="s">
        <v>47</v>
      </c>
      <c r="O142" s="87"/>
      <c r="P142" s="238">
        <f>O142*H142</f>
        <v>0</v>
      </c>
      <c r="Q142" s="238">
        <v>9.0000000000000006E-05</v>
      </c>
      <c r="R142" s="238">
        <f>Q142*H142</f>
        <v>0.0028800000000000002</v>
      </c>
      <c r="S142" s="238">
        <v>0</v>
      </c>
      <c r="T142" s="239">
        <f>S142*H142</f>
        <v>0</v>
      </c>
      <c r="U142" s="41"/>
      <c r="V142" s="41"/>
      <c r="W142" s="41"/>
      <c r="X142" s="41"/>
      <c r="Y142" s="41"/>
      <c r="Z142" s="41"/>
      <c r="AA142" s="41"/>
      <c r="AB142" s="41"/>
      <c r="AC142" s="41"/>
      <c r="AD142" s="41"/>
      <c r="AE142" s="41"/>
      <c r="AR142" s="240" t="s">
        <v>394</v>
      </c>
      <c r="AT142" s="240" t="s">
        <v>186</v>
      </c>
      <c r="AU142" s="240" t="s">
        <v>152</v>
      </c>
      <c r="AY142" s="20" t="s">
        <v>151</v>
      </c>
      <c r="BE142" s="241">
        <f>IF(N142="základní",J142,0)</f>
        <v>0</v>
      </c>
      <c r="BF142" s="241">
        <f>IF(N142="snížená",J142,0)</f>
        <v>0</v>
      </c>
      <c r="BG142" s="241">
        <f>IF(N142="zákl. přenesená",J142,0)</f>
        <v>0</v>
      </c>
      <c r="BH142" s="241">
        <f>IF(N142="sníž. přenesená",J142,0)</f>
        <v>0</v>
      </c>
      <c r="BI142" s="241">
        <f>IF(N142="nulová",J142,0)</f>
        <v>0</v>
      </c>
      <c r="BJ142" s="20" t="s">
        <v>83</v>
      </c>
      <c r="BK142" s="241">
        <f>ROUND(I142*H142,2)</f>
        <v>0</v>
      </c>
      <c r="BL142" s="20" t="s">
        <v>266</v>
      </c>
      <c r="BM142" s="240" t="s">
        <v>1996</v>
      </c>
    </row>
    <row r="143" s="13" customFormat="1">
      <c r="A143" s="13"/>
      <c r="B143" s="242"/>
      <c r="C143" s="243"/>
      <c r="D143" s="244" t="s">
        <v>160</v>
      </c>
      <c r="E143" s="245" t="s">
        <v>19</v>
      </c>
      <c r="F143" s="246" t="s">
        <v>1997</v>
      </c>
      <c r="G143" s="243"/>
      <c r="H143" s="247">
        <v>32</v>
      </c>
      <c r="I143" s="248"/>
      <c r="J143" s="243"/>
      <c r="K143" s="243"/>
      <c r="L143" s="249"/>
      <c r="M143" s="250"/>
      <c r="N143" s="251"/>
      <c r="O143" s="251"/>
      <c r="P143" s="251"/>
      <c r="Q143" s="251"/>
      <c r="R143" s="251"/>
      <c r="S143" s="251"/>
      <c r="T143" s="252"/>
      <c r="U143" s="13"/>
      <c r="V143" s="13"/>
      <c r="W143" s="13"/>
      <c r="X143" s="13"/>
      <c r="Y143" s="13"/>
      <c r="Z143" s="13"/>
      <c r="AA143" s="13"/>
      <c r="AB143" s="13"/>
      <c r="AC143" s="13"/>
      <c r="AD143" s="13"/>
      <c r="AE143" s="13"/>
      <c r="AT143" s="253" t="s">
        <v>160</v>
      </c>
      <c r="AU143" s="253" t="s">
        <v>152</v>
      </c>
      <c r="AV143" s="13" t="s">
        <v>86</v>
      </c>
      <c r="AW143" s="13" t="s">
        <v>37</v>
      </c>
      <c r="AX143" s="13" t="s">
        <v>83</v>
      </c>
      <c r="AY143" s="253" t="s">
        <v>151</v>
      </c>
    </row>
    <row r="144" s="2" customFormat="1" ht="16.5" customHeight="1">
      <c r="A144" s="41"/>
      <c r="B144" s="42"/>
      <c r="C144" s="278" t="s">
        <v>349</v>
      </c>
      <c r="D144" s="278" t="s">
        <v>186</v>
      </c>
      <c r="E144" s="279" t="s">
        <v>1998</v>
      </c>
      <c r="F144" s="280" t="s">
        <v>1999</v>
      </c>
      <c r="G144" s="281" t="s">
        <v>164</v>
      </c>
      <c r="H144" s="282">
        <v>24</v>
      </c>
      <c r="I144" s="283"/>
      <c r="J144" s="284">
        <f>ROUND(I144*H144,2)</f>
        <v>0</v>
      </c>
      <c r="K144" s="280" t="s">
        <v>19</v>
      </c>
      <c r="L144" s="285"/>
      <c r="M144" s="286" t="s">
        <v>19</v>
      </c>
      <c r="N144" s="287" t="s">
        <v>47</v>
      </c>
      <c r="O144" s="87"/>
      <c r="P144" s="238">
        <f>O144*H144</f>
        <v>0</v>
      </c>
      <c r="Q144" s="238">
        <v>0.00019000000000000001</v>
      </c>
      <c r="R144" s="238">
        <f>Q144*H144</f>
        <v>0.0045599999999999998</v>
      </c>
      <c r="S144" s="238">
        <v>0</v>
      </c>
      <c r="T144" s="239">
        <f>S144*H144</f>
        <v>0</v>
      </c>
      <c r="U144" s="41"/>
      <c r="V144" s="41"/>
      <c r="W144" s="41"/>
      <c r="X144" s="41"/>
      <c r="Y144" s="41"/>
      <c r="Z144" s="41"/>
      <c r="AA144" s="41"/>
      <c r="AB144" s="41"/>
      <c r="AC144" s="41"/>
      <c r="AD144" s="41"/>
      <c r="AE144" s="41"/>
      <c r="AR144" s="240" t="s">
        <v>394</v>
      </c>
      <c r="AT144" s="240" t="s">
        <v>186</v>
      </c>
      <c r="AU144" s="240" t="s">
        <v>152</v>
      </c>
      <c r="AY144" s="20" t="s">
        <v>151</v>
      </c>
      <c r="BE144" s="241">
        <f>IF(N144="základní",J144,0)</f>
        <v>0</v>
      </c>
      <c r="BF144" s="241">
        <f>IF(N144="snížená",J144,0)</f>
        <v>0</v>
      </c>
      <c r="BG144" s="241">
        <f>IF(N144="zákl. přenesená",J144,0)</f>
        <v>0</v>
      </c>
      <c r="BH144" s="241">
        <f>IF(N144="sníž. přenesená",J144,0)</f>
        <v>0</v>
      </c>
      <c r="BI144" s="241">
        <f>IF(N144="nulová",J144,0)</f>
        <v>0</v>
      </c>
      <c r="BJ144" s="20" t="s">
        <v>83</v>
      </c>
      <c r="BK144" s="241">
        <f>ROUND(I144*H144,2)</f>
        <v>0</v>
      </c>
      <c r="BL144" s="20" t="s">
        <v>266</v>
      </c>
      <c r="BM144" s="240" t="s">
        <v>2000</v>
      </c>
    </row>
    <row r="145" s="13" customFormat="1">
      <c r="A145" s="13"/>
      <c r="B145" s="242"/>
      <c r="C145" s="243"/>
      <c r="D145" s="244" t="s">
        <v>160</v>
      </c>
      <c r="E145" s="245" t="s">
        <v>19</v>
      </c>
      <c r="F145" s="246" t="s">
        <v>2001</v>
      </c>
      <c r="G145" s="243"/>
      <c r="H145" s="247">
        <v>24</v>
      </c>
      <c r="I145" s="248"/>
      <c r="J145" s="243"/>
      <c r="K145" s="243"/>
      <c r="L145" s="249"/>
      <c r="M145" s="250"/>
      <c r="N145" s="251"/>
      <c r="O145" s="251"/>
      <c r="P145" s="251"/>
      <c r="Q145" s="251"/>
      <c r="R145" s="251"/>
      <c r="S145" s="251"/>
      <c r="T145" s="252"/>
      <c r="U145" s="13"/>
      <c r="V145" s="13"/>
      <c r="W145" s="13"/>
      <c r="X145" s="13"/>
      <c r="Y145" s="13"/>
      <c r="Z145" s="13"/>
      <c r="AA145" s="13"/>
      <c r="AB145" s="13"/>
      <c r="AC145" s="13"/>
      <c r="AD145" s="13"/>
      <c r="AE145" s="13"/>
      <c r="AT145" s="253" t="s">
        <v>160</v>
      </c>
      <c r="AU145" s="253" t="s">
        <v>152</v>
      </c>
      <c r="AV145" s="13" t="s">
        <v>86</v>
      </c>
      <c r="AW145" s="13" t="s">
        <v>37</v>
      </c>
      <c r="AX145" s="13" t="s">
        <v>83</v>
      </c>
      <c r="AY145" s="253" t="s">
        <v>151</v>
      </c>
    </row>
    <row r="146" s="2" customFormat="1" ht="16.5" customHeight="1">
      <c r="A146" s="41"/>
      <c r="B146" s="42"/>
      <c r="C146" s="278" t="s">
        <v>356</v>
      </c>
      <c r="D146" s="278" t="s">
        <v>186</v>
      </c>
      <c r="E146" s="279" t="s">
        <v>2002</v>
      </c>
      <c r="F146" s="280" t="s">
        <v>2003</v>
      </c>
      <c r="G146" s="281" t="s">
        <v>164</v>
      </c>
      <c r="H146" s="282">
        <v>3</v>
      </c>
      <c r="I146" s="283"/>
      <c r="J146" s="284">
        <f>ROUND(I146*H146,2)</f>
        <v>0</v>
      </c>
      <c r="K146" s="280" t="s">
        <v>165</v>
      </c>
      <c r="L146" s="285"/>
      <c r="M146" s="286" t="s">
        <v>19</v>
      </c>
      <c r="N146" s="287" t="s">
        <v>47</v>
      </c>
      <c r="O146" s="87"/>
      <c r="P146" s="238">
        <f>O146*H146</f>
        <v>0</v>
      </c>
      <c r="Q146" s="238">
        <v>0.00064000000000000005</v>
      </c>
      <c r="R146" s="238">
        <f>Q146*H146</f>
        <v>0.0019200000000000003</v>
      </c>
      <c r="S146" s="238">
        <v>0</v>
      </c>
      <c r="T146" s="239">
        <f>S146*H146</f>
        <v>0</v>
      </c>
      <c r="U146" s="41"/>
      <c r="V146" s="41"/>
      <c r="W146" s="41"/>
      <c r="X146" s="41"/>
      <c r="Y146" s="41"/>
      <c r="Z146" s="41"/>
      <c r="AA146" s="41"/>
      <c r="AB146" s="41"/>
      <c r="AC146" s="41"/>
      <c r="AD146" s="41"/>
      <c r="AE146" s="41"/>
      <c r="AR146" s="240" t="s">
        <v>394</v>
      </c>
      <c r="AT146" s="240" t="s">
        <v>186</v>
      </c>
      <c r="AU146" s="240" t="s">
        <v>152</v>
      </c>
      <c r="AY146" s="20" t="s">
        <v>151</v>
      </c>
      <c r="BE146" s="241">
        <f>IF(N146="základní",J146,0)</f>
        <v>0</v>
      </c>
      <c r="BF146" s="241">
        <f>IF(N146="snížená",J146,0)</f>
        <v>0</v>
      </c>
      <c r="BG146" s="241">
        <f>IF(N146="zákl. přenesená",J146,0)</f>
        <v>0</v>
      </c>
      <c r="BH146" s="241">
        <f>IF(N146="sníž. přenesená",J146,0)</f>
        <v>0</v>
      </c>
      <c r="BI146" s="241">
        <f>IF(N146="nulová",J146,0)</f>
        <v>0</v>
      </c>
      <c r="BJ146" s="20" t="s">
        <v>83</v>
      </c>
      <c r="BK146" s="241">
        <f>ROUND(I146*H146,2)</f>
        <v>0</v>
      </c>
      <c r="BL146" s="20" t="s">
        <v>266</v>
      </c>
      <c r="BM146" s="240" t="s">
        <v>2004</v>
      </c>
    </row>
    <row r="147" s="13" customFormat="1">
      <c r="A147" s="13"/>
      <c r="B147" s="242"/>
      <c r="C147" s="243"/>
      <c r="D147" s="244" t="s">
        <v>160</v>
      </c>
      <c r="E147" s="245" t="s">
        <v>19</v>
      </c>
      <c r="F147" s="246" t="s">
        <v>1978</v>
      </c>
      <c r="G147" s="243"/>
      <c r="H147" s="247">
        <v>3</v>
      </c>
      <c r="I147" s="248"/>
      <c r="J147" s="243"/>
      <c r="K147" s="243"/>
      <c r="L147" s="249"/>
      <c r="M147" s="250"/>
      <c r="N147" s="251"/>
      <c r="O147" s="251"/>
      <c r="P147" s="251"/>
      <c r="Q147" s="251"/>
      <c r="R147" s="251"/>
      <c r="S147" s="251"/>
      <c r="T147" s="252"/>
      <c r="U147" s="13"/>
      <c r="V147" s="13"/>
      <c r="W147" s="13"/>
      <c r="X147" s="13"/>
      <c r="Y147" s="13"/>
      <c r="Z147" s="13"/>
      <c r="AA147" s="13"/>
      <c r="AB147" s="13"/>
      <c r="AC147" s="13"/>
      <c r="AD147" s="13"/>
      <c r="AE147" s="13"/>
      <c r="AT147" s="253" t="s">
        <v>160</v>
      </c>
      <c r="AU147" s="253" t="s">
        <v>152</v>
      </c>
      <c r="AV147" s="13" t="s">
        <v>86</v>
      </c>
      <c r="AW147" s="13" t="s">
        <v>37</v>
      </c>
      <c r="AX147" s="13" t="s">
        <v>83</v>
      </c>
      <c r="AY147" s="253" t="s">
        <v>151</v>
      </c>
    </row>
    <row r="148" s="2" customFormat="1" ht="16.5" customHeight="1">
      <c r="A148" s="41"/>
      <c r="B148" s="42"/>
      <c r="C148" s="278" t="s">
        <v>362</v>
      </c>
      <c r="D148" s="278" t="s">
        <v>186</v>
      </c>
      <c r="E148" s="279" t="s">
        <v>2005</v>
      </c>
      <c r="F148" s="280" t="s">
        <v>2006</v>
      </c>
      <c r="G148" s="281" t="s">
        <v>1764</v>
      </c>
      <c r="H148" s="282">
        <v>38</v>
      </c>
      <c r="I148" s="283"/>
      <c r="J148" s="284">
        <f>ROUND(I148*H148,2)</f>
        <v>0</v>
      </c>
      <c r="K148" s="280" t="s">
        <v>19</v>
      </c>
      <c r="L148" s="285"/>
      <c r="M148" s="286" t="s">
        <v>19</v>
      </c>
      <c r="N148" s="287" t="s">
        <v>47</v>
      </c>
      <c r="O148" s="87"/>
      <c r="P148" s="238">
        <f>O148*H148</f>
        <v>0</v>
      </c>
      <c r="Q148" s="238">
        <v>0</v>
      </c>
      <c r="R148" s="238">
        <f>Q148*H148</f>
        <v>0</v>
      </c>
      <c r="S148" s="238">
        <v>0</v>
      </c>
      <c r="T148" s="239">
        <f>S148*H148</f>
        <v>0</v>
      </c>
      <c r="U148" s="41"/>
      <c r="V148" s="41"/>
      <c r="W148" s="41"/>
      <c r="X148" s="41"/>
      <c r="Y148" s="41"/>
      <c r="Z148" s="41"/>
      <c r="AA148" s="41"/>
      <c r="AB148" s="41"/>
      <c r="AC148" s="41"/>
      <c r="AD148" s="41"/>
      <c r="AE148" s="41"/>
      <c r="AR148" s="240" t="s">
        <v>394</v>
      </c>
      <c r="AT148" s="240" t="s">
        <v>186</v>
      </c>
      <c r="AU148" s="240" t="s">
        <v>152</v>
      </c>
      <c r="AY148" s="20" t="s">
        <v>151</v>
      </c>
      <c r="BE148" s="241">
        <f>IF(N148="základní",J148,0)</f>
        <v>0</v>
      </c>
      <c r="BF148" s="241">
        <f>IF(N148="snížená",J148,0)</f>
        <v>0</v>
      </c>
      <c r="BG148" s="241">
        <f>IF(N148="zákl. přenesená",J148,0)</f>
        <v>0</v>
      </c>
      <c r="BH148" s="241">
        <f>IF(N148="sníž. přenesená",J148,0)</f>
        <v>0</v>
      </c>
      <c r="BI148" s="241">
        <f>IF(N148="nulová",J148,0)</f>
        <v>0</v>
      </c>
      <c r="BJ148" s="20" t="s">
        <v>83</v>
      </c>
      <c r="BK148" s="241">
        <f>ROUND(I148*H148,2)</f>
        <v>0</v>
      </c>
      <c r="BL148" s="20" t="s">
        <v>266</v>
      </c>
      <c r="BM148" s="240" t="s">
        <v>2007</v>
      </c>
    </row>
    <row r="149" s="13" customFormat="1">
      <c r="A149" s="13"/>
      <c r="B149" s="242"/>
      <c r="C149" s="243"/>
      <c r="D149" s="244" t="s">
        <v>160</v>
      </c>
      <c r="E149" s="245" t="s">
        <v>19</v>
      </c>
      <c r="F149" s="246" t="s">
        <v>2008</v>
      </c>
      <c r="G149" s="243"/>
      <c r="H149" s="247">
        <v>38</v>
      </c>
      <c r="I149" s="248"/>
      <c r="J149" s="243"/>
      <c r="K149" s="243"/>
      <c r="L149" s="249"/>
      <c r="M149" s="250"/>
      <c r="N149" s="251"/>
      <c r="O149" s="251"/>
      <c r="P149" s="251"/>
      <c r="Q149" s="251"/>
      <c r="R149" s="251"/>
      <c r="S149" s="251"/>
      <c r="T149" s="252"/>
      <c r="U149" s="13"/>
      <c r="V149" s="13"/>
      <c r="W149" s="13"/>
      <c r="X149" s="13"/>
      <c r="Y149" s="13"/>
      <c r="Z149" s="13"/>
      <c r="AA149" s="13"/>
      <c r="AB149" s="13"/>
      <c r="AC149" s="13"/>
      <c r="AD149" s="13"/>
      <c r="AE149" s="13"/>
      <c r="AT149" s="253" t="s">
        <v>160</v>
      </c>
      <c r="AU149" s="253" t="s">
        <v>152</v>
      </c>
      <c r="AV149" s="13" t="s">
        <v>86</v>
      </c>
      <c r="AW149" s="13" t="s">
        <v>37</v>
      </c>
      <c r="AX149" s="13" t="s">
        <v>83</v>
      </c>
      <c r="AY149" s="253" t="s">
        <v>151</v>
      </c>
    </row>
    <row r="150" s="2" customFormat="1" ht="16.5" customHeight="1">
      <c r="A150" s="41"/>
      <c r="B150" s="42"/>
      <c r="C150" s="278" t="s">
        <v>371</v>
      </c>
      <c r="D150" s="278" t="s">
        <v>186</v>
      </c>
      <c r="E150" s="279" t="s">
        <v>2009</v>
      </c>
      <c r="F150" s="280" t="s">
        <v>2010</v>
      </c>
      <c r="G150" s="281" t="s">
        <v>242</v>
      </c>
      <c r="H150" s="282">
        <v>65</v>
      </c>
      <c r="I150" s="283"/>
      <c r="J150" s="284">
        <f>ROUND(I150*H150,2)</f>
        <v>0</v>
      </c>
      <c r="K150" s="280" t="s">
        <v>165</v>
      </c>
      <c r="L150" s="285"/>
      <c r="M150" s="286" t="s">
        <v>19</v>
      </c>
      <c r="N150" s="287" t="s">
        <v>47</v>
      </c>
      <c r="O150" s="87"/>
      <c r="P150" s="238">
        <f>O150*H150</f>
        <v>0</v>
      </c>
      <c r="Q150" s="238">
        <v>0.00010000000000000001</v>
      </c>
      <c r="R150" s="238">
        <f>Q150*H150</f>
        <v>0.0065000000000000006</v>
      </c>
      <c r="S150" s="238">
        <v>0</v>
      </c>
      <c r="T150" s="239">
        <f>S150*H150</f>
        <v>0</v>
      </c>
      <c r="U150" s="41"/>
      <c r="V150" s="41"/>
      <c r="W150" s="41"/>
      <c r="X150" s="41"/>
      <c r="Y150" s="41"/>
      <c r="Z150" s="41"/>
      <c r="AA150" s="41"/>
      <c r="AB150" s="41"/>
      <c r="AC150" s="41"/>
      <c r="AD150" s="41"/>
      <c r="AE150" s="41"/>
      <c r="AR150" s="240" t="s">
        <v>394</v>
      </c>
      <c r="AT150" s="240" t="s">
        <v>186</v>
      </c>
      <c r="AU150" s="240" t="s">
        <v>152</v>
      </c>
      <c r="AY150" s="20" t="s">
        <v>151</v>
      </c>
      <c r="BE150" s="241">
        <f>IF(N150="základní",J150,0)</f>
        <v>0</v>
      </c>
      <c r="BF150" s="241">
        <f>IF(N150="snížená",J150,0)</f>
        <v>0</v>
      </c>
      <c r="BG150" s="241">
        <f>IF(N150="zákl. přenesená",J150,0)</f>
        <v>0</v>
      </c>
      <c r="BH150" s="241">
        <f>IF(N150="sníž. přenesená",J150,0)</f>
        <v>0</v>
      </c>
      <c r="BI150" s="241">
        <f>IF(N150="nulová",J150,0)</f>
        <v>0</v>
      </c>
      <c r="BJ150" s="20" t="s">
        <v>83</v>
      </c>
      <c r="BK150" s="241">
        <f>ROUND(I150*H150,2)</f>
        <v>0</v>
      </c>
      <c r="BL150" s="20" t="s">
        <v>266</v>
      </c>
      <c r="BM150" s="240" t="s">
        <v>2011</v>
      </c>
    </row>
    <row r="151" s="13" customFormat="1">
      <c r="A151" s="13"/>
      <c r="B151" s="242"/>
      <c r="C151" s="243"/>
      <c r="D151" s="244" t="s">
        <v>160</v>
      </c>
      <c r="E151" s="245" t="s">
        <v>19</v>
      </c>
      <c r="F151" s="246" t="s">
        <v>2012</v>
      </c>
      <c r="G151" s="243"/>
      <c r="H151" s="247">
        <v>65</v>
      </c>
      <c r="I151" s="248"/>
      <c r="J151" s="243"/>
      <c r="K151" s="243"/>
      <c r="L151" s="249"/>
      <c r="M151" s="250"/>
      <c r="N151" s="251"/>
      <c r="O151" s="251"/>
      <c r="P151" s="251"/>
      <c r="Q151" s="251"/>
      <c r="R151" s="251"/>
      <c r="S151" s="251"/>
      <c r="T151" s="252"/>
      <c r="U151" s="13"/>
      <c r="V151" s="13"/>
      <c r="W151" s="13"/>
      <c r="X151" s="13"/>
      <c r="Y151" s="13"/>
      <c r="Z151" s="13"/>
      <c r="AA151" s="13"/>
      <c r="AB151" s="13"/>
      <c r="AC151" s="13"/>
      <c r="AD151" s="13"/>
      <c r="AE151" s="13"/>
      <c r="AT151" s="253" t="s">
        <v>160</v>
      </c>
      <c r="AU151" s="253" t="s">
        <v>152</v>
      </c>
      <c r="AV151" s="13" t="s">
        <v>86</v>
      </c>
      <c r="AW151" s="13" t="s">
        <v>37</v>
      </c>
      <c r="AX151" s="13" t="s">
        <v>83</v>
      </c>
      <c r="AY151" s="253" t="s">
        <v>151</v>
      </c>
    </row>
    <row r="152" s="2" customFormat="1" ht="16.5" customHeight="1">
      <c r="A152" s="41"/>
      <c r="B152" s="42"/>
      <c r="C152" s="278" t="s">
        <v>376</v>
      </c>
      <c r="D152" s="278" t="s">
        <v>186</v>
      </c>
      <c r="E152" s="279" t="s">
        <v>2013</v>
      </c>
      <c r="F152" s="280" t="s">
        <v>2014</v>
      </c>
      <c r="G152" s="281" t="s">
        <v>242</v>
      </c>
      <c r="H152" s="282">
        <v>46</v>
      </c>
      <c r="I152" s="283"/>
      <c r="J152" s="284">
        <f>ROUND(I152*H152,2)</f>
        <v>0</v>
      </c>
      <c r="K152" s="280" t="s">
        <v>19</v>
      </c>
      <c r="L152" s="285"/>
      <c r="M152" s="286" t="s">
        <v>19</v>
      </c>
      <c r="N152" s="287" t="s">
        <v>47</v>
      </c>
      <c r="O152" s="87"/>
      <c r="P152" s="238">
        <f>O152*H152</f>
        <v>0</v>
      </c>
      <c r="Q152" s="238">
        <v>0</v>
      </c>
      <c r="R152" s="238">
        <f>Q152*H152</f>
        <v>0</v>
      </c>
      <c r="S152" s="238">
        <v>0</v>
      </c>
      <c r="T152" s="239">
        <f>S152*H152</f>
        <v>0</v>
      </c>
      <c r="U152" s="41"/>
      <c r="V152" s="41"/>
      <c r="W152" s="41"/>
      <c r="X152" s="41"/>
      <c r="Y152" s="41"/>
      <c r="Z152" s="41"/>
      <c r="AA152" s="41"/>
      <c r="AB152" s="41"/>
      <c r="AC152" s="41"/>
      <c r="AD152" s="41"/>
      <c r="AE152" s="41"/>
      <c r="AR152" s="240" t="s">
        <v>394</v>
      </c>
      <c r="AT152" s="240" t="s">
        <v>186</v>
      </c>
      <c r="AU152" s="240" t="s">
        <v>152</v>
      </c>
      <c r="AY152" s="20" t="s">
        <v>151</v>
      </c>
      <c r="BE152" s="241">
        <f>IF(N152="základní",J152,0)</f>
        <v>0</v>
      </c>
      <c r="BF152" s="241">
        <f>IF(N152="snížená",J152,0)</f>
        <v>0</v>
      </c>
      <c r="BG152" s="241">
        <f>IF(N152="zákl. přenesená",J152,0)</f>
        <v>0</v>
      </c>
      <c r="BH152" s="241">
        <f>IF(N152="sníž. přenesená",J152,0)</f>
        <v>0</v>
      </c>
      <c r="BI152" s="241">
        <f>IF(N152="nulová",J152,0)</f>
        <v>0</v>
      </c>
      <c r="BJ152" s="20" t="s">
        <v>83</v>
      </c>
      <c r="BK152" s="241">
        <f>ROUND(I152*H152,2)</f>
        <v>0</v>
      </c>
      <c r="BL152" s="20" t="s">
        <v>266</v>
      </c>
      <c r="BM152" s="240" t="s">
        <v>2015</v>
      </c>
    </row>
    <row r="153" s="13" customFormat="1">
      <c r="A153" s="13"/>
      <c r="B153" s="242"/>
      <c r="C153" s="243"/>
      <c r="D153" s="244" t="s">
        <v>160</v>
      </c>
      <c r="E153" s="245" t="s">
        <v>19</v>
      </c>
      <c r="F153" s="246" t="s">
        <v>2016</v>
      </c>
      <c r="G153" s="243"/>
      <c r="H153" s="247">
        <v>46</v>
      </c>
      <c r="I153" s="248"/>
      <c r="J153" s="243"/>
      <c r="K153" s="243"/>
      <c r="L153" s="249"/>
      <c r="M153" s="250"/>
      <c r="N153" s="251"/>
      <c r="O153" s="251"/>
      <c r="P153" s="251"/>
      <c r="Q153" s="251"/>
      <c r="R153" s="251"/>
      <c r="S153" s="251"/>
      <c r="T153" s="252"/>
      <c r="U153" s="13"/>
      <c r="V153" s="13"/>
      <c r="W153" s="13"/>
      <c r="X153" s="13"/>
      <c r="Y153" s="13"/>
      <c r="Z153" s="13"/>
      <c r="AA153" s="13"/>
      <c r="AB153" s="13"/>
      <c r="AC153" s="13"/>
      <c r="AD153" s="13"/>
      <c r="AE153" s="13"/>
      <c r="AT153" s="253" t="s">
        <v>160</v>
      </c>
      <c r="AU153" s="253" t="s">
        <v>152</v>
      </c>
      <c r="AV153" s="13" t="s">
        <v>86</v>
      </c>
      <c r="AW153" s="13" t="s">
        <v>37</v>
      </c>
      <c r="AX153" s="13" t="s">
        <v>83</v>
      </c>
      <c r="AY153" s="253" t="s">
        <v>151</v>
      </c>
    </row>
    <row r="154" s="2" customFormat="1" ht="16.5" customHeight="1">
      <c r="A154" s="41"/>
      <c r="B154" s="42"/>
      <c r="C154" s="278" t="s">
        <v>381</v>
      </c>
      <c r="D154" s="278" t="s">
        <v>186</v>
      </c>
      <c r="E154" s="279" t="s">
        <v>2017</v>
      </c>
      <c r="F154" s="280" t="s">
        <v>2018</v>
      </c>
      <c r="G154" s="281" t="s">
        <v>242</v>
      </c>
      <c r="H154" s="282">
        <v>56</v>
      </c>
      <c r="I154" s="283"/>
      <c r="J154" s="284">
        <f>ROUND(I154*H154,2)</f>
        <v>0</v>
      </c>
      <c r="K154" s="280" t="s">
        <v>19</v>
      </c>
      <c r="L154" s="285"/>
      <c r="M154" s="286" t="s">
        <v>19</v>
      </c>
      <c r="N154" s="287" t="s">
        <v>47</v>
      </c>
      <c r="O154" s="87"/>
      <c r="P154" s="238">
        <f>O154*H154</f>
        <v>0</v>
      </c>
      <c r="Q154" s="238">
        <v>0</v>
      </c>
      <c r="R154" s="238">
        <f>Q154*H154</f>
        <v>0</v>
      </c>
      <c r="S154" s="238">
        <v>0</v>
      </c>
      <c r="T154" s="239">
        <f>S154*H154</f>
        <v>0</v>
      </c>
      <c r="U154" s="41"/>
      <c r="V154" s="41"/>
      <c r="W154" s="41"/>
      <c r="X154" s="41"/>
      <c r="Y154" s="41"/>
      <c r="Z154" s="41"/>
      <c r="AA154" s="41"/>
      <c r="AB154" s="41"/>
      <c r="AC154" s="41"/>
      <c r="AD154" s="41"/>
      <c r="AE154" s="41"/>
      <c r="AR154" s="240" t="s">
        <v>394</v>
      </c>
      <c r="AT154" s="240" t="s">
        <v>186</v>
      </c>
      <c r="AU154" s="240" t="s">
        <v>152</v>
      </c>
      <c r="AY154" s="20" t="s">
        <v>151</v>
      </c>
      <c r="BE154" s="241">
        <f>IF(N154="základní",J154,0)</f>
        <v>0</v>
      </c>
      <c r="BF154" s="241">
        <f>IF(N154="snížená",J154,0)</f>
        <v>0</v>
      </c>
      <c r="BG154" s="241">
        <f>IF(N154="zákl. přenesená",J154,0)</f>
        <v>0</v>
      </c>
      <c r="BH154" s="241">
        <f>IF(N154="sníž. přenesená",J154,0)</f>
        <v>0</v>
      </c>
      <c r="BI154" s="241">
        <f>IF(N154="nulová",J154,0)</f>
        <v>0</v>
      </c>
      <c r="BJ154" s="20" t="s">
        <v>83</v>
      </c>
      <c r="BK154" s="241">
        <f>ROUND(I154*H154,2)</f>
        <v>0</v>
      </c>
      <c r="BL154" s="20" t="s">
        <v>266</v>
      </c>
      <c r="BM154" s="240" t="s">
        <v>2019</v>
      </c>
    </row>
    <row r="155" s="13" customFormat="1">
      <c r="A155" s="13"/>
      <c r="B155" s="242"/>
      <c r="C155" s="243"/>
      <c r="D155" s="244" t="s">
        <v>160</v>
      </c>
      <c r="E155" s="245" t="s">
        <v>19</v>
      </c>
      <c r="F155" s="246" t="s">
        <v>2020</v>
      </c>
      <c r="G155" s="243"/>
      <c r="H155" s="247">
        <v>56</v>
      </c>
      <c r="I155" s="248"/>
      <c r="J155" s="243"/>
      <c r="K155" s="243"/>
      <c r="L155" s="249"/>
      <c r="M155" s="250"/>
      <c r="N155" s="251"/>
      <c r="O155" s="251"/>
      <c r="P155" s="251"/>
      <c r="Q155" s="251"/>
      <c r="R155" s="251"/>
      <c r="S155" s="251"/>
      <c r="T155" s="252"/>
      <c r="U155" s="13"/>
      <c r="V155" s="13"/>
      <c r="W155" s="13"/>
      <c r="X155" s="13"/>
      <c r="Y155" s="13"/>
      <c r="Z155" s="13"/>
      <c r="AA155" s="13"/>
      <c r="AB155" s="13"/>
      <c r="AC155" s="13"/>
      <c r="AD155" s="13"/>
      <c r="AE155" s="13"/>
      <c r="AT155" s="253" t="s">
        <v>160</v>
      </c>
      <c r="AU155" s="253" t="s">
        <v>152</v>
      </c>
      <c r="AV155" s="13" t="s">
        <v>86</v>
      </c>
      <c r="AW155" s="13" t="s">
        <v>37</v>
      </c>
      <c r="AX155" s="13" t="s">
        <v>83</v>
      </c>
      <c r="AY155" s="253" t="s">
        <v>151</v>
      </c>
    </row>
    <row r="156" s="2" customFormat="1" ht="16.5" customHeight="1">
      <c r="A156" s="41"/>
      <c r="B156" s="42"/>
      <c r="C156" s="278" t="s">
        <v>385</v>
      </c>
      <c r="D156" s="278" t="s">
        <v>186</v>
      </c>
      <c r="E156" s="279" t="s">
        <v>2021</v>
      </c>
      <c r="F156" s="280" t="s">
        <v>2022</v>
      </c>
      <c r="G156" s="281" t="s">
        <v>242</v>
      </c>
      <c r="H156" s="282">
        <v>10</v>
      </c>
      <c r="I156" s="283"/>
      <c r="J156" s="284">
        <f>ROUND(I156*H156,2)</f>
        <v>0</v>
      </c>
      <c r="K156" s="280" t="s">
        <v>19</v>
      </c>
      <c r="L156" s="285"/>
      <c r="M156" s="286" t="s">
        <v>19</v>
      </c>
      <c r="N156" s="287" t="s">
        <v>47</v>
      </c>
      <c r="O156" s="87"/>
      <c r="P156" s="238">
        <f>O156*H156</f>
        <v>0</v>
      </c>
      <c r="Q156" s="238">
        <v>0</v>
      </c>
      <c r="R156" s="238">
        <f>Q156*H156</f>
        <v>0</v>
      </c>
      <c r="S156" s="238">
        <v>0</v>
      </c>
      <c r="T156" s="239">
        <f>S156*H156</f>
        <v>0</v>
      </c>
      <c r="U156" s="41"/>
      <c r="V156" s="41"/>
      <c r="W156" s="41"/>
      <c r="X156" s="41"/>
      <c r="Y156" s="41"/>
      <c r="Z156" s="41"/>
      <c r="AA156" s="41"/>
      <c r="AB156" s="41"/>
      <c r="AC156" s="41"/>
      <c r="AD156" s="41"/>
      <c r="AE156" s="41"/>
      <c r="AR156" s="240" t="s">
        <v>394</v>
      </c>
      <c r="AT156" s="240" t="s">
        <v>186</v>
      </c>
      <c r="AU156" s="240" t="s">
        <v>152</v>
      </c>
      <c r="AY156" s="20" t="s">
        <v>151</v>
      </c>
      <c r="BE156" s="241">
        <f>IF(N156="základní",J156,0)</f>
        <v>0</v>
      </c>
      <c r="BF156" s="241">
        <f>IF(N156="snížená",J156,0)</f>
        <v>0</v>
      </c>
      <c r="BG156" s="241">
        <f>IF(N156="zákl. přenesená",J156,0)</f>
        <v>0</v>
      </c>
      <c r="BH156" s="241">
        <f>IF(N156="sníž. přenesená",J156,0)</f>
        <v>0</v>
      </c>
      <c r="BI156" s="241">
        <f>IF(N156="nulová",J156,0)</f>
        <v>0</v>
      </c>
      <c r="BJ156" s="20" t="s">
        <v>83</v>
      </c>
      <c r="BK156" s="241">
        <f>ROUND(I156*H156,2)</f>
        <v>0</v>
      </c>
      <c r="BL156" s="20" t="s">
        <v>266</v>
      </c>
      <c r="BM156" s="240" t="s">
        <v>2023</v>
      </c>
    </row>
    <row r="157" s="13" customFormat="1">
      <c r="A157" s="13"/>
      <c r="B157" s="242"/>
      <c r="C157" s="243"/>
      <c r="D157" s="244" t="s">
        <v>160</v>
      </c>
      <c r="E157" s="245" t="s">
        <v>19</v>
      </c>
      <c r="F157" s="246" t="s">
        <v>2024</v>
      </c>
      <c r="G157" s="243"/>
      <c r="H157" s="247">
        <v>10</v>
      </c>
      <c r="I157" s="248"/>
      <c r="J157" s="243"/>
      <c r="K157" s="243"/>
      <c r="L157" s="249"/>
      <c r="M157" s="250"/>
      <c r="N157" s="251"/>
      <c r="O157" s="251"/>
      <c r="P157" s="251"/>
      <c r="Q157" s="251"/>
      <c r="R157" s="251"/>
      <c r="S157" s="251"/>
      <c r="T157" s="252"/>
      <c r="U157" s="13"/>
      <c r="V157" s="13"/>
      <c r="W157" s="13"/>
      <c r="X157" s="13"/>
      <c r="Y157" s="13"/>
      <c r="Z157" s="13"/>
      <c r="AA157" s="13"/>
      <c r="AB157" s="13"/>
      <c r="AC157" s="13"/>
      <c r="AD157" s="13"/>
      <c r="AE157" s="13"/>
      <c r="AT157" s="253" t="s">
        <v>160</v>
      </c>
      <c r="AU157" s="253" t="s">
        <v>152</v>
      </c>
      <c r="AV157" s="13" t="s">
        <v>86</v>
      </c>
      <c r="AW157" s="13" t="s">
        <v>37</v>
      </c>
      <c r="AX157" s="13" t="s">
        <v>83</v>
      </c>
      <c r="AY157" s="253" t="s">
        <v>151</v>
      </c>
    </row>
    <row r="158" s="2" customFormat="1" ht="16.5" customHeight="1">
      <c r="A158" s="41"/>
      <c r="B158" s="42"/>
      <c r="C158" s="278" t="s">
        <v>390</v>
      </c>
      <c r="D158" s="278" t="s">
        <v>186</v>
      </c>
      <c r="E158" s="279" t="s">
        <v>2025</v>
      </c>
      <c r="F158" s="280" t="s">
        <v>2026</v>
      </c>
      <c r="G158" s="281" t="s">
        <v>242</v>
      </c>
      <c r="H158" s="282">
        <v>52</v>
      </c>
      <c r="I158" s="283"/>
      <c r="J158" s="284">
        <f>ROUND(I158*H158,2)</f>
        <v>0</v>
      </c>
      <c r="K158" s="280" t="s">
        <v>165</v>
      </c>
      <c r="L158" s="285"/>
      <c r="M158" s="286" t="s">
        <v>19</v>
      </c>
      <c r="N158" s="287" t="s">
        <v>47</v>
      </c>
      <c r="O158" s="87"/>
      <c r="P158" s="238">
        <f>O158*H158</f>
        <v>0</v>
      </c>
      <c r="Q158" s="238">
        <v>6.9999999999999994E-05</v>
      </c>
      <c r="R158" s="238">
        <f>Q158*H158</f>
        <v>0.0036399999999999996</v>
      </c>
      <c r="S158" s="238">
        <v>0</v>
      </c>
      <c r="T158" s="239">
        <f>S158*H158</f>
        <v>0</v>
      </c>
      <c r="U158" s="41"/>
      <c r="V158" s="41"/>
      <c r="W158" s="41"/>
      <c r="X158" s="41"/>
      <c r="Y158" s="41"/>
      <c r="Z158" s="41"/>
      <c r="AA158" s="41"/>
      <c r="AB158" s="41"/>
      <c r="AC158" s="41"/>
      <c r="AD158" s="41"/>
      <c r="AE158" s="41"/>
      <c r="AR158" s="240" t="s">
        <v>394</v>
      </c>
      <c r="AT158" s="240" t="s">
        <v>186</v>
      </c>
      <c r="AU158" s="240" t="s">
        <v>152</v>
      </c>
      <c r="AY158" s="20" t="s">
        <v>151</v>
      </c>
      <c r="BE158" s="241">
        <f>IF(N158="základní",J158,0)</f>
        <v>0</v>
      </c>
      <c r="BF158" s="241">
        <f>IF(N158="snížená",J158,0)</f>
        <v>0</v>
      </c>
      <c r="BG158" s="241">
        <f>IF(N158="zákl. přenesená",J158,0)</f>
        <v>0</v>
      </c>
      <c r="BH158" s="241">
        <f>IF(N158="sníž. přenesená",J158,0)</f>
        <v>0</v>
      </c>
      <c r="BI158" s="241">
        <f>IF(N158="nulová",J158,0)</f>
        <v>0</v>
      </c>
      <c r="BJ158" s="20" t="s">
        <v>83</v>
      </c>
      <c r="BK158" s="241">
        <f>ROUND(I158*H158,2)</f>
        <v>0</v>
      </c>
      <c r="BL158" s="20" t="s">
        <v>266</v>
      </c>
      <c r="BM158" s="240" t="s">
        <v>2027</v>
      </c>
    </row>
    <row r="159" s="13" customFormat="1">
      <c r="A159" s="13"/>
      <c r="B159" s="242"/>
      <c r="C159" s="243"/>
      <c r="D159" s="244" t="s">
        <v>160</v>
      </c>
      <c r="E159" s="245" t="s">
        <v>19</v>
      </c>
      <c r="F159" s="246" t="s">
        <v>2028</v>
      </c>
      <c r="G159" s="243"/>
      <c r="H159" s="247">
        <v>52</v>
      </c>
      <c r="I159" s="248"/>
      <c r="J159" s="243"/>
      <c r="K159" s="243"/>
      <c r="L159" s="249"/>
      <c r="M159" s="250"/>
      <c r="N159" s="251"/>
      <c r="O159" s="251"/>
      <c r="P159" s="251"/>
      <c r="Q159" s="251"/>
      <c r="R159" s="251"/>
      <c r="S159" s="251"/>
      <c r="T159" s="252"/>
      <c r="U159" s="13"/>
      <c r="V159" s="13"/>
      <c r="W159" s="13"/>
      <c r="X159" s="13"/>
      <c r="Y159" s="13"/>
      <c r="Z159" s="13"/>
      <c r="AA159" s="13"/>
      <c r="AB159" s="13"/>
      <c r="AC159" s="13"/>
      <c r="AD159" s="13"/>
      <c r="AE159" s="13"/>
      <c r="AT159" s="253" t="s">
        <v>160</v>
      </c>
      <c r="AU159" s="253" t="s">
        <v>152</v>
      </c>
      <c r="AV159" s="13" t="s">
        <v>86</v>
      </c>
      <c r="AW159" s="13" t="s">
        <v>37</v>
      </c>
      <c r="AX159" s="13" t="s">
        <v>83</v>
      </c>
      <c r="AY159" s="253" t="s">
        <v>151</v>
      </c>
    </row>
    <row r="160" s="2" customFormat="1" ht="16.5" customHeight="1">
      <c r="A160" s="41"/>
      <c r="B160" s="42"/>
      <c r="C160" s="278" t="s">
        <v>394</v>
      </c>
      <c r="D160" s="278" t="s">
        <v>186</v>
      </c>
      <c r="E160" s="279" t="s">
        <v>2029</v>
      </c>
      <c r="F160" s="280" t="s">
        <v>2030</v>
      </c>
      <c r="G160" s="281" t="s">
        <v>242</v>
      </c>
      <c r="H160" s="282">
        <v>37</v>
      </c>
      <c r="I160" s="283"/>
      <c r="J160" s="284">
        <f>ROUND(I160*H160,2)</f>
        <v>0</v>
      </c>
      <c r="K160" s="280" t="s">
        <v>165</v>
      </c>
      <c r="L160" s="285"/>
      <c r="M160" s="286" t="s">
        <v>19</v>
      </c>
      <c r="N160" s="287" t="s">
        <v>47</v>
      </c>
      <c r="O160" s="87"/>
      <c r="P160" s="238">
        <f>O160*H160</f>
        <v>0</v>
      </c>
      <c r="Q160" s="238">
        <v>0.00010000000000000001</v>
      </c>
      <c r="R160" s="238">
        <f>Q160*H160</f>
        <v>0.0037000000000000002</v>
      </c>
      <c r="S160" s="238">
        <v>0</v>
      </c>
      <c r="T160" s="239">
        <f>S160*H160</f>
        <v>0</v>
      </c>
      <c r="U160" s="41"/>
      <c r="V160" s="41"/>
      <c r="W160" s="41"/>
      <c r="X160" s="41"/>
      <c r="Y160" s="41"/>
      <c r="Z160" s="41"/>
      <c r="AA160" s="41"/>
      <c r="AB160" s="41"/>
      <c r="AC160" s="41"/>
      <c r="AD160" s="41"/>
      <c r="AE160" s="41"/>
      <c r="AR160" s="240" t="s">
        <v>394</v>
      </c>
      <c r="AT160" s="240" t="s">
        <v>186</v>
      </c>
      <c r="AU160" s="240" t="s">
        <v>152</v>
      </c>
      <c r="AY160" s="20" t="s">
        <v>151</v>
      </c>
      <c r="BE160" s="241">
        <f>IF(N160="základní",J160,0)</f>
        <v>0</v>
      </c>
      <c r="BF160" s="241">
        <f>IF(N160="snížená",J160,0)</f>
        <v>0</v>
      </c>
      <c r="BG160" s="241">
        <f>IF(N160="zákl. přenesená",J160,0)</f>
        <v>0</v>
      </c>
      <c r="BH160" s="241">
        <f>IF(N160="sníž. přenesená",J160,0)</f>
        <v>0</v>
      </c>
      <c r="BI160" s="241">
        <f>IF(N160="nulová",J160,0)</f>
        <v>0</v>
      </c>
      <c r="BJ160" s="20" t="s">
        <v>83</v>
      </c>
      <c r="BK160" s="241">
        <f>ROUND(I160*H160,2)</f>
        <v>0</v>
      </c>
      <c r="BL160" s="20" t="s">
        <v>266</v>
      </c>
      <c r="BM160" s="240" t="s">
        <v>2031</v>
      </c>
    </row>
    <row r="161" s="13" customFormat="1">
      <c r="A161" s="13"/>
      <c r="B161" s="242"/>
      <c r="C161" s="243"/>
      <c r="D161" s="244" t="s">
        <v>160</v>
      </c>
      <c r="E161" s="245" t="s">
        <v>19</v>
      </c>
      <c r="F161" s="246" t="s">
        <v>2032</v>
      </c>
      <c r="G161" s="243"/>
      <c r="H161" s="247">
        <v>37</v>
      </c>
      <c r="I161" s="248"/>
      <c r="J161" s="243"/>
      <c r="K161" s="243"/>
      <c r="L161" s="249"/>
      <c r="M161" s="250"/>
      <c r="N161" s="251"/>
      <c r="O161" s="251"/>
      <c r="P161" s="251"/>
      <c r="Q161" s="251"/>
      <c r="R161" s="251"/>
      <c r="S161" s="251"/>
      <c r="T161" s="252"/>
      <c r="U161" s="13"/>
      <c r="V161" s="13"/>
      <c r="W161" s="13"/>
      <c r="X161" s="13"/>
      <c r="Y161" s="13"/>
      <c r="Z161" s="13"/>
      <c r="AA161" s="13"/>
      <c r="AB161" s="13"/>
      <c r="AC161" s="13"/>
      <c r="AD161" s="13"/>
      <c r="AE161" s="13"/>
      <c r="AT161" s="253" t="s">
        <v>160</v>
      </c>
      <c r="AU161" s="253" t="s">
        <v>152</v>
      </c>
      <c r="AV161" s="13" t="s">
        <v>86</v>
      </c>
      <c r="AW161" s="13" t="s">
        <v>37</v>
      </c>
      <c r="AX161" s="13" t="s">
        <v>83</v>
      </c>
      <c r="AY161" s="253" t="s">
        <v>151</v>
      </c>
    </row>
    <row r="162" s="2" customFormat="1" ht="24" customHeight="1">
      <c r="A162" s="41"/>
      <c r="B162" s="42"/>
      <c r="C162" s="278" t="s">
        <v>402</v>
      </c>
      <c r="D162" s="278" t="s">
        <v>186</v>
      </c>
      <c r="E162" s="279" t="s">
        <v>2033</v>
      </c>
      <c r="F162" s="280" t="s">
        <v>2034</v>
      </c>
      <c r="G162" s="281" t="s">
        <v>242</v>
      </c>
      <c r="H162" s="282">
        <v>55</v>
      </c>
      <c r="I162" s="283"/>
      <c r="J162" s="284">
        <f>ROUND(I162*H162,2)</f>
        <v>0</v>
      </c>
      <c r="K162" s="280" t="s">
        <v>19</v>
      </c>
      <c r="L162" s="285"/>
      <c r="M162" s="286" t="s">
        <v>19</v>
      </c>
      <c r="N162" s="287" t="s">
        <v>47</v>
      </c>
      <c r="O162" s="87"/>
      <c r="P162" s="238">
        <f>O162*H162</f>
        <v>0</v>
      </c>
      <c r="Q162" s="238">
        <v>0</v>
      </c>
      <c r="R162" s="238">
        <f>Q162*H162</f>
        <v>0</v>
      </c>
      <c r="S162" s="238">
        <v>0</v>
      </c>
      <c r="T162" s="239">
        <f>S162*H162</f>
        <v>0</v>
      </c>
      <c r="U162" s="41"/>
      <c r="V162" s="41"/>
      <c r="W162" s="41"/>
      <c r="X162" s="41"/>
      <c r="Y162" s="41"/>
      <c r="Z162" s="41"/>
      <c r="AA162" s="41"/>
      <c r="AB162" s="41"/>
      <c r="AC162" s="41"/>
      <c r="AD162" s="41"/>
      <c r="AE162" s="41"/>
      <c r="AR162" s="240" t="s">
        <v>394</v>
      </c>
      <c r="AT162" s="240" t="s">
        <v>186</v>
      </c>
      <c r="AU162" s="240" t="s">
        <v>152</v>
      </c>
      <c r="AY162" s="20" t="s">
        <v>151</v>
      </c>
      <c r="BE162" s="241">
        <f>IF(N162="základní",J162,0)</f>
        <v>0</v>
      </c>
      <c r="BF162" s="241">
        <f>IF(N162="snížená",J162,0)</f>
        <v>0</v>
      </c>
      <c r="BG162" s="241">
        <f>IF(N162="zákl. přenesená",J162,0)</f>
        <v>0</v>
      </c>
      <c r="BH162" s="241">
        <f>IF(N162="sníž. přenesená",J162,0)</f>
        <v>0</v>
      </c>
      <c r="BI162" s="241">
        <f>IF(N162="nulová",J162,0)</f>
        <v>0</v>
      </c>
      <c r="BJ162" s="20" t="s">
        <v>83</v>
      </c>
      <c r="BK162" s="241">
        <f>ROUND(I162*H162,2)</f>
        <v>0</v>
      </c>
      <c r="BL162" s="20" t="s">
        <v>266</v>
      </c>
      <c r="BM162" s="240" t="s">
        <v>2035</v>
      </c>
    </row>
    <row r="163" s="13" customFormat="1">
      <c r="A163" s="13"/>
      <c r="B163" s="242"/>
      <c r="C163" s="243"/>
      <c r="D163" s="244" t="s">
        <v>160</v>
      </c>
      <c r="E163" s="245" t="s">
        <v>19</v>
      </c>
      <c r="F163" s="246" t="s">
        <v>2036</v>
      </c>
      <c r="G163" s="243"/>
      <c r="H163" s="247">
        <v>55</v>
      </c>
      <c r="I163" s="248"/>
      <c r="J163" s="243"/>
      <c r="K163" s="243"/>
      <c r="L163" s="249"/>
      <c r="M163" s="250"/>
      <c r="N163" s="251"/>
      <c r="O163" s="251"/>
      <c r="P163" s="251"/>
      <c r="Q163" s="251"/>
      <c r="R163" s="251"/>
      <c r="S163" s="251"/>
      <c r="T163" s="252"/>
      <c r="U163" s="13"/>
      <c r="V163" s="13"/>
      <c r="W163" s="13"/>
      <c r="X163" s="13"/>
      <c r="Y163" s="13"/>
      <c r="Z163" s="13"/>
      <c r="AA163" s="13"/>
      <c r="AB163" s="13"/>
      <c r="AC163" s="13"/>
      <c r="AD163" s="13"/>
      <c r="AE163" s="13"/>
      <c r="AT163" s="253" t="s">
        <v>160</v>
      </c>
      <c r="AU163" s="253" t="s">
        <v>152</v>
      </c>
      <c r="AV163" s="13" t="s">
        <v>86</v>
      </c>
      <c r="AW163" s="13" t="s">
        <v>37</v>
      </c>
      <c r="AX163" s="13" t="s">
        <v>83</v>
      </c>
      <c r="AY163" s="253" t="s">
        <v>151</v>
      </c>
    </row>
    <row r="164" s="2" customFormat="1" ht="16.5" customHeight="1">
      <c r="A164" s="41"/>
      <c r="B164" s="42"/>
      <c r="C164" s="278" t="s">
        <v>407</v>
      </c>
      <c r="D164" s="278" t="s">
        <v>186</v>
      </c>
      <c r="E164" s="279" t="s">
        <v>2037</v>
      </c>
      <c r="F164" s="280" t="s">
        <v>2038</v>
      </c>
      <c r="G164" s="281" t="s">
        <v>1764</v>
      </c>
      <c r="H164" s="282">
        <v>24</v>
      </c>
      <c r="I164" s="283"/>
      <c r="J164" s="284">
        <f>ROUND(I164*H164,2)</f>
        <v>0</v>
      </c>
      <c r="K164" s="280" t="s">
        <v>19</v>
      </c>
      <c r="L164" s="285"/>
      <c r="M164" s="286" t="s">
        <v>19</v>
      </c>
      <c r="N164" s="287" t="s">
        <v>47</v>
      </c>
      <c r="O164" s="87"/>
      <c r="P164" s="238">
        <f>O164*H164</f>
        <v>0</v>
      </c>
      <c r="Q164" s="238">
        <v>0</v>
      </c>
      <c r="R164" s="238">
        <f>Q164*H164</f>
        <v>0</v>
      </c>
      <c r="S164" s="238">
        <v>0</v>
      </c>
      <c r="T164" s="239">
        <f>S164*H164</f>
        <v>0</v>
      </c>
      <c r="U164" s="41"/>
      <c r="V164" s="41"/>
      <c r="W164" s="41"/>
      <c r="X164" s="41"/>
      <c r="Y164" s="41"/>
      <c r="Z164" s="41"/>
      <c r="AA164" s="41"/>
      <c r="AB164" s="41"/>
      <c r="AC164" s="41"/>
      <c r="AD164" s="41"/>
      <c r="AE164" s="41"/>
      <c r="AR164" s="240" t="s">
        <v>394</v>
      </c>
      <c r="AT164" s="240" t="s">
        <v>186</v>
      </c>
      <c r="AU164" s="240" t="s">
        <v>152</v>
      </c>
      <c r="AY164" s="20" t="s">
        <v>151</v>
      </c>
      <c r="BE164" s="241">
        <f>IF(N164="základní",J164,0)</f>
        <v>0</v>
      </c>
      <c r="BF164" s="241">
        <f>IF(N164="snížená",J164,0)</f>
        <v>0</v>
      </c>
      <c r="BG164" s="241">
        <f>IF(N164="zákl. přenesená",J164,0)</f>
        <v>0</v>
      </c>
      <c r="BH164" s="241">
        <f>IF(N164="sníž. přenesená",J164,0)</f>
        <v>0</v>
      </c>
      <c r="BI164" s="241">
        <f>IF(N164="nulová",J164,0)</f>
        <v>0</v>
      </c>
      <c r="BJ164" s="20" t="s">
        <v>83</v>
      </c>
      <c r="BK164" s="241">
        <f>ROUND(I164*H164,2)</f>
        <v>0</v>
      </c>
      <c r="BL164" s="20" t="s">
        <v>266</v>
      </c>
      <c r="BM164" s="240" t="s">
        <v>2039</v>
      </c>
    </row>
    <row r="165" s="13" customFormat="1">
      <c r="A165" s="13"/>
      <c r="B165" s="242"/>
      <c r="C165" s="243"/>
      <c r="D165" s="244" t="s">
        <v>160</v>
      </c>
      <c r="E165" s="245" t="s">
        <v>19</v>
      </c>
      <c r="F165" s="246" t="s">
        <v>2001</v>
      </c>
      <c r="G165" s="243"/>
      <c r="H165" s="247">
        <v>24</v>
      </c>
      <c r="I165" s="248"/>
      <c r="J165" s="243"/>
      <c r="K165" s="243"/>
      <c r="L165" s="249"/>
      <c r="M165" s="250"/>
      <c r="N165" s="251"/>
      <c r="O165" s="251"/>
      <c r="P165" s="251"/>
      <c r="Q165" s="251"/>
      <c r="R165" s="251"/>
      <c r="S165" s="251"/>
      <c r="T165" s="252"/>
      <c r="U165" s="13"/>
      <c r="V165" s="13"/>
      <c r="W165" s="13"/>
      <c r="X165" s="13"/>
      <c r="Y165" s="13"/>
      <c r="Z165" s="13"/>
      <c r="AA165" s="13"/>
      <c r="AB165" s="13"/>
      <c r="AC165" s="13"/>
      <c r="AD165" s="13"/>
      <c r="AE165" s="13"/>
      <c r="AT165" s="253" t="s">
        <v>160</v>
      </c>
      <c r="AU165" s="253" t="s">
        <v>152</v>
      </c>
      <c r="AV165" s="13" t="s">
        <v>86</v>
      </c>
      <c r="AW165" s="13" t="s">
        <v>37</v>
      </c>
      <c r="AX165" s="13" t="s">
        <v>83</v>
      </c>
      <c r="AY165" s="253" t="s">
        <v>151</v>
      </c>
    </row>
    <row r="166" s="2" customFormat="1" ht="16.5" customHeight="1">
      <c r="A166" s="41"/>
      <c r="B166" s="42"/>
      <c r="C166" s="278" t="s">
        <v>412</v>
      </c>
      <c r="D166" s="278" t="s">
        <v>186</v>
      </c>
      <c r="E166" s="279" t="s">
        <v>2040</v>
      </c>
      <c r="F166" s="280" t="s">
        <v>2041</v>
      </c>
      <c r="G166" s="281" t="s">
        <v>1764</v>
      </c>
      <c r="H166" s="282">
        <v>3</v>
      </c>
      <c r="I166" s="283"/>
      <c r="J166" s="284">
        <f>ROUND(I166*H166,2)</f>
        <v>0</v>
      </c>
      <c r="K166" s="280" t="s">
        <v>19</v>
      </c>
      <c r="L166" s="285"/>
      <c r="M166" s="286" t="s">
        <v>19</v>
      </c>
      <c r="N166" s="287" t="s">
        <v>47</v>
      </c>
      <c r="O166" s="87"/>
      <c r="P166" s="238">
        <f>O166*H166</f>
        <v>0</v>
      </c>
      <c r="Q166" s="238">
        <v>0</v>
      </c>
      <c r="R166" s="238">
        <f>Q166*H166</f>
        <v>0</v>
      </c>
      <c r="S166" s="238">
        <v>0</v>
      </c>
      <c r="T166" s="239">
        <f>S166*H166</f>
        <v>0</v>
      </c>
      <c r="U166" s="41"/>
      <c r="V166" s="41"/>
      <c r="W166" s="41"/>
      <c r="X166" s="41"/>
      <c r="Y166" s="41"/>
      <c r="Z166" s="41"/>
      <c r="AA166" s="41"/>
      <c r="AB166" s="41"/>
      <c r="AC166" s="41"/>
      <c r="AD166" s="41"/>
      <c r="AE166" s="41"/>
      <c r="AR166" s="240" t="s">
        <v>394</v>
      </c>
      <c r="AT166" s="240" t="s">
        <v>186</v>
      </c>
      <c r="AU166" s="240" t="s">
        <v>152</v>
      </c>
      <c r="AY166" s="20" t="s">
        <v>151</v>
      </c>
      <c r="BE166" s="241">
        <f>IF(N166="základní",J166,0)</f>
        <v>0</v>
      </c>
      <c r="BF166" s="241">
        <f>IF(N166="snížená",J166,0)</f>
        <v>0</v>
      </c>
      <c r="BG166" s="241">
        <f>IF(N166="zákl. přenesená",J166,0)</f>
        <v>0</v>
      </c>
      <c r="BH166" s="241">
        <f>IF(N166="sníž. přenesená",J166,0)</f>
        <v>0</v>
      </c>
      <c r="BI166" s="241">
        <f>IF(N166="nulová",J166,0)</f>
        <v>0</v>
      </c>
      <c r="BJ166" s="20" t="s">
        <v>83</v>
      </c>
      <c r="BK166" s="241">
        <f>ROUND(I166*H166,2)</f>
        <v>0</v>
      </c>
      <c r="BL166" s="20" t="s">
        <v>266</v>
      </c>
      <c r="BM166" s="240" t="s">
        <v>2042</v>
      </c>
    </row>
    <row r="167" s="13" customFormat="1">
      <c r="A167" s="13"/>
      <c r="B167" s="242"/>
      <c r="C167" s="243"/>
      <c r="D167" s="244" t="s">
        <v>160</v>
      </c>
      <c r="E167" s="245" t="s">
        <v>19</v>
      </c>
      <c r="F167" s="246" t="s">
        <v>1978</v>
      </c>
      <c r="G167" s="243"/>
      <c r="H167" s="247">
        <v>3</v>
      </c>
      <c r="I167" s="248"/>
      <c r="J167" s="243"/>
      <c r="K167" s="243"/>
      <c r="L167" s="249"/>
      <c r="M167" s="250"/>
      <c r="N167" s="251"/>
      <c r="O167" s="251"/>
      <c r="P167" s="251"/>
      <c r="Q167" s="251"/>
      <c r="R167" s="251"/>
      <c r="S167" s="251"/>
      <c r="T167" s="252"/>
      <c r="U167" s="13"/>
      <c r="V167" s="13"/>
      <c r="W167" s="13"/>
      <c r="X167" s="13"/>
      <c r="Y167" s="13"/>
      <c r="Z167" s="13"/>
      <c r="AA167" s="13"/>
      <c r="AB167" s="13"/>
      <c r="AC167" s="13"/>
      <c r="AD167" s="13"/>
      <c r="AE167" s="13"/>
      <c r="AT167" s="253" t="s">
        <v>160</v>
      </c>
      <c r="AU167" s="253" t="s">
        <v>152</v>
      </c>
      <c r="AV167" s="13" t="s">
        <v>86</v>
      </c>
      <c r="AW167" s="13" t="s">
        <v>37</v>
      </c>
      <c r="AX167" s="13" t="s">
        <v>83</v>
      </c>
      <c r="AY167" s="253" t="s">
        <v>151</v>
      </c>
    </row>
    <row r="168" s="2" customFormat="1" ht="16.5" customHeight="1">
      <c r="A168" s="41"/>
      <c r="B168" s="42"/>
      <c r="C168" s="278" t="s">
        <v>418</v>
      </c>
      <c r="D168" s="278" t="s">
        <v>186</v>
      </c>
      <c r="E168" s="279" t="s">
        <v>2043</v>
      </c>
      <c r="F168" s="280" t="s">
        <v>2044</v>
      </c>
      <c r="G168" s="281" t="s">
        <v>1764</v>
      </c>
      <c r="H168" s="282">
        <v>23</v>
      </c>
      <c r="I168" s="283"/>
      <c r="J168" s="284">
        <f>ROUND(I168*H168,2)</f>
        <v>0</v>
      </c>
      <c r="K168" s="280" t="s">
        <v>19</v>
      </c>
      <c r="L168" s="285"/>
      <c r="M168" s="286" t="s">
        <v>19</v>
      </c>
      <c r="N168" s="287" t="s">
        <v>47</v>
      </c>
      <c r="O168" s="87"/>
      <c r="P168" s="238">
        <f>O168*H168</f>
        <v>0</v>
      </c>
      <c r="Q168" s="238">
        <v>0</v>
      </c>
      <c r="R168" s="238">
        <f>Q168*H168</f>
        <v>0</v>
      </c>
      <c r="S168" s="238">
        <v>0</v>
      </c>
      <c r="T168" s="239">
        <f>S168*H168</f>
        <v>0</v>
      </c>
      <c r="U168" s="41"/>
      <c r="V168" s="41"/>
      <c r="W168" s="41"/>
      <c r="X168" s="41"/>
      <c r="Y168" s="41"/>
      <c r="Z168" s="41"/>
      <c r="AA168" s="41"/>
      <c r="AB168" s="41"/>
      <c r="AC168" s="41"/>
      <c r="AD168" s="41"/>
      <c r="AE168" s="41"/>
      <c r="AR168" s="240" t="s">
        <v>394</v>
      </c>
      <c r="AT168" s="240" t="s">
        <v>186</v>
      </c>
      <c r="AU168" s="240" t="s">
        <v>152</v>
      </c>
      <c r="AY168" s="20" t="s">
        <v>151</v>
      </c>
      <c r="BE168" s="241">
        <f>IF(N168="základní",J168,0)</f>
        <v>0</v>
      </c>
      <c r="BF168" s="241">
        <f>IF(N168="snížená",J168,0)</f>
        <v>0</v>
      </c>
      <c r="BG168" s="241">
        <f>IF(N168="zákl. přenesená",J168,0)</f>
        <v>0</v>
      </c>
      <c r="BH168" s="241">
        <f>IF(N168="sníž. přenesená",J168,0)</f>
        <v>0</v>
      </c>
      <c r="BI168" s="241">
        <f>IF(N168="nulová",J168,0)</f>
        <v>0</v>
      </c>
      <c r="BJ168" s="20" t="s">
        <v>83</v>
      </c>
      <c r="BK168" s="241">
        <f>ROUND(I168*H168,2)</f>
        <v>0</v>
      </c>
      <c r="BL168" s="20" t="s">
        <v>266</v>
      </c>
      <c r="BM168" s="240" t="s">
        <v>2045</v>
      </c>
    </row>
    <row r="169" s="13" customFormat="1">
      <c r="A169" s="13"/>
      <c r="B169" s="242"/>
      <c r="C169" s="243"/>
      <c r="D169" s="244" t="s">
        <v>160</v>
      </c>
      <c r="E169" s="245" t="s">
        <v>19</v>
      </c>
      <c r="F169" s="246" t="s">
        <v>2046</v>
      </c>
      <c r="G169" s="243"/>
      <c r="H169" s="247">
        <v>23</v>
      </c>
      <c r="I169" s="248"/>
      <c r="J169" s="243"/>
      <c r="K169" s="243"/>
      <c r="L169" s="249"/>
      <c r="M169" s="250"/>
      <c r="N169" s="251"/>
      <c r="O169" s="251"/>
      <c r="P169" s="251"/>
      <c r="Q169" s="251"/>
      <c r="R169" s="251"/>
      <c r="S169" s="251"/>
      <c r="T169" s="252"/>
      <c r="U169" s="13"/>
      <c r="V169" s="13"/>
      <c r="W169" s="13"/>
      <c r="X169" s="13"/>
      <c r="Y169" s="13"/>
      <c r="Z169" s="13"/>
      <c r="AA169" s="13"/>
      <c r="AB169" s="13"/>
      <c r="AC169" s="13"/>
      <c r="AD169" s="13"/>
      <c r="AE169" s="13"/>
      <c r="AT169" s="253" t="s">
        <v>160</v>
      </c>
      <c r="AU169" s="253" t="s">
        <v>152</v>
      </c>
      <c r="AV169" s="13" t="s">
        <v>86</v>
      </c>
      <c r="AW169" s="13" t="s">
        <v>37</v>
      </c>
      <c r="AX169" s="13" t="s">
        <v>83</v>
      </c>
      <c r="AY169" s="253" t="s">
        <v>151</v>
      </c>
    </row>
    <row r="170" s="2" customFormat="1" ht="16.5" customHeight="1">
      <c r="A170" s="41"/>
      <c r="B170" s="42"/>
      <c r="C170" s="278" t="s">
        <v>424</v>
      </c>
      <c r="D170" s="278" t="s">
        <v>186</v>
      </c>
      <c r="E170" s="279" t="s">
        <v>2047</v>
      </c>
      <c r="F170" s="280" t="s">
        <v>2048</v>
      </c>
      <c r="G170" s="281" t="s">
        <v>1764</v>
      </c>
      <c r="H170" s="282">
        <v>42</v>
      </c>
      <c r="I170" s="283"/>
      <c r="J170" s="284">
        <f>ROUND(I170*H170,2)</f>
        <v>0</v>
      </c>
      <c r="K170" s="280" t="s">
        <v>19</v>
      </c>
      <c r="L170" s="285"/>
      <c r="M170" s="286" t="s">
        <v>19</v>
      </c>
      <c r="N170" s="287" t="s">
        <v>47</v>
      </c>
      <c r="O170" s="87"/>
      <c r="P170" s="238">
        <f>O170*H170</f>
        <v>0</v>
      </c>
      <c r="Q170" s="238">
        <v>0</v>
      </c>
      <c r="R170" s="238">
        <f>Q170*H170</f>
        <v>0</v>
      </c>
      <c r="S170" s="238">
        <v>0</v>
      </c>
      <c r="T170" s="239">
        <f>S170*H170</f>
        <v>0</v>
      </c>
      <c r="U170" s="41"/>
      <c r="V170" s="41"/>
      <c r="W170" s="41"/>
      <c r="X170" s="41"/>
      <c r="Y170" s="41"/>
      <c r="Z170" s="41"/>
      <c r="AA170" s="41"/>
      <c r="AB170" s="41"/>
      <c r="AC170" s="41"/>
      <c r="AD170" s="41"/>
      <c r="AE170" s="41"/>
      <c r="AR170" s="240" t="s">
        <v>394</v>
      </c>
      <c r="AT170" s="240" t="s">
        <v>186</v>
      </c>
      <c r="AU170" s="240" t="s">
        <v>152</v>
      </c>
      <c r="AY170" s="20" t="s">
        <v>151</v>
      </c>
      <c r="BE170" s="241">
        <f>IF(N170="základní",J170,0)</f>
        <v>0</v>
      </c>
      <c r="BF170" s="241">
        <f>IF(N170="snížená",J170,0)</f>
        <v>0</v>
      </c>
      <c r="BG170" s="241">
        <f>IF(N170="zákl. přenesená",J170,0)</f>
        <v>0</v>
      </c>
      <c r="BH170" s="241">
        <f>IF(N170="sníž. přenesená",J170,0)</f>
        <v>0</v>
      </c>
      <c r="BI170" s="241">
        <f>IF(N170="nulová",J170,0)</f>
        <v>0</v>
      </c>
      <c r="BJ170" s="20" t="s">
        <v>83</v>
      </c>
      <c r="BK170" s="241">
        <f>ROUND(I170*H170,2)</f>
        <v>0</v>
      </c>
      <c r="BL170" s="20" t="s">
        <v>266</v>
      </c>
      <c r="BM170" s="240" t="s">
        <v>2049</v>
      </c>
    </row>
    <row r="171" s="13" customFormat="1">
      <c r="A171" s="13"/>
      <c r="B171" s="242"/>
      <c r="C171" s="243"/>
      <c r="D171" s="244" t="s">
        <v>160</v>
      </c>
      <c r="E171" s="245" t="s">
        <v>19</v>
      </c>
      <c r="F171" s="246" t="s">
        <v>2050</v>
      </c>
      <c r="G171" s="243"/>
      <c r="H171" s="247">
        <v>42</v>
      </c>
      <c r="I171" s="248"/>
      <c r="J171" s="243"/>
      <c r="K171" s="243"/>
      <c r="L171" s="249"/>
      <c r="M171" s="250"/>
      <c r="N171" s="251"/>
      <c r="O171" s="251"/>
      <c r="P171" s="251"/>
      <c r="Q171" s="251"/>
      <c r="R171" s="251"/>
      <c r="S171" s="251"/>
      <c r="T171" s="252"/>
      <c r="U171" s="13"/>
      <c r="V171" s="13"/>
      <c r="W171" s="13"/>
      <c r="X171" s="13"/>
      <c r="Y171" s="13"/>
      <c r="Z171" s="13"/>
      <c r="AA171" s="13"/>
      <c r="AB171" s="13"/>
      <c r="AC171" s="13"/>
      <c r="AD171" s="13"/>
      <c r="AE171" s="13"/>
      <c r="AT171" s="253" t="s">
        <v>160</v>
      </c>
      <c r="AU171" s="253" t="s">
        <v>152</v>
      </c>
      <c r="AV171" s="13" t="s">
        <v>86</v>
      </c>
      <c r="AW171" s="13" t="s">
        <v>37</v>
      </c>
      <c r="AX171" s="13" t="s">
        <v>83</v>
      </c>
      <c r="AY171" s="253" t="s">
        <v>151</v>
      </c>
    </row>
    <row r="172" s="2" customFormat="1" ht="16.5" customHeight="1">
      <c r="A172" s="41"/>
      <c r="B172" s="42"/>
      <c r="C172" s="278" t="s">
        <v>431</v>
      </c>
      <c r="D172" s="278" t="s">
        <v>186</v>
      </c>
      <c r="E172" s="279" t="s">
        <v>2051</v>
      </c>
      <c r="F172" s="280" t="s">
        <v>2052</v>
      </c>
      <c r="G172" s="281" t="s">
        <v>1764</v>
      </c>
      <c r="H172" s="282">
        <v>13</v>
      </c>
      <c r="I172" s="283"/>
      <c r="J172" s="284">
        <f>ROUND(I172*H172,2)</f>
        <v>0</v>
      </c>
      <c r="K172" s="280" t="s">
        <v>19</v>
      </c>
      <c r="L172" s="285"/>
      <c r="M172" s="286" t="s">
        <v>19</v>
      </c>
      <c r="N172" s="287" t="s">
        <v>47</v>
      </c>
      <c r="O172" s="87"/>
      <c r="P172" s="238">
        <f>O172*H172</f>
        <v>0</v>
      </c>
      <c r="Q172" s="238">
        <v>0</v>
      </c>
      <c r="R172" s="238">
        <f>Q172*H172</f>
        <v>0</v>
      </c>
      <c r="S172" s="238">
        <v>0</v>
      </c>
      <c r="T172" s="239">
        <f>S172*H172</f>
        <v>0</v>
      </c>
      <c r="U172" s="41"/>
      <c r="V172" s="41"/>
      <c r="W172" s="41"/>
      <c r="X172" s="41"/>
      <c r="Y172" s="41"/>
      <c r="Z172" s="41"/>
      <c r="AA172" s="41"/>
      <c r="AB172" s="41"/>
      <c r="AC172" s="41"/>
      <c r="AD172" s="41"/>
      <c r="AE172" s="41"/>
      <c r="AR172" s="240" t="s">
        <v>394</v>
      </c>
      <c r="AT172" s="240" t="s">
        <v>186</v>
      </c>
      <c r="AU172" s="240" t="s">
        <v>152</v>
      </c>
      <c r="AY172" s="20" t="s">
        <v>151</v>
      </c>
      <c r="BE172" s="241">
        <f>IF(N172="základní",J172,0)</f>
        <v>0</v>
      </c>
      <c r="BF172" s="241">
        <f>IF(N172="snížená",J172,0)</f>
        <v>0</v>
      </c>
      <c r="BG172" s="241">
        <f>IF(N172="zákl. přenesená",J172,0)</f>
        <v>0</v>
      </c>
      <c r="BH172" s="241">
        <f>IF(N172="sníž. přenesená",J172,0)</f>
        <v>0</v>
      </c>
      <c r="BI172" s="241">
        <f>IF(N172="nulová",J172,0)</f>
        <v>0</v>
      </c>
      <c r="BJ172" s="20" t="s">
        <v>83</v>
      </c>
      <c r="BK172" s="241">
        <f>ROUND(I172*H172,2)</f>
        <v>0</v>
      </c>
      <c r="BL172" s="20" t="s">
        <v>266</v>
      </c>
      <c r="BM172" s="240" t="s">
        <v>2053</v>
      </c>
    </row>
    <row r="173" s="13" customFormat="1">
      <c r="A173" s="13"/>
      <c r="B173" s="242"/>
      <c r="C173" s="243"/>
      <c r="D173" s="244" t="s">
        <v>160</v>
      </c>
      <c r="E173" s="245" t="s">
        <v>19</v>
      </c>
      <c r="F173" s="246" t="s">
        <v>2054</v>
      </c>
      <c r="G173" s="243"/>
      <c r="H173" s="247">
        <v>13</v>
      </c>
      <c r="I173" s="248"/>
      <c r="J173" s="243"/>
      <c r="K173" s="243"/>
      <c r="L173" s="249"/>
      <c r="M173" s="250"/>
      <c r="N173" s="251"/>
      <c r="O173" s="251"/>
      <c r="P173" s="251"/>
      <c r="Q173" s="251"/>
      <c r="R173" s="251"/>
      <c r="S173" s="251"/>
      <c r="T173" s="252"/>
      <c r="U173" s="13"/>
      <c r="V173" s="13"/>
      <c r="W173" s="13"/>
      <c r="X173" s="13"/>
      <c r="Y173" s="13"/>
      <c r="Z173" s="13"/>
      <c r="AA173" s="13"/>
      <c r="AB173" s="13"/>
      <c r="AC173" s="13"/>
      <c r="AD173" s="13"/>
      <c r="AE173" s="13"/>
      <c r="AT173" s="253" t="s">
        <v>160</v>
      </c>
      <c r="AU173" s="253" t="s">
        <v>152</v>
      </c>
      <c r="AV173" s="13" t="s">
        <v>86</v>
      </c>
      <c r="AW173" s="13" t="s">
        <v>37</v>
      </c>
      <c r="AX173" s="13" t="s">
        <v>83</v>
      </c>
      <c r="AY173" s="253" t="s">
        <v>151</v>
      </c>
    </row>
    <row r="174" s="2" customFormat="1" ht="16.5" customHeight="1">
      <c r="A174" s="41"/>
      <c r="B174" s="42"/>
      <c r="C174" s="278" t="s">
        <v>435</v>
      </c>
      <c r="D174" s="278" t="s">
        <v>186</v>
      </c>
      <c r="E174" s="279" t="s">
        <v>2055</v>
      </c>
      <c r="F174" s="280" t="s">
        <v>2056</v>
      </c>
      <c r="G174" s="281" t="s">
        <v>1764</v>
      </c>
      <c r="H174" s="282">
        <v>6</v>
      </c>
      <c r="I174" s="283"/>
      <c r="J174" s="284">
        <f>ROUND(I174*H174,2)</f>
        <v>0</v>
      </c>
      <c r="K174" s="280" t="s">
        <v>19</v>
      </c>
      <c r="L174" s="285"/>
      <c r="M174" s="286" t="s">
        <v>19</v>
      </c>
      <c r="N174" s="287" t="s">
        <v>47</v>
      </c>
      <c r="O174" s="87"/>
      <c r="P174" s="238">
        <f>O174*H174</f>
        <v>0</v>
      </c>
      <c r="Q174" s="238">
        <v>0</v>
      </c>
      <c r="R174" s="238">
        <f>Q174*H174</f>
        <v>0</v>
      </c>
      <c r="S174" s="238">
        <v>0</v>
      </c>
      <c r="T174" s="239">
        <f>S174*H174</f>
        <v>0</v>
      </c>
      <c r="U174" s="41"/>
      <c r="V174" s="41"/>
      <c r="W174" s="41"/>
      <c r="X174" s="41"/>
      <c r="Y174" s="41"/>
      <c r="Z174" s="41"/>
      <c r="AA174" s="41"/>
      <c r="AB174" s="41"/>
      <c r="AC174" s="41"/>
      <c r="AD174" s="41"/>
      <c r="AE174" s="41"/>
      <c r="AR174" s="240" t="s">
        <v>394</v>
      </c>
      <c r="AT174" s="240" t="s">
        <v>186</v>
      </c>
      <c r="AU174" s="240" t="s">
        <v>152</v>
      </c>
      <c r="AY174" s="20" t="s">
        <v>151</v>
      </c>
      <c r="BE174" s="241">
        <f>IF(N174="základní",J174,0)</f>
        <v>0</v>
      </c>
      <c r="BF174" s="241">
        <f>IF(N174="snížená",J174,0)</f>
        <v>0</v>
      </c>
      <c r="BG174" s="241">
        <f>IF(N174="zákl. přenesená",J174,0)</f>
        <v>0</v>
      </c>
      <c r="BH174" s="241">
        <f>IF(N174="sníž. přenesená",J174,0)</f>
        <v>0</v>
      </c>
      <c r="BI174" s="241">
        <f>IF(N174="nulová",J174,0)</f>
        <v>0</v>
      </c>
      <c r="BJ174" s="20" t="s">
        <v>83</v>
      </c>
      <c r="BK174" s="241">
        <f>ROUND(I174*H174,2)</f>
        <v>0</v>
      </c>
      <c r="BL174" s="20" t="s">
        <v>266</v>
      </c>
      <c r="BM174" s="240" t="s">
        <v>2057</v>
      </c>
    </row>
    <row r="175" s="13" customFormat="1">
      <c r="A175" s="13"/>
      <c r="B175" s="242"/>
      <c r="C175" s="243"/>
      <c r="D175" s="244" t="s">
        <v>160</v>
      </c>
      <c r="E175" s="245" t="s">
        <v>19</v>
      </c>
      <c r="F175" s="246" t="s">
        <v>2058</v>
      </c>
      <c r="G175" s="243"/>
      <c r="H175" s="247">
        <v>6</v>
      </c>
      <c r="I175" s="248"/>
      <c r="J175" s="243"/>
      <c r="K175" s="243"/>
      <c r="L175" s="249"/>
      <c r="M175" s="250"/>
      <c r="N175" s="251"/>
      <c r="O175" s="251"/>
      <c r="P175" s="251"/>
      <c r="Q175" s="251"/>
      <c r="R175" s="251"/>
      <c r="S175" s="251"/>
      <c r="T175" s="252"/>
      <c r="U175" s="13"/>
      <c r="V175" s="13"/>
      <c r="W175" s="13"/>
      <c r="X175" s="13"/>
      <c r="Y175" s="13"/>
      <c r="Z175" s="13"/>
      <c r="AA175" s="13"/>
      <c r="AB175" s="13"/>
      <c r="AC175" s="13"/>
      <c r="AD175" s="13"/>
      <c r="AE175" s="13"/>
      <c r="AT175" s="253" t="s">
        <v>160</v>
      </c>
      <c r="AU175" s="253" t="s">
        <v>152</v>
      </c>
      <c r="AV175" s="13" t="s">
        <v>86</v>
      </c>
      <c r="AW175" s="13" t="s">
        <v>37</v>
      </c>
      <c r="AX175" s="13" t="s">
        <v>83</v>
      </c>
      <c r="AY175" s="253" t="s">
        <v>151</v>
      </c>
    </row>
    <row r="176" s="12" customFormat="1" ht="20.88" customHeight="1">
      <c r="A176" s="12"/>
      <c r="B176" s="213"/>
      <c r="C176" s="214"/>
      <c r="D176" s="215" t="s">
        <v>75</v>
      </c>
      <c r="E176" s="227" t="s">
        <v>2059</v>
      </c>
      <c r="F176" s="227" t="s">
        <v>2060</v>
      </c>
      <c r="G176" s="214"/>
      <c r="H176" s="214"/>
      <c r="I176" s="217"/>
      <c r="J176" s="228">
        <f>BK176</f>
        <v>0</v>
      </c>
      <c r="K176" s="214"/>
      <c r="L176" s="219"/>
      <c r="M176" s="220"/>
      <c r="N176" s="221"/>
      <c r="O176" s="221"/>
      <c r="P176" s="222">
        <f>SUM(P177:P307)</f>
        <v>0</v>
      </c>
      <c r="Q176" s="221"/>
      <c r="R176" s="222">
        <f>SUM(R177:R307)</f>
        <v>0</v>
      </c>
      <c r="S176" s="221"/>
      <c r="T176" s="223">
        <f>SUM(T177:T307)</f>
        <v>0.94999999999999996</v>
      </c>
      <c r="U176" s="12"/>
      <c r="V176" s="12"/>
      <c r="W176" s="12"/>
      <c r="X176" s="12"/>
      <c r="Y176" s="12"/>
      <c r="Z176" s="12"/>
      <c r="AA176" s="12"/>
      <c r="AB176" s="12"/>
      <c r="AC176" s="12"/>
      <c r="AD176" s="12"/>
      <c r="AE176" s="12"/>
      <c r="AR176" s="224" t="s">
        <v>86</v>
      </c>
      <c r="AT176" s="225" t="s">
        <v>75</v>
      </c>
      <c r="AU176" s="225" t="s">
        <v>86</v>
      </c>
      <c r="AY176" s="224" t="s">
        <v>151</v>
      </c>
      <c r="BK176" s="226">
        <f>SUM(BK177:BK307)</f>
        <v>0</v>
      </c>
    </row>
    <row r="177" s="2" customFormat="1" ht="24" customHeight="1">
      <c r="A177" s="41"/>
      <c r="B177" s="42"/>
      <c r="C177" s="229" t="s">
        <v>447</v>
      </c>
      <c r="D177" s="229" t="s">
        <v>154</v>
      </c>
      <c r="E177" s="230" t="s">
        <v>2061</v>
      </c>
      <c r="F177" s="231" t="s">
        <v>2062</v>
      </c>
      <c r="G177" s="232" t="s">
        <v>242</v>
      </c>
      <c r="H177" s="233">
        <v>487</v>
      </c>
      <c r="I177" s="234"/>
      <c r="J177" s="235">
        <f>ROUND(I177*H177,2)</f>
        <v>0</v>
      </c>
      <c r="K177" s="231" t="s">
        <v>165</v>
      </c>
      <c r="L177" s="47"/>
      <c r="M177" s="236" t="s">
        <v>19</v>
      </c>
      <c r="N177" s="237" t="s">
        <v>47</v>
      </c>
      <c r="O177" s="87"/>
      <c r="P177" s="238">
        <f>O177*H177</f>
        <v>0</v>
      </c>
      <c r="Q177" s="238">
        <v>0</v>
      </c>
      <c r="R177" s="238">
        <f>Q177*H177</f>
        <v>0</v>
      </c>
      <c r="S177" s="238">
        <v>0</v>
      </c>
      <c r="T177" s="239">
        <f>S177*H177</f>
        <v>0</v>
      </c>
      <c r="U177" s="41"/>
      <c r="V177" s="41"/>
      <c r="W177" s="41"/>
      <c r="X177" s="41"/>
      <c r="Y177" s="41"/>
      <c r="Z177" s="41"/>
      <c r="AA177" s="41"/>
      <c r="AB177" s="41"/>
      <c r="AC177" s="41"/>
      <c r="AD177" s="41"/>
      <c r="AE177" s="41"/>
      <c r="AR177" s="240" t="s">
        <v>266</v>
      </c>
      <c r="AT177" s="240" t="s">
        <v>154</v>
      </c>
      <c r="AU177" s="240" t="s">
        <v>152</v>
      </c>
      <c r="AY177" s="20" t="s">
        <v>151</v>
      </c>
      <c r="BE177" s="241">
        <f>IF(N177="základní",J177,0)</f>
        <v>0</v>
      </c>
      <c r="BF177" s="241">
        <f>IF(N177="snížená",J177,0)</f>
        <v>0</v>
      </c>
      <c r="BG177" s="241">
        <f>IF(N177="zákl. přenesená",J177,0)</f>
        <v>0</v>
      </c>
      <c r="BH177" s="241">
        <f>IF(N177="sníž. přenesená",J177,0)</f>
        <v>0</v>
      </c>
      <c r="BI177" s="241">
        <f>IF(N177="nulová",J177,0)</f>
        <v>0</v>
      </c>
      <c r="BJ177" s="20" t="s">
        <v>83</v>
      </c>
      <c r="BK177" s="241">
        <f>ROUND(I177*H177,2)</f>
        <v>0</v>
      </c>
      <c r="BL177" s="20" t="s">
        <v>266</v>
      </c>
      <c r="BM177" s="240" t="s">
        <v>2063</v>
      </c>
    </row>
    <row r="178" s="13" customFormat="1">
      <c r="A178" s="13"/>
      <c r="B178" s="242"/>
      <c r="C178" s="243"/>
      <c r="D178" s="244" t="s">
        <v>160</v>
      </c>
      <c r="E178" s="245" t="s">
        <v>19</v>
      </c>
      <c r="F178" s="246" t="s">
        <v>1914</v>
      </c>
      <c r="G178" s="243"/>
      <c r="H178" s="247">
        <v>487</v>
      </c>
      <c r="I178" s="248"/>
      <c r="J178" s="243"/>
      <c r="K178" s="243"/>
      <c r="L178" s="249"/>
      <c r="M178" s="250"/>
      <c r="N178" s="251"/>
      <c r="O178" s="251"/>
      <c r="P178" s="251"/>
      <c r="Q178" s="251"/>
      <c r="R178" s="251"/>
      <c r="S178" s="251"/>
      <c r="T178" s="252"/>
      <c r="U178" s="13"/>
      <c r="V178" s="13"/>
      <c r="W178" s="13"/>
      <c r="X178" s="13"/>
      <c r="Y178" s="13"/>
      <c r="Z178" s="13"/>
      <c r="AA178" s="13"/>
      <c r="AB178" s="13"/>
      <c r="AC178" s="13"/>
      <c r="AD178" s="13"/>
      <c r="AE178" s="13"/>
      <c r="AT178" s="253" t="s">
        <v>160</v>
      </c>
      <c r="AU178" s="253" t="s">
        <v>152</v>
      </c>
      <c r="AV178" s="13" t="s">
        <v>86</v>
      </c>
      <c r="AW178" s="13" t="s">
        <v>37</v>
      </c>
      <c r="AX178" s="13" t="s">
        <v>83</v>
      </c>
      <c r="AY178" s="253" t="s">
        <v>151</v>
      </c>
    </row>
    <row r="179" s="2" customFormat="1" ht="24" customHeight="1">
      <c r="A179" s="41"/>
      <c r="B179" s="42"/>
      <c r="C179" s="229" t="s">
        <v>453</v>
      </c>
      <c r="D179" s="229" t="s">
        <v>154</v>
      </c>
      <c r="E179" s="230" t="s">
        <v>2061</v>
      </c>
      <c r="F179" s="231" t="s">
        <v>2062</v>
      </c>
      <c r="G179" s="232" t="s">
        <v>242</v>
      </c>
      <c r="H179" s="233">
        <v>108</v>
      </c>
      <c r="I179" s="234"/>
      <c r="J179" s="235">
        <f>ROUND(I179*H179,2)</f>
        <v>0</v>
      </c>
      <c r="K179" s="231" t="s">
        <v>165</v>
      </c>
      <c r="L179" s="47"/>
      <c r="M179" s="236" t="s">
        <v>19</v>
      </c>
      <c r="N179" s="237" t="s">
        <v>47</v>
      </c>
      <c r="O179" s="87"/>
      <c r="P179" s="238">
        <f>O179*H179</f>
        <v>0</v>
      </c>
      <c r="Q179" s="238">
        <v>0</v>
      </c>
      <c r="R179" s="238">
        <f>Q179*H179</f>
        <v>0</v>
      </c>
      <c r="S179" s="238">
        <v>0</v>
      </c>
      <c r="T179" s="239">
        <f>S179*H179</f>
        <v>0</v>
      </c>
      <c r="U179" s="41"/>
      <c r="V179" s="41"/>
      <c r="W179" s="41"/>
      <c r="X179" s="41"/>
      <c r="Y179" s="41"/>
      <c r="Z179" s="41"/>
      <c r="AA179" s="41"/>
      <c r="AB179" s="41"/>
      <c r="AC179" s="41"/>
      <c r="AD179" s="41"/>
      <c r="AE179" s="41"/>
      <c r="AR179" s="240" t="s">
        <v>266</v>
      </c>
      <c r="AT179" s="240" t="s">
        <v>154</v>
      </c>
      <c r="AU179" s="240" t="s">
        <v>152</v>
      </c>
      <c r="AY179" s="20" t="s">
        <v>151</v>
      </c>
      <c r="BE179" s="241">
        <f>IF(N179="základní",J179,0)</f>
        <v>0</v>
      </c>
      <c r="BF179" s="241">
        <f>IF(N179="snížená",J179,0)</f>
        <v>0</v>
      </c>
      <c r="BG179" s="241">
        <f>IF(N179="zákl. přenesená",J179,0)</f>
        <v>0</v>
      </c>
      <c r="BH179" s="241">
        <f>IF(N179="sníž. přenesená",J179,0)</f>
        <v>0</v>
      </c>
      <c r="BI179" s="241">
        <f>IF(N179="nulová",J179,0)</f>
        <v>0</v>
      </c>
      <c r="BJ179" s="20" t="s">
        <v>83</v>
      </c>
      <c r="BK179" s="241">
        <f>ROUND(I179*H179,2)</f>
        <v>0</v>
      </c>
      <c r="BL179" s="20" t="s">
        <v>266</v>
      </c>
      <c r="BM179" s="240" t="s">
        <v>2064</v>
      </c>
    </row>
    <row r="180" s="13" customFormat="1">
      <c r="A180" s="13"/>
      <c r="B180" s="242"/>
      <c r="C180" s="243"/>
      <c r="D180" s="244" t="s">
        <v>160</v>
      </c>
      <c r="E180" s="245" t="s">
        <v>19</v>
      </c>
      <c r="F180" s="246" t="s">
        <v>1918</v>
      </c>
      <c r="G180" s="243"/>
      <c r="H180" s="247">
        <v>108</v>
      </c>
      <c r="I180" s="248"/>
      <c r="J180" s="243"/>
      <c r="K180" s="243"/>
      <c r="L180" s="249"/>
      <c r="M180" s="250"/>
      <c r="N180" s="251"/>
      <c r="O180" s="251"/>
      <c r="P180" s="251"/>
      <c r="Q180" s="251"/>
      <c r="R180" s="251"/>
      <c r="S180" s="251"/>
      <c r="T180" s="252"/>
      <c r="U180" s="13"/>
      <c r="V180" s="13"/>
      <c r="W180" s="13"/>
      <c r="X180" s="13"/>
      <c r="Y180" s="13"/>
      <c r="Z180" s="13"/>
      <c r="AA180" s="13"/>
      <c r="AB180" s="13"/>
      <c r="AC180" s="13"/>
      <c r="AD180" s="13"/>
      <c r="AE180" s="13"/>
      <c r="AT180" s="253" t="s">
        <v>160</v>
      </c>
      <c r="AU180" s="253" t="s">
        <v>152</v>
      </c>
      <c r="AV180" s="13" t="s">
        <v>86</v>
      </c>
      <c r="AW180" s="13" t="s">
        <v>37</v>
      </c>
      <c r="AX180" s="13" t="s">
        <v>83</v>
      </c>
      <c r="AY180" s="253" t="s">
        <v>151</v>
      </c>
    </row>
    <row r="181" s="2" customFormat="1" ht="24" customHeight="1">
      <c r="A181" s="41"/>
      <c r="B181" s="42"/>
      <c r="C181" s="229" t="s">
        <v>460</v>
      </c>
      <c r="D181" s="229" t="s">
        <v>154</v>
      </c>
      <c r="E181" s="230" t="s">
        <v>2061</v>
      </c>
      <c r="F181" s="231" t="s">
        <v>2062</v>
      </c>
      <c r="G181" s="232" t="s">
        <v>242</v>
      </c>
      <c r="H181" s="233">
        <v>152</v>
      </c>
      <c r="I181" s="234"/>
      <c r="J181" s="235">
        <f>ROUND(I181*H181,2)</f>
        <v>0</v>
      </c>
      <c r="K181" s="231" t="s">
        <v>165</v>
      </c>
      <c r="L181" s="47"/>
      <c r="M181" s="236" t="s">
        <v>19</v>
      </c>
      <c r="N181" s="237" t="s">
        <v>47</v>
      </c>
      <c r="O181" s="87"/>
      <c r="P181" s="238">
        <f>O181*H181</f>
        <v>0</v>
      </c>
      <c r="Q181" s="238">
        <v>0</v>
      </c>
      <c r="R181" s="238">
        <f>Q181*H181</f>
        <v>0</v>
      </c>
      <c r="S181" s="238">
        <v>0</v>
      </c>
      <c r="T181" s="239">
        <f>S181*H181</f>
        <v>0</v>
      </c>
      <c r="U181" s="41"/>
      <c r="V181" s="41"/>
      <c r="W181" s="41"/>
      <c r="X181" s="41"/>
      <c r="Y181" s="41"/>
      <c r="Z181" s="41"/>
      <c r="AA181" s="41"/>
      <c r="AB181" s="41"/>
      <c r="AC181" s="41"/>
      <c r="AD181" s="41"/>
      <c r="AE181" s="41"/>
      <c r="AR181" s="240" t="s">
        <v>266</v>
      </c>
      <c r="AT181" s="240" t="s">
        <v>154</v>
      </c>
      <c r="AU181" s="240" t="s">
        <v>152</v>
      </c>
      <c r="AY181" s="20" t="s">
        <v>151</v>
      </c>
      <c r="BE181" s="241">
        <f>IF(N181="základní",J181,0)</f>
        <v>0</v>
      </c>
      <c r="BF181" s="241">
        <f>IF(N181="snížená",J181,0)</f>
        <v>0</v>
      </c>
      <c r="BG181" s="241">
        <f>IF(N181="zákl. přenesená",J181,0)</f>
        <v>0</v>
      </c>
      <c r="BH181" s="241">
        <f>IF(N181="sníž. přenesená",J181,0)</f>
        <v>0</v>
      </c>
      <c r="BI181" s="241">
        <f>IF(N181="nulová",J181,0)</f>
        <v>0</v>
      </c>
      <c r="BJ181" s="20" t="s">
        <v>83</v>
      </c>
      <c r="BK181" s="241">
        <f>ROUND(I181*H181,2)</f>
        <v>0</v>
      </c>
      <c r="BL181" s="20" t="s">
        <v>266</v>
      </c>
      <c r="BM181" s="240" t="s">
        <v>2065</v>
      </c>
    </row>
    <row r="182" s="13" customFormat="1">
      <c r="A182" s="13"/>
      <c r="B182" s="242"/>
      <c r="C182" s="243"/>
      <c r="D182" s="244" t="s">
        <v>160</v>
      </c>
      <c r="E182" s="245" t="s">
        <v>19</v>
      </c>
      <c r="F182" s="246" t="s">
        <v>1922</v>
      </c>
      <c r="G182" s="243"/>
      <c r="H182" s="247">
        <v>152</v>
      </c>
      <c r="I182" s="248"/>
      <c r="J182" s="243"/>
      <c r="K182" s="243"/>
      <c r="L182" s="249"/>
      <c r="M182" s="250"/>
      <c r="N182" s="251"/>
      <c r="O182" s="251"/>
      <c r="P182" s="251"/>
      <c r="Q182" s="251"/>
      <c r="R182" s="251"/>
      <c r="S182" s="251"/>
      <c r="T182" s="252"/>
      <c r="U182" s="13"/>
      <c r="V182" s="13"/>
      <c r="W182" s="13"/>
      <c r="X182" s="13"/>
      <c r="Y182" s="13"/>
      <c r="Z182" s="13"/>
      <c r="AA182" s="13"/>
      <c r="AB182" s="13"/>
      <c r="AC182" s="13"/>
      <c r="AD182" s="13"/>
      <c r="AE182" s="13"/>
      <c r="AT182" s="253" t="s">
        <v>160</v>
      </c>
      <c r="AU182" s="253" t="s">
        <v>152</v>
      </c>
      <c r="AV182" s="13" t="s">
        <v>86</v>
      </c>
      <c r="AW182" s="13" t="s">
        <v>37</v>
      </c>
      <c r="AX182" s="13" t="s">
        <v>83</v>
      </c>
      <c r="AY182" s="253" t="s">
        <v>151</v>
      </c>
    </row>
    <row r="183" s="2" customFormat="1" ht="24" customHeight="1">
      <c r="A183" s="41"/>
      <c r="B183" s="42"/>
      <c r="C183" s="229" t="s">
        <v>465</v>
      </c>
      <c r="D183" s="229" t="s">
        <v>154</v>
      </c>
      <c r="E183" s="230" t="s">
        <v>2066</v>
      </c>
      <c r="F183" s="231" t="s">
        <v>2067</v>
      </c>
      <c r="G183" s="232" t="s">
        <v>242</v>
      </c>
      <c r="H183" s="233">
        <v>194</v>
      </c>
      <c r="I183" s="234"/>
      <c r="J183" s="235">
        <f>ROUND(I183*H183,2)</f>
        <v>0</v>
      </c>
      <c r="K183" s="231" t="s">
        <v>165</v>
      </c>
      <c r="L183" s="47"/>
      <c r="M183" s="236" t="s">
        <v>19</v>
      </c>
      <c r="N183" s="237" t="s">
        <v>47</v>
      </c>
      <c r="O183" s="87"/>
      <c r="P183" s="238">
        <f>O183*H183</f>
        <v>0</v>
      </c>
      <c r="Q183" s="238">
        <v>0</v>
      </c>
      <c r="R183" s="238">
        <f>Q183*H183</f>
        <v>0</v>
      </c>
      <c r="S183" s="238">
        <v>0</v>
      </c>
      <c r="T183" s="239">
        <f>S183*H183</f>
        <v>0</v>
      </c>
      <c r="U183" s="41"/>
      <c r="V183" s="41"/>
      <c r="W183" s="41"/>
      <c r="X183" s="41"/>
      <c r="Y183" s="41"/>
      <c r="Z183" s="41"/>
      <c r="AA183" s="41"/>
      <c r="AB183" s="41"/>
      <c r="AC183" s="41"/>
      <c r="AD183" s="41"/>
      <c r="AE183" s="41"/>
      <c r="AR183" s="240" t="s">
        <v>266</v>
      </c>
      <c r="AT183" s="240" t="s">
        <v>154</v>
      </c>
      <c r="AU183" s="240" t="s">
        <v>152</v>
      </c>
      <c r="AY183" s="20" t="s">
        <v>151</v>
      </c>
      <c r="BE183" s="241">
        <f>IF(N183="základní",J183,0)</f>
        <v>0</v>
      </c>
      <c r="BF183" s="241">
        <f>IF(N183="snížená",J183,0)</f>
        <v>0</v>
      </c>
      <c r="BG183" s="241">
        <f>IF(N183="zákl. přenesená",J183,0)</f>
        <v>0</v>
      </c>
      <c r="BH183" s="241">
        <f>IF(N183="sníž. přenesená",J183,0)</f>
        <v>0</v>
      </c>
      <c r="BI183" s="241">
        <f>IF(N183="nulová",J183,0)</f>
        <v>0</v>
      </c>
      <c r="BJ183" s="20" t="s">
        <v>83</v>
      </c>
      <c r="BK183" s="241">
        <f>ROUND(I183*H183,2)</f>
        <v>0</v>
      </c>
      <c r="BL183" s="20" t="s">
        <v>266</v>
      </c>
      <c r="BM183" s="240" t="s">
        <v>2068</v>
      </c>
    </row>
    <row r="184" s="13" customFormat="1">
      <c r="A184" s="13"/>
      <c r="B184" s="242"/>
      <c r="C184" s="243"/>
      <c r="D184" s="244" t="s">
        <v>160</v>
      </c>
      <c r="E184" s="245" t="s">
        <v>19</v>
      </c>
      <c r="F184" s="246" t="s">
        <v>1926</v>
      </c>
      <c r="G184" s="243"/>
      <c r="H184" s="247">
        <v>194</v>
      </c>
      <c r="I184" s="248"/>
      <c r="J184" s="243"/>
      <c r="K184" s="243"/>
      <c r="L184" s="249"/>
      <c r="M184" s="250"/>
      <c r="N184" s="251"/>
      <c r="O184" s="251"/>
      <c r="P184" s="251"/>
      <c r="Q184" s="251"/>
      <c r="R184" s="251"/>
      <c r="S184" s="251"/>
      <c r="T184" s="252"/>
      <c r="U184" s="13"/>
      <c r="V184" s="13"/>
      <c r="W184" s="13"/>
      <c r="X184" s="13"/>
      <c r="Y184" s="13"/>
      <c r="Z184" s="13"/>
      <c r="AA184" s="13"/>
      <c r="AB184" s="13"/>
      <c r="AC184" s="13"/>
      <c r="AD184" s="13"/>
      <c r="AE184" s="13"/>
      <c r="AT184" s="253" t="s">
        <v>160</v>
      </c>
      <c r="AU184" s="253" t="s">
        <v>152</v>
      </c>
      <c r="AV184" s="13" t="s">
        <v>86</v>
      </c>
      <c r="AW184" s="13" t="s">
        <v>37</v>
      </c>
      <c r="AX184" s="13" t="s">
        <v>83</v>
      </c>
      <c r="AY184" s="253" t="s">
        <v>151</v>
      </c>
    </row>
    <row r="185" s="2" customFormat="1" ht="24" customHeight="1">
      <c r="A185" s="41"/>
      <c r="B185" s="42"/>
      <c r="C185" s="229" t="s">
        <v>476</v>
      </c>
      <c r="D185" s="229" t="s">
        <v>154</v>
      </c>
      <c r="E185" s="230" t="s">
        <v>2069</v>
      </c>
      <c r="F185" s="231" t="s">
        <v>2070</v>
      </c>
      <c r="G185" s="232" t="s">
        <v>242</v>
      </c>
      <c r="H185" s="233">
        <v>24</v>
      </c>
      <c r="I185" s="234"/>
      <c r="J185" s="235">
        <f>ROUND(I185*H185,2)</f>
        <v>0</v>
      </c>
      <c r="K185" s="231" t="s">
        <v>165</v>
      </c>
      <c r="L185" s="47"/>
      <c r="M185" s="236" t="s">
        <v>19</v>
      </c>
      <c r="N185" s="237" t="s">
        <v>47</v>
      </c>
      <c r="O185" s="87"/>
      <c r="P185" s="238">
        <f>O185*H185</f>
        <v>0</v>
      </c>
      <c r="Q185" s="238">
        <v>0</v>
      </c>
      <c r="R185" s="238">
        <f>Q185*H185</f>
        <v>0</v>
      </c>
      <c r="S185" s="238">
        <v>0</v>
      </c>
      <c r="T185" s="239">
        <f>S185*H185</f>
        <v>0</v>
      </c>
      <c r="U185" s="41"/>
      <c r="V185" s="41"/>
      <c r="W185" s="41"/>
      <c r="X185" s="41"/>
      <c r="Y185" s="41"/>
      <c r="Z185" s="41"/>
      <c r="AA185" s="41"/>
      <c r="AB185" s="41"/>
      <c r="AC185" s="41"/>
      <c r="AD185" s="41"/>
      <c r="AE185" s="41"/>
      <c r="AR185" s="240" t="s">
        <v>266</v>
      </c>
      <c r="AT185" s="240" t="s">
        <v>154</v>
      </c>
      <c r="AU185" s="240" t="s">
        <v>152</v>
      </c>
      <c r="AY185" s="20" t="s">
        <v>151</v>
      </c>
      <c r="BE185" s="241">
        <f>IF(N185="základní",J185,0)</f>
        <v>0</v>
      </c>
      <c r="BF185" s="241">
        <f>IF(N185="snížená",J185,0)</f>
        <v>0</v>
      </c>
      <c r="BG185" s="241">
        <f>IF(N185="zákl. přenesená",J185,0)</f>
        <v>0</v>
      </c>
      <c r="BH185" s="241">
        <f>IF(N185="sníž. přenesená",J185,0)</f>
        <v>0</v>
      </c>
      <c r="BI185" s="241">
        <f>IF(N185="nulová",J185,0)</f>
        <v>0</v>
      </c>
      <c r="BJ185" s="20" t="s">
        <v>83</v>
      </c>
      <c r="BK185" s="241">
        <f>ROUND(I185*H185,2)</f>
        <v>0</v>
      </c>
      <c r="BL185" s="20" t="s">
        <v>266</v>
      </c>
      <c r="BM185" s="240" t="s">
        <v>2071</v>
      </c>
    </row>
    <row r="186" s="13" customFormat="1">
      <c r="A186" s="13"/>
      <c r="B186" s="242"/>
      <c r="C186" s="243"/>
      <c r="D186" s="244" t="s">
        <v>160</v>
      </c>
      <c r="E186" s="245" t="s">
        <v>19</v>
      </c>
      <c r="F186" s="246" t="s">
        <v>1930</v>
      </c>
      <c r="G186" s="243"/>
      <c r="H186" s="247">
        <v>24</v>
      </c>
      <c r="I186" s="248"/>
      <c r="J186" s="243"/>
      <c r="K186" s="243"/>
      <c r="L186" s="249"/>
      <c r="M186" s="250"/>
      <c r="N186" s="251"/>
      <c r="O186" s="251"/>
      <c r="P186" s="251"/>
      <c r="Q186" s="251"/>
      <c r="R186" s="251"/>
      <c r="S186" s="251"/>
      <c r="T186" s="252"/>
      <c r="U186" s="13"/>
      <c r="V186" s="13"/>
      <c r="W186" s="13"/>
      <c r="X186" s="13"/>
      <c r="Y186" s="13"/>
      <c r="Z186" s="13"/>
      <c r="AA186" s="13"/>
      <c r="AB186" s="13"/>
      <c r="AC186" s="13"/>
      <c r="AD186" s="13"/>
      <c r="AE186" s="13"/>
      <c r="AT186" s="253" t="s">
        <v>160</v>
      </c>
      <c r="AU186" s="253" t="s">
        <v>152</v>
      </c>
      <c r="AV186" s="13" t="s">
        <v>86</v>
      </c>
      <c r="AW186" s="13" t="s">
        <v>37</v>
      </c>
      <c r="AX186" s="13" t="s">
        <v>83</v>
      </c>
      <c r="AY186" s="253" t="s">
        <v>151</v>
      </c>
    </row>
    <row r="187" s="2" customFormat="1" ht="16.5" customHeight="1">
      <c r="A187" s="41"/>
      <c r="B187" s="42"/>
      <c r="C187" s="229" t="s">
        <v>483</v>
      </c>
      <c r="D187" s="229" t="s">
        <v>154</v>
      </c>
      <c r="E187" s="230" t="s">
        <v>2072</v>
      </c>
      <c r="F187" s="231" t="s">
        <v>2073</v>
      </c>
      <c r="G187" s="232" t="s">
        <v>242</v>
      </c>
      <c r="H187" s="233">
        <v>102</v>
      </c>
      <c r="I187" s="234"/>
      <c r="J187" s="235">
        <f>ROUND(I187*H187,2)</f>
        <v>0</v>
      </c>
      <c r="K187" s="231" t="s">
        <v>19</v>
      </c>
      <c r="L187" s="47"/>
      <c r="M187" s="236" t="s">
        <v>19</v>
      </c>
      <c r="N187" s="237" t="s">
        <v>47</v>
      </c>
      <c r="O187" s="87"/>
      <c r="P187" s="238">
        <f>O187*H187</f>
        <v>0</v>
      </c>
      <c r="Q187" s="238">
        <v>0</v>
      </c>
      <c r="R187" s="238">
        <f>Q187*H187</f>
        <v>0</v>
      </c>
      <c r="S187" s="238">
        <v>0</v>
      </c>
      <c r="T187" s="239">
        <f>S187*H187</f>
        <v>0</v>
      </c>
      <c r="U187" s="41"/>
      <c r="V187" s="41"/>
      <c r="W187" s="41"/>
      <c r="X187" s="41"/>
      <c r="Y187" s="41"/>
      <c r="Z187" s="41"/>
      <c r="AA187" s="41"/>
      <c r="AB187" s="41"/>
      <c r="AC187" s="41"/>
      <c r="AD187" s="41"/>
      <c r="AE187" s="41"/>
      <c r="AR187" s="240" t="s">
        <v>266</v>
      </c>
      <c r="AT187" s="240" t="s">
        <v>154</v>
      </c>
      <c r="AU187" s="240" t="s">
        <v>152</v>
      </c>
      <c r="AY187" s="20" t="s">
        <v>151</v>
      </c>
      <c r="BE187" s="241">
        <f>IF(N187="základní",J187,0)</f>
        <v>0</v>
      </c>
      <c r="BF187" s="241">
        <f>IF(N187="snížená",J187,0)</f>
        <v>0</v>
      </c>
      <c r="BG187" s="241">
        <f>IF(N187="zákl. přenesená",J187,0)</f>
        <v>0</v>
      </c>
      <c r="BH187" s="241">
        <f>IF(N187="sníž. přenesená",J187,0)</f>
        <v>0</v>
      </c>
      <c r="BI187" s="241">
        <f>IF(N187="nulová",J187,0)</f>
        <v>0</v>
      </c>
      <c r="BJ187" s="20" t="s">
        <v>83</v>
      </c>
      <c r="BK187" s="241">
        <f>ROUND(I187*H187,2)</f>
        <v>0</v>
      </c>
      <c r="BL187" s="20" t="s">
        <v>266</v>
      </c>
      <c r="BM187" s="240" t="s">
        <v>2074</v>
      </c>
    </row>
    <row r="188" s="13" customFormat="1">
      <c r="A188" s="13"/>
      <c r="B188" s="242"/>
      <c r="C188" s="243"/>
      <c r="D188" s="244" t="s">
        <v>160</v>
      </c>
      <c r="E188" s="245" t="s">
        <v>19</v>
      </c>
      <c r="F188" s="246" t="s">
        <v>1934</v>
      </c>
      <c r="G188" s="243"/>
      <c r="H188" s="247">
        <v>102</v>
      </c>
      <c r="I188" s="248"/>
      <c r="J188" s="243"/>
      <c r="K188" s="243"/>
      <c r="L188" s="249"/>
      <c r="M188" s="250"/>
      <c r="N188" s="251"/>
      <c r="O188" s="251"/>
      <c r="P188" s="251"/>
      <c r="Q188" s="251"/>
      <c r="R188" s="251"/>
      <c r="S188" s="251"/>
      <c r="T188" s="252"/>
      <c r="U188" s="13"/>
      <c r="V188" s="13"/>
      <c r="W188" s="13"/>
      <c r="X188" s="13"/>
      <c r="Y188" s="13"/>
      <c r="Z188" s="13"/>
      <c r="AA188" s="13"/>
      <c r="AB188" s="13"/>
      <c r="AC188" s="13"/>
      <c r="AD188" s="13"/>
      <c r="AE188" s="13"/>
      <c r="AT188" s="253" t="s">
        <v>160</v>
      </c>
      <c r="AU188" s="253" t="s">
        <v>152</v>
      </c>
      <c r="AV188" s="13" t="s">
        <v>86</v>
      </c>
      <c r="AW188" s="13" t="s">
        <v>37</v>
      </c>
      <c r="AX188" s="13" t="s">
        <v>83</v>
      </c>
      <c r="AY188" s="253" t="s">
        <v>151</v>
      </c>
    </row>
    <row r="189" s="2" customFormat="1" ht="24" customHeight="1">
      <c r="A189" s="41"/>
      <c r="B189" s="42"/>
      <c r="C189" s="229" t="s">
        <v>488</v>
      </c>
      <c r="D189" s="229" t="s">
        <v>154</v>
      </c>
      <c r="E189" s="230" t="s">
        <v>2075</v>
      </c>
      <c r="F189" s="231" t="s">
        <v>2076</v>
      </c>
      <c r="G189" s="232" t="s">
        <v>242</v>
      </c>
      <c r="H189" s="233">
        <v>58</v>
      </c>
      <c r="I189" s="234"/>
      <c r="J189" s="235">
        <f>ROUND(I189*H189,2)</f>
        <v>0</v>
      </c>
      <c r="K189" s="231" t="s">
        <v>165</v>
      </c>
      <c r="L189" s="47"/>
      <c r="M189" s="236" t="s">
        <v>19</v>
      </c>
      <c r="N189" s="237" t="s">
        <v>47</v>
      </c>
      <c r="O189" s="87"/>
      <c r="P189" s="238">
        <f>O189*H189</f>
        <v>0</v>
      </c>
      <c r="Q189" s="238">
        <v>0</v>
      </c>
      <c r="R189" s="238">
        <f>Q189*H189</f>
        <v>0</v>
      </c>
      <c r="S189" s="238">
        <v>0</v>
      </c>
      <c r="T189" s="239">
        <f>S189*H189</f>
        <v>0</v>
      </c>
      <c r="U189" s="41"/>
      <c r="V189" s="41"/>
      <c r="W189" s="41"/>
      <c r="X189" s="41"/>
      <c r="Y189" s="41"/>
      <c r="Z189" s="41"/>
      <c r="AA189" s="41"/>
      <c r="AB189" s="41"/>
      <c r="AC189" s="41"/>
      <c r="AD189" s="41"/>
      <c r="AE189" s="41"/>
      <c r="AR189" s="240" t="s">
        <v>266</v>
      </c>
      <c r="AT189" s="240" t="s">
        <v>154</v>
      </c>
      <c r="AU189" s="240" t="s">
        <v>152</v>
      </c>
      <c r="AY189" s="20" t="s">
        <v>151</v>
      </c>
      <c r="BE189" s="241">
        <f>IF(N189="základní",J189,0)</f>
        <v>0</v>
      </c>
      <c r="BF189" s="241">
        <f>IF(N189="snížená",J189,0)</f>
        <v>0</v>
      </c>
      <c r="BG189" s="241">
        <f>IF(N189="zákl. přenesená",J189,0)</f>
        <v>0</v>
      </c>
      <c r="BH189" s="241">
        <f>IF(N189="sníž. přenesená",J189,0)</f>
        <v>0</v>
      </c>
      <c r="BI189" s="241">
        <f>IF(N189="nulová",J189,0)</f>
        <v>0</v>
      </c>
      <c r="BJ189" s="20" t="s">
        <v>83</v>
      </c>
      <c r="BK189" s="241">
        <f>ROUND(I189*H189,2)</f>
        <v>0</v>
      </c>
      <c r="BL189" s="20" t="s">
        <v>266</v>
      </c>
      <c r="BM189" s="240" t="s">
        <v>2077</v>
      </c>
    </row>
    <row r="190" s="13" customFormat="1">
      <c r="A190" s="13"/>
      <c r="B190" s="242"/>
      <c r="C190" s="243"/>
      <c r="D190" s="244" t="s">
        <v>160</v>
      </c>
      <c r="E190" s="245" t="s">
        <v>19</v>
      </c>
      <c r="F190" s="246" t="s">
        <v>1938</v>
      </c>
      <c r="G190" s="243"/>
      <c r="H190" s="247">
        <v>58</v>
      </c>
      <c r="I190" s="248"/>
      <c r="J190" s="243"/>
      <c r="K190" s="243"/>
      <c r="L190" s="249"/>
      <c r="M190" s="250"/>
      <c r="N190" s="251"/>
      <c r="O190" s="251"/>
      <c r="P190" s="251"/>
      <c r="Q190" s="251"/>
      <c r="R190" s="251"/>
      <c r="S190" s="251"/>
      <c r="T190" s="252"/>
      <c r="U190" s="13"/>
      <c r="V190" s="13"/>
      <c r="W190" s="13"/>
      <c r="X190" s="13"/>
      <c r="Y190" s="13"/>
      <c r="Z190" s="13"/>
      <c r="AA190" s="13"/>
      <c r="AB190" s="13"/>
      <c r="AC190" s="13"/>
      <c r="AD190" s="13"/>
      <c r="AE190" s="13"/>
      <c r="AT190" s="253" t="s">
        <v>160</v>
      </c>
      <c r="AU190" s="253" t="s">
        <v>152</v>
      </c>
      <c r="AV190" s="13" t="s">
        <v>86</v>
      </c>
      <c r="AW190" s="13" t="s">
        <v>37</v>
      </c>
      <c r="AX190" s="13" t="s">
        <v>83</v>
      </c>
      <c r="AY190" s="253" t="s">
        <v>151</v>
      </c>
    </row>
    <row r="191" s="2" customFormat="1" ht="24" customHeight="1">
      <c r="A191" s="41"/>
      <c r="B191" s="42"/>
      <c r="C191" s="229" t="s">
        <v>496</v>
      </c>
      <c r="D191" s="229" t="s">
        <v>154</v>
      </c>
      <c r="E191" s="230" t="s">
        <v>2075</v>
      </c>
      <c r="F191" s="231" t="s">
        <v>2076</v>
      </c>
      <c r="G191" s="232" t="s">
        <v>242</v>
      </c>
      <c r="H191" s="233">
        <v>24</v>
      </c>
      <c r="I191" s="234"/>
      <c r="J191" s="235">
        <f>ROUND(I191*H191,2)</f>
        <v>0</v>
      </c>
      <c r="K191" s="231" t="s">
        <v>165</v>
      </c>
      <c r="L191" s="47"/>
      <c r="M191" s="236" t="s">
        <v>19</v>
      </c>
      <c r="N191" s="237" t="s">
        <v>47</v>
      </c>
      <c r="O191" s="87"/>
      <c r="P191" s="238">
        <f>O191*H191</f>
        <v>0</v>
      </c>
      <c r="Q191" s="238">
        <v>0</v>
      </c>
      <c r="R191" s="238">
        <f>Q191*H191</f>
        <v>0</v>
      </c>
      <c r="S191" s="238">
        <v>0</v>
      </c>
      <c r="T191" s="239">
        <f>S191*H191</f>
        <v>0</v>
      </c>
      <c r="U191" s="41"/>
      <c r="V191" s="41"/>
      <c r="W191" s="41"/>
      <c r="X191" s="41"/>
      <c r="Y191" s="41"/>
      <c r="Z191" s="41"/>
      <c r="AA191" s="41"/>
      <c r="AB191" s="41"/>
      <c r="AC191" s="41"/>
      <c r="AD191" s="41"/>
      <c r="AE191" s="41"/>
      <c r="AR191" s="240" t="s">
        <v>266</v>
      </c>
      <c r="AT191" s="240" t="s">
        <v>154</v>
      </c>
      <c r="AU191" s="240" t="s">
        <v>152</v>
      </c>
      <c r="AY191" s="20" t="s">
        <v>151</v>
      </c>
      <c r="BE191" s="241">
        <f>IF(N191="základní",J191,0)</f>
        <v>0</v>
      </c>
      <c r="BF191" s="241">
        <f>IF(N191="snížená",J191,0)</f>
        <v>0</v>
      </c>
      <c r="BG191" s="241">
        <f>IF(N191="zákl. přenesená",J191,0)</f>
        <v>0</v>
      </c>
      <c r="BH191" s="241">
        <f>IF(N191="sníž. přenesená",J191,0)</f>
        <v>0</v>
      </c>
      <c r="BI191" s="241">
        <f>IF(N191="nulová",J191,0)</f>
        <v>0</v>
      </c>
      <c r="BJ191" s="20" t="s">
        <v>83</v>
      </c>
      <c r="BK191" s="241">
        <f>ROUND(I191*H191,2)</f>
        <v>0</v>
      </c>
      <c r="BL191" s="20" t="s">
        <v>266</v>
      </c>
      <c r="BM191" s="240" t="s">
        <v>2078</v>
      </c>
    </row>
    <row r="192" s="13" customFormat="1">
      <c r="A192" s="13"/>
      <c r="B192" s="242"/>
      <c r="C192" s="243"/>
      <c r="D192" s="244" t="s">
        <v>160</v>
      </c>
      <c r="E192" s="245" t="s">
        <v>19</v>
      </c>
      <c r="F192" s="246" t="s">
        <v>1930</v>
      </c>
      <c r="G192" s="243"/>
      <c r="H192" s="247">
        <v>24</v>
      </c>
      <c r="I192" s="248"/>
      <c r="J192" s="243"/>
      <c r="K192" s="243"/>
      <c r="L192" s="249"/>
      <c r="M192" s="250"/>
      <c r="N192" s="251"/>
      <c r="O192" s="251"/>
      <c r="P192" s="251"/>
      <c r="Q192" s="251"/>
      <c r="R192" s="251"/>
      <c r="S192" s="251"/>
      <c r="T192" s="252"/>
      <c r="U192" s="13"/>
      <c r="V192" s="13"/>
      <c r="W192" s="13"/>
      <c r="X192" s="13"/>
      <c r="Y192" s="13"/>
      <c r="Z192" s="13"/>
      <c r="AA192" s="13"/>
      <c r="AB192" s="13"/>
      <c r="AC192" s="13"/>
      <c r="AD192" s="13"/>
      <c r="AE192" s="13"/>
      <c r="AT192" s="253" t="s">
        <v>160</v>
      </c>
      <c r="AU192" s="253" t="s">
        <v>152</v>
      </c>
      <c r="AV192" s="13" t="s">
        <v>86</v>
      </c>
      <c r="AW192" s="13" t="s">
        <v>37</v>
      </c>
      <c r="AX192" s="13" t="s">
        <v>83</v>
      </c>
      <c r="AY192" s="253" t="s">
        <v>151</v>
      </c>
    </row>
    <row r="193" s="2" customFormat="1" ht="24" customHeight="1">
      <c r="A193" s="41"/>
      <c r="B193" s="42"/>
      <c r="C193" s="229" t="s">
        <v>501</v>
      </c>
      <c r="D193" s="229" t="s">
        <v>154</v>
      </c>
      <c r="E193" s="230" t="s">
        <v>2075</v>
      </c>
      <c r="F193" s="231" t="s">
        <v>2076</v>
      </c>
      <c r="G193" s="232" t="s">
        <v>242</v>
      </c>
      <c r="H193" s="233">
        <v>102</v>
      </c>
      <c r="I193" s="234"/>
      <c r="J193" s="235">
        <f>ROUND(I193*H193,2)</f>
        <v>0</v>
      </c>
      <c r="K193" s="231" t="s">
        <v>165</v>
      </c>
      <c r="L193" s="47"/>
      <c r="M193" s="236" t="s">
        <v>19</v>
      </c>
      <c r="N193" s="237" t="s">
        <v>47</v>
      </c>
      <c r="O193" s="87"/>
      <c r="P193" s="238">
        <f>O193*H193</f>
        <v>0</v>
      </c>
      <c r="Q193" s="238">
        <v>0</v>
      </c>
      <c r="R193" s="238">
        <f>Q193*H193</f>
        <v>0</v>
      </c>
      <c r="S193" s="238">
        <v>0</v>
      </c>
      <c r="T193" s="239">
        <f>S193*H193</f>
        <v>0</v>
      </c>
      <c r="U193" s="41"/>
      <c r="V193" s="41"/>
      <c r="W193" s="41"/>
      <c r="X193" s="41"/>
      <c r="Y193" s="41"/>
      <c r="Z193" s="41"/>
      <c r="AA193" s="41"/>
      <c r="AB193" s="41"/>
      <c r="AC193" s="41"/>
      <c r="AD193" s="41"/>
      <c r="AE193" s="41"/>
      <c r="AR193" s="240" t="s">
        <v>266</v>
      </c>
      <c r="AT193" s="240" t="s">
        <v>154</v>
      </c>
      <c r="AU193" s="240" t="s">
        <v>152</v>
      </c>
      <c r="AY193" s="20" t="s">
        <v>151</v>
      </c>
      <c r="BE193" s="241">
        <f>IF(N193="základní",J193,0)</f>
        <v>0</v>
      </c>
      <c r="BF193" s="241">
        <f>IF(N193="snížená",J193,0)</f>
        <v>0</v>
      </c>
      <c r="BG193" s="241">
        <f>IF(N193="zákl. přenesená",J193,0)</f>
        <v>0</v>
      </c>
      <c r="BH193" s="241">
        <f>IF(N193="sníž. přenesená",J193,0)</f>
        <v>0</v>
      </c>
      <c r="BI193" s="241">
        <f>IF(N193="nulová",J193,0)</f>
        <v>0</v>
      </c>
      <c r="BJ193" s="20" t="s">
        <v>83</v>
      </c>
      <c r="BK193" s="241">
        <f>ROUND(I193*H193,2)</f>
        <v>0</v>
      </c>
      <c r="BL193" s="20" t="s">
        <v>266</v>
      </c>
      <c r="BM193" s="240" t="s">
        <v>2079</v>
      </c>
    </row>
    <row r="194" s="13" customFormat="1">
      <c r="A194" s="13"/>
      <c r="B194" s="242"/>
      <c r="C194" s="243"/>
      <c r="D194" s="244" t="s">
        <v>160</v>
      </c>
      <c r="E194" s="245" t="s">
        <v>19</v>
      </c>
      <c r="F194" s="246" t="s">
        <v>1934</v>
      </c>
      <c r="G194" s="243"/>
      <c r="H194" s="247">
        <v>102</v>
      </c>
      <c r="I194" s="248"/>
      <c r="J194" s="243"/>
      <c r="K194" s="243"/>
      <c r="L194" s="249"/>
      <c r="M194" s="250"/>
      <c r="N194" s="251"/>
      <c r="O194" s="251"/>
      <c r="P194" s="251"/>
      <c r="Q194" s="251"/>
      <c r="R194" s="251"/>
      <c r="S194" s="251"/>
      <c r="T194" s="252"/>
      <c r="U194" s="13"/>
      <c r="V194" s="13"/>
      <c r="W194" s="13"/>
      <c r="X194" s="13"/>
      <c r="Y194" s="13"/>
      <c r="Z194" s="13"/>
      <c r="AA194" s="13"/>
      <c r="AB194" s="13"/>
      <c r="AC194" s="13"/>
      <c r="AD194" s="13"/>
      <c r="AE194" s="13"/>
      <c r="AT194" s="253" t="s">
        <v>160</v>
      </c>
      <c r="AU194" s="253" t="s">
        <v>152</v>
      </c>
      <c r="AV194" s="13" t="s">
        <v>86</v>
      </c>
      <c r="AW194" s="13" t="s">
        <v>37</v>
      </c>
      <c r="AX194" s="13" t="s">
        <v>83</v>
      </c>
      <c r="AY194" s="253" t="s">
        <v>151</v>
      </c>
    </row>
    <row r="195" s="2" customFormat="1" ht="16.5" customHeight="1">
      <c r="A195" s="41"/>
      <c r="B195" s="42"/>
      <c r="C195" s="229" t="s">
        <v>508</v>
      </c>
      <c r="D195" s="229" t="s">
        <v>154</v>
      </c>
      <c r="E195" s="230" t="s">
        <v>2080</v>
      </c>
      <c r="F195" s="231" t="s">
        <v>2081</v>
      </c>
      <c r="G195" s="232" t="s">
        <v>242</v>
      </c>
      <c r="H195" s="233">
        <v>22</v>
      </c>
      <c r="I195" s="234"/>
      <c r="J195" s="235">
        <f>ROUND(I195*H195,2)</f>
        <v>0</v>
      </c>
      <c r="K195" s="231" t="s">
        <v>165</v>
      </c>
      <c r="L195" s="47"/>
      <c r="M195" s="236" t="s">
        <v>19</v>
      </c>
      <c r="N195" s="237" t="s">
        <v>47</v>
      </c>
      <c r="O195" s="87"/>
      <c r="P195" s="238">
        <f>O195*H195</f>
        <v>0</v>
      </c>
      <c r="Q195" s="238">
        <v>0</v>
      </c>
      <c r="R195" s="238">
        <f>Q195*H195</f>
        <v>0</v>
      </c>
      <c r="S195" s="238">
        <v>0</v>
      </c>
      <c r="T195" s="239">
        <f>S195*H195</f>
        <v>0</v>
      </c>
      <c r="U195" s="41"/>
      <c r="V195" s="41"/>
      <c r="W195" s="41"/>
      <c r="X195" s="41"/>
      <c r="Y195" s="41"/>
      <c r="Z195" s="41"/>
      <c r="AA195" s="41"/>
      <c r="AB195" s="41"/>
      <c r="AC195" s="41"/>
      <c r="AD195" s="41"/>
      <c r="AE195" s="41"/>
      <c r="AR195" s="240" t="s">
        <v>266</v>
      </c>
      <c r="AT195" s="240" t="s">
        <v>154</v>
      </c>
      <c r="AU195" s="240" t="s">
        <v>152</v>
      </c>
      <c r="AY195" s="20" t="s">
        <v>151</v>
      </c>
      <c r="BE195" s="241">
        <f>IF(N195="základní",J195,0)</f>
        <v>0</v>
      </c>
      <c r="BF195" s="241">
        <f>IF(N195="snížená",J195,0)</f>
        <v>0</v>
      </c>
      <c r="BG195" s="241">
        <f>IF(N195="zákl. přenesená",J195,0)</f>
        <v>0</v>
      </c>
      <c r="BH195" s="241">
        <f>IF(N195="sníž. přenesená",J195,0)</f>
        <v>0</v>
      </c>
      <c r="BI195" s="241">
        <f>IF(N195="nulová",J195,0)</f>
        <v>0</v>
      </c>
      <c r="BJ195" s="20" t="s">
        <v>83</v>
      </c>
      <c r="BK195" s="241">
        <f>ROUND(I195*H195,2)</f>
        <v>0</v>
      </c>
      <c r="BL195" s="20" t="s">
        <v>266</v>
      </c>
      <c r="BM195" s="240" t="s">
        <v>2082</v>
      </c>
    </row>
    <row r="196" s="13" customFormat="1">
      <c r="A196" s="13"/>
      <c r="B196" s="242"/>
      <c r="C196" s="243"/>
      <c r="D196" s="244" t="s">
        <v>160</v>
      </c>
      <c r="E196" s="245" t="s">
        <v>19</v>
      </c>
      <c r="F196" s="246" t="s">
        <v>1948</v>
      </c>
      <c r="G196" s="243"/>
      <c r="H196" s="247">
        <v>22</v>
      </c>
      <c r="I196" s="248"/>
      <c r="J196" s="243"/>
      <c r="K196" s="243"/>
      <c r="L196" s="249"/>
      <c r="M196" s="250"/>
      <c r="N196" s="251"/>
      <c r="O196" s="251"/>
      <c r="P196" s="251"/>
      <c r="Q196" s="251"/>
      <c r="R196" s="251"/>
      <c r="S196" s="251"/>
      <c r="T196" s="252"/>
      <c r="U196" s="13"/>
      <c r="V196" s="13"/>
      <c r="W196" s="13"/>
      <c r="X196" s="13"/>
      <c r="Y196" s="13"/>
      <c r="Z196" s="13"/>
      <c r="AA196" s="13"/>
      <c r="AB196" s="13"/>
      <c r="AC196" s="13"/>
      <c r="AD196" s="13"/>
      <c r="AE196" s="13"/>
      <c r="AT196" s="253" t="s">
        <v>160</v>
      </c>
      <c r="AU196" s="253" t="s">
        <v>152</v>
      </c>
      <c r="AV196" s="13" t="s">
        <v>86</v>
      </c>
      <c r="AW196" s="13" t="s">
        <v>37</v>
      </c>
      <c r="AX196" s="13" t="s">
        <v>83</v>
      </c>
      <c r="AY196" s="253" t="s">
        <v>151</v>
      </c>
    </row>
    <row r="197" s="2" customFormat="1" ht="16.5" customHeight="1">
      <c r="A197" s="41"/>
      <c r="B197" s="42"/>
      <c r="C197" s="229" t="s">
        <v>514</v>
      </c>
      <c r="D197" s="229" t="s">
        <v>154</v>
      </c>
      <c r="E197" s="230" t="s">
        <v>2083</v>
      </c>
      <c r="F197" s="231" t="s">
        <v>2084</v>
      </c>
      <c r="G197" s="232" t="s">
        <v>164</v>
      </c>
      <c r="H197" s="233">
        <v>15</v>
      </c>
      <c r="I197" s="234"/>
      <c r="J197" s="235">
        <f>ROUND(I197*H197,2)</f>
        <v>0</v>
      </c>
      <c r="K197" s="231" t="s">
        <v>165</v>
      </c>
      <c r="L197" s="47"/>
      <c r="M197" s="236" t="s">
        <v>19</v>
      </c>
      <c r="N197" s="237" t="s">
        <v>47</v>
      </c>
      <c r="O197" s="87"/>
      <c r="P197" s="238">
        <f>O197*H197</f>
        <v>0</v>
      </c>
      <c r="Q197" s="238">
        <v>0</v>
      </c>
      <c r="R197" s="238">
        <f>Q197*H197</f>
        <v>0</v>
      </c>
      <c r="S197" s="238">
        <v>0</v>
      </c>
      <c r="T197" s="239">
        <f>S197*H197</f>
        <v>0</v>
      </c>
      <c r="U197" s="41"/>
      <c r="V197" s="41"/>
      <c r="W197" s="41"/>
      <c r="X197" s="41"/>
      <c r="Y197" s="41"/>
      <c r="Z197" s="41"/>
      <c r="AA197" s="41"/>
      <c r="AB197" s="41"/>
      <c r="AC197" s="41"/>
      <c r="AD197" s="41"/>
      <c r="AE197" s="41"/>
      <c r="AR197" s="240" t="s">
        <v>266</v>
      </c>
      <c r="AT197" s="240" t="s">
        <v>154</v>
      </c>
      <c r="AU197" s="240" t="s">
        <v>152</v>
      </c>
      <c r="AY197" s="20" t="s">
        <v>151</v>
      </c>
      <c r="BE197" s="241">
        <f>IF(N197="základní",J197,0)</f>
        <v>0</v>
      </c>
      <c r="BF197" s="241">
        <f>IF(N197="snížená",J197,0)</f>
        <v>0</v>
      </c>
      <c r="BG197" s="241">
        <f>IF(N197="zákl. přenesená",J197,0)</f>
        <v>0</v>
      </c>
      <c r="BH197" s="241">
        <f>IF(N197="sníž. přenesená",J197,0)</f>
        <v>0</v>
      </c>
      <c r="BI197" s="241">
        <f>IF(N197="nulová",J197,0)</f>
        <v>0</v>
      </c>
      <c r="BJ197" s="20" t="s">
        <v>83</v>
      </c>
      <c r="BK197" s="241">
        <f>ROUND(I197*H197,2)</f>
        <v>0</v>
      </c>
      <c r="BL197" s="20" t="s">
        <v>266</v>
      </c>
      <c r="BM197" s="240" t="s">
        <v>2085</v>
      </c>
    </row>
    <row r="198" s="13" customFormat="1">
      <c r="A198" s="13"/>
      <c r="B198" s="242"/>
      <c r="C198" s="243"/>
      <c r="D198" s="244" t="s">
        <v>160</v>
      </c>
      <c r="E198" s="245" t="s">
        <v>19</v>
      </c>
      <c r="F198" s="246" t="s">
        <v>2086</v>
      </c>
      <c r="G198" s="243"/>
      <c r="H198" s="247">
        <v>15</v>
      </c>
      <c r="I198" s="248"/>
      <c r="J198" s="243"/>
      <c r="K198" s="243"/>
      <c r="L198" s="249"/>
      <c r="M198" s="250"/>
      <c r="N198" s="251"/>
      <c r="O198" s="251"/>
      <c r="P198" s="251"/>
      <c r="Q198" s="251"/>
      <c r="R198" s="251"/>
      <c r="S198" s="251"/>
      <c r="T198" s="252"/>
      <c r="U198" s="13"/>
      <c r="V198" s="13"/>
      <c r="W198" s="13"/>
      <c r="X198" s="13"/>
      <c r="Y198" s="13"/>
      <c r="Z198" s="13"/>
      <c r="AA198" s="13"/>
      <c r="AB198" s="13"/>
      <c r="AC198" s="13"/>
      <c r="AD198" s="13"/>
      <c r="AE198" s="13"/>
      <c r="AT198" s="253" t="s">
        <v>160</v>
      </c>
      <c r="AU198" s="253" t="s">
        <v>152</v>
      </c>
      <c r="AV198" s="13" t="s">
        <v>86</v>
      </c>
      <c r="AW198" s="13" t="s">
        <v>37</v>
      </c>
      <c r="AX198" s="13" t="s">
        <v>83</v>
      </c>
      <c r="AY198" s="253" t="s">
        <v>151</v>
      </c>
    </row>
    <row r="199" s="2" customFormat="1" ht="24" customHeight="1">
      <c r="A199" s="41"/>
      <c r="B199" s="42"/>
      <c r="C199" s="229" t="s">
        <v>518</v>
      </c>
      <c r="D199" s="229" t="s">
        <v>154</v>
      </c>
      <c r="E199" s="230" t="s">
        <v>2087</v>
      </c>
      <c r="F199" s="231" t="s">
        <v>2088</v>
      </c>
      <c r="G199" s="232" t="s">
        <v>164</v>
      </c>
      <c r="H199" s="233">
        <v>46</v>
      </c>
      <c r="I199" s="234"/>
      <c r="J199" s="235">
        <f>ROUND(I199*H199,2)</f>
        <v>0</v>
      </c>
      <c r="K199" s="231" t="s">
        <v>165</v>
      </c>
      <c r="L199" s="47"/>
      <c r="M199" s="236" t="s">
        <v>19</v>
      </c>
      <c r="N199" s="237" t="s">
        <v>47</v>
      </c>
      <c r="O199" s="87"/>
      <c r="P199" s="238">
        <f>O199*H199</f>
        <v>0</v>
      </c>
      <c r="Q199" s="238">
        <v>0</v>
      </c>
      <c r="R199" s="238">
        <f>Q199*H199</f>
        <v>0</v>
      </c>
      <c r="S199" s="238">
        <v>0</v>
      </c>
      <c r="T199" s="239">
        <f>S199*H199</f>
        <v>0</v>
      </c>
      <c r="U199" s="41"/>
      <c r="V199" s="41"/>
      <c r="W199" s="41"/>
      <c r="X199" s="41"/>
      <c r="Y199" s="41"/>
      <c r="Z199" s="41"/>
      <c r="AA199" s="41"/>
      <c r="AB199" s="41"/>
      <c r="AC199" s="41"/>
      <c r="AD199" s="41"/>
      <c r="AE199" s="41"/>
      <c r="AR199" s="240" t="s">
        <v>266</v>
      </c>
      <c r="AT199" s="240" t="s">
        <v>154</v>
      </c>
      <c r="AU199" s="240" t="s">
        <v>152</v>
      </c>
      <c r="AY199" s="20" t="s">
        <v>151</v>
      </c>
      <c r="BE199" s="241">
        <f>IF(N199="základní",J199,0)</f>
        <v>0</v>
      </c>
      <c r="BF199" s="241">
        <f>IF(N199="snížená",J199,0)</f>
        <v>0</v>
      </c>
      <c r="BG199" s="241">
        <f>IF(N199="zákl. přenesená",J199,0)</f>
        <v>0</v>
      </c>
      <c r="BH199" s="241">
        <f>IF(N199="sníž. přenesená",J199,0)</f>
        <v>0</v>
      </c>
      <c r="BI199" s="241">
        <f>IF(N199="nulová",J199,0)</f>
        <v>0</v>
      </c>
      <c r="BJ199" s="20" t="s">
        <v>83</v>
      </c>
      <c r="BK199" s="241">
        <f>ROUND(I199*H199,2)</f>
        <v>0</v>
      </c>
      <c r="BL199" s="20" t="s">
        <v>266</v>
      </c>
      <c r="BM199" s="240" t="s">
        <v>2089</v>
      </c>
    </row>
    <row r="200" s="13" customFormat="1">
      <c r="A200" s="13"/>
      <c r="B200" s="242"/>
      <c r="C200" s="243"/>
      <c r="D200" s="244" t="s">
        <v>160</v>
      </c>
      <c r="E200" s="245" t="s">
        <v>19</v>
      </c>
      <c r="F200" s="246" t="s">
        <v>2090</v>
      </c>
      <c r="G200" s="243"/>
      <c r="H200" s="247">
        <v>46</v>
      </c>
      <c r="I200" s="248"/>
      <c r="J200" s="243"/>
      <c r="K200" s="243"/>
      <c r="L200" s="249"/>
      <c r="M200" s="250"/>
      <c r="N200" s="251"/>
      <c r="O200" s="251"/>
      <c r="P200" s="251"/>
      <c r="Q200" s="251"/>
      <c r="R200" s="251"/>
      <c r="S200" s="251"/>
      <c r="T200" s="252"/>
      <c r="U200" s="13"/>
      <c r="V200" s="13"/>
      <c r="W200" s="13"/>
      <c r="X200" s="13"/>
      <c r="Y200" s="13"/>
      <c r="Z200" s="13"/>
      <c r="AA200" s="13"/>
      <c r="AB200" s="13"/>
      <c r="AC200" s="13"/>
      <c r="AD200" s="13"/>
      <c r="AE200" s="13"/>
      <c r="AT200" s="253" t="s">
        <v>160</v>
      </c>
      <c r="AU200" s="253" t="s">
        <v>152</v>
      </c>
      <c r="AV200" s="13" t="s">
        <v>86</v>
      </c>
      <c r="AW200" s="13" t="s">
        <v>37</v>
      </c>
      <c r="AX200" s="13" t="s">
        <v>83</v>
      </c>
      <c r="AY200" s="253" t="s">
        <v>151</v>
      </c>
    </row>
    <row r="201" s="2" customFormat="1" ht="16.5" customHeight="1">
      <c r="A201" s="41"/>
      <c r="B201" s="42"/>
      <c r="C201" s="229" t="s">
        <v>523</v>
      </c>
      <c r="D201" s="229" t="s">
        <v>154</v>
      </c>
      <c r="E201" s="230" t="s">
        <v>2091</v>
      </c>
      <c r="F201" s="231" t="s">
        <v>2092</v>
      </c>
      <c r="G201" s="232" t="s">
        <v>164</v>
      </c>
      <c r="H201" s="233">
        <v>4</v>
      </c>
      <c r="I201" s="234"/>
      <c r="J201" s="235">
        <f>ROUND(I201*H201,2)</f>
        <v>0</v>
      </c>
      <c r="K201" s="231" t="s">
        <v>165</v>
      </c>
      <c r="L201" s="47"/>
      <c r="M201" s="236" t="s">
        <v>19</v>
      </c>
      <c r="N201" s="237" t="s">
        <v>47</v>
      </c>
      <c r="O201" s="87"/>
      <c r="P201" s="238">
        <f>O201*H201</f>
        <v>0</v>
      </c>
      <c r="Q201" s="238">
        <v>0</v>
      </c>
      <c r="R201" s="238">
        <f>Q201*H201</f>
        <v>0</v>
      </c>
      <c r="S201" s="238">
        <v>0</v>
      </c>
      <c r="T201" s="239">
        <f>S201*H201</f>
        <v>0</v>
      </c>
      <c r="U201" s="41"/>
      <c r="V201" s="41"/>
      <c r="W201" s="41"/>
      <c r="X201" s="41"/>
      <c r="Y201" s="41"/>
      <c r="Z201" s="41"/>
      <c r="AA201" s="41"/>
      <c r="AB201" s="41"/>
      <c r="AC201" s="41"/>
      <c r="AD201" s="41"/>
      <c r="AE201" s="41"/>
      <c r="AR201" s="240" t="s">
        <v>266</v>
      </c>
      <c r="AT201" s="240" t="s">
        <v>154</v>
      </c>
      <c r="AU201" s="240" t="s">
        <v>152</v>
      </c>
      <c r="AY201" s="20" t="s">
        <v>151</v>
      </c>
      <c r="BE201" s="241">
        <f>IF(N201="základní",J201,0)</f>
        <v>0</v>
      </c>
      <c r="BF201" s="241">
        <f>IF(N201="snížená",J201,0)</f>
        <v>0</v>
      </c>
      <c r="BG201" s="241">
        <f>IF(N201="zákl. přenesená",J201,0)</f>
        <v>0</v>
      </c>
      <c r="BH201" s="241">
        <f>IF(N201="sníž. přenesená",J201,0)</f>
        <v>0</v>
      </c>
      <c r="BI201" s="241">
        <f>IF(N201="nulová",J201,0)</f>
        <v>0</v>
      </c>
      <c r="BJ201" s="20" t="s">
        <v>83</v>
      </c>
      <c r="BK201" s="241">
        <f>ROUND(I201*H201,2)</f>
        <v>0</v>
      </c>
      <c r="BL201" s="20" t="s">
        <v>266</v>
      </c>
      <c r="BM201" s="240" t="s">
        <v>2093</v>
      </c>
    </row>
    <row r="202" s="13" customFormat="1">
      <c r="A202" s="13"/>
      <c r="B202" s="242"/>
      <c r="C202" s="243"/>
      <c r="D202" s="244" t="s">
        <v>160</v>
      </c>
      <c r="E202" s="245" t="s">
        <v>19</v>
      </c>
      <c r="F202" s="246" t="s">
        <v>2094</v>
      </c>
      <c r="G202" s="243"/>
      <c r="H202" s="247">
        <v>4</v>
      </c>
      <c r="I202" s="248"/>
      <c r="J202" s="243"/>
      <c r="K202" s="243"/>
      <c r="L202" s="249"/>
      <c r="M202" s="250"/>
      <c r="N202" s="251"/>
      <c r="O202" s="251"/>
      <c r="P202" s="251"/>
      <c r="Q202" s="251"/>
      <c r="R202" s="251"/>
      <c r="S202" s="251"/>
      <c r="T202" s="252"/>
      <c r="U202" s="13"/>
      <c r="V202" s="13"/>
      <c r="W202" s="13"/>
      <c r="X202" s="13"/>
      <c r="Y202" s="13"/>
      <c r="Z202" s="13"/>
      <c r="AA202" s="13"/>
      <c r="AB202" s="13"/>
      <c r="AC202" s="13"/>
      <c r="AD202" s="13"/>
      <c r="AE202" s="13"/>
      <c r="AT202" s="253" t="s">
        <v>160</v>
      </c>
      <c r="AU202" s="253" t="s">
        <v>152</v>
      </c>
      <c r="AV202" s="13" t="s">
        <v>86</v>
      </c>
      <c r="AW202" s="13" t="s">
        <v>37</v>
      </c>
      <c r="AX202" s="13" t="s">
        <v>83</v>
      </c>
      <c r="AY202" s="253" t="s">
        <v>151</v>
      </c>
    </row>
    <row r="203" s="2" customFormat="1" ht="16.5" customHeight="1">
      <c r="A203" s="41"/>
      <c r="B203" s="42"/>
      <c r="C203" s="229" t="s">
        <v>529</v>
      </c>
      <c r="D203" s="229" t="s">
        <v>154</v>
      </c>
      <c r="E203" s="230" t="s">
        <v>2095</v>
      </c>
      <c r="F203" s="231" t="s">
        <v>2096</v>
      </c>
      <c r="G203" s="232" t="s">
        <v>164</v>
      </c>
      <c r="H203" s="233">
        <v>2</v>
      </c>
      <c r="I203" s="234"/>
      <c r="J203" s="235">
        <f>ROUND(I203*H203,2)</f>
        <v>0</v>
      </c>
      <c r="K203" s="231" t="s">
        <v>165</v>
      </c>
      <c r="L203" s="47"/>
      <c r="M203" s="236" t="s">
        <v>19</v>
      </c>
      <c r="N203" s="237" t="s">
        <v>47</v>
      </c>
      <c r="O203" s="87"/>
      <c r="P203" s="238">
        <f>O203*H203</f>
        <v>0</v>
      </c>
      <c r="Q203" s="238">
        <v>0</v>
      </c>
      <c r="R203" s="238">
        <f>Q203*H203</f>
        <v>0</v>
      </c>
      <c r="S203" s="238">
        <v>0</v>
      </c>
      <c r="T203" s="239">
        <f>S203*H203</f>
        <v>0</v>
      </c>
      <c r="U203" s="41"/>
      <c r="V203" s="41"/>
      <c r="W203" s="41"/>
      <c r="X203" s="41"/>
      <c r="Y203" s="41"/>
      <c r="Z203" s="41"/>
      <c r="AA203" s="41"/>
      <c r="AB203" s="41"/>
      <c r="AC203" s="41"/>
      <c r="AD203" s="41"/>
      <c r="AE203" s="41"/>
      <c r="AR203" s="240" t="s">
        <v>266</v>
      </c>
      <c r="AT203" s="240" t="s">
        <v>154</v>
      </c>
      <c r="AU203" s="240" t="s">
        <v>152</v>
      </c>
      <c r="AY203" s="20" t="s">
        <v>151</v>
      </c>
      <c r="BE203" s="241">
        <f>IF(N203="základní",J203,0)</f>
        <v>0</v>
      </c>
      <c r="BF203" s="241">
        <f>IF(N203="snížená",J203,0)</f>
        <v>0</v>
      </c>
      <c r="BG203" s="241">
        <f>IF(N203="zákl. přenesená",J203,0)</f>
        <v>0</v>
      </c>
      <c r="BH203" s="241">
        <f>IF(N203="sníž. přenesená",J203,0)</f>
        <v>0</v>
      </c>
      <c r="BI203" s="241">
        <f>IF(N203="nulová",J203,0)</f>
        <v>0</v>
      </c>
      <c r="BJ203" s="20" t="s">
        <v>83</v>
      </c>
      <c r="BK203" s="241">
        <f>ROUND(I203*H203,2)</f>
        <v>0</v>
      </c>
      <c r="BL203" s="20" t="s">
        <v>266</v>
      </c>
      <c r="BM203" s="240" t="s">
        <v>2097</v>
      </c>
    </row>
    <row r="204" s="13" customFormat="1">
      <c r="A204" s="13"/>
      <c r="B204" s="242"/>
      <c r="C204" s="243"/>
      <c r="D204" s="244" t="s">
        <v>160</v>
      </c>
      <c r="E204" s="245" t="s">
        <v>19</v>
      </c>
      <c r="F204" s="246" t="s">
        <v>2098</v>
      </c>
      <c r="G204" s="243"/>
      <c r="H204" s="247">
        <v>2</v>
      </c>
      <c r="I204" s="248"/>
      <c r="J204" s="243"/>
      <c r="K204" s="243"/>
      <c r="L204" s="249"/>
      <c r="M204" s="250"/>
      <c r="N204" s="251"/>
      <c r="O204" s="251"/>
      <c r="P204" s="251"/>
      <c r="Q204" s="251"/>
      <c r="R204" s="251"/>
      <c r="S204" s="251"/>
      <c r="T204" s="252"/>
      <c r="U204" s="13"/>
      <c r="V204" s="13"/>
      <c r="W204" s="13"/>
      <c r="X204" s="13"/>
      <c r="Y204" s="13"/>
      <c r="Z204" s="13"/>
      <c r="AA204" s="13"/>
      <c r="AB204" s="13"/>
      <c r="AC204" s="13"/>
      <c r="AD204" s="13"/>
      <c r="AE204" s="13"/>
      <c r="AT204" s="253" t="s">
        <v>160</v>
      </c>
      <c r="AU204" s="253" t="s">
        <v>152</v>
      </c>
      <c r="AV204" s="13" t="s">
        <v>86</v>
      </c>
      <c r="AW204" s="13" t="s">
        <v>37</v>
      </c>
      <c r="AX204" s="13" t="s">
        <v>83</v>
      </c>
      <c r="AY204" s="253" t="s">
        <v>151</v>
      </c>
    </row>
    <row r="205" s="2" customFormat="1" ht="24" customHeight="1">
      <c r="A205" s="41"/>
      <c r="B205" s="42"/>
      <c r="C205" s="229" t="s">
        <v>534</v>
      </c>
      <c r="D205" s="229" t="s">
        <v>154</v>
      </c>
      <c r="E205" s="230" t="s">
        <v>2099</v>
      </c>
      <c r="F205" s="231" t="s">
        <v>2100</v>
      </c>
      <c r="G205" s="232" t="s">
        <v>164</v>
      </c>
      <c r="H205" s="233">
        <v>3</v>
      </c>
      <c r="I205" s="234"/>
      <c r="J205" s="235">
        <f>ROUND(I205*H205,2)</f>
        <v>0</v>
      </c>
      <c r="K205" s="231" t="s">
        <v>165</v>
      </c>
      <c r="L205" s="47"/>
      <c r="M205" s="236" t="s">
        <v>19</v>
      </c>
      <c r="N205" s="237" t="s">
        <v>47</v>
      </c>
      <c r="O205" s="87"/>
      <c r="P205" s="238">
        <f>O205*H205</f>
        <v>0</v>
      </c>
      <c r="Q205" s="238">
        <v>0</v>
      </c>
      <c r="R205" s="238">
        <f>Q205*H205</f>
        <v>0</v>
      </c>
      <c r="S205" s="238">
        <v>0</v>
      </c>
      <c r="T205" s="239">
        <f>S205*H205</f>
        <v>0</v>
      </c>
      <c r="U205" s="41"/>
      <c r="V205" s="41"/>
      <c r="W205" s="41"/>
      <c r="X205" s="41"/>
      <c r="Y205" s="41"/>
      <c r="Z205" s="41"/>
      <c r="AA205" s="41"/>
      <c r="AB205" s="41"/>
      <c r="AC205" s="41"/>
      <c r="AD205" s="41"/>
      <c r="AE205" s="41"/>
      <c r="AR205" s="240" t="s">
        <v>266</v>
      </c>
      <c r="AT205" s="240" t="s">
        <v>154</v>
      </c>
      <c r="AU205" s="240" t="s">
        <v>152</v>
      </c>
      <c r="AY205" s="20" t="s">
        <v>151</v>
      </c>
      <c r="BE205" s="241">
        <f>IF(N205="základní",J205,0)</f>
        <v>0</v>
      </c>
      <c r="BF205" s="241">
        <f>IF(N205="snížená",J205,0)</f>
        <v>0</v>
      </c>
      <c r="BG205" s="241">
        <f>IF(N205="zákl. přenesená",J205,0)</f>
        <v>0</v>
      </c>
      <c r="BH205" s="241">
        <f>IF(N205="sníž. přenesená",J205,0)</f>
        <v>0</v>
      </c>
      <c r="BI205" s="241">
        <f>IF(N205="nulová",J205,0)</f>
        <v>0</v>
      </c>
      <c r="BJ205" s="20" t="s">
        <v>83</v>
      </c>
      <c r="BK205" s="241">
        <f>ROUND(I205*H205,2)</f>
        <v>0</v>
      </c>
      <c r="BL205" s="20" t="s">
        <v>266</v>
      </c>
      <c r="BM205" s="240" t="s">
        <v>2101</v>
      </c>
    </row>
    <row r="206" s="13" customFormat="1">
      <c r="A206" s="13"/>
      <c r="B206" s="242"/>
      <c r="C206" s="243"/>
      <c r="D206" s="244" t="s">
        <v>160</v>
      </c>
      <c r="E206" s="245" t="s">
        <v>19</v>
      </c>
      <c r="F206" s="246" t="s">
        <v>1952</v>
      </c>
      <c r="G206" s="243"/>
      <c r="H206" s="247">
        <v>3</v>
      </c>
      <c r="I206" s="248"/>
      <c r="J206" s="243"/>
      <c r="K206" s="243"/>
      <c r="L206" s="249"/>
      <c r="M206" s="250"/>
      <c r="N206" s="251"/>
      <c r="O206" s="251"/>
      <c r="P206" s="251"/>
      <c r="Q206" s="251"/>
      <c r="R206" s="251"/>
      <c r="S206" s="251"/>
      <c r="T206" s="252"/>
      <c r="U206" s="13"/>
      <c r="V206" s="13"/>
      <c r="W206" s="13"/>
      <c r="X206" s="13"/>
      <c r="Y206" s="13"/>
      <c r="Z206" s="13"/>
      <c r="AA206" s="13"/>
      <c r="AB206" s="13"/>
      <c r="AC206" s="13"/>
      <c r="AD206" s="13"/>
      <c r="AE206" s="13"/>
      <c r="AT206" s="253" t="s">
        <v>160</v>
      </c>
      <c r="AU206" s="253" t="s">
        <v>152</v>
      </c>
      <c r="AV206" s="13" t="s">
        <v>86</v>
      </c>
      <c r="AW206" s="13" t="s">
        <v>37</v>
      </c>
      <c r="AX206" s="13" t="s">
        <v>83</v>
      </c>
      <c r="AY206" s="253" t="s">
        <v>151</v>
      </c>
    </row>
    <row r="207" s="2" customFormat="1" ht="16.5" customHeight="1">
      <c r="A207" s="41"/>
      <c r="B207" s="42"/>
      <c r="C207" s="229" t="s">
        <v>546</v>
      </c>
      <c r="D207" s="229" t="s">
        <v>154</v>
      </c>
      <c r="E207" s="230" t="s">
        <v>2102</v>
      </c>
      <c r="F207" s="231" t="s">
        <v>2103</v>
      </c>
      <c r="G207" s="232" t="s">
        <v>1764</v>
      </c>
      <c r="H207" s="233">
        <v>50</v>
      </c>
      <c r="I207" s="234"/>
      <c r="J207" s="235">
        <f>ROUND(I207*H207,2)</f>
        <v>0</v>
      </c>
      <c r="K207" s="231" t="s">
        <v>19</v>
      </c>
      <c r="L207" s="47"/>
      <c r="M207" s="236" t="s">
        <v>19</v>
      </c>
      <c r="N207" s="237" t="s">
        <v>47</v>
      </c>
      <c r="O207" s="87"/>
      <c r="P207" s="238">
        <f>O207*H207</f>
        <v>0</v>
      </c>
      <c r="Q207" s="238">
        <v>0</v>
      </c>
      <c r="R207" s="238">
        <f>Q207*H207</f>
        <v>0</v>
      </c>
      <c r="S207" s="238">
        <v>0</v>
      </c>
      <c r="T207" s="239">
        <f>S207*H207</f>
        <v>0</v>
      </c>
      <c r="U207" s="41"/>
      <c r="V207" s="41"/>
      <c r="W207" s="41"/>
      <c r="X207" s="41"/>
      <c r="Y207" s="41"/>
      <c r="Z207" s="41"/>
      <c r="AA207" s="41"/>
      <c r="AB207" s="41"/>
      <c r="AC207" s="41"/>
      <c r="AD207" s="41"/>
      <c r="AE207" s="41"/>
      <c r="AR207" s="240" t="s">
        <v>266</v>
      </c>
      <c r="AT207" s="240" t="s">
        <v>154</v>
      </c>
      <c r="AU207" s="240" t="s">
        <v>152</v>
      </c>
      <c r="AY207" s="20" t="s">
        <v>151</v>
      </c>
      <c r="BE207" s="241">
        <f>IF(N207="základní",J207,0)</f>
        <v>0</v>
      </c>
      <c r="BF207" s="241">
        <f>IF(N207="snížená",J207,0)</f>
        <v>0</v>
      </c>
      <c r="BG207" s="241">
        <f>IF(N207="zákl. přenesená",J207,0)</f>
        <v>0</v>
      </c>
      <c r="BH207" s="241">
        <f>IF(N207="sníž. přenesená",J207,0)</f>
        <v>0</v>
      </c>
      <c r="BI207" s="241">
        <f>IF(N207="nulová",J207,0)</f>
        <v>0</v>
      </c>
      <c r="BJ207" s="20" t="s">
        <v>83</v>
      </c>
      <c r="BK207" s="241">
        <f>ROUND(I207*H207,2)</f>
        <v>0</v>
      </c>
      <c r="BL207" s="20" t="s">
        <v>266</v>
      </c>
      <c r="BM207" s="240" t="s">
        <v>2104</v>
      </c>
    </row>
    <row r="208" s="13" customFormat="1">
      <c r="A208" s="13"/>
      <c r="B208" s="242"/>
      <c r="C208" s="243"/>
      <c r="D208" s="244" t="s">
        <v>160</v>
      </c>
      <c r="E208" s="245" t="s">
        <v>19</v>
      </c>
      <c r="F208" s="246" t="s">
        <v>1959</v>
      </c>
      <c r="G208" s="243"/>
      <c r="H208" s="247">
        <v>50</v>
      </c>
      <c r="I208" s="248"/>
      <c r="J208" s="243"/>
      <c r="K208" s="243"/>
      <c r="L208" s="249"/>
      <c r="M208" s="250"/>
      <c r="N208" s="251"/>
      <c r="O208" s="251"/>
      <c r="P208" s="251"/>
      <c r="Q208" s="251"/>
      <c r="R208" s="251"/>
      <c r="S208" s="251"/>
      <c r="T208" s="252"/>
      <c r="U208" s="13"/>
      <c r="V208" s="13"/>
      <c r="W208" s="13"/>
      <c r="X208" s="13"/>
      <c r="Y208" s="13"/>
      <c r="Z208" s="13"/>
      <c r="AA208" s="13"/>
      <c r="AB208" s="13"/>
      <c r="AC208" s="13"/>
      <c r="AD208" s="13"/>
      <c r="AE208" s="13"/>
      <c r="AT208" s="253" t="s">
        <v>160</v>
      </c>
      <c r="AU208" s="253" t="s">
        <v>152</v>
      </c>
      <c r="AV208" s="13" t="s">
        <v>86</v>
      </c>
      <c r="AW208" s="13" t="s">
        <v>37</v>
      </c>
      <c r="AX208" s="13" t="s">
        <v>83</v>
      </c>
      <c r="AY208" s="253" t="s">
        <v>151</v>
      </c>
    </row>
    <row r="209" s="2" customFormat="1" ht="16.5" customHeight="1">
      <c r="A209" s="41"/>
      <c r="B209" s="42"/>
      <c r="C209" s="229" t="s">
        <v>553</v>
      </c>
      <c r="D209" s="229" t="s">
        <v>154</v>
      </c>
      <c r="E209" s="230" t="s">
        <v>2105</v>
      </c>
      <c r="F209" s="231" t="s">
        <v>1961</v>
      </c>
      <c r="G209" s="232" t="s">
        <v>1764</v>
      </c>
      <c r="H209" s="233">
        <v>1</v>
      </c>
      <c r="I209" s="234"/>
      <c r="J209" s="235">
        <f>ROUND(I209*H209,2)</f>
        <v>0</v>
      </c>
      <c r="K209" s="231" t="s">
        <v>19</v>
      </c>
      <c r="L209" s="47"/>
      <c r="M209" s="236" t="s">
        <v>19</v>
      </c>
      <c r="N209" s="237" t="s">
        <v>47</v>
      </c>
      <c r="O209" s="87"/>
      <c r="P209" s="238">
        <f>O209*H209</f>
        <v>0</v>
      </c>
      <c r="Q209" s="238">
        <v>0</v>
      </c>
      <c r="R209" s="238">
        <f>Q209*H209</f>
        <v>0</v>
      </c>
      <c r="S209" s="238">
        <v>0</v>
      </c>
      <c r="T209" s="239">
        <f>S209*H209</f>
        <v>0</v>
      </c>
      <c r="U209" s="41"/>
      <c r="V209" s="41"/>
      <c r="W209" s="41"/>
      <c r="X209" s="41"/>
      <c r="Y209" s="41"/>
      <c r="Z209" s="41"/>
      <c r="AA209" s="41"/>
      <c r="AB209" s="41"/>
      <c r="AC209" s="41"/>
      <c r="AD209" s="41"/>
      <c r="AE209" s="41"/>
      <c r="AR209" s="240" t="s">
        <v>266</v>
      </c>
      <c r="AT209" s="240" t="s">
        <v>154</v>
      </c>
      <c r="AU209" s="240" t="s">
        <v>152</v>
      </c>
      <c r="AY209" s="20" t="s">
        <v>151</v>
      </c>
      <c r="BE209" s="241">
        <f>IF(N209="základní",J209,0)</f>
        <v>0</v>
      </c>
      <c r="BF209" s="241">
        <f>IF(N209="snížená",J209,0)</f>
        <v>0</v>
      </c>
      <c r="BG209" s="241">
        <f>IF(N209="zákl. přenesená",J209,0)</f>
        <v>0</v>
      </c>
      <c r="BH209" s="241">
        <f>IF(N209="sníž. přenesená",J209,0)</f>
        <v>0</v>
      </c>
      <c r="BI209" s="241">
        <f>IF(N209="nulová",J209,0)</f>
        <v>0</v>
      </c>
      <c r="BJ209" s="20" t="s">
        <v>83</v>
      </c>
      <c r="BK209" s="241">
        <f>ROUND(I209*H209,2)</f>
        <v>0</v>
      </c>
      <c r="BL209" s="20" t="s">
        <v>266</v>
      </c>
      <c r="BM209" s="240" t="s">
        <v>2106</v>
      </c>
    </row>
    <row r="210" s="13" customFormat="1">
      <c r="A210" s="13"/>
      <c r="B210" s="242"/>
      <c r="C210" s="243"/>
      <c r="D210" s="244" t="s">
        <v>160</v>
      </c>
      <c r="E210" s="245" t="s">
        <v>19</v>
      </c>
      <c r="F210" s="246" t="s">
        <v>1963</v>
      </c>
      <c r="G210" s="243"/>
      <c r="H210" s="247">
        <v>1</v>
      </c>
      <c r="I210" s="248"/>
      <c r="J210" s="243"/>
      <c r="K210" s="243"/>
      <c r="L210" s="249"/>
      <c r="M210" s="250"/>
      <c r="N210" s="251"/>
      <c r="O210" s="251"/>
      <c r="P210" s="251"/>
      <c r="Q210" s="251"/>
      <c r="R210" s="251"/>
      <c r="S210" s="251"/>
      <c r="T210" s="252"/>
      <c r="U210" s="13"/>
      <c r="V210" s="13"/>
      <c r="W210" s="13"/>
      <c r="X210" s="13"/>
      <c r="Y210" s="13"/>
      <c r="Z210" s="13"/>
      <c r="AA210" s="13"/>
      <c r="AB210" s="13"/>
      <c r="AC210" s="13"/>
      <c r="AD210" s="13"/>
      <c r="AE210" s="13"/>
      <c r="AT210" s="253" t="s">
        <v>160</v>
      </c>
      <c r="AU210" s="253" t="s">
        <v>152</v>
      </c>
      <c r="AV210" s="13" t="s">
        <v>86</v>
      </c>
      <c r="AW210" s="13" t="s">
        <v>37</v>
      </c>
      <c r="AX210" s="13" t="s">
        <v>83</v>
      </c>
      <c r="AY210" s="253" t="s">
        <v>151</v>
      </c>
    </row>
    <row r="211" s="2" customFormat="1" ht="24" customHeight="1">
      <c r="A211" s="41"/>
      <c r="B211" s="42"/>
      <c r="C211" s="229" t="s">
        <v>559</v>
      </c>
      <c r="D211" s="229" t="s">
        <v>154</v>
      </c>
      <c r="E211" s="230" t="s">
        <v>2107</v>
      </c>
      <c r="F211" s="231" t="s">
        <v>2108</v>
      </c>
      <c r="G211" s="232" t="s">
        <v>164</v>
      </c>
      <c r="H211" s="233">
        <v>6</v>
      </c>
      <c r="I211" s="234"/>
      <c r="J211" s="235">
        <f>ROUND(I211*H211,2)</f>
        <v>0</v>
      </c>
      <c r="K211" s="231" t="s">
        <v>165</v>
      </c>
      <c r="L211" s="47"/>
      <c r="M211" s="236" t="s">
        <v>19</v>
      </c>
      <c r="N211" s="237" t="s">
        <v>47</v>
      </c>
      <c r="O211" s="87"/>
      <c r="P211" s="238">
        <f>O211*H211</f>
        <v>0</v>
      </c>
      <c r="Q211" s="238">
        <v>0</v>
      </c>
      <c r="R211" s="238">
        <f>Q211*H211</f>
        <v>0</v>
      </c>
      <c r="S211" s="238">
        <v>0</v>
      </c>
      <c r="T211" s="239">
        <f>S211*H211</f>
        <v>0</v>
      </c>
      <c r="U211" s="41"/>
      <c r="V211" s="41"/>
      <c r="W211" s="41"/>
      <c r="X211" s="41"/>
      <c r="Y211" s="41"/>
      <c r="Z211" s="41"/>
      <c r="AA211" s="41"/>
      <c r="AB211" s="41"/>
      <c r="AC211" s="41"/>
      <c r="AD211" s="41"/>
      <c r="AE211" s="41"/>
      <c r="AR211" s="240" t="s">
        <v>266</v>
      </c>
      <c r="AT211" s="240" t="s">
        <v>154</v>
      </c>
      <c r="AU211" s="240" t="s">
        <v>152</v>
      </c>
      <c r="AY211" s="20" t="s">
        <v>151</v>
      </c>
      <c r="BE211" s="241">
        <f>IF(N211="základní",J211,0)</f>
        <v>0</v>
      </c>
      <c r="BF211" s="241">
        <f>IF(N211="snížená",J211,0)</f>
        <v>0</v>
      </c>
      <c r="BG211" s="241">
        <f>IF(N211="zákl. přenesená",J211,0)</f>
        <v>0</v>
      </c>
      <c r="BH211" s="241">
        <f>IF(N211="sníž. přenesená",J211,0)</f>
        <v>0</v>
      </c>
      <c r="BI211" s="241">
        <f>IF(N211="nulová",J211,0)</f>
        <v>0</v>
      </c>
      <c r="BJ211" s="20" t="s">
        <v>83</v>
      </c>
      <c r="BK211" s="241">
        <f>ROUND(I211*H211,2)</f>
        <v>0</v>
      </c>
      <c r="BL211" s="20" t="s">
        <v>266</v>
      </c>
      <c r="BM211" s="240" t="s">
        <v>2109</v>
      </c>
    </row>
    <row r="212" s="13" customFormat="1">
      <c r="A212" s="13"/>
      <c r="B212" s="242"/>
      <c r="C212" s="243"/>
      <c r="D212" s="244" t="s">
        <v>160</v>
      </c>
      <c r="E212" s="245" t="s">
        <v>19</v>
      </c>
      <c r="F212" s="246" t="s">
        <v>1967</v>
      </c>
      <c r="G212" s="243"/>
      <c r="H212" s="247">
        <v>6</v>
      </c>
      <c r="I212" s="248"/>
      <c r="J212" s="243"/>
      <c r="K212" s="243"/>
      <c r="L212" s="249"/>
      <c r="M212" s="250"/>
      <c r="N212" s="251"/>
      <c r="O212" s="251"/>
      <c r="P212" s="251"/>
      <c r="Q212" s="251"/>
      <c r="R212" s="251"/>
      <c r="S212" s="251"/>
      <c r="T212" s="252"/>
      <c r="U212" s="13"/>
      <c r="V212" s="13"/>
      <c r="W212" s="13"/>
      <c r="X212" s="13"/>
      <c r="Y212" s="13"/>
      <c r="Z212" s="13"/>
      <c r="AA212" s="13"/>
      <c r="AB212" s="13"/>
      <c r="AC212" s="13"/>
      <c r="AD212" s="13"/>
      <c r="AE212" s="13"/>
      <c r="AT212" s="253" t="s">
        <v>160</v>
      </c>
      <c r="AU212" s="253" t="s">
        <v>152</v>
      </c>
      <c r="AV212" s="13" t="s">
        <v>86</v>
      </c>
      <c r="AW212" s="13" t="s">
        <v>37</v>
      </c>
      <c r="AX212" s="13" t="s">
        <v>83</v>
      </c>
      <c r="AY212" s="253" t="s">
        <v>151</v>
      </c>
    </row>
    <row r="213" s="2" customFormat="1" ht="16.5" customHeight="1">
      <c r="A213" s="41"/>
      <c r="B213" s="42"/>
      <c r="C213" s="229" t="s">
        <v>564</v>
      </c>
      <c r="D213" s="229" t="s">
        <v>154</v>
      </c>
      <c r="E213" s="230" t="s">
        <v>2110</v>
      </c>
      <c r="F213" s="231" t="s">
        <v>2111</v>
      </c>
      <c r="G213" s="232" t="s">
        <v>1764</v>
      </c>
      <c r="H213" s="233">
        <v>8</v>
      </c>
      <c r="I213" s="234"/>
      <c r="J213" s="235">
        <f>ROUND(I213*H213,2)</f>
        <v>0</v>
      </c>
      <c r="K213" s="231" t="s">
        <v>19</v>
      </c>
      <c r="L213" s="47"/>
      <c r="M213" s="236" t="s">
        <v>19</v>
      </c>
      <c r="N213" s="237" t="s">
        <v>47</v>
      </c>
      <c r="O213" s="87"/>
      <c r="P213" s="238">
        <f>O213*H213</f>
        <v>0</v>
      </c>
      <c r="Q213" s="238">
        <v>0</v>
      </c>
      <c r="R213" s="238">
        <f>Q213*H213</f>
        <v>0</v>
      </c>
      <c r="S213" s="238">
        <v>0</v>
      </c>
      <c r="T213" s="239">
        <f>S213*H213</f>
        <v>0</v>
      </c>
      <c r="U213" s="41"/>
      <c r="V213" s="41"/>
      <c r="W213" s="41"/>
      <c r="X213" s="41"/>
      <c r="Y213" s="41"/>
      <c r="Z213" s="41"/>
      <c r="AA213" s="41"/>
      <c r="AB213" s="41"/>
      <c r="AC213" s="41"/>
      <c r="AD213" s="41"/>
      <c r="AE213" s="41"/>
      <c r="AR213" s="240" t="s">
        <v>266</v>
      </c>
      <c r="AT213" s="240" t="s">
        <v>154</v>
      </c>
      <c r="AU213" s="240" t="s">
        <v>152</v>
      </c>
      <c r="AY213" s="20" t="s">
        <v>151</v>
      </c>
      <c r="BE213" s="241">
        <f>IF(N213="základní",J213,0)</f>
        <v>0</v>
      </c>
      <c r="BF213" s="241">
        <f>IF(N213="snížená",J213,0)</f>
        <v>0</v>
      </c>
      <c r="BG213" s="241">
        <f>IF(N213="zákl. přenesená",J213,0)</f>
        <v>0</v>
      </c>
      <c r="BH213" s="241">
        <f>IF(N213="sníž. přenesená",J213,0)</f>
        <v>0</v>
      </c>
      <c r="BI213" s="241">
        <f>IF(N213="nulová",J213,0)</f>
        <v>0</v>
      </c>
      <c r="BJ213" s="20" t="s">
        <v>83</v>
      </c>
      <c r="BK213" s="241">
        <f>ROUND(I213*H213,2)</f>
        <v>0</v>
      </c>
      <c r="BL213" s="20" t="s">
        <v>266</v>
      </c>
      <c r="BM213" s="240" t="s">
        <v>2112</v>
      </c>
    </row>
    <row r="214" s="13" customFormat="1">
      <c r="A214" s="13"/>
      <c r="B214" s="242"/>
      <c r="C214" s="243"/>
      <c r="D214" s="244" t="s">
        <v>160</v>
      </c>
      <c r="E214" s="245" t="s">
        <v>19</v>
      </c>
      <c r="F214" s="246" t="s">
        <v>2113</v>
      </c>
      <c r="G214" s="243"/>
      <c r="H214" s="247">
        <v>8</v>
      </c>
      <c r="I214" s="248"/>
      <c r="J214" s="243"/>
      <c r="K214" s="243"/>
      <c r="L214" s="249"/>
      <c r="M214" s="250"/>
      <c r="N214" s="251"/>
      <c r="O214" s="251"/>
      <c r="P214" s="251"/>
      <c r="Q214" s="251"/>
      <c r="R214" s="251"/>
      <c r="S214" s="251"/>
      <c r="T214" s="252"/>
      <c r="U214" s="13"/>
      <c r="V214" s="13"/>
      <c r="W214" s="13"/>
      <c r="X214" s="13"/>
      <c r="Y214" s="13"/>
      <c r="Z214" s="13"/>
      <c r="AA214" s="13"/>
      <c r="AB214" s="13"/>
      <c r="AC214" s="13"/>
      <c r="AD214" s="13"/>
      <c r="AE214" s="13"/>
      <c r="AT214" s="253" t="s">
        <v>160</v>
      </c>
      <c r="AU214" s="253" t="s">
        <v>152</v>
      </c>
      <c r="AV214" s="13" t="s">
        <v>86</v>
      </c>
      <c r="AW214" s="13" t="s">
        <v>37</v>
      </c>
      <c r="AX214" s="13" t="s">
        <v>83</v>
      </c>
      <c r="AY214" s="253" t="s">
        <v>151</v>
      </c>
    </row>
    <row r="215" s="2" customFormat="1" ht="16.5" customHeight="1">
      <c r="A215" s="41"/>
      <c r="B215" s="42"/>
      <c r="C215" s="229" t="s">
        <v>569</v>
      </c>
      <c r="D215" s="229" t="s">
        <v>154</v>
      </c>
      <c r="E215" s="230" t="s">
        <v>2114</v>
      </c>
      <c r="F215" s="231" t="s">
        <v>2115</v>
      </c>
      <c r="G215" s="232" t="s">
        <v>1764</v>
      </c>
      <c r="H215" s="233">
        <v>3</v>
      </c>
      <c r="I215" s="234"/>
      <c r="J215" s="235">
        <f>ROUND(I215*H215,2)</f>
        <v>0</v>
      </c>
      <c r="K215" s="231" t="s">
        <v>19</v>
      </c>
      <c r="L215" s="47"/>
      <c r="M215" s="236" t="s">
        <v>19</v>
      </c>
      <c r="N215" s="237" t="s">
        <v>47</v>
      </c>
      <c r="O215" s="87"/>
      <c r="P215" s="238">
        <f>O215*H215</f>
        <v>0</v>
      </c>
      <c r="Q215" s="238">
        <v>0</v>
      </c>
      <c r="R215" s="238">
        <f>Q215*H215</f>
        <v>0</v>
      </c>
      <c r="S215" s="238">
        <v>0</v>
      </c>
      <c r="T215" s="239">
        <f>S215*H215</f>
        <v>0</v>
      </c>
      <c r="U215" s="41"/>
      <c r="V215" s="41"/>
      <c r="W215" s="41"/>
      <c r="X215" s="41"/>
      <c r="Y215" s="41"/>
      <c r="Z215" s="41"/>
      <c r="AA215" s="41"/>
      <c r="AB215" s="41"/>
      <c r="AC215" s="41"/>
      <c r="AD215" s="41"/>
      <c r="AE215" s="41"/>
      <c r="AR215" s="240" t="s">
        <v>266</v>
      </c>
      <c r="AT215" s="240" t="s">
        <v>154</v>
      </c>
      <c r="AU215" s="240" t="s">
        <v>152</v>
      </c>
      <c r="AY215" s="20" t="s">
        <v>151</v>
      </c>
      <c r="BE215" s="241">
        <f>IF(N215="základní",J215,0)</f>
        <v>0</v>
      </c>
      <c r="BF215" s="241">
        <f>IF(N215="snížená",J215,0)</f>
        <v>0</v>
      </c>
      <c r="BG215" s="241">
        <f>IF(N215="zákl. přenesená",J215,0)</f>
        <v>0</v>
      </c>
      <c r="BH215" s="241">
        <f>IF(N215="sníž. přenesená",J215,0)</f>
        <v>0</v>
      </c>
      <c r="BI215" s="241">
        <f>IF(N215="nulová",J215,0)</f>
        <v>0</v>
      </c>
      <c r="BJ215" s="20" t="s">
        <v>83</v>
      </c>
      <c r="BK215" s="241">
        <f>ROUND(I215*H215,2)</f>
        <v>0</v>
      </c>
      <c r="BL215" s="20" t="s">
        <v>266</v>
      </c>
      <c r="BM215" s="240" t="s">
        <v>2116</v>
      </c>
    </row>
    <row r="216" s="13" customFormat="1">
      <c r="A216" s="13"/>
      <c r="B216" s="242"/>
      <c r="C216" s="243"/>
      <c r="D216" s="244" t="s">
        <v>160</v>
      </c>
      <c r="E216" s="245" t="s">
        <v>19</v>
      </c>
      <c r="F216" s="246" t="s">
        <v>1952</v>
      </c>
      <c r="G216" s="243"/>
      <c r="H216" s="247">
        <v>3</v>
      </c>
      <c r="I216" s="248"/>
      <c r="J216" s="243"/>
      <c r="K216" s="243"/>
      <c r="L216" s="249"/>
      <c r="M216" s="250"/>
      <c r="N216" s="251"/>
      <c r="O216" s="251"/>
      <c r="P216" s="251"/>
      <c r="Q216" s="251"/>
      <c r="R216" s="251"/>
      <c r="S216" s="251"/>
      <c r="T216" s="252"/>
      <c r="U216" s="13"/>
      <c r="V216" s="13"/>
      <c r="W216" s="13"/>
      <c r="X216" s="13"/>
      <c r="Y216" s="13"/>
      <c r="Z216" s="13"/>
      <c r="AA216" s="13"/>
      <c r="AB216" s="13"/>
      <c r="AC216" s="13"/>
      <c r="AD216" s="13"/>
      <c r="AE216" s="13"/>
      <c r="AT216" s="253" t="s">
        <v>160</v>
      </c>
      <c r="AU216" s="253" t="s">
        <v>152</v>
      </c>
      <c r="AV216" s="13" t="s">
        <v>86</v>
      </c>
      <c r="AW216" s="13" t="s">
        <v>37</v>
      </c>
      <c r="AX216" s="13" t="s">
        <v>83</v>
      </c>
      <c r="AY216" s="253" t="s">
        <v>151</v>
      </c>
    </row>
    <row r="217" s="2" customFormat="1" ht="16.5" customHeight="1">
      <c r="A217" s="41"/>
      <c r="B217" s="42"/>
      <c r="C217" s="229" t="s">
        <v>577</v>
      </c>
      <c r="D217" s="229" t="s">
        <v>154</v>
      </c>
      <c r="E217" s="230" t="s">
        <v>2117</v>
      </c>
      <c r="F217" s="231" t="s">
        <v>1980</v>
      </c>
      <c r="G217" s="232" t="s">
        <v>1764</v>
      </c>
      <c r="H217" s="233">
        <v>3</v>
      </c>
      <c r="I217" s="234"/>
      <c r="J217" s="235">
        <f>ROUND(I217*H217,2)</f>
        <v>0</v>
      </c>
      <c r="K217" s="231" t="s">
        <v>19</v>
      </c>
      <c r="L217" s="47"/>
      <c r="M217" s="236" t="s">
        <v>19</v>
      </c>
      <c r="N217" s="237" t="s">
        <v>47</v>
      </c>
      <c r="O217" s="87"/>
      <c r="P217" s="238">
        <f>O217*H217</f>
        <v>0</v>
      </c>
      <c r="Q217" s="238">
        <v>0</v>
      </c>
      <c r="R217" s="238">
        <f>Q217*H217</f>
        <v>0</v>
      </c>
      <c r="S217" s="238">
        <v>0</v>
      </c>
      <c r="T217" s="239">
        <f>S217*H217</f>
        <v>0</v>
      </c>
      <c r="U217" s="41"/>
      <c r="V217" s="41"/>
      <c r="W217" s="41"/>
      <c r="X217" s="41"/>
      <c r="Y217" s="41"/>
      <c r="Z217" s="41"/>
      <c r="AA217" s="41"/>
      <c r="AB217" s="41"/>
      <c r="AC217" s="41"/>
      <c r="AD217" s="41"/>
      <c r="AE217" s="41"/>
      <c r="AR217" s="240" t="s">
        <v>266</v>
      </c>
      <c r="AT217" s="240" t="s">
        <v>154</v>
      </c>
      <c r="AU217" s="240" t="s">
        <v>152</v>
      </c>
      <c r="AY217" s="20" t="s">
        <v>151</v>
      </c>
      <c r="BE217" s="241">
        <f>IF(N217="základní",J217,0)</f>
        <v>0</v>
      </c>
      <c r="BF217" s="241">
        <f>IF(N217="snížená",J217,0)</f>
        <v>0</v>
      </c>
      <c r="BG217" s="241">
        <f>IF(N217="zákl. přenesená",J217,0)</f>
        <v>0</v>
      </c>
      <c r="BH217" s="241">
        <f>IF(N217="sníž. přenesená",J217,0)</f>
        <v>0</v>
      </c>
      <c r="BI217" s="241">
        <f>IF(N217="nulová",J217,0)</f>
        <v>0</v>
      </c>
      <c r="BJ217" s="20" t="s">
        <v>83</v>
      </c>
      <c r="BK217" s="241">
        <f>ROUND(I217*H217,2)</f>
        <v>0</v>
      </c>
      <c r="BL217" s="20" t="s">
        <v>266</v>
      </c>
      <c r="BM217" s="240" t="s">
        <v>2118</v>
      </c>
    </row>
    <row r="218" s="13" customFormat="1">
      <c r="A218" s="13"/>
      <c r="B218" s="242"/>
      <c r="C218" s="243"/>
      <c r="D218" s="244" t="s">
        <v>160</v>
      </c>
      <c r="E218" s="245" t="s">
        <v>19</v>
      </c>
      <c r="F218" s="246" t="s">
        <v>1952</v>
      </c>
      <c r="G218" s="243"/>
      <c r="H218" s="247">
        <v>3</v>
      </c>
      <c r="I218" s="248"/>
      <c r="J218" s="243"/>
      <c r="K218" s="243"/>
      <c r="L218" s="249"/>
      <c r="M218" s="250"/>
      <c r="N218" s="251"/>
      <c r="O218" s="251"/>
      <c r="P218" s="251"/>
      <c r="Q218" s="251"/>
      <c r="R218" s="251"/>
      <c r="S218" s="251"/>
      <c r="T218" s="252"/>
      <c r="U218" s="13"/>
      <c r="V218" s="13"/>
      <c r="W218" s="13"/>
      <c r="X218" s="13"/>
      <c r="Y218" s="13"/>
      <c r="Z218" s="13"/>
      <c r="AA218" s="13"/>
      <c r="AB218" s="13"/>
      <c r="AC218" s="13"/>
      <c r="AD218" s="13"/>
      <c r="AE218" s="13"/>
      <c r="AT218" s="253" t="s">
        <v>160</v>
      </c>
      <c r="AU218" s="253" t="s">
        <v>152</v>
      </c>
      <c r="AV218" s="13" t="s">
        <v>86</v>
      </c>
      <c r="AW218" s="13" t="s">
        <v>37</v>
      </c>
      <c r="AX218" s="13" t="s">
        <v>83</v>
      </c>
      <c r="AY218" s="253" t="s">
        <v>151</v>
      </c>
    </row>
    <row r="219" s="2" customFormat="1" ht="16.5" customHeight="1">
      <c r="A219" s="41"/>
      <c r="B219" s="42"/>
      <c r="C219" s="229" t="s">
        <v>586</v>
      </c>
      <c r="D219" s="229" t="s">
        <v>154</v>
      </c>
      <c r="E219" s="230" t="s">
        <v>2119</v>
      </c>
      <c r="F219" s="231" t="s">
        <v>2120</v>
      </c>
      <c r="G219" s="232" t="s">
        <v>1764</v>
      </c>
      <c r="H219" s="233">
        <v>12</v>
      </c>
      <c r="I219" s="234"/>
      <c r="J219" s="235">
        <f>ROUND(I219*H219,2)</f>
        <v>0</v>
      </c>
      <c r="K219" s="231" t="s">
        <v>19</v>
      </c>
      <c r="L219" s="47"/>
      <c r="M219" s="236" t="s">
        <v>19</v>
      </c>
      <c r="N219" s="237" t="s">
        <v>47</v>
      </c>
      <c r="O219" s="87"/>
      <c r="P219" s="238">
        <f>O219*H219</f>
        <v>0</v>
      </c>
      <c r="Q219" s="238">
        <v>0</v>
      </c>
      <c r="R219" s="238">
        <f>Q219*H219</f>
        <v>0</v>
      </c>
      <c r="S219" s="238">
        <v>0</v>
      </c>
      <c r="T219" s="239">
        <f>S219*H219</f>
        <v>0</v>
      </c>
      <c r="U219" s="41"/>
      <c r="V219" s="41"/>
      <c r="W219" s="41"/>
      <c r="X219" s="41"/>
      <c r="Y219" s="41"/>
      <c r="Z219" s="41"/>
      <c r="AA219" s="41"/>
      <c r="AB219" s="41"/>
      <c r="AC219" s="41"/>
      <c r="AD219" s="41"/>
      <c r="AE219" s="41"/>
      <c r="AR219" s="240" t="s">
        <v>266</v>
      </c>
      <c r="AT219" s="240" t="s">
        <v>154</v>
      </c>
      <c r="AU219" s="240" t="s">
        <v>152</v>
      </c>
      <c r="AY219" s="20" t="s">
        <v>151</v>
      </c>
      <c r="BE219" s="241">
        <f>IF(N219="základní",J219,0)</f>
        <v>0</v>
      </c>
      <c r="BF219" s="241">
        <f>IF(N219="snížená",J219,0)</f>
        <v>0</v>
      </c>
      <c r="BG219" s="241">
        <f>IF(N219="zákl. přenesená",J219,0)</f>
        <v>0</v>
      </c>
      <c r="BH219" s="241">
        <f>IF(N219="sníž. přenesená",J219,0)</f>
        <v>0</v>
      </c>
      <c r="BI219" s="241">
        <f>IF(N219="nulová",J219,0)</f>
        <v>0</v>
      </c>
      <c r="BJ219" s="20" t="s">
        <v>83</v>
      </c>
      <c r="BK219" s="241">
        <f>ROUND(I219*H219,2)</f>
        <v>0</v>
      </c>
      <c r="BL219" s="20" t="s">
        <v>266</v>
      </c>
      <c r="BM219" s="240" t="s">
        <v>2121</v>
      </c>
    </row>
    <row r="220" s="13" customFormat="1">
      <c r="A220" s="13"/>
      <c r="B220" s="242"/>
      <c r="C220" s="243"/>
      <c r="D220" s="244" t="s">
        <v>160</v>
      </c>
      <c r="E220" s="245" t="s">
        <v>19</v>
      </c>
      <c r="F220" s="246" t="s">
        <v>2122</v>
      </c>
      <c r="G220" s="243"/>
      <c r="H220" s="247">
        <v>12</v>
      </c>
      <c r="I220" s="248"/>
      <c r="J220" s="243"/>
      <c r="K220" s="243"/>
      <c r="L220" s="249"/>
      <c r="M220" s="250"/>
      <c r="N220" s="251"/>
      <c r="O220" s="251"/>
      <c r="P220" s="251"/>
      <c r="Q220" s="251"/>
      <c r="R220" s="251"/>
      <c r="S220" s="251"/>
      <c r="T220" s="252"/>
      <c r="U220" s="13"/>
      <c r="V220" s="13"/>
      <c r="W220" s="13"/>
      <c r="X220" s="13"/>
      <c r="Y220" s="13"/>
      <c r="Z220" s="13"/>
      <c r="AA220" s="13"/>
      <c r="AB220" s="13"/>
      <c r="AC220" s="13"/>
      <c r="AD220" s="13"/>
      <c r="AE220" s="13"/>
      <c r="AT220" s="253" t="s">
        <v>160</v>
      </c>
      <c r="AU220" s="253" t="s">
        <v>152</v>
      </c>
      <c r="AV220" s="13" t="s">
        <v>86</v>
      </c>
      <c r="AW220" s="13" t="s">
        <v>37</v>
      </c>
      <c r="AX220" s="13" t="s">
        <v>83</v>
      </c>
      <c r="AY220" s="253" t="s">
        <v>151</v>
      </c>
    </row>
    <row r="221" s="2" customFormat="1" ht="16.5" customHeight="1">
      <c r="A221" s="41"/>
      <c r="B221" s="42"/>
      <c r="C221" s="229" t="s">
        <v>607</v>
      </c>
      <c r="D221" s="229" t="s">
        <v>154</v>
      </c>
      <c r="E221" s="230" t="s">
        <v>2123</v>
      </c>
      <c r="F221" s="231" t="s">
        <v>2124</v>
      </c>
      <c r="G221" s="232" t="s">
        <v>1764</v>
      </c>
      <c r="H221" s="233">
        <v>8</v>
      </c>
      <c r="I221" s="234"/>
      <c r="J221" s="235">
        <f>ROUND(I221*H221,2)</f>
        <v>0</v>
      </c>
      <c r="K221" s="231" t="s">
        <v>19</v>
      </c>
      <c r="L221" s="47"/>
      <c r="M221" s="236" t="s">
        <v>19</v>
      </c>
      <c r="N221" s="237" t="s">
        <v>47</v>
      </c>
      <c r="O221" s="87"/>
      <c r="P221" s="238">
        <f>O221*H221</f>
        <v>0</v>
      </c>
      <c r="Q221" s="238">
        <v>0</v>
      </c>
      <c r="R221" s="238">
        <f>Q221*H221</f>
        <v>0</v>
      </c>
      <c r="S221" s="238">
        <v>0</v>
      </c>
      <c r="T221" s="239">
        <f>S221*H221</f>
        <v>0</v>
      </c>
      <c r="U221" s="41"/>
      <c r="V221" s="41"/>
      <c r="W221" s="41"/>
      <c r="X221" s="41"/>
      <c r="Y221" s="41"/>
      <c r="Z221" s="41"/>
      <c r="AA221" s="41"/>
      <c r="AB221" s="41"/>
      <c r="AC221" s="41"/>
      <c r="AD221" s="41"/>
      <c r="AE221" s="41"/>
      <c r="AR221" s="240" t="s">
        <v>266</v>
      </c>
      <c r="AT221" s="240" t="s">
        <v>154</v>
      </c>
      <c r="AU221" s="240" t="s">
        <v>152</v>
      </c>
      <c r="AY221" s="20" t="s">
        <v>151</v>
      </c>
      <c r="BE221" s="241">
        <f>IF(N221="základní",J221,0)</f>
        <v>0</v>
      </c>
      <c r="BF221" s="241">
        <f>IF(N221="snížená",J221,0)</f>
        <v>0</v>
      </c>
      <c r="BG221" s="241">
        <f>IF(N221="zákl. přenesená",J221,0)</f>
        <v>0</v>
      </c>
      <c r="BH221" s="241">
        <f>IF(N221="sníž. přenesená",J221,0)</f>
        <v>0</v>
      </c>
      <c r="BI221" s="241">
        <f>IF(N221="nulová",J221,0)</f>
        <v>0</v>
      </c>
      <c r="BJ221" s="20" t="s">
        <v>83</v>
      </c>
      <c r="BK221" s="241">
        <f>ROUND(I221*H221,2)</f>
        <v>0</v>
      </c>
      <c r="BL221" s="20" t="s">
        <v>266</v>
      </c>
      <c r="BM221" s="240" t="s">
        <v>2125</v>
      </c>
    </row>
    <row r="222" s="13" customFormat="1">
      <c r="A222" s="13"/>
      <c r="B222" s="242"/>
      <c r="C222" s="243"/>
      <c r="D222" s="244" t="s">
        <v>160</v>
      </c>
      <c r="E222" s="245" t="s">
        <v>19</v>
      </c>
      <c r="F222" s="246" t="s">
        <v>2126</v>
      </c>
      <c r="G222" s="243"/>
      <c r="H222" s="247">
        <v>8</v>
      </c>
      <c r="I222" s="248"/>
      <c r="J222" s="243"/>
      <c r="K222" s="243"/>
      <c r="L222" s="249"/>
      <c r="M222" s="250"/>
      <c r="N222" s="251"/>
      <c r="O222" s="251"/>
      <c r="P222" s="251"/>
      <c r="Q222" s="251"/>
      <c r="R222" s="251"/>
      <c r="S222" s="251"/>
      <c r="T222" s="252"/>
      <c r="U222" s="13"/>
      <c r="V222" s="13"/>
      <c r="W222" s="13"/>
      <c r="X222" s="13"/>
      <c r="Y222" s="13"/>
      <c r="Z222" s="13"/>
      <c r="AA222" s="13"/>
      <c r="AB222" s="13"/>
      <c r="AC222" s="13"/>
      <c r="AD222" s="13"/>
      <c r="AE222" s="13"/>
      <c r="AT222" s="253" t="s">
        <v>160</v>
      </c>
      <c r="AU222" s="253" t="s">
        <v>152</v>
      </c>
      <c r="AV222" s="13" t="s">
        <v>86</v>
      </c>
      <c r="AW222" s="13" t="s">
        <v>37</v>
      </c>
      <c r="AX222" s="13" t="s">
        <v>83</v>
      </c>
      <c r="AY222" s="253" t="s">
        <v>151</v>
      </c>
    </row>
    <row r="223" s="2" customFormat="1" ht="16.5" customHeight="1">
      <c r="A223" s="41"/>
      <c r="B223" s="42"/>
      <c r="C223" s="229" t="s">
        <v>623</v>
      </c>
      <c r="D223" s="229" t="s">
        <v>154</v>
      </c>
      <c r="E223" s="230" t="s">
        <v>2127</v>
      </c>
      <c r="F223" s="231" t="s">
        <v>2128</v>
      </c>
      <c r="G223" s="232" t="s">
        <v>1764</v>
      </c>
      <c r="H223" s="233">
        <v>15</v>
      </c>
      <c r="I223" s="234"/>
      <c r="J223" s="235">
        <f>ROUND(I223*H223,2)</f>
        <v>0</v>
      </c>
      <c r="K223" s="231" t="s">
        <v>19</v>
      </c>
      <c r="L223" s="47"/>
      <c r="M223" s="236" t="s">
        <v>19</v>
      </c>
      <c r="N223" s="237" t="s">
        <v>47</v>
      </c>
      <c r="O223" s="87"/>
      <c r="P223" s="238">
        <f>O223*H223</f>
        <v>0</v>
      </c>
      <c r="Q223" s="238">
        <v>0</v>
      </c>
      <c r="R223" s="238">
        <f>Q223*H223</f>
        <v>0</v>
      </c>
      <c r="S223" s="238">
        <v>0</v>
      </c>
      <c r="T223" s="239">
        <f>S223*H223</f>
        <v>0</v>
      </c>
      <c r="U223" s="41"/>
      <c r="V223" s="41"/>
      <c r="W223" s="41"/>
      <c r="X223" s="41"/>
      <c r="Y223" s="41"/>
      <c r="Z223" s="41"/>
      <c r="AA223" s="41"/>
      <c r="AB223" s="41"/>
      <c r="AC223" s="41"/>
      <c r="AD223" s="41"/>
      <c r="AE223" s="41"/>
      <c r="AR223" s="240" t="s">
        <v>266</v>
      </c>
      <c r="AT223" s="240" t="s">
        <v>154</v>
      </c>
      <c r="AU223" s="240" t="s">
        <v>152</v>
      </c>
      <c r="AY223" s="20" t="s">
        <v>151</v>
      </c>
      <c r="BE223" s="241">
        <f>IF(N223="základní",J223,0)</f>
        <v>0</v>
      </c>
      <c r="BF223" s="241">
        <f>IF(N223="snížená",J223,0)</f>
        <v>0</v>
      </c>
      <c r="BG223" s="241">
        <f>IF(N223="zákl. přenesená",J223,0)</f>
        <v>0</v>
      </c>
      <c r="BH223" s="241">
        <f>IF(N223="sníž. přenesená",J223,0)</f>
        <v>0</v>
      </c>
      <c r="BI223" s="241">
        <f>IF(N223="nulová",J223,0)</f>
        <v>0</v>
      </c>
      <c r="BJ223" s="20" t="s">
        <v>83</v>
      </c>
      <c r="BK223" s="241">
        <f>ROUND(I223*H223,2)</f>
        <v>0</v>
      </c>
      <c r="BL223" s="20" t="s">
        <v>266</v>
      </c>
      <c r="BM223" s="240" t="s">
        <v>2129</v>
      </c>
    </row>
    <row r="224" s="13" customFormat="1">
      <c r="A224" s="13"/>
      <c r="B224" s="242"/>
      <c r="C224" s="243"/>
      <c r="D224" s="244" t="s">
        <v>160</v>
      </c>
      <c r="E224" s="245" t="s">
        <v>19</v>
      </c>
      <c r="F224" s="246" t="s">
        <v>2130</v>
      </c>
      <c r="G224" s="243"/>
      <c r="H224" s="247">
        <v>15</v>
      </c>
      <c r="I224" s="248"/>
      <c r="J224" s="243"/>
      <c r="K224" s="243"/>
      <c r="L224" s="249"/>
      <c r="M224" s="250"/>
      <c r="N224" s="251"/>
      <c r="O224" s="251"/>
      <c r="P224" s="251"/>
      <c r="Q224" s="251"/>
      <c r="R224" s="251"/>
      <c r="S224" s="251"/>
      <c r="T224" s="252"/>
      <c r="U224" s="13"/>
      <c r="V224" s="13"/>
      <c r="W224" s="13"/>
      <c r="X224" s="13"/>
      <c r="Y224" s="13"/>
      <c r="Z224" s="13"/>
      <c r="AA224" s="13"/>
      <c r="AB224" s="13"/>
      <c r="AC224" s="13"/>
      <c r="AD224" s="13"/>
      <c r="AE224" s="13"/>
      <c r="AT224" s="253" t="s">
        <v>160</v>
      </c>
      <c r="AU224" s="253" t="s">
        <v>152</v>
      </c>
      <c r="AV224" s="13" t="s">
        <v>86</v>
      </c>
      <c r="AW224" s="13" t="s">
        <v>37</v>
      </c>
      <c r="AX224" s="13" t="s">
        <v>83</v>
      </c>
      <c r="AY224" s="253" t="s">
        <v>151</v>
      </c>
    </row>
    <row r="225" s="2" customFormat="1" ht="16.5" customHeight="1">
      <c r="A225" s="41"/>
      <c r="B225" s="42"/>
      <c r="C225" s="229" t="s">
        <v>630</v>
      </c>
      <c r="D225" s="229" t="s">
        <v>154</v>
      </c>
      <c r="E225" s="230" t="s">
        <v>2131</v>
      </c>
      <c r="F225" s="231" t="s">
        <v>1983</v>
      </c>
      <c r="G225" s="232" t="s">
        <v>1764</v>
      </c>
      <c r="H225" s="233">
        <v>10</v>
      </c>
      <c r="I225" s="234"/>
      <c r="J225" s="235">
        <f>ROUND(I225*H225,2)</f>
        <v>0</v>
      </c>
      <c r="K225" s="231" t="s">
        <v>19</v>
      </c>
      <c r="L225" s="47"/>
      <c r="M225" s="236" t="s">
        <v>19</v>
      </c>
      <c r="N225" s="237" t="s">
        <v>47</v>
      </c>
      <c r="O225" s="87"/>
      <c r="P225" s="238">
        <f>O225*H225</f>
        <v>0</v>
      </c>
      <c r="Q225" s="238">
        <v>0</v>
      </c>
      <c r="R225" s="238">
        <f>Q225*H225</f>
        <v>0</v>
      </c>
      <c r="S225" s="238">
        <v>0</v>
      </c>
      <c r="T225" s="239">
        <f>S225*H225</f>
        <v>0</v>
      </c>
      <c r="U225" s="41"/>
      <c r="V225" s="41"/>
      <c r="W225" s="41"/>
      <c r="X225" s="41"/>
      <c r="Y225" s="41"/>
      <c r="Z225" s="41"/>
      <c r="AA225" s="41"/>
      <c r="AB225" s="41"/>
      <c r="AC225" s="41"/>
      <c r="AD225" s="41"/>
      <c r="AE225" s="41"/>
      <c r="AR225" s="240" t="s">
        <v>266</v>
      </c>
      <c r="AT225" s="240" t="s">
        <v>154</v>
      </c>
      <c r="AU225" s="240" t="s">
        <v>152</v>
      </c>
      <c r="AY225" s="20" t="s">
        <v>151</v>
      </c>
      <c r="BE225" s="241">
        <f>IF(N225="základní",J225,0)</f>
        <v>0</v>
      </c>
      <c r="BF225" s="241">
        <f>IF(N225="snížená",J225,0)</f>
        <v>0</v>
      </c>
      <c r="BG225" s="241">
        <f>IF(N225="zákl. přenesená",J225,0)</f>
        <v>0</v>
      </c>
      <c r="BH225" s="241">
        <f>IF(N225="sníž. přenesená",J225,0)</f>
        <v>0</v>
      </c>
      <c r="BI225" s="241">
        <f>IF(N225="nulová",J225,0)</f>
        <v>0</v>
      </c>
      <c r="BJ225" s="20" t="s">
        <v>83</v>
      </c>
      <c r="BK225" s="241">
        <f>ROUND(I225*H225,2)</f>
        <v>0</v>
      </c>
      <c r="BL225" s="20" t="s">
        <v>266</v>
      </c>
      <c r="BM225" s="240" t="s">
        <v>2132</v>
      </c>
    </row>
    <row r="226" s="13" customFormat="1">
      <c r="A226" s="13"/>
      <c r="B226" s="242"/>
      <c r="C226" s="243"/>
      <c r="D226" s="244" t="s">
        <v>160</v>
      </c>
      <c r="E226" s="245" t="s">
        <v>19</v>
      </c>
      <c r="F226" s="246" t="s">
        <v>2133</v>
      </c>
      <c r="G226" s="243"/>
      <c r="H226" s="247">
        <v>10</v>
      </c>
      <c r="I226" s="248"/>
      <c r="J226" s="243"/>
      <c r="K226" s="243"/>
      <c r="L226" s="249"/>
      <c r="M226" s="250"/>
      <c r="N226" s="251"/>
      <c r="O226" s="251"/>
      <c r="P226" s="251"/>
      <c r="Q226" s="251"/>
      <c r="R226" s="251"/>
      <c r="S226" s="251"/>
      <c r="T226" s="252"/>
      <c r="U226" s="13"/>
      <c r="V226" s="13"/>
      <c r="W226" s="13"/>
      <c r="X226" s="13"/>
      <c r="Y226" s="13"/>
      <c r="Z226" s="13"/>
      <c r="AA226" s="13"/>
      <c r="AB226" s="13"/>
      <c r="AC226" s="13"/>
      <c r="AD226" s="13"/>
      <c r="AE226" s="13"/>
      <c r="AT226" s="253" t="s">
        <v>160</v>
      </c>
      <c r="AU226" s="253" t="s">
        <v>152</v>
      </c>
      <c r="AV226" s="13" t="s">
        <v>86</v>
      </c>
      <c r="AW226" s="13" t="s">
        <v>37</v>
      </c>
      <c r="AX226" s="13" t="s">
        <v>83</v>
      </c>
      <c r="AY226" s="253" t="s">
        <v>151</v>
      </c>
    </row>
    <row r="227" s="2" customFormat="1" ht="24" customHeight="1">
      <c r="A227" s="41"/>
      <c r="B227" s="42"/>
      <c r="C227" s="229" t="s">
        <v>638</v>
      </c>
      <c r="D227" s="229" t="s">
        <v>154</v>
      </c>
      <c r="E227" s="230" t="s">
        <v>2134</v>
      </c>
      <c r="F227" s="231" t="s">
        <v>2135</v>
      </c>
      <c r="G227" s="232" t="s">
        <v>164</v>
      </c>
      <c r="H227" s="233">
        <v>64</v>
      </c>
      <c r="I227" s="234"/>
      <c r="J227" s="235">
        <f>ROUND(I227*H227,2)</f>
        <v>0</v>
      </c>
      <c r="K227" s="231" t="s">
        <v>165</v>
      </c>
      <c r="L227" s="47"/>
      <c r="M227" s="236" t="s">
        <v>19</v>
      </c>
      <c r="N227" s="237" t="s">
        <v>47</v>
      </c>
      <c r="O227" s="87"/>
      <c r="P227" s="238">
        <f>O227*H227</f>
        <v>0</v>
      </c>
      <c r="Q227" s="238">
        <v>0</v>
      </c>
      <c r="R227" s="238">
        <f>Q227*H227</f>
        <v>0</v>
      </c>
      <c r="S227" s="238">
        <v>0</v>
      </c>
      <c r="T227" s="239">
        <f>S227*H227</f>
        <v>0</v>
      </c>
      <c r="U227" s="41"/>
      <c r="V227" s="41"/>
      <c r="W227" s="41"/>
      <c r="X227" s="41"/>
      <c r="Y227" s="41"/>
      <c r="Z227" s="41"/>
      <c r="AA227" s="41"/>
      <c r="AB227" s="41"/>
      <c r="AC227" s="41"/>
      <c r="AD227" s="41"/>
      <c r="AE227" s="41"/>
      <c r="AR227" s="240" t="s">
        <v>266</v>
      </c>
      <c r="AT227" s="240" t="s">
        <v>154</v>
      </c>
      <c r="AU227" s="240" t="s">
        <v>152</v>
      </c>
      <c r="AY227" s="20" t="s">
        <v>151</v>
      </c>
      <c r="BE227" s="241">
        <f>IF(N227="základní",J227,0)</f>
        <v>0</v>
      </c>
      <c r="BF227" s="241">
        <f>IF(N227="snížená",J227,0)</f>
        <v>0</v>
      </c>
      <c r="BG227" s="241">
        <f>IF(N227="zákl. přenesená",J227,0)</f>
        <v>0</v>
      </c>
      <c r="BH227" s="241">
        <f>IF(N227="sníž. přenesená",J227,0)</f>
        <v>0</v>
      </c>
      <c r="BI227" s="241">
        <f>IF(N227="nulová",J227,0)</f>
        <v>0</v>
      </c>
      <c r="BJ227" s="20" t="s">
        <v>83</v>
      </c>
      <c r="BK227" s="241">
        <f>ROUND(I227*H227,2)</f>
        <v>0</v>
      </c>
      <c r="BL227" s="20" t="s">
        <v>266</v>
      </c>
      <c r="BM227" s="240" t="s">
        <v>2136</v>
      </c>
    </row>
    <row r="228" s="13" customFormat="1">
      <c r="A228" s="13"/>
      <c r="B228" s="242"/>
      <c r="C228" s="243"/>
      <c r="D228" s="244" t="s">
        <v>160</v>
      </c>
      <c r="E228" s="245" t="s">
        <v>19</v>
      </c>
      <c r="F228" s="246" t="s">
        <v>2137</v>
      </c>
      <c r="G228" s="243"/>
      <c r="H228" s="247">
        <v>64</v>
      </c>
      <c r="I228" s="248"/>
      <c r="J228" s="243"/>
      <c r="K228" s="243"/>
      <c r="L228" s="249"/>
      <c r="M228" s="250"/>
      <c r="N228" s="251"/>
      <c r="O228" s="251"/>
      <c r="P228" s="251"/>
      <c r="Q228" s="251"/>
      <c r="R228" s="251"/>
      <c r="S228" s="251"/>
      <c r="T228" s="252"/>
      <c r="U228" s="13"/>
      <c r="V228" s="13"/>
      <c r="W228" s="13"/>
      <c r="X228" s="13"/>
      <c r="Y228" s="13"/>
      <c r="Z228" s="13"/>
      <c r="AA228" s="13"/>
      <c r="AB228" s="13"/>
      <c r="AC228" s="13"/>
      <c r="AD228" s="13"/>
      <c r="AE228" s="13"/>
      <c r="AT228" s="253" t="s">
        <v>160</v>
      </c>
      <c r="AU228" s="253" t="s">
        <v>152</v>
      </c>
      <c r="AV228" s="13" t="s">
        <v>86</v>
      </c>
      <c r="AW228" s="13" t="s">
        <v>37</v>
      </c>
      <c r="AX228" s="13" t="s">
        <v>83</v>
      </c>
      <c r="AY228" s="253" t="s">
        <v>151</v>
      </c>
    </row>
    <row r="229" s="2" customFormat="1" ht="24" customHeight="1">
      <c r="A229" s="41"/>
      <c r="B229" s="42"/>
      <c r="C229" s="229" t="s">
        <v>645</v>
      </c>
      <c r="D229" s="229" t="s">
        <v>154</v>
      </c>
      <c r="E229" s="230" t="s">
        <v>2138</v>
      </c>
      <c r="F229" s="231" t="s">
        <v>2139</v>
      </c>
      <c r="G229" s="232" t="s">
        <v>164</v>
      </c>
      <c r="H229" s="233">
        <v>48</v>
      </c>
      <c r="I229" s="234"/>
      <c r="J229" s="235">
        <f>ROUND(I229*H229,2)</f>
        <v>0</v>
      </c>
      <c r="K229" s="231" t="s">
        <v>165</v>
      </c>
      <c r="L229" s="47"/>
      <c r="M229" s="236" t="s">
        <v>19</v>
      </c>
      <c r="N229" s="237" t="s">
        <v>47</v>
      </c>
      <c r="O229" s="87"/>
      <c r="P229" s="238">
        <f>O229*H229</f>
        <v>0</v>
      </c>
      <c r="Q229" s="238">
        <v>0</v>
      </c>
      <c r="R229" s="238">
        <f>Q229*H229</f>
        <v>0</v>
      </c>
      <c r="S229" s="238">
        <v>0</v>
      </c>
      <c r="T229" s="239">
        <f>S229*H229</f>
        <v>0</v>
      </c>
      <c r="U229" s="41"/>
      <c r="V229" s="41"/>
      <c r="W229" s="41"/>
      <c r="X229" s="41"/>
      <c r="Y229" s="41"/>
      <c r="Z229" s="41"/>
      <c r="AA229" s="41"/>
      <c r="AB229" s="41"/>
      <c r="AC229" s="41"/>
      <c r="AD229" s="41"/>
      <c r="AE229" s="41"/>
      <c r="AR229" s="240" t="s">
        <v>266</v>
      </c>
      <c r="AT229" s="240" t="s">
        <v>154</v>
      </c>
      <c r="AU229" s="240" t="s">
        <v>152</v>
      </c>
      <c r="AY229" s="20" t="s">
        <v>151</v>
      </c>
      <c r="BE229" s="241">
        <f>IF(N229="základní",J229,0)</f>
        <v>0</v>
      </c>
      <c r="BF229" s="241">
        <f>IF(N229="snížená",J229,0)</f>
        <v>0</v>
      </c>
      <c r="BG229" s="241">
        <f>IF(N229="zákl. přenesená",J229,0)</f>
        <v>0</v>
      </c>
      <c r="BH229" s="241">
        <f>IF(N229="sníž. přenesená",J229,0)</f>
        <v>0</v>
      </c>
      <c r="BI229" s="241">
        <f>IF(N229="nulová",J229,0)</f>
        <v>0</v>
      </c>
      <c r="BJ229" s="20" t="s">
        <v>83</v>
      </c>
      <c r="BK229" s="241">
        <f>ROUND(I229*H229,2)</f>
        <v>0</v>
      </c>
      <c r="BL229" s="20" t="s">
        <v>266</v>
      </c>
      <c r="BM229" s="240" t="s">
        <v>2140</v>
      </c>
    </row>
    <row r="230" s="13" customFormat="1">
      <c r="A230" s="13"/>
      <c r="B230" s="242"/>
      <c r="C230" s="243"/>
      <c r="D230" s="244" t="s">
        <v>160</v>
      </c>
      <c r="E230" s="245" t="s">
        <v>19</v>
      </c>
      <c r="F230" s="246" t="s">
        <v>2141</v>
      </c>
      <c r="G230" s="243"/>
      <c r="H230" s="247">
        <v>48</v>
      </c>
      <c r="I230" s="248"/>
      <c r="J230" s="243"/>
      <c r="K230" s="243"/>
      <c r="L230" s="249"/>
      <c r="M230" s="250"/>
      <c r="N230" s="251"/>
      <c r="O230" s="251"/>
      <c r="P230" s="251"/>
      <c r="Q230" s="251"/>
      <c r="R230" s="251"/>
      <c r="S230" s="251"/>
      <c r="T230" s="252"/>
      <c r="U230" s="13"/>
      <c r="V230" s="13"/>
      <c r="W230" s="13"/>
      <c r="X230" s="13"/>
      <c r="Y230" s="13"/>
      <c r="Z230" s="13"/>
      <c r="AA230" s="13"/>
      <c r="AB230" s="13"/>
      <c r="AC230" s="13"/>
      <c r="AD230" s="13"/>
      <c r="AE230" s="13"/>
      <c r="AT230" s="253" t="s">
        <v>160</v>
      </c>
      <c r="AU230" s="253" t="s">
        <v>152</v>
      </c>
      <c r="AV230" s="13" t="s">
        <v>86</v>
      </c>
      <c r="AW230" s="13" t="s">
        <v>37</v>
      </c>
      <c r="AX230" s="13" t="s">
        <v>83</v>
      </c>
      <c r="AY230" s="253" t="s">
        <v>151</v>
      </c>
    </row>
    <row r="231" s="2" customFormat="1" ht="24" customHeight="1">
      <c r="A231" s="41"/>
      <c r="B231" s="42"/>
      <c r="C231" s="229" t="s">
        <v>652</v>
      </c>
      <c r="D231" s="229" t="s">
        <v>154</v>
      </c>
      <c r="E231" s="230" t="s">
        <v>2142</v>
      </c>
      <c r="F231" s="231" t="s">
        <v>2143</v>
      </c>
      <c r="G231" s="232" t="s">
        <v>164</v>
      </c>
      <c r="H231" s="233">
        <v>32</v>
      </c>
      <c r="I231" s="234"/>
      <c r="J231" s="235">
        <f>ROUND(I231*H231,2)</f>
        <v>0</v>
      </c>
      <c r="K231" s="231" t="s">
        <v>165</v>
      </c>
      <c r="L231" s="47"/>
      <c r="M231" s="236" t="s">
        <v>19</v>
      </c>
      <c r="N231" s="237" t="s">
        <v>47</v>
      </c>
      <c r="O231" s="87"/>
      <c r="P231" s="238">
        <f>O231*H231</f>
        <v>0</v>
      </c>
      <c r="Q231" s="238">
        <v>0</v>
      </c>
      <c r="R231" s="238">
        <f>Q231*H231</f>
        <v>0</v>
      </c>
      <c r="S231" s="238">
        <v>0</v>
      </c>
      <c r="T231" s="239">
        <f>S231*H231</f>
        <v>0</v>
      </c>
      <c r="U231" s="41"/>
      <c r="V231" s="41"/>
      <c r="W231" s="41"/>
      <c r="X231" s="41"/>
      <c r="Y231" s="41"/>
      <c r="Z231" s="41"/>
      <c r="AA231" s="41"/>
      <c r="AB231" s="41"/>
      <c r="AC231" s="41"/>
      <c r="AD231" s="41"/>
      <c r="AE231" s="41"/>
      <c r="AR231" s="240" t="s">
        <v>266</v>
      </c>
      <c r="AT231" s="240" t="s">
        <v>154</v>
      </c>
      <c r="AU231" s="240" t="s">
        <v>152</v>
      </c>
      <c r="AY231" s="20" t="s">
        <v>151</v>
      </c>
      <c r="BE231" s="241">
        <f>IF(N231="základní",J231,0)</f>
        <v>0</v>
      </c>
      <c r="BF231" s="241">
        <f>IF(N231="snížená",J231,0)</f>
        <v>0</v>
      </c>
      <c r="BG231" s="241">
        <f>IF(N231="zákl. přenesená",J231,0)</f>
        <v>0</v>
      </c>
      <c r="BH231" s="241">
        <f>IF(N231="sníž. přenesená",J231,0)</f>
        <v>0</v>
      </c>
      <c r="BI231" s="241">
        <f>IF(N231="nulová",J231,0)</f>
        <v>0</v>
      </c>
      <c r="BJ231" s="20" t="s">
        <v>83</v>
      </c>
      <c r="BK231" s="241">
        <f>ROUND(I231*H231,2)</f>
        <v>0</v>
      </c>
      <c r="BL231" s="20" t="s">
        <v>266</v>
      </c>
      <c r="BM231" s="240" t="s">
        <v>2144</v>
      </c>
    </row>
    <row r="232" s="13" customFormat="1">
      <c r="A232" s="13"/>
      <c r="B232" s="242"/>
      <c r="C232" s="243"/>
      <c r="D232" s="244" t="s">
        <v>160</v>
      </c>
      <c r="E232" s="245" t="s">
        <v>19</v>
      </c>
      <c r="F232" s="246" t="s">
        <v>2145</v>
      </c>
      <c r="G232" s="243"/>
      <c r="H232" s="247">
        <v>32</v>
      </c>
      <c r="I232" s="248"/>
      <c r="J232" s="243"/>
      <c r="K232" s="243"/>
      <c r="L232" s="249"/>
      <c r="M232" s="250"/>
      <c r="N232" s="251"/>
      <c r="O232" s="251"/>
      <c r="P232" s="251"/>
      <c r="Q232" s="251"/>
      <c r="R232" s="251"/>
      <c r="S232" s="251"/>
      <c r="T232" s="252"/>
      <c r="U232" s="13"/>
      <c r="V232" s="13"/>
      <c r="W232" s="13"/>
      <c r="X232" s="13"/>
      <c r="Y232" s="13"/>
      <c r="Z232" s="13"/>
      <c r="AA232" s="13"/>
      <c r="AB232" s="13"/>
      <c r="AC232" s="13"/>
      <c r="AD232" s="13"/>
      <c r="AE232" s="13"/>
      <c r="AT232" s="253" t="s">
        <v>160</v>
      </c>
      <c r="AU232" s="253" t="s">
        <v>152</v>
      </c>
      <c r="AV232" s="13" t="s">
        <v>86</v>
      </c>
      <c r="AW232" s="13" t="s">
        <v>37</v>
      </c>
      <c r="AX232" s="13" t="s">
        <v>83</v>
      </c>
      <c r="AY232" s="253" t="s">
        <v>151</v>
      </c>
    </row>
    <row r="233" s="2" customFormat="1" ht="24" customHeight="1">
      <c r="A233" s="41"/>
      <c r="B233" s="42"/>
      <c r="C233" s="229" t="s">
        <v>657</v>
      </c>
      <c r="D233" s="229" t="s">
        <v>154</v>
      </c>
      <c r="E233" s="230" t="s">
        <v>2142</v>
      </c>
      <c r="F233" s="231" t="s">
        <v>2143</v>
      </c>
      <c r="G233" s="232" t="s">
        <v>164</v>
      </c>
      <c r="H233" s="233">
        <v>24</v>
      </c>
      <c r="I233" s="234"/>
      <c r="J233" s="235">
        <f>ROUND(I233*H233,2)</f>
        <v>0</v>
      </c>
      <c r="K233" s="231" t="s">
        <v>165</v>
      </c>
      <c r="L233" s="47"/>
      <c r="M233" s="236" t="s">
        <v>19</v>
      </c>
      <c r="N233" s="237" t="s">
        <v>47</v>
      </c>
      <c r="O233" s="87"/>
      <c r="P233" s="238">
        <f>O233*H233</f>
        <v>0</v>
      </c>
      <c r="Q233" s="238">
        <v>0</v>
      </c>
      <c r="R233" s="238">
        <f>Q233*H233</f>
        <v>0</v>
      </c>
      <c r="S233" s="238">
        <v>0</v>
      </c>
      <c r="T233" s="239">
        <f>S233*H233</f>
        <v>0</v>
      </c>
      <c r="U233" s="41"/>
      <c r="V233" s="41"/>
      <c r="W233" s="41"/>
      <c r="X233" s="41"/>
      <c r="Y233" s="41"/>
      <c r="Z233" s="41"/>
      <c r="AA233" s="41"/>
      <c r="AB233" s="41"/>
      <c r="AC233" s="41"/>
      <c r="AD233" s="41"/>
      <c r="AE233" s="41"/>
      <c r="AR233" s="240" t="s">
        <v>266</v>
      </c>
      <c r="AT233" s="240" t="s">
        <v>154</v>
      </c>
      <c r="AU233" s="240" t="s">
        <v>152</v>
      </c>
      <c r="AY233" s="20" t="s">
        <v>151</v>
      </c>
      <c r="BE233" s="241">
        <f>IF(N233="základní",J233,0)</f>
        <v>0</v>
      </c>
      <c r="BF233" s="241">
        <f>IF(N233="snížená",J233,0)</f>
        <v>0</v>
      </c>
      <c r="BG233" s="241">
        <f>IF(N233="zákl. přenesená",J233,0)</f>
        <v>0</v>
      </c>
      <c r="BH233" s="241">
        <f>IF(N233="sníž. přenesená",J233,0)</f>
        <v>0</v>
      </c>
      <c r="BI233" s="241">
        <f>IF(N233="nulová",J233,0)</f>
        <v>0</v>
      </c>
      <c r="BJ233" s="20" t="s">
        <v>83</v>
      </c>
      <c r="BK233" s="241">
        <f>ROUND(I233*H233,2)</f>
        <v>0</v>
      </c>
      <c r="BL233" s="20" t="s">
        <v>266</v>
      </c>
      <c r="BM233" s="240" t="s">
        <v>2146</v>
      </c>
    </row>
    <row r="234" s="13" customFormat="1">
      <c r="A234" s="13"/>
      <c r="B234" s="242"/>
      <c r="C234" s="243"/>
      <c r="D234" s="244" t="s">
        <v>160</v>
      </c>
      <c r="E234" s="245" t="s">
        <v>19</v>
      </c>
      <c r="F234" s="246" t="s">
        <v>2147</v>
      </c>
      <c r="G234" s="243"/>
      <c r="H234" s="247">
        <v>24</v>
      </c>
      <c r="I234" s="248"/>
      <c r="J234" s="243"/>
      <c r="K234" s="243"/>
      <c r="L234" s="249"/>
      <c r="M234" s="250"/>
      <c r="N234" s="251"/>
      <c r="O234" s="251"/>
      <c r="P234" s="251"/>
      <c r="Q234" s="251"/>
      <c r="R234" s="251"/>
      <c r="S234" s="251"/>
      <c r="T234" s="252"/>
      <c r="U234" s="13"/>
      <c r="V234" s="13"/>
      <c r="W234" s="13"/>
      <c r="X234" s="13"/>
      <c r="Y234" s="13"/>
      <c r="Z234" s="13"/>
      <c r="AA234" s="13"/>
      <c r="AB234" s="13"/>
      <c r="AC234" s="13"/>
      <c r="AD234" s="13"/>
      <c r="AE234" s="13"/>
      <c r="AT234" s="253" t="s">
        <v>160</v>
      </c>
      <c r="AU234" s="253" t="s">
        <v>152</v>
      </c>
      <c r="AV234" s="13" t="s">
        <v>86</v>
      </c>
      <c r="AW234" s="13" t="s">
        <v>37</v>
      </c>
      <c r="AX234" s="13" t="s">
        <v>83</v>
      </c>
      <c r="AY234" s="253" t="s">
        <v>151</v>
      </c>
    </row>
    <row r="235" s="2" customFormat="1" ht="24" customHeight="1">
      <c r="A235" s="41"/>
      <c r="B235" s="42"/>
      <c r="C235" s="229" t="s">
        <v>662</v>
      </c>
      <c r="D235" s="229" t="s">
        <v>154</v>
      </c>
      <c r="E235" s="230" t="s">
        <v>2148</v>
      </c>
      <c r="F235" s="231" t="s">
        <v>2149</v>
      </c>
      <c r="G235" s="232" t="s">
        <v>164</v>
      </c>
      <c r="H235" s="233">
        <v>3</v>
      </c>
      <c r="I235" s="234"/>
      <c r="J235" s="235">
        <f>ROUND(I235*H235,2)</f>
        <v>0</v>
      </c>
      <c r="K235" s="231" t="s">
        <v>165</v>
      </c>
      <c r="L235" s="47"/>
      <c r="M235" s="236" t="s">
        <v>19</v>
      </c>
      <c r="N235" s="237" t="s">
        <v>47</v>
      </c>
      <c r="O235" s="87"/>
      <c r="P235" s="238">
        <f>O235*H235</f>
        <v>0</v>
      </c>
      <c r="Q235" s="238">
        <v>0</v>
      </c>
      <c r="R235" s="238">
        <f>Q235*H235</f>
        <v>0</v>
      </c>
      <c r="S235" s="238">
        <v>0</v>
      </c>
      <c r="T235" s="239">
        <f>S235*H235</f>
        <v>0</v>
      </c>
      <c r="U235" s="41"/>
      <c r="V235" s="41"/>
      <c r="W235" s="41"/>
      <c r="X235" s="41"/>
      <c r="Y235" s="41"/>
      <c r="Z235" s="41"/>
      <c r="AA235" s="41"/>
      <c r="AB235" s="41"/>
      <c r="AC235" s="41"/>
      <c r="AD235" s="41"/>
      <c r="AE235" s="41"/>
      <c r="AR235" s="240" t="s">
        <v>266</v>
      </c>
      <c r="AT235" s="240" t="s">
        <v>154</v>
      </c>
      <c r="AU235" s="240" t="s">
        <v>152</v>
      </c>
      <c r="AY235" s="20" t="s">
        <v>151</v>
      </c>
      <c r="BE235" s="241">
        <f>IF(N235="základní",J235,0)</f>
        <v>0</v>
      </c>
      <c r="BF235" s="241">
        <f>IF(N235="snížená",J235,0)</f>
        <v>0</v>
      </c>
      <c r="BG235" s="241">
        <f>IF(N235="zákl. přenesená",J235,0)</f>
        <v>0</v>
      </c>
      <c r="BH235" s="241">
        <f>IF(N235="sníž. přenesená",J235,0)</f>
        <v>0</v>
      </c>
      <c r="BI235" s="241">
        <f>IF(N235="nulová",J235,0)</f>
        <v>0</v>
      </c>
      <c r="BJ235" s="20" t="s">
        <v>83</v>
      </c>
      <c r="BK235" s="241">
        <f>ROUND(I235*H235,2)</f>
        <v>0</v>
      </c>
      <c r="BL235" s="20" t="s">
        <v>266</v>
      </c>
      <c r="BM235" s="240" t="s">
        <v>2150</v>
      </c>
    </row>
    <row r="236" s="13" customFormat="1">
      <c r="A236" s="13"/>
      <c r="B236" s="242"/>
      <c r="C236" s="243"/>
      <c r="D236" s="244" t="s">
        <v>160</v>
      </c>
      <c r="E236" s="245" t="s">
        <v>19</v>
      </c>
      <c r="F236" s="246" t="s">
        <v>2151</v>
      </c>
      <c r="G236" s="243"/>
      <c r="H236" s="247">
        <v>3</v>
      </c>
      <c r="I236" s="248"/>
      <c r="J236" s="243"/>
      <c r="K236" s="243"/>
      <c r="L236" s="249"/>
      <c r="M236" s="250"/>
      <c r="N236" s="251"/>
      <c r="O236" s="251"/>
      <c r="P236" s="251"/>
      <c r="Q236" s="251"/>
      <c r="R236" s="251"/>
      <c r="S236" s="251"/>
      <c r="T236" s="252"/>
      <c r="U236" s="13"/>
      <c r="V236" s="13"/>
      <c r="W236" s="13"/>
      <c r="X236" s="13"/>
      <c r="Y236" s="13"/>
      <c r="Z236" s="13"/>
      <c r="AA236" s="13"/>
      <c r="AB236" s="13"/>
      <c r="AC236" s="13"/>
      <c r="AD236" s="13"/>
      <c r="AE236" s="13"/>
      <c r="AT236" s="253" t="s">
        <v>160</v>
      </c>
      <c r="AU236" s="253" t="s">
        <v>152</v>
      </c>
      <c r="AV236" s="13" t="s">
        <v>86</v>
      </c>
      <c r="AW236" s="13" t="s">
        <v>37</v>
      </c>
      <c r="AX236" s="13" t="s">
        <v>83</v>
      </c>
      <c r="AY236" s="253" t="s">
        <v>151</v>
      </c>
    </row>
    <row r="237" s="2" customFormat="1" ht="24" customHeight="1">
      <c r="A237" s="41"/>
      <c r="B237" s="42"/>
      <c r="C237" s="229" t="s">
        <v>666</v>
      </c>
      <c r="D237" s="229" t="s">
        <v>154</v>
      </c>
      <c r="E237" s="230" t="s">
        <v>2152</v>
      </c>
      <c r="F237" s="231" t="s">
        <v>2153</v>
      </c>
      <c r="G237" s="232" t="s">
        <v>164</v>
      </c>
      <c r="H237" s="233">
        <v>38</v>
      </c>
      <c r="I237" s="234"/>
      <c r="J237" s="235">
        <f>ROUND(I237*H237,2)</f>
        <v>0</v>
      </c>
      <c r="K237" s="231" t="s">
        <v>165</v>
      </c>
      <c r="L237" s="47"/>
      <c r="M237" s="236" t="s">
        <v>19</v>
      </c>
      <c r="N237" s="237" t="s">
        <v>47</v>
      </c>
      <c r="O237" s="87"/>
      <c r="P237" s="238">
        <f>O237*H237</f>
        <v>0</v>
      </c>
      <c r="Q237" s="238">
        <v>0</v>
      </c>
      <c r="R237" s="238">
        <f>Q237*H237</f>
        <v>0</v>
      </c>
      <c r="S237" s="238">
        <v>0</v>
      </c>
      <c r="T237" s="239">
        <f>S237*H237</f>
        <v>0</v>
      </c>
      <c r="U237" s="41"/>
      <c r="V237" s="41"/>
      <c r="W237" s="41"/>
      <c r="X237" s="41"/>
      <c r="Y237" s="41"/>
      <c r="Z237" s="41"/>
      <c r="AA237" s="41"/>
      <c r="AB237" s="41"/>
      <c r="AC237" s="41"/>
      <c r="AD237" s="41"/>
      <c r="AE237" s="41"/>
      <c r="AR237" s="240" t="s">
        <v>266</v>
      </c>
      <c r="AT237" s="240" t="s">
        <v>154</v>
      </c>
      <c r="AU237" s="240" t="s">
        <v>152</v>
      </c>
      <c r="AY237" s="20" t="s">
        <v>151</v>
      </c>
      <c r="BE237" s="241">
        <f>IF(N237="základní",J237,0)</f>
        <v>0</v>
      </c>
      <c r="BF237" s="241">
        <f>IF(N237="snížená",J237,0)</f>
        <v>0</v>
      </c>
      <c r="BG237" s="241">
        <f>IF(N237="zákl. přenesená",J237,0)</f>
        <v>0</v>
      </c>
      <c r="BH237" s="241">
        <f>IF(N237="sníž. přenesená",J237,0)</f>
        <v>0</v>
      </c>
      <c r="BI237" s="241">
        <f>IF(N237="nulová",J237,0)</f>
        <v>0</v>
      </c>
      <c r="BJ237" s="20" t="s">
        <v>83</v>
      </c>
      <c r="BK237" s="241">
        <f>ROUND(I237*H237,2)</f>
        <v>0</v>
      </c>
      <c r="BL237" s="20" t="s">
        <v>266</v>
      </c>
      <c r="BM237" s="240" t="s">
        <v>2154</v>
      </c>
    </row>
    <row r="238" s="13" customFormat="1">
      <c r="A238" s="13"/>
      <c r="B238" s="242"/>
      <c r="C238" s="243"/>
      <c r="D238" s="244" t="s">
        <v>160</v>
      </c>
      <c r="E238" s="245" t="s">
        <v>19</v>
      </c>
      <c r="F238" s="246" t="s">
        <v>2155</v>
      </c>
      <c r="G238" s="243"/>
      <c r="H238" s="247">
        <v>38</v>
      </c>
      <c r="I238" s="248"/>
      <c r="J238" s="243"/>
      <c r="K238" s="243"/>
      <c r="L238" s="249"/>
      <c r="M238" s="250"/>
      <c r="N238" s="251"/>
      <c r="O238" s="251"/>
      <c r="P238" s="251"/>
      <c r="Q238" s="251"/>
      <c r="R238" s="251"/>
      <c r="S238" s="251"/>
      <c r="T238" s="252"/>
      <c r="U238" s="13"/>
      <c r="V238" s="13"/>
      <c r="W238" s="13"/>
      <c r="X238" s="13"/>
      <c r="Y238" s="13"/>
      <c r="Z238" s="13"/>
      <c r="AA238" s="13"/>
      <c r="AB238" s="13"/>
      <c r="AC238" s="13"/>
      <c r="AD238" s="13"/>
      <c r="AE238" s="13"/>
      <c r="AT238" s="253" t="s">
        <v>160</v>
      </c>
      <c r="AU238" s="253" t="s">
        <v>152</v>
      </c>
      <c r="AV238" s="13" t="s">
        <v>86</v>
      </c>
      <c r="AW238" s="13" t="s">
        <v>37</v>
      </c>
      <c r="AX238" s="13" t="s">
        <v>83</v>
      </c>
      <c r="AY238" s="253" t="s">
        <v>151</v>
      </c>
    </row>
    <row r="239" s="2" customFormat="1" ht="24" customHeight="1">
      <c r="A239" s="41"/>
      <c r="B239" s="42"/>
      <c r="C239" s="229" t="s">
        <v>670</v>
      </c>
      <c r="D239" s="229" t="s">
        <v>154</v>
      </c>
      <c r="E239" s="230" t="s">
        <v>2156</v>
      </c>
      <c r="F239" s="231" t="s">
        <v>2157</v>
      </c>
      <c r="G239" s="232" t="s">
        <v>164</v>
      </c>
      <c r="H239" s="233">
        <v>208</v>
      </c>
      <c r="I239" s="234"/>
      <c r="J239" s="235">
        <f>ROUND(I239*H239,2)</f>
        <v>0</v>
      </c>
      <c r="K239" s="231" t="s">
        <v>165</v>
      </c>
      <c r="L239" s="47"/>
      <c r="M239" s="236" t="s">
        <v>19</v>
      </c>
      <c r="N239" s="237" t="s">
        <v>47</v>
      </c>
      <c r="O239" s="87"/>
      <c r="P239" s="238">
        <f>O239*H239</f>
        <v>0</v>
      </c>
      <c r="Q239" s="238">
        <v>0</v>
      </c>
      <c r="R239" s="238">
        <f>Q239*H239</f>
        <v>0</v>
      </c>
      <c r="S239" s="238">
        <v>0</v>
      </c>
      <c r="T239" s="239">
        <f>S239*H239</f>
        <v>0</v>
      </c>
      <c r="U239" s="41"/>
      <c r="V239" s="41"/>
      <c r="W239" s="41"/>
      <c r="X239" s="41"/>
      <c r="Y239" s="41"/>
      <c r="Z239" s="41"/>
      <c r="AA239" s="41"/>
      <c r="AB239" s="41"/>
      <c r="AC239" s="41"/>
      <c r="AD239" s="41"/>
      <c r="AE239" s="41"/>
      <c r="AR239" s="240" t="s">
        <v>266</v>
      </c>
      <c r="AT239" s="240" t="s">
        <v>154</v>
      </c>
      <c r="AU239" s="240" t="s">
        <v>152</v>
      </c>
      <c r="AY239" s="20" t="s">
        <v>151</v>
      </c>
      <c r="BE239" s="241">
        <f>IF(N239="základní",J239,0)</f>
        <v>0</v>
      </c>
      <c r="BF239" s="241">
        <f>IF(N239="snížená",J239,0)</f>
        <v>0</v>
      </c>
      <c r="BG239" s="241">
        <f>IF(N239="zákl. přenesená",J239,0)</f>
        <v>0</v>
      </c>
      <c r="BH239" s="241">
        <f>IF(N239="sníž. přenesená",J239,0)</f>
        <v>0</v>
      </c>
      <c r="BI239" s="241">
        <f>IF(N239="nulová",J239,0)</f>
        <v>0</v>
      </c>
      <c r="BJ239" s="20" t="s">
        <v>83</v>
      </c>
      <c r="BK239" s="241">
        <f>ROUND(I239*H239,2)</f>
        <v>0</v>
      </c>
      <c r="BL239" s="20" t="s">
        <v>266</v>
      </c>
      <c r="BM239" s="240" t="s">
        <v>2158</v>
      </c>
    </row>
    <row r="240" s="13" customFormat="1">
      <c r="A240" s="13"/>
      <c r="B240" s="242"/>
      <c r="C240" s="243"/>
      <c r="D240" s="244" t="s">
        <v>160</v>
      </c>
      <c r="E240" s="245" t="s">
        <v>19</v>
      </c>
      <c r="F240" s="246" t="s">
        <v>2159</v>
      </c>
      <c r="G240" s="243"/>
      <c r="H240" s="247">
        <v>208</v>
      </c>
      <c r="I240" s="248"/>
      <c r="J240" s="243"/>
      <c r="K240" s="243"/>
      <c r="L240" s="249"/>
      <c r="M240" s="250"/>
      <c r="N240" s="251"/>
      <c r="O240" s="251"/>
      <c r="P240" s="251"/>
      <c r="Q240" s="251"/>
      <c r="R240" s="251"/>
      <c r="S240" s="251"/>
      <c r="T240" s="252"/>
      <c r="U240" s="13"/>
      <c r="V240" s="13"/>
      <c r="W240" s="13"/>
      <c r="X240" s="13"/>
      <c r="Y240" s="13"/>
      <c r="Z240" s="13"/>
      <c r="AA240" s="13"/>
      <c r="AB240" s="13"/>
      <c r="AC240" s="13"/>
      <c r="AD240" s="13"/>
      <c r="AE240" s="13"/>
      <c r="AT240" s="253" t="s">
        <v>160</v>
      </c>
      <c r="AU240" s="253" t="s">
        <v>152</v>
      </c>
      <c r="AV240" s="13" t="s">
        <v>86</v>
      </c>
      <c r="AW240" s="13" t="s">
        <v>37</v>
      </c>
      <c r="AX240" s="13" t="s">
        <v>83</v>
      </c>
      <c r="AY240" s="253" t="s">
        <v>151</v>
      </c>
    </row>
    <row r="241" s="2" customFormat="1" ht="24" customHeight="1">
      <c r="A241" s="41"/>
      <c r="B241" s="42"/>
      <c r="C241" s="229" t="s">
        <v>677</v>
      </c>
      <c r="D241" s="229" t="s">
        <v>154</v>
      </c>
      <c r="E241" s="230" t="s">
        <v>2160</v>
      </c>
      <c r="F241" s="231" t="s">
        <v>2161</v>
      </c>
      <c r="G241" s="232" t="s">
        <v>164</v>
      </c>
      <c r="H241" s="233">
        <v>76</v>
      </c>
      <c r="I241" s="234"/>
      <c r="J241" s="235">
        <f>ROUND(I241*H241,2)</f>
        <v>0</v>
      </c>
      <c r="K241" s="231" t="s">
        <v>165</v>
      </c>
      <c r="L241" s="47"/>
      <c r="M241" s="236" t="s">
        <v>19</v>
      </c>
      <c r="N241" s="237" t="s">
        <v>47</v>
      </c>
      <c r="O241" s="87"/>
      <c r="P241" s="238">
        <f>O241*H241</f>
        <v>0</v>
      </c>
      <c r="Q241" s="238">
        <v>0</v>
      </c>
      <c r="R241" s="238">
        <f>Q241*H241</f>
        <v>0</v>
      </c>
      <c r="S241" s="238">
        <v>0</v>
      </c>
      <c r="T241" s="239">
        <f>S241*H241</f>
        <v>0</v>
      </c>
      <c r="U241" s="41"/>
      <c r="V241" s="41"/>
      <c r="W241" s="41"/>
      <c r="X241" s="41"/>
      <c r="Y241" s="41"/>
      <c r="Z241" s="41"/>
      <c r="AA241" s="41"/>
      <c r="AB241" s="41"/>
      <c r="AC241" s="41"/>
      <c r="AD241" s="41"/>
      <c r="AE241" s="41"/>
      <c r="AR241" s="240" t="s">
        <v>266</v>
      </c>
      <c r="AT241" s="240" t="s">
        <v>154</v>
      </c>
      <c r="AU241" s="240" t="s">
        <v>152</v>
      </c>
      <c r="AY241" s="20" t="s">
        <v>151</v>
      </c>
      <c r="BE241" s="241">
        <f>IF(N241="základní",J241,0)</f>
        <v>0</v>
      </c>
      <c r="BF241" s="241">
        <f>IF(N241="snížená",J241,0)</f>
        <v>0</v>
      </c>
      <c r="BG241" s="241">
        <f>IF(N241="zákl. přenesená",J241,0)</f>
        <v>0</v>
      </c>
      <c r="BH241" s="241">
        <f>IF(N241="sníž. přenesená",J241,0)</f>
        <v>0</v>
      </c>
      <c r="BI241" s="241">
        <f>IF(N241="nulová",J241,0)</f>
        <v>0</v>
      </c>
      <c r="BJ241" s="20" t="s">
        <v>83</v>
      </c>
      <c r="BK241" s="241">
        <f>ROUND(I241*H241,2)</f>
        <v>0</v>
      </c>
      <c r="BL241" s="20" t="s">
        <v>266</v>
      </c>
      <c r="BM241" s="240" t="s">
        <v>2162</v>
      </c>
    </row>
    <row r="242" s="13" customFormat="1">
      <c r="A242" s="13"/>
      <c r="B242" s="242"/>
      <c r="C242" s="243"/>
      <c r="D242" s="244" t="s">
        <v>160</v>
      </c>
      <c r="E242" s="245" t="s">
        <v>19</v>
      </c>
      <c r="F242" s="246" t="s">
        <v>2163</v>
      </c>
      <c r="G242" s="243"/>
      <c r="H242" s="247">
        <v>76</v>
      </c>
      <c r="I242" s="248"/>
      <c r="J242" s="243"/>
      <c r="K242" s="243"/>
      <c r="L242" s="249"/>
      <c r="M242" s="250"/>
      <c r="N242" s="251"/>
      <c r="O242" s="251"/>
      <c r="P242" s="251"/>
      <c r="Q242" s="251"/>
      <c r="R242" s="251"/>
      <c r="S242" s="251"/>
      <c r="T242" s="252"/>
      <c r="U242" s="13"/>
      <c r="V242" s="13"/>
      <c r="W242" s="13"/>
      <c r="X242" s="13"/>
      <c r="Y242" s="13"/>
      <c r="Z242" s="13"/>
      <c r="AA242" s="13"/>
      <c r="AB242" s="13"/>
      <c r="AC242" s="13"/>
      <c r="AD242" s="13"/>
      <c r="AE242" s="13"/>
      <c r="AT242" s="253" t="s">
        <v>160</v>
      </c>
      <c r="AU242" s="253" t="s">
        <v>152</v>
      </c>
      <c r="AV242" s="13" t="s">
        <v>86</v>
      </c>
      <c r="AW242" s="13" t="s">
        <v>37</v>
      </c>
      <c r="AX242" s="13" t="s">
        <v>83</v>
      </c>
      <c r="AY242" s="253" t="s">
        <v>151</v>
      </c>
    </row>
    <row r="243" s="2" customFormat="1" ht="24" customHeight="1">
      <c r="A243" s="41"/>
      <c r="B243" s="42"/>
      <c r="C243" s="229" t="s">
        <v>681</v>
      </c>
      <c r="D243" s="229" t="s">
        <v>154</v>
      </c>
      <c r="E243" s="230" t="s">
        <v>2164</v>
      </c>
      <c r="F243" s="231" t="s">
        <v>2165</v>
      </c>
      <c r="G243" s="232" t="s">
        <v>164</v>
      </c>
      <c r="H243" s="233">
        <v>6</v>
      </c>
      <c r="I243" s="234"/>
      <c r="J243" s="235">
        <f>ROUND(I243*H243,2)</f>
        <v>0</v>
      </c>
      <c r="K243" s="231" t="s">
        <v>165</v>
      </c>
      <c r="L243" s="47"/>
      <c r="M243" s="236" t="s">
        <v>19</v>
      </c>
      <c r="N243" s="237" t="s">
        <v>47</v>
      </c>
      <c r="O243" s="87"/>
      <c r="P243" s="238">
        <f>O243*H243</f>
        <v>0</v>
      </c>
      <c r="Q243" s="238">
        <v>0</v>
      </c>
      <c r="R243" s="238">
        <f>Q243*H243</f>
        <v>0</v>
      </c>
      <c r="S243" s="238">
        <v>0</v>
      </c>
      <c r="T243" s="239">
        <f>S243*H243</f>
        <v>0</v>
      </c>
      <c r="U243" s="41"/>
      <c r="V243" s="41"/>
      <c r="W243" s="41"/>
      <c r="X243" s="41"/>
      <c r="Y243" s="41"/>
      <c r="Z243" s="41"/>
      <c r="AA243" s="41"/>
      <c r="AB243" s="41"/>
      <c r="AC243" s="41"/>
      <c r="AD243" s="41"/>
      <c r="AE243" s="41"/>
      <c r="AR243" s="240" t="s">
        <v>266</v>
      </c>
      <c r="AT243" s="240" t="s">
        <v>154</v>
      </c>
      <c r="AU243" s="240" t="s">
        <v>152</v>
      </c>
      <c r="AY243" s="20" t="s">
        <v>151</v>
      </c>
      <c r="BE243" s="241">
        <f>IF(N243="základní",J243,0)</f>
        <v>0</v>
      </c>
      <c r="BF243" s="241">
        <f>IF(N243="snížená",J243,0)</f>
        <v>0</v>
      </c>
      <c r="BG243" s="241">
        <f>IF(N243="zákl. přenesená",J243,0)</f>
        <v>0</v>
      </c>
      <c r="BH243" s="241">
        <f>IF(N243="sníž. přenesená",J243,0)</f>
        <v>0</v>
      </c>
      <c r="BI243" s="241">
        <f>IF(N243="nulová",J243,0)</f>
        <v>0</v>
      </c>
      <c r="BJ243" s="20" t="s">
        <v>83</v>
      </c>
      <c r="BK243" s="241">
        <f>ROUND(I243*H243,2)</f>
        <v>0</v>
      </c>
      <c r="BL243" s="20" t="s">
        <v>266</v>
      </c>
      <c r="BM243" s="240" t="s">
        <v>2166</v>
      </c>
    </row>
    <row r="244" s="13" customFormat="1">
      <c r="A244" s="13"/>
      <c r="B244" s="242"/>
      <c r="C244" s="243"/>
      <c r="D244" s="244" t="s">
        <v>160</v>
      </c>
      <c r="E244" s="245" t="s">
        <v>19</v>
      </c>
      <c r="F244" s="246" t="s">
        <v>2167</v>
      </c>
      <c r="G244" s="243"/>
      <c r="H244" s="247">
        <v>6</v>
      </c>
      <c r="I244" s="248"/>
      <c r="J244" s="243"/>
      <c r="K244" s="243"/>
      <c r="L244" s="249"/>
      <c r="M244" s="250"/>
      <c r="N244" s="251"/>
      <c r="O244" s="251"/>
      <c r="P244" s="251"/>
      <c r="Q244" s="251"/>
      <c r="R244" s="251"/>
      <c r="S244" s="251"/>
      <c r="T244" s="252"/>
      <c r="U244" s="13"/>
      <c r="V244" s="13"/>
      <c r="W244" s="13"/>
      <c r="X244" s="13"/>
      <c r="Y244" s="13"/>
      <c r="Z244" s="13"/>
      <c r="AA244" s="13"/>
      <c r="AB244" s="13"/>
      <c r="AC244" s="13"/>
      <c r="AD244" s="13"/>
      <c r="AE244" s="13"/>
      <c r="AT244" s="253" t="s">
        <v>160</v>
      </c>
      <c r="AU244" s="253" t="s">
        <v>152</v>
      </c>
      <c r="AV244" s="13" t="s">
        <v>86</v>
      </c>
      <c r="AW244" s="13" t="s">
        <v>37</v>
      </c>
      <c r="AX244" s="13" t="s">
        <v>83</v>
      </c>
      <c r="AY244" s="253" t="s">
        <v>151</v>
      </c>
    </row>
    <row r="245" s="2" customFormat="1" ht="24" customHeight="1">
      <c r="A245" s="41"/>
      <c r="B245" s="42"/>
      <c r="C245" s="229" t="s">
        <v>685</v>
      </c>
      <c r="D245" s="229" t="s">
        <v>154</v>
      </c>
      <c r="E245" s="230" t="s">
        <v>2168</v>
      </c>
      <c r="F245" s="231" t="s">
        <v>2169</v>
      </c>
      <c r="G245" s="232" t="s">
        <v>242</v>
      </c>
      <c r="H245" s="233">
        <v>65</v>
      </c>
      <c r="I245" s="234"/>
      <c r="J245" s="235">
        <f>ROUND(I245*H245,2)</f>
        <v>0</v>
      </c>
      <c r="K245" s="231" t="s">
        <v>165</v>
      </c>
      <c r="L245" s="47"/>
      <c r="M245" s="236" t="s">
        <v>19</v>
      </c>
      <c r="N245" s="237" t="s">
        <v>47</v>
      </c>
      <c r="O245" s="87"/>
      <c r="P245" s="238">
        <f>O245*H245</f>
        <v>0</v>
      </c>
      <c r="Q245" s="238">
        <v>0</v>
      </c>
      <c r="R245" s="238">
        <f>Q245*H245</f>
        <v>0</v>
      </c>
      <c r="S245" s="238">
        <v>0</v>
      </c>
      <c r="T245" s="239">
        <f>S245*H245</f>
        <v>0</v>
      </c>
      <c r="U245" s="41"/>
      <c r="V245" s="41"/>
      <c r="W245" s="41"/>
      <c r="X245" s="41"/>
      <c r="Y245" s="41"/>
      <c r="Z245" s="41"/>
      <c r="AA245" s="41"/>
      <c r="AB245" s="41"/>
      <c r="AC245" s="41"/>
      <c r="AD245" s="41"/>
      <c r="AE245" s="41"/>
      <c r="AR245" s="240" t="s">
        <v>266</v>
      </c>
      <c r="AT245" s="240" t="s">
        <v>154</v>
      </c>
      <c r="AU245" s="240" t="s">
        <v>152</v>
      </c>
      <c r="AY245" s="20" t="s">
        <v>151</v>
      </c>
      <c r="BE245" s="241">
        <f>IF(N245="základní",J245,0)</f>
        <v>0</v>
      </c>
      <c r="BF245" s="241">
        <f>IF(N245="snížená",J245,0)</f>
        <v>0</v>
      </c>
      <c r="BG245" s="241">
        <f>IF(N245="zákl. přenesená",J245,0)</f>
        <v>0</v>
      </c>
      <c r="BH245" s="241">
        <f>IF(N245="sníž. přenesená",J245,0)</f>
        <v>0</v>
      </c>
      <c r="BI245" s="241">
        <f>IF(N245="nulová",J245,0)</f>
        <v>0</v>
      </c>
      <c r="BJ245" s="20" t="s">
        <v>83</v>
      </c>
      <c r="BK245" s="241">
        <f>ROUND(I245*H245,2)</f>
        <v>0</v>
      </c>
      <c r="BL245" s="20" t="s">
        <v>266</v>
      </c>
      <c r="BM245" s="240" t="s">
        <v>2170</v>
      </c>
    </row>
    <row r="246" s="13" customFormat="1">
      <c r="A246" s="13"/>
      <c r="B246" s="242"/>
      <c r="C246" s="243"/>
      <c r="D246" s="244" t="s">
        <v>160</v>
      </c>
      <c r="E246" s="245" t="s">
        <v>19</v>
      </c>
      <c r="F246" s="246" t="s">
        <v>2171</v>
      </c>
      <c r="G246" s="243"/>
      <c r="H246" s="247">
        <v>65</v>
      </c>
      <c r="I246" s="248"/>
      <c r="J246" s="243"/>
      <c r="K246" s="243"/>
      <c r="L246" s="249"/>
      <c r="M246" s="250"/>
      <c r="N246" s="251"/>
      <c r="O246" s="251"/>
      <c r="P246" s="251"/>
      <c r="Q246" s="251"/>
      <c r="R246" s="251"/>
      <c r="S246" s="251"/>
      <c r="T246" s="252"/>
      <c r="U246" s="13"/>
      <c r="V246" s="13"/>
      <c r="W246" s="13"/>
      <c r="X246" s="13"/>
      <c r="Y246" s="13"/>
      <c r="Z246" s="13"/>
      <c r="AA246" s="13"/>
      <c r="AB246" s="13"/>
      <c r="AC246" s="13"/>
      <c r="AD246" s="13"/>
      <c r="AE246" s="13"/>
      <c r="AT246" s="253" t="s">
        <v>160</v>
      </c>
      <c r="AU246" s="253" t="s">
        <v>152</v>
      </c>
      <c r="AV246" s="13" t="s">
        <v>86</v>
      </c>
      <c r="AW246" s="13" t="s">
        <v>37</v>
      </c>
      <c r="AX246" s="13" t="s">
        <v>83</v>
      </c>
      <c r="AY246" s="253" t="s">
        <v>151</v>
      </c>
    </row>
    <row r="247" s="2" customFormat="1" ht="24" customHeight="1">
      <c r="A247" s="41"/>
      <c r="B247" s="42"/>
      <c r="C247" s="229" t="s">
        <v>689</v>
      </c>
      <c r="D247" s="229" t="s">
        <v>154</v>
      </c>
      <c r="E247" s="230" t="s">
        <v>2168</v>
      </c>
      <c r="F247" s="231" t="s">
        <v>2169</v>
      </c>
      <c r="G247" s="232" t="s">
        <v>242</v>
      </c>
      <c r="H247" s="233">
        <v>46</v>
      </c>
      <c r="I247" s="234"/>
      <c r="J247" s="235">
        <f>ROUND(I247*H247,2)</f>
        <v>0</v>
      </c>
      <c r="K247" s="231" t="s">
        <v>165</v>
      </c>
      <c r="L247" s="47"/>
      <c r="M247" s="236" t="s">
        <v>19</v>
      </c>
      <c r="N247" s="237" t="s">
        <v>47</v>
      </c>
      <c r="O247" s="87"/>
      <c r="P247" s="238">
        <f>O247*H247</f>
        <v>0</v>
      </c>
      <c r="Q247" s="238">
        <v>0</v>
      </c>
      <c r="R247" s="238">
        <f>Q247*H247</f>
        <v>0</v>
      </c>
      <c r="S247" s="238">
        <v>0</v>
      </c>
      <c r="T247" s="239">
        <f>S247*H247</f>
        <v>0</v>
      </c>
      <c r="U247" s="41"/>
      <c r="V247" s="41"/>
      <c r="W247" s="41"/>
      <c r="X247" s="41"/>
      <c r="Y247" s="41"/>
      <c r="Z247" s="41"/>
      <c r="AA247" s="41"/>
      <c r="AB247" s="41"/>
      <c r="AC247" s="41"/>
      <c r="AD247" s="41"/>
      <c r="AE247" s="41"/>
      <c r="AR247" s="240" t="s">
        <v>266</v>
      </c>
      <c r="AT247" s="240" t="s">
        <v>154</v>
      </c>
      <c r="AU247" s="240" t="s">
        <v>152</v>
      </c>
      <c r="AY247" s="20" t="s">
        <v>151</v>
      </c>
      <c r="BE247" s="241">
        <f>IF(N247="základní",J247,0)</f>
        <v>0</v>
      </c>
      <c r="BF247" s="241">
        <f>IF(N247="snížená",J247,0)</f>
        <v>0</v>
      </c>
      <c r="BG247" s="241">
        <f>IF(N247="zákl. přenesená",J247,0)</f>
        <v>0</v>
      </c>
      <c r="BH247" s="241">
        <f>IF(N247="sníž. přenesená",J247,0)</f>
        <v>0</v>
      </c>
      <c r="BI247" s="241">
        <f>IF(N247="nulová",J247,0)</f>
        <v>0</v>
      </c>
      <c r="BJ247" s="20" t="s">
        <v>83</v>
      </c>
      <c r="BK247" s="241">
        <f>ROUND(I247*H247,2)</f>
        <v>0</v>
      </c>
      <c r="BL247" s="20" t="s">
        <v>266</v>
      </c>
      <c r="BM247" s="240" t="s">
        <v>2172</v>
      </c>
    </row>
    <row r="248" s="13" customFormat="1">
      <c r="A248" s="13"/>
      <c r="B248" s="242"/>
      <c r="C248" s="243"/>
      <c r="D248" s="244" t="s">
        <v>160</v>
      </c>
      <c r="E248" s="245" t="s">
        <v>19</v>
      </c>
      <c r="F248" s="246" t="s">
        <v>2173</v>
      </c>
      <c r="G248" s="243"/>
      <c r="H248" s="247">
        <v>46</v>
      </c>
      <c r="I248" s="248"/>
      <c r="J248" s="243"/>
      <c r="K248" s="243"/>
      <c r="L248" s="249"/>
      <c r="M248" s="250"/>
      <c r="N248" s="251"/>
      <c r="O248" s="251"/>
      <c r="P248" s="251"/>
      <c r="Q248" s="251"/>
      <c r="R248" s="251"/>
      <c r="S248" s="251"/>
      <c r="T248" s="252"/>
      <c r="U248" s="13"/>
      <c r="V248" s="13"/>
      <c r="W248" s="13"/>
      <c r="X248" s="13"/>
      <c r="Y248" s="13"/>
      <c r="Z248" s="13"/>
      <c r="AA248" s="13"/>
      <c r="AB248" s="13"/>
      <c r="AC248" s="13"/>
      <c r="AD248" s="13"/>
      <c r="AE248" s="13"/>
      <c r="AT248" s="253" t="s">
        <v>160</v>
      </c>
      <c r="AU248" s="253" t="s">
        <v>152</v>
      </c>
      <c r="AV248" s="13" t="s">
        <v>86</v>
      </c>
      <c r="AW248" s="13" t="s">
        <v>37</v>
      </c>
      <c r="AX248" s="13" t="s">
        <v>83</v>
      </c>
      <c r="AY248" s="253" t="s">
        <v>151</v>
      </c>
    </row>
    <row r="249" s="2" customFormat="1" ht="24" customHeight="1">
      <c r="A249" s="41"/>
      <c r="B249" s="42"/>
      <c r="C249" s="229" t="s">
        <v>694</v>
      </c>
      <c r="D249" s="229" t="s">
        <v>154</v>
      </c>
      <c r="E249" s="230" t="s">
        <v>2168</v>
      </c>
      <c r="F249" s="231" t="s">
        <v>2169</v>
      </c>
      <c r="G249" s="232" t="s">
        <v>242</v>
      </c>
      <c r="H249" s="233">
        <v>56</v>
      </c>
      <c r="I249" s="234"/>
      <c r="J249" s="235">
        <f>ROUND(I249*H249,2)</f>
        <v>0</v>
      </c>
      <c r="K249" s="231" t="s">
        <v>165</v>
      </c>
      <c r="L249" s="47"/>
      <c r="M249" s="236" t="s">
        <v>19</v>
      </c>
      <c r="N249" s="237" t="s">
        <v>47</v>
      </c>
      <c r="O249" s="87"/>
      <c r="P249" s="238">
        <f>O249*H249</f>
        <v>0</v>
      </c>
      <c r="Q249" s="238">
        <v>0</v>
      </c>
      <c r="R249" s="238">
        <f>Q249*H249</f>
        <v>0</v>
      </c>
      <c r="S249" s="238">
        <v>0</v>
      </c>
      <c r="T249" s="239">
        <f>S249*H249</f>
        <v>0</v>
      </c>
      <c r="U249" s="41"/>
      <c r="V249" s="41"/>
      <c r="W249" s="41"/>
      <c r="X249" s="41"/>
      <c r="Y249" s="41"/>
      <c r="Z249" s="41"/>
      <c r="AA249" s="41"/>
      <c r="AB249" s="41"/>
      <c r="AC249" s="41"/>
      <c r="AD249" s="41"/>
      <c r="AE249" s="41"/>
      <c r="AR249" s="240" t="s">
        <v>266</v>
      </c>
      <c r="AT249" s="240" t="s">
        <v>154</v>
      </c>
      <c r="AU249" s="240" t="s">
        <v>152</v>
      </c>
      <c r="AY249" s="20" t="s">
        <v>151</v>
      </c>
      <c r="BE249" s="241">
        <f>IF(N249="základní",J249,0)</f>
        <v>0</v>
      </c>
      <c r="BF249" s="241">
        <f>IF(N249="snížená",J249,0)</f>
        <v>0</v>
      </c>
      <c r="BG249" s="241">
        <f>IF(N249="zákl. přenesená",J249,0)</f>
        <v>0</v>
      </c>
      <c r="BH249" s="241">
        <f>IF(N249="sníž. přenesená",J249,0)</f>
        <v>0</v>
      </c>
      <c r="BI249" s="241">
        <f>IF(N249="nulová",J249,0)</f>
        <v>0</v>
      </c>
      <c r="BJ249" s="20" t="s">
        <v>83</v>
      </c>
      <c r="BK249" s="241">
        <f>ROUND(I249*H249,2)</f>
        <v>0</v>
      </c>
      <c r="BL249" s="20" t="s">
        <v>266</v>
      </c>
      <c r="BM249" s="240" t="s">
        <v>2174</v>
      </c>
    </row>
    <row r="250" s="13" customFormat="1">
      <c r="A250" s="13"/>
      <c r="B250" s="242"/>
      <c r="C250" s="243"/>
      <c r="D250" s="244" t="s">
        <v>160</v>
      </c>
      <c r="E250" s="245" t="s">
        <v>19</v>
      </c>
      <c r="F250" s="246" t="s">
        <v>2175</v>
      </c>
      <c r="G250" s="243"/>
      <c r="H250" s="247">
        <v>56</v>
      </c>
      <c r="I250" s="248"/>
      <c r="J250" s="243"/>
      <c r="K250" s="243"/>
      <c r="L250" s="249"/>
      <c r="M250" s="250"/>
      <c r="N250" s="251"/>
      <c r="O250" s="251"/>
      <c r="P250" s="251"/>
      <c r="Q250" s="251"/>
      <c r="R250" s="251"/>
      <c r="S250" s="251"/>
      <c r="T250" s="252"/>
      <c r="U250" s="13"/>
      <c r="V250" s="13"/>
      <c r="W250" s="13"/>
      <c r="X250" s="13"/>
      <c r="Y250" s="13"/>
      <c r="Z250" s="13"/>
      <c r="AA250" s="13"/>
      <c r="AB250" s="13"/>
      <c r="AC250" s="13"/>
      <c r="AD250" s="13"/>
      <c r="AE250" s="13"/>
      <c r="AT250" s="253" t="s">
        <v>160</v>
      </c>
      <c r="AU250" s="253" t="s">
        <v>152</v>
      </c>
      <c r="AV250" s="13" t="s">
        <v>86</v>
      </c>
      <c r="AW250" s="13" t="s">
        <v>37</v>
      </c>
      <c r="AX250" s="13" t="s">
        <v>83</v>
      </c>
      <c r="AY250" s="253" t="s">
        <v>151</v>
      </c>
    </row>
    <row r="251" s="2" customFormat="1" ht="16.5" customHeight="1">
      <c r="A251" s="41"/>
      <c r="B251" s="42"/>
      <c r="C251" s="229" t="s">
        <v>701</v>
      </c>
      <c r="D251" s="229" t="s">
        <v>154</v>
      </c>
      <c r="E251" s="230" t="s">
        <v>2176</v>
      </c>
      <c r="F251" s="231" t="s">
        <v>2177</v>
      </c>
      <c r="G251" s="232" t="s">
        <v>242</v>
      </c>
      <c r="H251" s="233">
        <v>10</v>
      </c>
      <c r="I251" s="234"/>
      <c r="J251" s="235">
        <f>ROUND(I251*H251,2)</f>
        <v>0</v>
      </c>
      <c r="K251" s="231" t="s">
        <v>19</v>
      </c>
      <c r="L251" s="47"/>
      <c r="M251" s="236" t="s">
        <v>19</v>
      </c>
      <c r="N251" s="237" t="s">
        <v>47</v>
      </c>
      <c r="O251" s="87"/>
      <c r="P251" s="238">
        <f>O251*H251</f>
        <v>0</v>
      </c>
      <c r="Q251" s="238">
        <v>0</v>
      </c>
      <c r="R251" s="238">
        <f>Q251*H251</f>
        <v>0</v>
      </c>
      <c r="S251" s="238">
        <v>0</v>
      </c>
      <c r="T251" s="239">
        <f>S251*H251</f>
        <v>0</v>
      </c>
      <c r="U251" s="41"/>
      <c r="V251" s="41"/>
      <c r="W251" s="41"/>
      <c r="X251" s="41"/>
      <c r="Y251" s="41"/>
      <c r="Z251" s="41"/>
      <c r="AA251" s="41"/>
      <c r="AB251" s="41"/>
      <c r="AC251" s="41"/>
      <c r="AD251" s="41"/>
      <c r="AE251" s="41"/>
      <c r="AR251" s="240" t="s">
        <v>266</v>
      </c>
      <c r="AT251" s="240" t="s">
        <v>154</v>
      </c>
      <c r="AU251" s="240" t="s">
        <v>152</v>
      </c>
      <c r="AY251" s="20" t="s">
        <v>151</v>
      </c>
      <c r="BE251" s="241">
        <f>IF(N251="základní",J251,0)</f>
        <v>0</v>
      </c>
      <c r="BF251" s="241">
        <f>IF(N251="snížená",J251,0)</f>
        <v>0</v>
      </c>
      <c r="BG251" s="241">
        <f>IF(N251="zákl. přenesená",J251,0)</f>
        <v>0</v>
      </c>
      <c r="BH251" s="241">
        <f>IF(N251="sníž. přenesená",J251,0)</f>
        <v>0</v>
      </c>
      <c r="BI251" s="241">
        <f>IF(N251="nulová",J251,0)</f>
        <v>0</v>
      </c>
      <c r="BJ251" s="20" t="s">
        <v>83</v>
      </c>
      <c r="BK251" s="241">
        <f>ROUND(I251*H251,2)</f>
        <v>0</v>
      </c>
      <c r="BL251" s="20" t="s">
        <v>266</v>
      </c>
      <c r="BM251" s="240" t="s">
        <v>2178</v>
      </c>
    </row>
    <row r="252" s="13" customFormat="1">
      <c r="A252" s="13"/>
      <c r="B252" s="242"/>
      <c r="C252" s="243"/>
      <c r="D252" s="244" t="s">
        <v>160</v>
      </c>
      <c r="E252" s="245" t="s">
        <v>19</v>
      </c>
      <c r="F252" s="246" t="s">
        <v>2179</v>
      </c>
      <c r="G252" s="243"/>
      <c r="H252" s="247">
        <v>10</v>
      </c>
      <c r="I252" s="248"/>
      <c r="J252" s="243"/>
      <c r="K252" s="243"/>
      <c r="L252" s="249"/>
      <c r="M252" s="250"/>
      <c r="N252" s="251"/>
      <c r="O252" s="251"/>
      <c r="P252" s="251"/>
      <c r="Q252" s="251"/>
      <c r="R252" s="251"/>
      <c r="S252" s="251"/>
      <c r="T252" s="252"/>
      <c r="U252" s="13"/>
      <c r="V252" s="13"/>
      <c r="W252" s="13"/>
      <c r="X252" s="13"/>
      <c r="Y252" s="13"/>
      <c r="Z252" s="13"/>
      <c r="AA252" s="13"/>
      <c r="AB252" s="13"/>
      <c r="AC252" s="13"/>
      <c r="AD252" s="13"/>
      <c r="AE252" s="13"/>
      <c r="AT252" s="253" t="s">
        <v>160</v>
      </c>
      <c r="AU252" s="253" t="s">
        <v>152</v>
      </c>
      <c r="AV252" s="13" t="s">
        <v>86</v>
      </c>
      <c r="AW252" s="13" t="s">
        <v>37</v>
      </c>
      <c r="AX252" s="13" t="s">
        <v>83</v>
      </c>
      <c r="AY252" s="253" t="s">
        <v>151</v>
      </c>
    </row>
    <row r="253" s="2" customFormat="1" ht="24" customHeight="1">
      <c r="A253" s="41"/>
      <c r="B253" s="42"/>
      <c r="C253" s="229" t="s">
        <v>707</v>
      </c>
      <c r="D253" s="229" t="s">
        <v>154</v>
      </c>
      <c r="E253" s="230" t="s">
        <v>2180</v>
      </c>
      <c r="F253" s="231" t="s">
        <v>2181</v>
      </c>
      <c r="G253" s="232" t="s">
        <v>242</v>
      </c>
      <c r="H253" s="233">
        <v>52</v>
      </c>
      <c r="I253" s="234"/>
      <c r="J253" s="235">
        <f>ROUND(I253*H253,2)</f>
        <v>0</v>
      </c>
      <c r="K253" s="231" t="s">
        <v>165</v>
      </c>
      <c r="L253" s="47"/>
      <c r="M253" s="236" t="s">
        <v>19</v>
      </c>
      <c r="N253" s="237" t="s">
        <v>47</v>
      </c>
      <c r="O253" s="87"/>
      <c r="P253" s="238">
        <f>O253*H253</f>
        <v>0</v>
      </c>
      <c r="Q253" s="238">
        <v>0</v>
      </c>
      <c r="R253" s="238">
        <f>Q253*H253</f>
        <v>0</v>
      </c>
      <c r="S253" s="238">
        <v>0</v>
      </c>
      <c r="T253" s="239">
        <f>S253*H253</f>
        <v>0</v>
      </c>
      <c r="U253" s="41"/>
      <c r="V253" s="41"/>
      <c r="W253" s="41"/>
      <c r="X253" s="41"/>
      <c r="Y253" s="41"/>
      <c r="Z253" s="41"/>
      <c r="AA253" s="41"/>
      <c r="AB253" s="41"/>
      <c r="AC253" s="41"/>
      <c r="AD253" s="41"/>
      <c r="AE253" s="41"/>
      <c r="AR253" s="240" t="s">
        <v>266</v>
      </c>
      <c r="AT253" s="240" t="s">
        <v>154</v>
      </c>
      <c r="AU253" s="240" t="s">
        <v>152</v>
      </c>
      <c r="AY253" s="20" t="s">
        <v>151</v>
      </c>
      <c r="BE253" s="241">
        <f>IF(N253="základní",J253,0)</f>
        <v>0</v>
      </c>
      <c r="BF253" s="241">
        <f>IF(N253="snížená",J253,0)</f>
        <v>0</v>
      </c>
      <c r="BG253" s="241">
        <f>IF(N253="zákl. přenesená",J253,0)</f>
        <v>0</v>
      </c>
      <c r="BH253" s="241">
        <f>IF(N253="sníž. přenesená",J253,0)</f>
        <v>0</v>
      </c>
      <c r="BI253" s="241">
        <f>IF(N253="nulová",J253,0)</f>
        <v>0</v>
      </c>
      <c r="BJ253" s="20" t="s">
        <v>83</v>
      </c>
      <c r="BK253" s="241">
        <f>ROUND(I253*H253,2)</f>
        <v>0</v>
      </c>
      <c r="BL253" s="20" t="s">
        <v>266</v>
      </c>
      <c r="BM253" s="240" t="s">
        <v>2182</v>
      </c>
    </row>
    <row r="254" s="13" customFormat="1">
      <c r="A254" s="13"/>
      <c r="B254" s="242"/>
      <c r="C254" s="243"/>
      <c r="D254" s="244" t="s">
        <v>160</v>
      </c>
      <c r="E254" s="245" t="s">
        <v>19</v>
      </c>
      <c r="F254" s="246" t="s">
        <v>2183</v>
      </c>
      <c r="G254" s="243"/>
      <c r="H254" s="247">
        <v>52</v>
      </c>
      <c r="I254" s="248"/>
      <c r="J254" s="243"/>
      <c r="K254" s="243"/>
      <c r="L254" s="249"/>
      <c r="M254" s="250"/>
      <c r="N254" s="251"/>
      <c r="O254" s="251"/>
      <c r="P254" s="251"/>
      <c r="Q254" s="251"/>
      <c r="R254" s="251"/>
      <c r="S254" s="251"/>
      <c r="T254" s="252"/>
      <c r="U254" s="13"/>
      <c r="V254" s="13"/>
      <c r="W254" s="13"/>
      <c r="X254" s="13"/>
      <c r="Y254" s="13"/>
      <c r="Z254" s="13"/>
      <c r="AA254" s="13"/>
      <c r="AB254" s="13"/>
      <c r="AC254" s="13"/>
      <c r="AD254" s="13"/>
      <c r="AE254" s="13"/>
      <c r="AT254" s="253" t="s">
        <v>160</v>
      </c>
      <c r="AU254" s="253" t="s">
        <v>152</v>
      </c>
      <c r="AV254" s="13" t="s">
        <v>86</v>
      </c>
      <c r="AW254" s="13" t="s">
        <v>37</v>
      </c>
      <c r="AX254" s="13" t="s">
        <v>83</v>
      </c>
      <c r="AY254" s="253" t="s">
        <v>151</v>
      </c>
    </row>
    <row r="255" s="2" customFormat="1" ht="24" customHeight="1">
      <c r="A255" s="41"/>
      <c r="B255" s="42"/>
      <c r="C255" s="229" t="s">
        <v>715</v>
      </c>
      <c r="D255" s="229" t="s">
        <v>154</v>
      </c>
      <c r="E255" s="230" t="s">
        <v>2184</v>
      </c>
      <c r="F255" s="231" t="s">
        <v>2185</v>
      </c>
      <c r="G255" s="232" t="s">
        <v>242</v>
      </c>
      <c r="H255" s="233">
        <v>37</v>
      </c>
      <c r="I255" s="234"/>
      <c r="J255" s="235">
        <f>ROUND(I255*H255,2)</f>
        <v>0</v>
      </c>
      <c r="K255" s="231" t="s">
        <v>165</v>
      </c>
      <c r="L255" s="47"/>
      <c r="M255" s="236" t="s">
        <v>19</v>
      </c>
      <c r="N255" s="237" t="s">
        <v>47</v>
      </c>
      <c r="O255" s="87"/>
      <c r="P255" s="238">
        <f>O255*H255</f>
        <v>0</v>
      </c>
      <c r="Q255" s="238">
        <v>0</v>
      </c>
      <c r="R255" s="238">
        <f>Q255*H255</f>
        <v>0</v>
      </c>
      <c r="S255" s="238">
        <v>0</v>
      </c>
      <c r="T255" s="239">
        <f>S255*H255</f>
        <v>0</v>
      </c>
      <c r="U255" s="41"/>
      <c r="V255" s="41"/>
      <c r="W255" s="41"/>
      <c r="X255" s="41"/>
      <c r="Y255" s="41"/>
      <c r="Z255" s="41"/>
      <c r="AA255" s="41"/>
      <c r="AB255" s="41"/>
      <c r="AC255" s="41"/>
      <c r="AD255" s="41"/>
      <c r="AE255" s="41"/>
      <c r="AR255" s="240" t="s">
        <v>266</v>
      </c>
      <c r="AT255" s="240" t="s">
        <v>154</v>
      </c>
      <c r="AU255" s="240" t="s">
        <v>152</v>
      </c>
      <c r="AY255" s="20" t="s">
        <v>151</v>
      </c>
      <c r="BE255" s="241">
        <f>IF(N255="základní",J255,0)</f>
        <v>0</v>
      </c>
      <c r="BF255" s="241">
        <f>IF(N255="snížená",J255,0)</f>
        <v>0</v>
      </c>
      <c r="BG255" s="241">
        <f>IF(N255="zákl. přenesená",J255,0)</f>
        <v>0</v>
      </c>
      <c r="BH255" s="241">
        <f>IF(N255="sníž. přenesená",J255,0)</f>
        <v>0</v>
      </c>
      <c r="BI255" s="241">
        <f>IF(N255="nulová",J255,0)</f>
        <v>0</v>
      </c>
      <c r="BJ255" s="20" t="s">
        <v>83</v>
      </c>
      <c r="BK255" s="241">
        <f>ROUND(I255*H255,2)</f>
        <v>0</v>
      </c>
      <c r="BL255" s="20" t="s">
        <v>266</v>
      </c>
      <c r="BM255" s="240" t="s">
        <v>2186</v>
      </c>
    </row>
    <row r="256" s="13" customFormat="1">
      <c r="A256" s="13"/>
      <c r="B256" s="242"/>
      <c r="C256" s="243"/>
      <c r="D256" s="244" t="s">
        <v>160</v>
      </c>
      <c r="E256" s="245" t="s">
        <v>19</v>
      </c>
      <c r="F256" s="246" t="s">
        <v>2187</v>
      </c>
      <c r="G256" s="243"/>
      <c r="H256" s="247">
        <v>37</v>
      </c>
      <c r="I256" s="248"/>
      <c r="J256" s="243"/>
      <c r="K256" s="243"/>
      <c r="L256" s="249"/>
      <c r="M256" s="250"/>
      <c r="N256" s="251"/>
      <c r="O256" s="251"/>
      <c r="P256" s="251"/>
      <c r="Q256" s="251"/>
      <c r="R256" s="251"/>
      <c r="S256" s="251"/>
      <c r="T256" s="252"/>
      <c r="U256" s="13"/>
      <c r="V256" s="13"/>
      <c r="W256" s="13"/>
      <c r="X256" s="13"/>
      <c r="Y256" s="13"/>
      <c r="Z256" s="13"/>
      <c r="AA256" s="13"/>
      <c r="AB256" s="13"/>
      <c r="AC256" s="13"/>
      <c r="AD256" s="13"/>
      <c r="AE256" s="13"/>
      <c r="AT256" s="253" t="s">
        <v>160</v>
      </c>
      <c r="AU256" s="253" t="s">
        <v>152</v>
      </c>
      <c r="AV256" s="13" t="s">
        <v>86</v>
      </c>
      <c r="AW256" s="13" t="s">
        <v>37</v>
      </c>
      <c r="AX256" s="13" t="s">
        <v>83</v>
      </c>
      <c r="AY256" s="253" t="s">
        <v>151</v>
      </c>
    </row>
    <row r="257" s="2" customFormat="1" ht="24" customHeight="1">
      <c r="A257" s="41"/>
      <c r="B257" s="42"/>
      <c r="C257" s="229" t="s">
        <v>720</v>
      </c>
      <c r="D257" s="229" t="s">
        <v>154</v>
      </c>
      <c r="E257" s="230" t="s">
        <v>2188</v>
      </c>
      <c r="F257" s="231" t="s">
        <v>2189</v>
      </c>
      <c r="G257" s="232" t="s">
        <v>242</v>
      </c>
      <c r="H257" s="233">
        <v>55</v>
      </c>
      <c r="I257" s="234"/>
      <c r="J257" s="235">
        <f>ROUND(I257*H257,2)</f>
        <v>0</v>
      </c>
      <c r="K257" s="231" t="s">
        <v>19</v>
      </c>
      <c r="L257" s="47"/>
      <c r="M257" s="236" t="s">
        <v>19</v>
      </c>
      <c r="N257" s="237" t="s">
        <v>47</v>
      </c>
      <c r="O257" s="87"/>
      <c r="P257" s="238">
        <f>O257*H257</f>
        <v>0</v>
      </c>
      <c r="Q257" s="238">
        <v>0</v>
      </c>
      <c r="R257" s="238">
        <f>Q257*H257</f>
        <v>0</v>
      </c>
      <c r="S257" s="238">
        <v>0</v>
      </c>
      <c r="T257" s="239">
        <f>S257*H257</f>
        <v>0</v>
      </c>
      <c r="U257" s="41"/>
      <c r="V257" s="41"/>
      <c r="W257" s="41"/>
      <c r="X257" s="41"/>
      <c r="Y257" s="41"/>
      <c r="Z257" s="41"/>
      <c r="AA257" s="41"/>
      <c r="AB257" s="41"/>
      <c r="AC257" s="41"/>
      <c r="AD257" s="41"/>
      <c r="AE257" s="41"/>
      <c r="AR257" s="240" t="s">
        <v>266</v>
      </c>
      <c r="AT257" s="240" t="s">
        <v>154</v>
      </c>
      <c r="AU257" s="240" t="s">
        <v>152</v>
      </c>
      <c r="AY257" s="20" t="s">
        <v>151</v>
      </c>
      <c r="BE257" s="241">
        <f>IF(N257="základní",J257,0)</f>
        <v>0</v>
      </c>
      <c r="BF257" s="241">
        <f>IF(N257="snížená",J257,0)</f>
        <v>0</v>
      </c>
      <c r="BG257" s="241">
        <f>IF(N257="zákl. přenesená",J257,0)</f>
        <v>0</v>
      </c>
      <c r="BH257" s="241">
        <f>IF(N257="sníž. přenesená",J257,0)</f>
        <v>0</v>
      </c>
      <c r="BI257" s="241">
        <f>IF(N257="nulová",J257,0)</f>
        <v>0</v>
      </c>
      <c r="BJ257" s="20" t="s">
        <v>83</v>
      </c>
      <c r="BK257" s="241">
        <f>ROUND(I257*H257,2)</f>
        <v>0</v>
      </c>
      <c r="BL257" s="20" t="s">
        <v>266</v>
      </c>
      <c r="BM257" s="240" t="s">
        <v>2190</v>
      </c>
    </row>
    <row r="258" s="13" customFormat="1">
      <c r="A258" s="13"/>
      <c r="B258" s="242"/>
      <c r="C258" s="243"/>
      <c r="D258" s="244" t="s">
        <v>160</v>
      </c>
      <c r="E258" s="245" t="s">
        <v>19</v>
      </c>
      <c r="F258" s="246" t="s">
        <v>2191</v>
      </c>
      <c r="G258" s="243"/>
      <c r="H258" s="247">
        <v>55</v>
      </c>
      <c r="I258" s="248"/>
      <c r="J258" s="243"/>
      <c r="K258" s="243"/>
      <c r="L258" s="249"/>
      <c r="M258" s="250"/>
      <c r="N258" s="251"/>
      <c r="O258" s="251"/>
      <c r="P258" s="251"/>
      <c r="Q258" s="251"/>
      <c r="R258" s="251"/>
      <c r="S258" s="251"/>
      <c r="T258" s="252"/>
      <c r="U258" s="13"/>
      <c r="V258" s="13"/>
      <c r="W258" s="13"/>
      <c r="X258" s="13"/>
      <c r="Y258" s="13"/>
      <c r="Z258" s="13"/>
      <c r="AA258" s="13"/>
      <c r="AB258" s="13"/>
      <c r="AC258" s="13"/>
      <c r="AD258" s="13"/>
      <c r="AE258" s="13"/>
      <c r="AT258" s="253" t="s">
        <v>160</v>
      </c>
      <c r="AU258" s="253" t="s">
        <v>152</v>
      </c>
      <c r="AV258" s="13" t="s">
        <v>86</v>
      </c>
      <c r="AW258" s="13" t="s">
        <v>37</v>
      </c>
      <c r="AX258" s="13" t="s">
        <v>83</v>
      </c>
      <c r="AY258" s="253" t="s">
        <v>151</v>
      </c>
    </row>
    <row r="259" s="2" customFormat="1" ht="16.5" customHeight="1">
      <c r="A259" s="41"/>
      <c r="B259" s="42"/>
      <c r="C259" s="229" t="s">
        <v>729</v>
      </c>
      <c r="D259" s="229" t="s">
        <v>154</v>
      </c>
      <c r="E259" s="230" t="s">
        <v>2192</v>
      </c>
      <c r="F259" s="231" t="s">
        <v>2193</v>
      </c>
      <c r="G259" s="232" t="s">
        <v>1721</v>
      </c>
      <c r="H259" s="233">
        <v>120</v>
      </c>
      <c r="I259" s="234"/>
      <c r="J259" s="235">
        <f>ROUND(I259*H259,2)</f>
        <v>0</v>
      </c>
      <c r="K259" s="231" t="s">
        <v>165</v>
      </c>
      <c r="L259" s="47"/>
      <c r="M259" s="236" t="s">
        <v>19</v>
      </c>
      <c r="N259" s="237" t="s">
        <v>47</v>
      </c>
      <c r="O259" s="87"/>
      <c r="P259" s="238">
        <f>O259*H259</f>
        <v>0</v>
      </c>
      <c r="Q259" s="238">
        <v>0</v>
      </c>
      <c r="R259" s="238">
        <f>Q259*H259</f>
        <v>0</v>
      </c>
      <c r="S259" s="238">
        <v>0</v>
      </c>
      <c r="T259" s="239">
        <f>S259*H259</f>
        <v>0</v>
      </c>
      <c r="U259" s="41"/>
      <c r="V259" s="41"/>
      <c r="W259" s="41"/>
      <c r="X259" s="41"/>
      <c r="Y259" s="41"/>
      <c r="Z259" s="41"/>
      <c r="AA259" s="41"/>
      <c r="AB259" s="41"/>
      <c r="AC259" s="41"/>
      <c r="AD259" s="41"/>
      <c r="AE259" s="41"/>
      <c r="AR259" s="240" t="s">
        <v>266</v>
      </c>
      <c r="AT259" s="240" t="s">
        <v>154</v>
      </c>
      <c r="AU259" s="240" t="s">
        <v>152</v>
      </c>
      <c r="AY259" s="20" t="s">
        <v>151</v>
      </c>
      <c r="BE259" s="241">
        <f>IF(N259="základní",J259,0)</f>
        <v>0</v>
      </c>
      <c r="BF259" s="241">
        <f>IF(N259="snížená",J259,0)</f>
        <v>0</v>
      </c>
      <c r="BG259" s="241">
        <f>IF(N259="zákl. přenesená",J259,0)</f>
        <v>0</v>
      </c>
      <c r="BH259" s="241">
        <f>IF(N259="sníž. přenesená",J259,0)</f>
        <v>0</v>
      </c>
      <c r="BI259" s="241">
        <f>IF(N259="nulová",J259,0)</f>
        <v>0</v>
      </c>
      <c r="BJ259" s="20" t="s">
        <v>83</v>
      </c>
      <c r="BK259" s="241">
        <f>ROUND(I259*H259,2)</f>
        <v>0</v>
      </c>
      <c r="BL259" s="20" t="s">
        <v>266</v>
      </c>
      <c r="BM259" s="240" t="s">
        <v>2194</v>
      </c>
    </row>
    <row r="260" s="2" customFormat="1">
      <c r="A260" s="41"/>
      <c r="B260" s="42"/>
      <c r="C260" s="43"/>
      <c r="D260" s="244" t="s">
        <v>167</v>
      </c>
      <c r="E260" s="43"/>
      <c r="F260" s="254" t="s">
        <v>2195</v>
      </c>
      <c r="G260" s="43"/>
      <c r="H260" s="43"/>
      <c r="I260" s="149"/>
      <c r="J260" s="43"/>
      <c r="K260" s="43"/>
      <c r="L260" s="47"/>
      <c r="M260" s="255"/>
      <c r="N260" s="256"/>
      <c r="O260" s="87"/>
      <c r="P260" s="87"/>
      <c r="Q260" s="87"/>
      <c r="R260" s="87"/>
      <c r="S260" s="87"/>
      <c r="T260" s="88"/>
      <c r="U260" s="41"/>
      <c r="V260" s="41"/>
      <c r="W260" s="41"/>
      <c r="X260" s="41"/>
      <c r="Y260" s="41"/>
      <c r="Z260" s="41"/>
      <c r="AA260" s="41"/>
      <c r="AB260" s="41"/>
      <c r="AC260" s="41"/>
      <c r="AD260" s="41"/>
      <c r="AE260" s="41"/>
      <c r="AT260" s="20" t="s">
        <v>167</v>
      </c>
      <c r="AU260" s="20" t="s">
        <v>152</v>
      </c>
    </row>
    <row r="261" s="13" customFormat="1">
      <c r="A261" s="13"/>
      <c r="B261" s="242"/>
      <c r="C261" s="243"/>
      <c r="D261" s="244" t="s">
        <v>160</v>
      </c>
      <c r="E261" s="245" t="s">
        <v>19</v>
      </c>
      <c r="F261" s="246" t="s">
        <v>2196</v>
      </c>
      <c r="G261" s="243"/>
      <c r="H261" s="247">
        <v>120</v>
      </c>
      <c r="I261" s="248"/>
      <c r="J261" s="243"/>
      <c r="K261" s="243"/>
      <c r="L261" s="249"/>
      <c r="M261" s="250"/>
      <c r="N261" s="251"/>
      <c r="O261" s="251"/>
      <c r="P261" s="251"/>
      <c r="Q261" s="251"/>
      <c r="R261" s="251"/>
      <c r="S261" s="251"/>
      <c r="T261" s="252"/>
      <c r="U261" s="13"/>
      <c r="V261" s="13"/>
      <c r="W261" s="13"/>
      <c r="X261" s="13"/>
      <c r="Y261" s="13"/>
      <c r="Z261" s="13"/>
      <c r="AA261" s="13"/>
      <c r="AB261" s="13"/>
      <c r="AC261" s="13"/>
      <c r="AD261" s="13"/>
      <c r="AE261" s="13"/>
      <c r="AT261" s="253" t="s">
        <v>160</v>
      </c>
      <c r="AU261" s="253" t="s">
        <v>152</v>
      </c>
      <c r="AV261" s="13" t="s">
        <v>86</v>
      </c>
      <c r="AW261" s="13" t="s">
        <v>37</v>
      </c>
      <c r="AX261" s="13" t="s">
        <v>83</v>
      </c>
      <c r="AY261" s="253" t="s">
        <v>151</v>
      </c>
    </row>
    <row r="262" s="2" customFormat="1" ht="24" customHeight="1">
      <c r="A262" s="41"/>
      <c r="B262" s="42"/>
      <c r="C262" s="229" t="s">
        <v>738</v>
      </c>
      <c r="D262" s="229" t="s">
        <v>154</v>
      </c>
      <c r="E262" s="230" t="s">
        <v>2197</v>
      </c>
      <c r="F262" s="231" t="s">
        <v>2198</v>
      </c>
      <c r="G262" s="232" t="s">
        <v>164</v>
      </c>
      <c r="H262" s="233">
        <v>3</v>
      </c>
      <c r="I262" s="234"/>
      <c r="J262" s="235">
        <f>ROUND(I262*H262,2)</f>
        <v>0</v>
      </c>
      <c r="K262" s="231" t="s">
        <v>165</v>
      </c>
      <c r="L262" s="47"/>
      <c r="M262" s="236" t="s">
        <v>19</v>
      </c>
      <c r="N262" s="237" t="s">
        <v>47</v>
      </c>
      <c r="O262" s="87"/>
      <c r="P262" s="238">
        <f>O262*H262</f>
        <v>0</v>
      </c>
      <c r="Q262" s="238">
        <v>0</v>
      </c>
      <c r="R262" s="238">
        <f>Q262*H262</f>
        <v>0</v>
      </c>
      <c r="S262" s="238">
        <v>0</v>
      </c>
      <c r="T262" s="239">
        <f>S262*H262</f>
        <v>0</v>
      </c>
      <c r="U262" s="41"/>
      <c r="V262" s="41"/>
      <c r="W262" s="41"/>
      <c r="X262" s="41"/>
      <c r="Y262" s="41"/>
      <c r="Z262" s="41"/>
      <c r="AA262" s="41"/>
      <c r="AB262" s="41"/>
      <c r="AC262" s="41"/>
      <c r="AD262" s="41"/>
      <c r="AE262" s="41"/>
      <c r="AR262" s="240" t="s">
        <v>266</v>
      </c>
      <c r="AT262" s="240" t="s">
        <v>154</v>
      </c>
      <c r="AU262" s="240" t="s">
        <v>152</v>
      </c>
      <c r="AY262" s="20" t="s">
        <v>151</v>
      </c>
      <c r="BE262" s="241">
        <f>IF(N262="základní",J262,0)</f>
        <v>0</v>
      </c>
      <c r="BF262" s="241">
        <f>IF(N262="snížená",J262,0)</f>
        <v>0</v>
      </c>
      <c r="BG262" s="241">
        <f>IF(N262="zákl. přenesená",J262,0)</f>
        <v>0</v>
      </c>
      <c r="BH262" s="241">
        <f>IF(N262="sníž. přenesená",J262,0)</f>
        <v>0</v>
      </c>
      <c r="BI262" s="241">
        <f>IF(N262="nulová",J262,0)</f>
        <v>0</v>
      </c>
      <c r="BJ262" s="20" t="s">
        <v>83</v>
      </c>
      <c r="BK262" s="241">
        <f>ROUND(I262*H262,2)</f>
        <v>0</v>
      </c>
      <c r="BL262" s="20" t="s">
        <v>266</v>
      </c>
      <c r="BM262" s="240" t="s">
        <v>2199</v>
      </c>
    </row>
    <row r="263" s="2" customFormat="1">
      <c r="A263" s="41"/>
      <c r="B263" s="42"/>
      <c r="C263" s="43"/>
      <c r="D263" s="244" t="s">
        <v>167</v>
      </c>
      <c r="E263" s="43"/>
      <c r="F263" s="254" t="s">
        <v>2200</v>
      </c>
      <c r="G263" s="43"/>
      <c r="H263" s="43"/>
      <c r="I263" s="149"/>
      <c r="J263" s="43"/>
      <c r="K263" s="43"/>
      <c r="L263" s="47"/>
      <c r="M263" s="255"/>
      <c r="N263" s="256"/>
      <c r="O263" s="87"/>
      <c r="P263" s="87"/>
      <c r="Q263" s="87"/>
      <c r="R263" s="87"/>
      <c r="S263" s="87"/>
      <c r="T263" s="88"/>
      <c r="U263" s="41"/>
      <c r="V263" s="41"/>
      <c r="W263" s="41"/>
      <c r="X263" s="41"/>
      <c r="Y263" s="41"/>
      <c r="Z263" s="41"/>
      <c r="AA263" s="41"/>
      <c r="AB263" s="41"/>
      <c r="AC263" s="41"/>
      <c r="AD263" s="41"/>
      <c r="AE263" s="41"/>
      <c r="AT263" s="20" t="s">
        <v>167</v>
      </c>
      <c r="AU263" s="20" t="s">
        <v>152</v>
      </c>
    </row>
    <row r="264" s="13" customFormat="1">
      <c r="A264" s="13"/>
      <c r="B264" s="242"/>
      <c r="C264" s="243"/>
      <c r="D264" s="244" t="s">
        <v>160</v>
      </c>
      <c r="E264" s="245" t="s">
        <v>19</v>
      </c>
      <c r="F264" s="246" t="s">
        <v>1952</v>
      </c>
      <c r="G264" s="243"/>
      <c r="H264" s="247">
        <v>3</v>
      </c>
      <c r="I264" s="248"/>
      <c r="J264" s="243"/>
      <c r="K264" s="243"/>
      <c r="L264" s="249"/>
      <c r="M264" s="250"/>
      <c r="N264" s="251"/>
      <c r="O264" s="251"/>
      <c r="P264" s="251"/>
      <c r="Q264" s="251"/>
      <c r="R264" s="251"/>
      <c r="S264" s="251"/>
      <c r="T264" s="252"/>
      <c r="U264" s="13"/>
      <c r="V264" s="13"/>
      <c r="W264" s="13"/>
      <c r="X264" s="13"/>
      <c r="Y264" s="13"/>
      <c r="Z264" s="13"/>
      <c r="AA264" s="13"/>
      <c r="AB264" s="13"/>
      <c r="AC264" s="13"/>
      <c r="AD264" s="13"/>
      <c r="AE264" s="13"/>
      <c r="AT264" s="253" t="s">
        <v>160</v>
      </c>
      <c r="AU264" s="253" t="s">
        <v>152</v>
      </c>
      <c r="AV264" s="13" t="s">
        <v>86</v>
      </c>
      <c r="AW264" s="13" t="s">
        <v>37</v>
      </c>
      <c r="AX264" s="13" t="s">
        <v>83</v>
      </c>
      <c r="AY264" s="253" t="s">
        <v>151</v>
      </c>
    </row>
    <row r="265" s="2" customFormat="1" ht="16.5" customHeight="1">
      <c r="A265" s="41"/>
      <c r="B265" s="42"/>
      <c r="C265" s="229" t="s">
        <v>743</v>
      </c>
      <c r="D265" s="229" t="s">
        <v>154</v>
      </c>
      <c r="E265" s="230" t="s">
        <v>2201</v>
      </c>
      <c r="F265" s="231" t="s">
        <v>2202</v>
      </c>
      <c r="G265" s="232" t="s">
        <v>164</v>
      </c>
      <c r="H265" s="233">
        <v>3</v>
      </c>
      <c r="I265" s="234"/>
      <c r="J265" s="235">
        <f>ROUND(I265*H265,2)</f>
        <v>0</v>
      </c>
      <c r="K265" s="231" t="s">
        <v>165</v>
      </c>
      <c r="L265" s="47"/>
      <c r="M265" s="236" t="s">
        <v>19</v>
      </c>
      <c r="N265" s="237" t="s">
        <v>47</v>
      </c>
      <c r="O265" s="87"/>
      <c r="P265" s="238">
        <f>O265*H265</f>
        <v>0</v>
      </c>
      <c r="Q265" s="238">
        <v>0</v>
      </c>
      <c r="R265" s="238">
        <f>Q265*H265</f>
        <v>0</v>
      </c>
      <c r="S265" s="238">
        <v>0</v>
      </c>
      <c r="T265" s="239">
        <f>S265*H265</f>
        <v>0</v>
      </c>
      <c r="U265" s="41"/>
      <c r="V265" s="41"/>
      <c r="W265" s="41"/>
      <c r="X265" s="41"/>
      <c r="Y265" s="41"/>
      <c r="Z265" s="41"/>
      <c r="AA265" s="41"/>
      <c r="AB265" s="41"/>
      <c r="AC265" s="41"/>
      <c r="AD265" s="41"/>
      <c r="AE265" s="41"/>
      <c r="AR265" s="240" t="s">
        <v>266</v>
      </c>
      <c r="AT265" s="240" t="s">
        <v>154</v>
      </c>
      <c r="AU265" s="240" t="s">
        <v>152</v>
      </c>
      <c r="AY265" s="20" t="s">
        <v>151</v>
      </c>
      <c r="BE265" s="241">
        <f>IF(N265="základní",J265,0)</f>
        <v>0</v>
      </c>
      <c r="BF265" s="241">
        <f>IF(N265="snížená",J265,0)</f>
        <v>0</v>
      </c>
      <c r="BG265" s="241">
        <f>IF(N265="zákl. přenesená",J265,0)</f>
        <v>0</v>
      </c>
      <c r="BH265" s="241">
        <f>IF(N265="sníž. přenesená",J265,0)</f>
        <v>0</v>
      </c>
      <c r="BI265" s="241">
        <f>IF(N265="nulová",J265,0)</f>
        <v>0</v>
      </c>
      <c r="BJ265" s="20" t="s">
        <v>83</v>
      </c>
      <c r="BK265" s="241">
        <f>ROUND(I265*H265,2)</f>
        <v>0</v>
      </c>
      <c r="BL265" s="20" t="s">
        <v>266</v>
      </c>
      <c r="BM265" s="240" t="s">
        <v>2203</v>
      </c>
    </row>
    <row r="266" s="13" customFormat="1">
      <c r="A266" s="13"/>
      <c r="B266" s="242"/>
      <c r="C266" s="243"/>
      <c r="D266" s="244" t="s">
        <v>160</v>
      </c>
      <c r="E266" s="245" t="s">
        <v>19</v>
      </c>
      <c r="F266" s="246" t="s">
        <v>1952</v>
      </c>
      <c r="G266" s="243"/>
      <c r="H266" s="247">
        <v>3</v>
      </c>
      <c r="I266" s="248"/>
      <c r="J266" s="243"/>
      <c r="K266" s="243"/>
      <c r="L266" s="249"/>
      <c r="M266" s="250"/>
      <c r="N266" s="251"/>
      <c r="O266" s="251"/>
      <c r="P266" s="251"/>
      <c r="Q266" s="251"/>
      <c r="R266" s="251"/>
      <c r="S266" s="251"/>
      <c r="T266" s="252"/>
      <c r="U266" s="13"/>
      <c r="V266" s="13"/>
      <c r="W266" s="13"/>
      <c r="X266" s="13"/>
      <c r="Y266" s="13"/>
      <c r="Z266" s="13"/>
      <c r="AA266" s="13"/>
      <c r="AB266" s="13"/>
      <c r="AC266" s="13"/>
      <c r="AD266" s="13"/>
      <c r="AE266" s="13"/>
      <c r="AT266" s="253" t="s">
        <v>160</v>
      </c>
      <c r="AU266" s="253" t="s">
        <v>152</v>
      </c>
      <c r="AV266" s="13" t="s">
        <v>86</v>
      </c>
      <c r="AW266" s="13" t="s">
        <v>37</v>
      </c>
      <c r="AX266" s="13" t="s">
        <v>83</v>
      </c>
      <c r="AY266" s="253" t="s">
        <v>151</v>
      </c>
    </row>
    <row r="267" s="2" customFormat="1" ht="16.5" customHeight="1">
      <c r="A267" s="41"/>
      <c r="B267" s="42"/>
      <c r="C267" s="229" t="s">
        <v>751</v>
      </c>
      <c r="D267" s="229" t="s">
        <v>154</v>
      </c>
      <c r="E267" s="230" t="s">
        <v>2204</v>
      </c>
      <c r="F267" s="231" t="s">
        <v>2205</v>
      </c>
      <c r="G267" s="232" t="s">
        <v>1764</v>
      </c>
      <c r="H267" s="233">
        <v>23</v>
      </c>
      <c r="I267" s="234"/>
      <c r="J267" s="235">
        <f>ROUND(I267*H267,2)</f>
        <v>0</v>
      </c>
      <c r="K267" s="231" t="s">
        <v>19</v>
      </c>
      <c r="L267" s="47"/>
      <c r="M267" s="236" t="s">
        <v>19</v>
      </c>
      <c r="N267" s="237" t="s">
        <v>47</v>
      </c>
      <c r="O267" s="87"/>
      <c r="P267" s="238">
        <f>O267*H267</f>
        <v>0</v>
      </c>
      <c r="Q267" s="238">
        <v>0</v>
      </c>
      <c r="R267" s="238">
        <f>Q267*H267</f>
        <v>0</v>
      </c>
      <c r="S267" s="238">
        <v>0</v>
      </c>
      <c r="T267" s="239">
        <f>S267*H267</f>
        <v>0</v>
      </c>
      <c r="U267" s="41"/>
      <c r="V267" s="41"/>
      <c r="W267" s="41"/>
      <c r="X267" s="41"/>
      <c r="Y267" s="41"/>
      <c r="Z267" s="41"/>
      <c r="AA267" s="41"/>
      <c r="AB267" s="41"/>
      <c r="AC267" s="41"/>
      <c r="AD267" s="41"/>
      <c r="AE267" s="41"/>
      <c r="AR267" s="240" t="s">
        <v>266</v>
      </c>
      <c r="AT267" s="240" t="s">
        <v>154</v>
      </c>
      <c r="AU267" s="240" t="s">
        <v>152</v>
      </c>
      <c r="AY267" s="20" t="s">
        <v>151</v>
      </c>
      <c r="BE267" s="241">
        <f>IF(N267="základní",J267,0)</f>
        <v>0</v>
      </c>
      <c r="BF267" s="241">
        <f>IF(N267="snížená",J267,0)</f>
        <v>0</v>
      </c>
      <c r="BG267" s="241">
        <f>IF(N267="zákl. přenesená",J267,0)</f>
        <v>0</v>
      </c>
      <c r="BH267" s="241">
        <f>IF(N267="sníž. přenesená",J267,0)</f>
        <v>0</v>
      </c>
      <c r="BI267" s="241">
        <f>IF(N267="nulová",J267,0)</f>
        <v>0</v>
      </c>
      <c r="BJ267" s="20" t="s">
        <v>83</v>
      </c>
      <c r="BK267" s="241">
        <f>ROUND(I267*H267,2)</f>
        <v>0</v>
      </c>
      <c r="BL267" s="20" t="s">
        <v>266</v>
      </c>
      <c r="BM267" s="240" t="s">
        <v>2206</v>
      </c>
    </row>
    <row r="268" s="13" customFormat="1">
      <c r="A268" s="13"/>
      <c r="B268" s="242"/>
      <c r="C268" s="243"/>
      <c r="D268" s="244" t="s">
        <v>160</v>
      </c>
      <c r="E268" s="245" t="s">
        <v>19</v>
      </c>
      <c r="F268" s="246" t="s">
        <v>2207</v>
      </c>
      <c r="G268" s="243"/>
      <c r="H268" s="247">
        <v>23</v>
      </c>
      <c r="I268" s="248"/>
      <c r="J268" s="243"/>
      <c r="K268" s="243"/>
      <c r="L268" s="249"/>
      <c r="M268" s="250"/>
      <c r="N268" s="251"/>
      <c r="O268" s="251"/>
      <c r="P268" s="251"/>
      <c r="Q268" s="251"/>
      <c r="R268" s="251"/>
      <c r="S268" s="251"/>
      <c r="T268" s="252"/>
      <c r="U268" s="13"/>
      <c r="V268" s="13"/>
      <c r="W268" s="13"/>
      <c r="X268" s="13"/>
      <c r="Y268" s="13"/>
      <c r="Z268" s="13"/>
      <c r="AA268" s="13"/>
      <c r="AB268" s="13"/>
      <c r="AC268" s="13"/>
      <c r="AD268" s="13"/>
      <c r="AE268" s="13"/>
      <c r="AT268" s="253" t="s">
        <v>160</v>
      </c>
      <c r="AU268" s="253" t="s">
        <v>152</v>
      </c>
      <c r="AV268" s="13" t="s">
        <v>86</v>
      </c>
      <c r="AW268" s="13" t="s">
        <v>37</v>
      </c>
      <c r="AX268" s="13" t="s">
        <v>83</v>
      </c>
      <c r="AY268" s="253" t="s">
        <v>151</v>
      </c>
    </row>
    <row r="269" s="2" customFormat="1" ht="16.5" customHeight="1">
      <c r="A269" s="41"/>
      <c r="B269" s="42"/>
      <c r="C269" s="229" t="s">
        <v>755</v>
      </c>
      <c r="D269" s="229" t="s">
        <v>154</v>
      </c>
      <c r="E269" s="230" t="s">
        <v>2208</v>
      </c>
      <c r="F269" s="231" t="s">
        <v>2209</v>
      </c>
      <c r="G269" s="232" t="s">
        <v>1764</v>
      </c>
      <c r="H269" s="233">
        <v>42</v>
      </c>
      <c r="I269" s="234"/>
      <c r="J269" s="235">
        <f>ROUND(I269*H269,2)</f>
        <v>0</v>
      </c>
      <c r="K269" s="231" t="s">
        <v>19</v>
      </c>
      <c r="L269" s="47"/>
      <c r="M269" s="236" t="s">
        <v>19</v>
      </c>
      <c r="N269" s="237" t="s">
        <v>47</v>
      </c>
      <c r="O269" s="87"/>
      <c r="P269" s="238">
        <f>O269*H269</f>
        <v>0</v>
      </c>
      <c r="Q269" s="238">
        <v>0</v>
      </c>
      <c r="R269" s="238">
        <f>Q269*H269</f>
        <v>0</v>
      </c>
      <c r="S269" s="238">
        <v>0</v>
      </c>
      <c r="T269" s="239">
        <f>S269*H269</f>
        <v>0</v>
      </c>
      <c r="U269" s="41"/>
      <c r="V269" s="41"/>
      <c r="W269" s="41"/>
      <c r="X269" s="41"/>
      <c r="Y269" s="41"/>
      <c r="Z269" s="41"/>
      <c r="AA269" s="41"/>
      <c r="AB269" s="41"/>
      <c r="AC269" s="41"/>
      <c r="AD269" s="41"/>
      <c r="AE269" s="41"/>
      <c r="AR269" s="240" t="s">
        <v>266</v>
      </c>
      <c r="AT269" s="240" t="s">
        <v>154</v>
      </c>
      <c r="AU269" s="240" t="s">
        <v>152</v>
      </c>
      <c r="AY269" s="20" t="s">
        <v>151</v>
      </c>
      <c r="BE269" s="241">
        <f>IF(N269="základní",J269,0)</f>
        <v>0</v>
      </c>
      <c r="BF269" s="241">
        <f>IF(N269="snížená",J269,0)</f>
        <v>0</v>
      </c>
      <c r="BG269" s="241">
        <f>IF(N269="zákl. přenesená",J269,0)</f>
        <v>0</v>
      </c>
      <c r="BH269" s="241">
        <f>IF(N269="sníž. přenesená",J269,0)</f>
        <v>0</v>
      </c>
      <c r="BI269" s="241">
        <f>IF(N269="nulová",J269,0)</f>
        <v>0</v>
      </c>
      <c r="BJ269" s="20" t="s">
        <v>83</v>
      </c>
      <c r="BK269" s="241">
        <f>ROUND(I269*H269,2)</f>
        <v>0</v>
      </c>
      <c r="BL269" s="20" t="s">
        <v>266</v>
      </c>
      <c r="BM269" s="240" t="s">
        <v>2210</v>
      </c>
    </row>
    <row r="270" s="13" customFormat="1">
      <c r="A270" s="13"/>
      <c r="B270" s="242"/>
      <c r="C270" s="243"/>
      <c r="D270" s="244" t="s">
        <v>160</v>
      </c>
      <c r="E270" s="245" t="s">
        <v>19</v>
      </c>
      <c r="F270" s="246" t="s">
        <v>2211</v>
      </c>
      <c r="G270" s="243"/>
      <c r="H270" s="247">
        <v>42</v>
      </c>
      <c r="I270" s="248"/>
      <c r="J270" s="243"/>
      <c r="K270" s="243"/>
      <c r="L270" s="249"/>
      <c r="M270" s="250"/>
      <c r="N270" s="251"/>
      <c r="O270" s="251"/>
      <c r="P270" s="251"/>
      <c r="Q270" s="251"/>
      <c r="R270" s="251"/>
      <c r="S270" s="251"/>
      <c r="T270" s="252"/>
      <c r="U270" s="13"/>
      <c r="V270" s="13"/>
      <c r="W270" s="13"/>
      <c r="X270" s="13"/>
      <c r="Y270" s="13"/>
      <c r="Z270" s="13"/>
      <c r="AA270" s="13"/>
      <c r="AB270" s="13"/>
      <c r="AC270" s="13"/>
      <c r="AD270" s="13"/>
      <c r="AE270" s="13"/>
      <c r="AT270" s="253" t="s">
        <v>160</v>
      </c>
      <c r="AU270" s="253" t="s">
        <v>152</v>
      </c>
      <c r="AV270" s="13" t="s">
        <v>86</v>
      </c>
      <c r="AW270" s="13" t="s">
        <v>37</v>
      </c>
      <c r="AX270" s="13" t="s">
        <v>83</v>
      </c>
      <c r="AY270" s="253" t="s">
        <v>151</v>
      </c>
    </row>
    <row r="271" s="2" customFormat="1" ht="16.5" customHeight="1">
      <c r="A271" s="41"/>
      <c r="B271" s="42"/>
      <c r="C271" s="229" t="s">
        <v>759</v>
      </c>
      <c r="D271" s="229" t="s">
        <v>154</v>
      </c>
      <c r="E271" s="230" t="s">
        <v>2212</v>
      </c>
      <c r="F271" s="231" t="s">
        <v>2052</v>
      </c>
      <c r="G271" s="232" t="s">
        <v>1764</v>
      </c>
      <c r="H271" s="233">
        <v>13</v>
      </c>
      <c r="I271" s="234"/>
      <c r="J271" s="235">
        <f>ROUND(I271*H271,2)</f>
        <v>0</v>
      </c>
      <c r="K271" s="231" t="s">
        <v>19</v>
      </c>
      <c r="L271" s="47"/>
      <c r="M271" s="236" t="s">
        <v>19</v>
      </c>
      <c r="N271" s="237" t="s">
        <v>47</v>
      </c>
      <c r="O271" s="87"/>
      <c r="P271" s="238">
        <f>O271*H271</f>
        <v>0</v>
      </c>
      <c r="Q271" s="238">
        <v>0</v>
      </c>
      <c r="R271" s="238">
        <f>Q271*H271</f>
        <v>0</v>
      </c>
      <c r="S271" s="238">
        <v>0</v>
      </c>
      <c r="T271" s="239">
        <f>S271*H271</f>
        <v>0</v>
      </c>
      <c r="U271" s="41"/>
      <c r="V271" s="41"/>
      <c r="W271" s="41"/>
      <c r="X271" s="41"/>
      <c r="Y271" s="41"/>
      <c r="Z271" s="41"/>
      <c r="AA271" s="41"/>
      <c r="AB271" s="41"/>
      <c r="AC271" s="41"/>
      <c r="AD271" s="41"/>
      <c r="AE271" s="41"/>
      <c r="AR271" s="240" t="s">
        <v>266</v>
      </c>
      <c r="AT271" s="240" t="s">
        <v>154</v>
      </c>
      <c r="AU271" s="240" t="s">
        <v>152</v>
      </c>
      <c r="AY271" s="20" t="s">
        <v>151</v>
      </c>
      <c r="BE271" s="241">
        <f>IF(N271="základní",J271,0)</f>
        <v>0</v>
      </c>
      <c r="BF271" s="241">
        <f>IF(N271="snížená",J271,0)</f>
        <v>0</v>
      </c>
      <c r="BG271" s="241">
        <f>IF(N271="zákl. přenesená",J271,0)</f>
        <v>0</v>
      </c>
      <c r="BH271" s="241">
        <f>IF(N271="sníž. přenesená",J271,0)</f>
        <v>0</v>
      </c>
      <c r="BI271" s="241">
        <f>IF(N271="nulová",J271,0)</f>
        <v>0</v>
      </c>
      <c r="BJ271" s="20" t="s">
        <v>83</v>
      </c>
      <c r="BK271" s="241">
        <f>ROUND(I271*H271,2)</f>
        <v>0</v>
      </c>
      <c r="BL271" s="20" t="s">
        <v>266</v>
      </c>
      <c r="BM271" s="240" t="s">
        <v>2213</v>
      </c>
    </row>
    <row r="272" s="13" customFormat="1">
      <c r="A272" s="13"/>
      <c r="B272" s="242"/>
      <c r="C272" s="243"/>
      <c r="D272" s="244" t="s">
        <v>160</v>
      </c>
      <c r="E272" s="245" t="s">
        <v>19</v>
      </c>
      <c r="F272" s="246" t="s">
        <v>2214</v>
      </c>
      <c r="G272" s="243"/>
      <c r="H272" s="247">
        <v>13</v>
      </c>
      <c r="I272" s="248"/>
      <c r="J272" s="243"/>
      <c r="K272" s="243"/>
      <c r="L272" s="249"/>
      <c r="M272" s="250"/>
      <c r="N272" s="251"/>
      <c r="O272" s="251"/>
      <c r="P272" s="251"/>
      <c r="Q272" s="251"/>
      <c r="R272" s="251"/>
      <c r="S272" s="251"/>
      <c r="T272" s="252"/>
      <c r="U272" s="13"/>
      <c r="V272" s="13"/>
      <c r="W272" s="13"/>
      <c r="X272" s="13"/>
      <c r="Y272" s="13"/>
      <c r="Z272" s="13"/>
      <c r="AA272" s="13"/>
      <c r="AB272" s="13"/>
      <c r="AC272" s="13"/>
      <c r="AD272" s="13"/>
      <c r="AE272" s="13"/>
      <c r="AT272" s="253" t="s">
        <v>160</v>
      </c>
      <c r="AU272" s="253" t="s">
        <v>152</v>
      </c>
      <c r="AV272" s="13" t="s">
        <v>86</v>
      </c>
      <c r="AW272" s="13" t="s">
        <v>37</v>
      </c>
      <c r="AX272" s="13" t="s">
        <v>83</v>
      </c>
      <c r="AY272" s="253" t="s">
        <v>151</v>
      </c>
    </row>
    <row r="273" s="2" customFormat="1" ht="16.5" customHeight="1">
      <c r="A273" s="41"/>
      <c r="B273" s="42"/>
      <c r="C273" s="229" t="s">
        <v>763</v>
      </c>
      <c r="D273" s="229" t="s">
        <v>154</v>
      </c>
      <c r="E273" s="230" t="s">
        <v>2215</v>
      </c>
      <c r="F273" s="231" t="s">
        <v>2056</v>
      </c>
      <c r="G273" s="232" t="s">
        <v>1764</v>
      </c>
      <c r="H273" s="233">
        <v>6</v>
      </c>
      <c r="I273" s="234"/>
      <c r="J273" s="235">
        <f>ROUND(I273*H273,2)</f>
        <v>0</v>
      </c>
      <c r="K273" s="231" t="s">
        <v>19</v>
      </c>
      <c r="L273" s="47"/>
      <c r="M273" s="236" t="s">
        <v>19</v>
      </c>
      <c r="N273" s="237" t="s">
        <v>47</v>
      </c>
      <c r="O273" s="87"/>
      <c r="P273" s="238">
        <f>O273*H273</f>
        <v>0</v>
      </c>
      <c r="Q273" s="238">
        <v>0</v>
      </c>
      <c r="R273" s="238">
        <f>Q273*H273</f>
        <v>0</v>
      </c>
      <c r="S273" s="238">
        <v>0</v>
      </c>
      <c r="T273" s="239">
        <f>S273*H273</f>
        <v>0</v>
      </c>
      <c r="U273" s="41"/>
      <c r="V273" s="41"/>
      <c r="W273" s="41"/>
      <c r="X273" s="41"/>
      <c r="Y273" s="41"/>
      <c r="Z273" s="41"/>
      <c r="AA273" s="41"/>
      <c r="AB273" s="41"/>
      <c r="AC273" s="41"/>
      <c r="AD273" s="41"/>
      <c r="AE273" s="41"/>
      <c r="AR273" s="240" t="s">
        <v>266</v>
      </c>
      <c r="AT273" s="240" t="s">
        <v>154</v>
      </c>
      <c r="AU273" s="240" t="s">
        <v>152</v>
      </c>
      <c r="AY273" s="20" t="s">
        <v>151</v>
      </c>
      <c r="BE273" s="241">
        <f>IF(N273="základní",J273,0)</f>
        <v>0</v>
      </c>
      <c r="BF273" s="241">
        <f>IF(N273="snížená",J273,0)</f>
        <v>0</v>
      </c>
      <c r="BG273" s="241">
        <f>IF(N273="zákl. přenesená",J273,0)</f>
        <v>0</v>
      </c>
      <c r="BH273" s="241">
        <f>IF(N273="sníž. přenesená",J273,0)</f>
        <v>0</v>
      </c>
      <c r="BI273" s="241">
        <f>IF(N273="nulová",J273,0)</f>
        <v>0</v>
      </c>
      <c r="BJ273" s="20" t="s">
        <v>83</v>
      </c>
      <c r="BK273" s="241">
        <f>ROUND(I273*H273,2)</f>
        <v>0</v>
      </c>
      <c r="BL273" s="20" t="s">
        <v>266</v>
      </c>
      <c r="BM273" s="240" t="s">
        <v>2216</v>
      </c>
    </row>
    <row r="274" s="13" customFormat="1">
      <c r="A274" s="13"/>
      <c r="B274" s="242"/>
      <c r="C274" s="243"/>
      <c r="D274" s="244" t="s">
        <v>160</v>
      </c>
      <c r="E274" s="245" t="s">
        <v>19</v>
      </c>
      <c r="F274" s="246" t="s">
        <v>1967</v>
      </c>
      <c r="G274" s="243"/>
      <c r="H274" s="247">
        <v>6</v>
      </c>
      <c r="I274" s="248"/>
      <c r="J274" s="243"/>
      <c r="K274" s="243"/>
      <c r="L274" s="249"/>
      <c r="M274" s="250"/>
      <c r="N274" s="251"/>
      <c r="O274" s="251"/>
      <c r="P274" s="251"/>
      <c r="Q274" s="251"/>
      <c r="R274" s="251"/>
      <c r="S274" s="251"/>
      <c r="T274" s="252"/>
      <c r="U274" s="13"/>
      <c r="V274" s="13"/>
      <c r="W274" s="13"/>
      <c r="X274" s="13"/>
      <c r="Y274" s="13"/>
      <c r="Z274" s="13"/>
      <c r="AA274" s="13"/>
      <c r="AB274" s="13"/>
      <c r="AC274" s="13"/>
      <c r="AD274" s="13"/>
      <c r="AE274" s="13"/>
      <c r="AT274" s="253" t="s">
        <v>160</v>
      </c>
      <c r="AU274" s="253" t="s">
        <v>152</v>
      </c>
      <c r="AV274" s="13" t="s">
        <v>86</v>
      </c>
      <c r="AW274" s="13" t="s">
        <v>37</v>
      </c>
      <c r="AX274" s="13" t="s">
        <v>83</v>
      </c>
      <c r="AY274" s="253" t="s">
        <v>151</v>
      </c>
    </row>
    <row r="275" s="2" customFormat="1" ht="16.5" customHeight="1">
      <c r="A275" s="41"/>
      <c r="B275" s="42"/>
      <c r="C275" s="229" t="s">
        <v>770</v>
      </c>
      <c r="D275" s="229" t="s">
        <v>154</v>
      </c>
      <c r="E275" s="230" t="s">
        <v>2217</v>
      </c>
      <c r="F275" s="231" t="s">
        <v>2218</v>
      </c>
      <c r="G275" s="232" t="s">
        <v>242</v>
      </c>
      <c r="H275" s="233">
        <v>74</v>
      </c>
      <c r="I275" s="234"/>
      <c r="J275" s="235">
        <f>ROUND(I275*H275,2)</f>
        <v>0</v>
      </c>
      <c r="K275" s="231" t="s">
        <v>165</v>
      </c>
      <c r="L275" s="47"/>
      <c r="M275" s="236" t="s">
        <v>19</v>
      </c>
      <c r="N275" s="237" t="s">
        <v>47</v>
      </c>
      <c r="O275" s="87"/>
      <c r="P275" s="238">
        <f>O275*H275</f>
        <v>0</v>
      </c>
      <c r="Q275" s="238">
        <v>0</v>
      </c>
      <c r="R275" s="238">
        <f>Q275*H275</f>
        <v>0</v>
      </c>
      <c r="S275" s="238">
        <v>0.002</v>
      </c>
      <c r="T275" s="239">
        <f>S275*H275</f>
        <v>0.14799999999999999</v>
      </c>
      <c r="U275" s="41"/>
      <c r="V275" s="41"/>
      <c r="W275" s="41"/>
      <c r="X275" s="41"/>
      <c r="Y275" s="41"/>
      <c r="Z275" s="41"/>
      <c r="AA275" s="41"/>
      <c r="AB275" s="41"/>
      <c r="AC275" s="41"/>
      <c r="AD275" s="41"/>
      <c r="AE275" s="41"/>
      <c r="AR275" s="240" t="s">
        <v>266</v>
      </c>
      <c r="AT275" s="240" t="s">
        <v>154</v>
      </c>
      <c r="AU275" s="240" t="s">
        <v>152</v>
      </c>
      <c r="AY275" s="20" t="s">
        <v>151</v>
      </c>
      <c r="BE275" s="241">
        <f>IF(N275="základní",J275,0)</f>
        <v>0</v>
      </c>
      <c r="BF275" s="241">
        <f>IF(N275="snížená",J275,0)</f>
        <v>0</v>
      </c>
      <c r="BG275" s="241">
        <f>IF(N275="zákl. přenesená",J275,0)</f>
        <v>0</v>
      </c>
      <c r="BH275" s="241">
        <f>IF(N275="sníž. přenesená",J275,0)</f>
        <v>0</v>
      </c>
      <c r="BI275" s="241">
        <f>IF(N275="nulová",J275,0)</f>
        <v>0</v>
      </c>
      <c r="BJ275" s="20" t="s">
        <v>83</v>
      </c>
      <c r="BK275" s="241">
        <f>ROUND(I275*H275,2)</f>
        <v>0</v>
      </c>
      <c r="BL275" s="20" t="s">
        <v>266</v>
      </c>
      <c r="BM275" s="240" t="s">
        <v>2219</v>
      </c>
    </row>
    <row r="276" s="13" customFormat="1">
      <c r="A276" s="13"/>
      <c r="B276" s="242"/>
      <c r="C276" s="243"/>
      <c r="D276" s="244" t="s">
        <v>160</v>
      </c>
      <c r="E276" s="245" t="s">
        <v>19</v>
      </c>
      <c r="F276" s="246" t="s">
        <v>2220</v>
      </c>
      <c r="G276" s="243"/>
      <c r="H276" s="247">
        <v>74</v>
      </c>
      <c r="I276" s="248"/>
      <c r="J276" s="243"/>
      <c r="K276" s="243"/>
      <c r="L276" s="249"/>
      <c r="M276" s="250"/>
      <c r="N276" s="251"/>
      <c r="O276" s="251"/>
      <c r="P276" s="251"/>
      <c r="Q276" s="251"/>
      <c r="R276" s="251"/>
      <c r="S276" s="251"/>
      <c r="T276" s="252"/>
      <c r="U276" s="13"/>
      <c r="V276" s="13"/>
      <c r="W276" s="13"/>
      <c r="X276" s="13"/>
      <c r="Y276" s="13"/>
      <c r="Z276" s="13"/>
      <c r="AA276" s="13"/>
      <c r="AB276" s="13"/>
      <c r="AC276" s="13"/>
      <c r="AD276" s="13"/>
      <c r="AE276" s="13"/>
      <c r="AT276" s="253" t="s">
        <v>160</v>
      </c>
      <c r="AU276" s="253" t="s">
        <v>152</v>
      </c>
      <c r="AV276" s="13" t="s">
        <v>86</v>
      </c>
      <c r="AW276" s="13" t="s">
        <v>37</v>
      </c>
      <c r="AX276" s="13" t="s">
        <v>83</v>
      </c>
      <c r="AY276" s="253" t="s">
        <v>151</v>
      </c>
    </row>
    <row r="277" s="2" customFormat="1" ht="16.5" customHeight="1">
      <c r="A277" s="41"/>
      <c r="B277" s="42"/>
      <c r="C277" s="229" t="s">
        <v>777</v>
      </c>
      <c r="D277" s="229" t="s">
        <v>154</v>
      </c>
      <c r="E277" s="230" t="s">
        <v>2221</v>
      </c>
      <c r="F277" s="231" t="s">
        <v>2222</v>
      </c>
      <c r="G277" s="232" t="s">
        <v>242</v>
      </c>
      <c r="H277" s="233">
        <v>66</v>
      </c>
      <c r="I277" s="234"/>
      <c r="J277" s="235">
        <f>ROUND(I277*H277,2)</f>
        <v>0</v>
      </c>
      <c r="K277" s="231" t="s">
        <v>165</v>
      </c>
      <c r="L277" s="47"/>
      <c r="M277" s="236" t="s">
        <v>19</v>
      </c>
      <c r="N277" s="237" t="s">
        <v>47</v>
      </c>
      <c r="O277" s="87"/>
      <c r="P277" s="238">
        <f>O277*H277</f>
        <v>0</v>
      </c>
      <c r="Q277" s="238">
        <v>0</v>
      </c>
      <c r="R277" s="238">
        <f>Q277*H277</f>
        <v>0</v>
      </c>
      <c r="S277" s="238">
        <v>0.0040000000000000001</v>
      </c>
      <c r="T277" s="239">
        <f>S277*H277</f>
        <v>0.26400000000000001</v>
      </c>
      <c r="U277" s="41"/>
      <c r="V277" s="41"/>
      <c r="W277" s="41"/>
      <c r="X277" s="41"/>
      <c r="Y277" s="41"/>
      <c r="Z277" s="41"/>
      <c r="AA277" s="41"/>
      <c r="AB277" s="41"/>
      <c r="AC277" s="41"/>
      <c r="AD277" s="41"/>
      <c r="AE277" s="41"/>
      <c r="AR277" s="240" t="s">
        <v>266</v>
      </c>
      <c r="AT277" s="240" t="s">
        <v>154</v>
      </c>
      <c r="AU277" s="240" t="s">
        <v>152</v>
      </c>
      <c r="AY277" s="20" t="s">
        <v>151</v>
      </c>
      <c r="BE277" s="241">
        <f>IF(N277="základní",J277,0)</f>
        <v>0</v>
      </c>
      <c r="BF277" s="241">
        <f>IF(N277="snížená",J277,0)</f>
        <v>0</v>
      </c>
      <c r="BG277" s="241">
        <f>IF(N277="zákl. přenesená",J277,0)</f>
        <v>0</v>
      </c>
      <c r="BH277" s="241">
        <f>IF(N277="sníž. přenesená",J277,0)</f>
        <v>0</v>
      </c>
      <c r="BI277" s="241">
        <f>IF(N277="nulová",J277,0)</f>
        <v>0</v>
      </c>
      <c r="BJ277" s="20" t="s">
        <v>83</v>
      </c>
      <c r="BK277" s="241">
        <f>ROUND(I277*H277,2)</f>
        <v>0</v>
      </c>
      <c r="BL277" s="20" t="s">
        <v>266</v>
      </c>
      <c r="BM277" s="240" t="s">
        <v>2223</v>
      </c>
    </row>
    <row r="278" s="13" customFormat="1">
      <c r="A278" s="13"/>
      <c r="B278" s="242"/>
      <c r="C278" s="243"/>
      <c r="D278" s="244" t="s">
        <v>160</v>
      </c>
      <c r="E278" s="245" t="s">
        <v>19</v>
      </c>
      <c r="F278" s="246" t="s">
        <v>2224</v>
      </c>
      <c r="G278" s="243"/>
      <c r="H278" s="247">
        <v>66</v>
      </c>
      <c r="I278" s="248"/>
      <c r="J278" s="243"/>
      <c r="K278" s="243"/>
      <c r="L278" s="249"/>
      <c r="M278" s="250"/>
      <c r="N278" s="251"/>
      <c r="O278" s="251"/>
      <c r="P278" s="251"/>
      <c r="Q278" s="251"/>
      <c r="R278" s="251"/>
      <c r="S278" s="251"/>
      <c r="T278" s="252"/>
      <c r="U278" s="13"/>
      <c r="V278" s="13"/>
      <c r="W278" s="13"/>
      <c r="X278" s="13"/>
      <c r="Y278" s="13"/>
      <c r="Z278" s="13"/>
      <c r="AA278" s="13"/>
      <c r="AB278" s="13"/>
      <c r="AC278" s="13"/>
      <c r="AD278" s="13"/>
      <c r="AE278" s="13"/>
      <c r="AT278" s="253" t="s">
        <v>160</v>
      </c>
      <c r="AU278" s="253" t="s">
        <v>152</v>
      </c>
      <c r="AV278" s="13" t="s">
        <v>86</v>
      </c>
      <c r="AW278" s="13" t="s">
        <v>37</v>
      </c>
      <c r="AX278" s="13" t="s">
        <v>83</v>
      </c>
      <c r="AY278" s="253" t="s">
        <v>151</v>
      </c>
    </row>
    <row r="279" s="2" customFormat="1" ht="16.5" customHeight="1">
      <c r="A279" s="41"/>
      <c r="B279" s="42"/>
      <c r="C279" s="229" t="s">
        <v>782</v>
      </c>
      <c r="D279" s="229" t="s">
        <v>154</v>
      </c>
      <c r="E279" s="230" t="s">
        <v>2225</v>
      </c>
      <c r="F279" s="231" t="s">
        <v>2226</v>
      </c>
      <c r="G279" s="232" t="s">
        <v>242</v>
      </c>
      <c r="H279" s="233">
        <v>58</v>
      </c>
      <c r="I279" s="234"/>
      <c r="J279" s="235">
        <f>ROUND(I279*H279,2)</f>
        <v>0</v>
      </c>
      <c r="K279" s="231" t="s">
        <v>165</v>
      </c>
      <c r="L279" s="47"/>
      <c r="M279" s="236" t="s">
        <v>19</v>
      </c>
      <c r="N279" s="237" t="s">
        <v>47</v>
      </c>
      <c r="O279" s="87"/>
      <c r="P279" s="238">
        <f>O279*H279</f>
        <v>0</v>
      </c>
      <c r="Q279" s="238">
        <v>0</v>
      </c>
      <c r="R279" s="238">
        <f>Q279*H279</f>
        <v>0</v>
      </c>
      <c r="S279" s="238">
        <v>0.0089999999999999993</v>
      </c>
      <c r="T279" s="239">
        <f>S279*H279</f>
        <v>0.52199999999999991</v>
      </c>
      <c r="U279" s="41"/>
      <c r="V279" s="41"/>
      <c r="W279" s="41"/>
      <c r="X279" s="41"/>
      <c r="Y279" s="41"/>
      <c r="Z279" s="41"/>
      <c r="AA279" s="41"/>
      <c r="AB279" s="41"/>
      <c r="AC279" s="41"/>
      <c r="AD279" s="41"/>
      <c r="AE279" s="41"/>
      <c r="AR279" s="240" t="s">
        <v>266</v>
      </c>
      <c r="AT279" s="240" t="s">
        <v>154</v>
      </c>
      <c r="AU279" s="240" t="s">
        <v>152</v>
      </c>
      <c r="AY279" s="20" t="s">
        <v>151</v>
      </c>
      <c r="BE279" s="241">
        <f>IF(N279="základní",J279,0)</f>
        <v>0</v>
      </c>
      <c r="BF279" s="241">
        <f>IF(N279="snížená",J279,0)</f>
        <v>0</v>
      </c>
      <c r="BG279" s="241">
        <f>IF(N279="zákl. přenesená",J279,0)</f>
        <v>0</v>
      </c>
      <c r="BH279" s="241">
        <f>IF(N279="sníž. přenesená",J279,0)</f>
        <v>0</v>
      </c>
      <c r="BI279" s="241">
        <f>IF(N279="nulová",J279,0)</f>
        <v>0</v>
      </c>
      <c r="BJ279" s="20" t="s">
        <v>83</v>
      </c>
      <c r="BK279" s="241">
        <f>ROUND(I279*H279,2)</f>
        <v>0</v>
      </c>
      <c r="BL279" s="20" t="s">
        <v>266</v>
      </c>
      <c r="BM279" s="240" t="s">
        <v>2227</v>
      </c>
    </row>
    <row r="280" s="13" customFormat="1">
      <c r="A280" s="13"/>
      <c r="B280" s="242"/>
      <c r="C280" s="243"/>
      <c r="D280" s="244" t="s">
        <v>160</v>
      </c>
      <c r="E280" s="245" t="s">
        <v>19</v>
      </c>
      <c r="F280" s="246" t="s">
        <v>2228</v>
      </c>
      <c r="G280" s="243"/>
      <c r="H280" s="247">
        <v>58</v>
      </c>
      <c r="I280" s="248"/>
      <c r="J280" s="243"/>
      <c r="K280" s="243"/>
      <c r="L280" s="249"/>
      <c r="M280" s="250"/>
      <c r="N280" s="251"/>
      <c r="O280" s="251"/>
      <c r="P280" s="251"/>
      <c r="Q280" s="251"/>
      <c r="R280" s="251"/>
      <c r="S280" s="251"/>
      <c r="T280" s="252"/>
      <c r="U280" s="13"/>
      <c r="V280" s="13"/>
      <c r="W280" s="13"/>
      <c r="X280" s="13"/>
      <c r="Y280" s="13"/>
      <c r="Z280" s="13"/>
      <c r="AA280" s="13"/>
      <c r="AB280" s="13"/>
      <c r="AC280" s="13"/>
      <c r="AD280" s="13"/>
      <c r="AE280" s="13"/>
      <c r="AT280" s="253" t="s">
        <v>160</v>
      </c>
      <c r="AU280" s="253" t="s">
        <v>152</v>
      </c>
      <c r="AV280" s="13" t="s">
        <v>86</v>
      </c>
      <c r="AW280" s="13" t="s">
        <v>37</v>
      </c>
      <c r="AX280" s="13" t="s">
        <v>83</v>
      </c>
      <c r="AY280" s="253" t="s">
        <v>151</v>
      </c>
    </row>
    <row r="281" s="2" customFormat="1" ht="24" customHeight="1">
      <c r="A281" s="41"/>
      <c r="B281" s="42"/>
      <c r="C281" s="229" t="s">
        <v>787</v>
      </c>
      <c r="D281" s="229" t="s">
        <v>154</v>
      </c>
      <c r="E281" s="230" t="s">
        <v>2229</v>
      </c>
      <c r="F281" s="231" t="s">
        <v>2230</v>
      </c>
      <c r="G281" s="232" t="s">
        <v>164</v>
      </c>
      <c r="H281" s="233">
        <v>12</v>
      </c>
      <c r="I281" s="234"/>
      <c r="J281" s="235">
        <f>ROUND(I281*H281,2)</f>
        <v>0</v>
      </c>
      <c r="K281" s="231" t="s">
        <v>165</v>
      </c>
      <c r="L281" s="47"/>
      <c r="M281" s="236" t="s">
        <v>19</v>
      </c>
      <c r="N281" s="237" t="s">
        <v>47</v>
      </c>
      <c r="O281" s="87"/>
      <c r="P281" s="238">
        <f>O281*H281</f>
        <v>0</v>
      </c>
      <c r="Q281" s="238">
        <v>0</v>
      </c>
      <c r="R281" s="238">
        <f>Q281*H281</f>
        <v>0</v>
      </c>
      <c r="S281" s="238">
        <v>0.001</v>
      </c>
      <c r="T281" s="239">
        <f>S281*H281</f>
        <v>0.012</v>
      </c>
      <c r="U281" s="41"/>
      <c r="V281" s="41"/>
      <c r="W281" s="41"/>
      <c r="X281" s="41"/>
      <c r="Y281" s="41"/>
      <c r="Z281" s="41"/>
      <c r="AA281" s="41"/>
      <c r="AB281" s="41"/>
      <c r="AC281" s="41"/>
      <c r="AD281" s="41"/>
      <c r="AE281" s="41"/>
      <c r="AR281" s="240" t="s">
        <v>266</v>
      </c>
      <c r="AT281" s="240" t="s">
        <v>154</v>
      </c>
      <c r="AU281" s="240" t="s">
        <v>152</v>
      </c>
      <c r="AY281" s="20" t="s">
        <v>151</v>
      </c>
      <c r="BE281" s="241">
        <f>IF(N281="základní",J281,0)</f>
        <v>0</v>
      </c>
      <c r="BF281" s="241">
        <f>IF(N281="snížená",J281,0)</f>
        <v>0</v>
      </c>
      <c r="BG281" s="241">
        <f>IF(N281="zákl. přenesená",J281,0)</f>
        <v>0</v>
      </c>
      <c r="BH281" s="241">
        <f>IF(N281="sníž. přenesená",J281,0)</f>
        <v>0</v>
      </c>
      <c r="BI281" s="241">
        <f>IF(N281="nulová",J281,0)</f>
        <v>0</v>
      </c>
      <c r="BJ281" s="20" t="s">
        <v>83</v>
      </c>
      <c r="BK281" s="241">
        <f>ROUND(I281*H281,2)</f>
        <v>0</v>
      </c>
      <c r="BL281" s="20" t="s">
        <v>266</v>
      </c>
      <c r="BM281" s="240" t="s">
        <v>2231</v>
      </c>
    </row>
    <row r="282" s="13" customFormat="1">
      <c r="A282" s="13"/>
      <c r="B282" s="242"/>
      <c r="C282" s="243"/>
      <c r="D282" s="244" t="s">
        <v>160</v>
      </c>
      <c r="E282" s="245" t="s">
        <v>19</v>
      </c>
      <c r="F282" s="246" t="s">
        <v>2122</v>
      </c>
      <c r="G282" s="243"/>
      <c r="H282" s="247">
        <v>12</v>
      </c>
      <c r="I282" s="248"/>
      <c r="J282" s="243"/>
      <c r="K282" s="243"/>
      <c r="L282" s="249"/>
      <c r="M282" s="250"/>
      <c r="N282" s="251"/>
      <c r="O282" s="251"/>
      <c r="P282" s="251"/>
      <c r="Q282" s="251"/>
      <c r="R282" s="251"/>
      <c r="S282" s="251"/>
      <c r="T282" s="252"/>
      <c r="U282" s="13"/>
      <c r="V282" s="13"/>
      <c r="W282" s="13"/>
      <c r="X282" s="13"/>
      <c r="Y282" s="13"/>
      <c r="Z282" s="13"/>
      <c r="AA282" s="13"/>
      <c r="AB282" s="13"/>
      <c r="AC282" s="13"/>
      <c r="AD282" s="13"/>
      <c r="AE282" s="13"/>
      <c r="AT282" s="253" t="s">
        <v>160</v>
      </c>
      <c r="AU282" s="253" t="s">
        <v>152</v>
      </c>
      <c r="AV282" s="13" t="s">
        <v>86</v>
      </c>
      <c r="AW282" s="13" t="s">
        <v>37</v>
      </c>
      <c r="AX282" s="13" t="s">
        <v>83</v>
      </c>
      <c r="AY282" s="253" t="s">
        <v>151</v>
      </c>
    </row>
    <row r="283" s="2" customFormat="1" ht="24" customHeight="1">
      <c r="A283" s="41"/>
      <c r="B283" s="42"/>
      <c r="C283" s="229" t="s">
        <v>792</v>
      </c>
      <c r="D283" s="229" t="s">
        <v>154</v>
      </c>
      <c r="E283" s="230" t="s">
        <v>2232</v>
      </c>
      <c r="F283" s="231" t="s">
        <v>2233</v>
      </c>
      <c r="G283" s="232" t="s">
        <v>164</v>
      </c>
      <c r="H283" s="233">
        <v>4</v>
      </c>
      <c r="I283" s="234"/>
      <c r="J283" s="235">
        <f>ROUND(I283*H283,2)</f>
        <v>0</v>
      </c>
      <c r="K283" s="231" t="s">
        <v>165</v>
      </c>
      <c r="L283" s="47"/>
      <c r="M283" s="236" t="s">
        <v>19</v>
      </c>
      <c r="N283" s="237" t="s">
        <v>47</v>
      </c>
      <c r="O283" s="87"/>
      <c r="P283" s="238">
        <f>O283*H283</f>
        <v>0</v>
      </c>
      <c r="Q283" s="238">
        <v>0</v>
      </c>
      <c r="R283" s="238">
        <f>Q283*H283</f>
        <v>0</v>
      </c>
      <c r="S283" s="238">
        <v>0.001</v>
      </c>
      <c r="T283" s="239">
        <f>S283*H283</f>
        <v>0.0040000000000000001</v>
      </c>
      <c r="U283" s="41"/>
      <c r="V283" s="41"/>
      <c r="W283" s="41"/>
      <c r="X283" s="41"/>
      <c r="Y283" s="41"/>
      <c r="Z283" s="41"/>
      <c r="AA283" s="41"/>
      <c r="AB283" s="41"/>
      <c r="AC283" s="41"/>
      <c r="AD283" s="41"/>
      <c r="AE283" s="41"/>
      <c r="AR283" s="240" t="s">
        <v>266</v>
      </c>
      <c r="AT283" s="240" t="s">
        <v>154</v>
      </c>
      <c r="AU283" s="240" t="s">
        <v>152</v>
      </c>
      <c r="AY283" s="20" t="s">
        <v>151</v>
      </c>
      <c r="BE283" s="241">
        <f>IF(N283="základní",J283,0)</f>
        <v>0</v>
      </c>
      <c r="BF283" s="241">
        <f>IF(N283="snížená",J283,0)</f>
        <v>0</v>
      </c>
      <c r="BG283" s="241">
        <f>IF(N283="zákl. přenesená",J283,0)</f>
        <v>0</v>
      </c>
      <c r="BH283" s="241">
        <f>IF(N283="sníž. přenesená",J283,0)</f>
        <v>0</v>
      </c>
      <c r="BI283" s="241">
        <f>IF(N283="nulová",J283,0)</f>
        <v>0</v>
      </c>
      <c r="BJ283" s="20" t="s">
        <v>83</v>
      </c>
      <c r="BK283" s="241">
        <f>ROUND(I283*H283,2)</f>
        <v>0</v>
      </c>
      <c r="BL283" s="20" t="s">
        <v>266</v>
      </c>
      <c r="BM283" s="240" t="s">
        <v>2234</v>
      </c>
    </row>
    <row r="284" s="13" customFormat="1">
      <c r="A284" s="13"/>
      <c r="B284" s="242"/>
      <c r="C284" s="243"/>
      <c r="D284" s="244" t="s">
        <v>160</v>
      </c>
      <c r="E284" s="245" t="s">
        <v>19</v>
      </c>
      <c r="F284" s="246" t="s">
        <v>2235</v>
      </c>
      <c r="G284" s="243"/>
      <c r="H284" s="247">
        <v>4</v>
      </c>
      <c r="I284" s="248"/>
      <c r="J284" s="243"/>
      <c r="K284" s="243"/>
      <c r="L284" s="249"/>
      <c r="M284" s="250"/>
      <c r="N284" s="251"/>
      <c r="O284" s="251"/>
      <c r="P284" s="251"/>
      <c r="Q284" s="251"/>
      <c r="R284" s="251"/>
      <c r="S284" s="251"/>
      <c r="T284" s="252"/>
      <c r="U284" s="13"/>
      <c r="V284" s="13"/>
      <c r="W284" s="13"/>
      <c r="X284" s="13"/>
      <c r="Y284" s="13"/>
      <c r="Z284" s="13"/>
      <c r="AA284" s="13"/>
      <c r="AB284" s="13"/>
      <c r="AC284" s="13"/>
      <c r="AD284" s="13"/>
      <c r="AE284" s="13"/>
      <c r="AT284" s="253" t="s">
        <v>160</v>
      </c>
      <c r="AU284" s="253" t="s">
        <v>152</v>
      </c>
      <c r="AV284" s="13" t="s">
        <v>86</v>
      </c>
      <c r="AW284" s="13" t="s">
        <v>37</v>
      </c>
      <c r="AX284" s="13" t="s">
        <v>83</v>
      </c>
      <c r="AY284" s="253" t="s">
        <v>151</v>
      </c>
    </row>
    <row r="285" s="2" customFormat="1" ht="16.5" customHeight="1">
      <c r="A285" s="41"/>
      <c r="B285" s="42"/>
      <c r="C285" s="229" t="s">
        <v>799</v>
      </c>
      <c r="D285" s="229" t="s">
        <v>154</v>
      </c>
      <c r="E285" s="230" t="s">
        <v>2236</v>
      </c>
      <c r="F285" s="231" t="s">
        <v>2237</v>
      </c>
      <c r="G285" s="232" t="s">
        <v>157</v>
      </c>
      <c r="H285" s="233">
        <v>34</v>
      </c>
      <c r="I285" s="234"/>
      <c r="J285" s="235">
        <f>ROUND(I285*H285,2)</f>
        <v>0</v>
      </c>
      <c r="K285" s="231" t="s">
        <v>19</v>
      </c>
      <c r="L285" s="47"/>
      <c r="M285" s="236" t="s">
        <v>19</v>
      </c>
      <c r="N285" s="237" t="s">
        <v>47</v>
      </c>
      <c r="O285" s="87"/>
      <c r="P285" s="238">
        <f>O285*H285</f>
        <v>0</v>
      </c>
      <c r="Q285" s="238">
        <v>0</v>
      </c>
      <c r="R285" s="238">
        <f>Q285*H285</f>
        <v>0</v>
      </c>
      <c r="S285" s="238">
        <v>0</v>
      </c>
      <c r="T285" s="239">
        <f>S285*H285</f>
        <v>0</v>
      </c>
      <c r="U285" s="41"/>
      <c r="V285" s="41"/>
      <c r="W285" s="41"/>
      <c r="X285" s="41"/>
      <c r="Y285" s="41"/>
      <c r="Z285" s="41"/>
      <c r="AA285" s="41"/>
      <c r="AB285" s="41"/>
      <c r="AC285" s="41"/>
      <c r="AD285" s="41"/>
      <c r="AE285" s="41"/>
      <c r="AR285" s="240" t="s">
        <v>266</v>
      </c>
      <c r="AT285" s="240" t="s">
        <v>154</v>
      </c>
      <c r="AU285" s="240" t="s">
        <v>152</v>
      </c>
      <c r="AY285" s="20" t="s">
        <v>151</v>
      </c>
      <c r="BE285" s="241">
        <f>IF(N285="základní",J285,0)</f>
        <v>0</v>
      </c>
      <c r="BF285" s="241">
        <f>IF(N285="snížená",J285,0)</f>
        <v>0</v>
      </c>
      <c r="BG285" s="241">
        <f>IF(N285="zákl. přenesená",J285,0)</f>
        <v>0</v>
      </c>
      <c r="BH285" s="241">
        <f>IF(N285="sníž. přenesená",J285,0)</f>
        <v>0</v>
      </c>
      <c r="BI285" s="241">
        <f>IF(N285="nulová",J285,0)</f>
        <v>0</v>
      </c>
      <c r="BJ285" s="20" t="s">
        <v>83</v>
      </c>
      <c r="BK285" s="241">
        <f>ROUND(I285*H285,2)</f>
        <v>0</v>
      </c>
      <c r="BL285" s="20" t="s">
        <v>266</v>
      </c>
      <c r="BM285" s="240" t="s">
        <v>2238</v>
      </c>
    </row>
    <row r="286" s="13" customFormat="1">
      <c r="A286" s="13"/>
      <c r="B286" s="242"/>
      <c r="C286" s="243"/>
      <c r="D286" s="244" t="s">
        <v>160</v>
      </c>
      <c r="E286" s="245" t="s">
        <v>19</v>
      </c>
      <c r="F286" s="246" t="s">
        <v>2239</v>
      </c>
      <c r="G286" s="243"/>
      <c r="H286" s="247">
        <v>34</v>
      </c>
      <c r="I286" s="248"/>
      <c r="J286" s="243"/>
      <c r="K286" s="243"/>
      <c r="L286" s="249"/>
      <c r="M286" s="250"/>
      <c r="N286" s="251"/>
      <c r="O286" s="251"/>
      <c r="P286" s="251"/>
      <c r="Q286" s="251"/>
      <c r="R286" s="251"/>
      <c r="S286" s="251"/>
      <c r="T286" s="252"/>
      <c r="U286" s="13"/>
      <c r="V286" s="13"/>
      <c r="W286" s="13"/>
      <c r="X286" s="13"/>
      <c r="Y286" s="13"/>
      <c r="Z286" s="13"/>
      <c r="AA286" s="13"/>
      <c r="AB286" s="13"/>
      <c r="AC286" s="13"/>
      <c r="AD286" s="13"/>
      <c r="AE286" s="13"/>
      <c r="AT286" s="253" t="s">
        <v>160</v>
      </c>
      <c r="AU286" s="253" t="s">
        <v>152</v>
      </c>
      <c r="AV286" s="13" t="s">
        <v>86</v>
      </c>
      <c r="AW286" s="13" t="s">
        <v>37</v>
      </c>
      <c r="AX286" s="13" t="s">
        <v>83</v>
      </c>
      <c r="AY286" s="253" t="s">
        <v>151</v>
      </c>
    </row>
    <row r="287" s="2" customFormat="1" ht="16.5" customHeight="1">
      <c r="A287" s="41"/>
      <c r="B287" s="42"/>
      <c r="C287" s="229" t="s">
        <v>803</v>
      </c>
      <c r="D287" s="229" t="s">
        <v>154</v>
      </c>
      <c r="E287" s="230" t="s">
        <v>2240</v>
      </c>
      <c r="F287" s="231" t="s">
        <v>2241</v>
      </c>
      <c r="G287" s="232" t="s">
        <v>2242</v>
      </c>
      <c r="H287" s="233">
        <v>28</v>
      </c>
      <c r="I287" s="234"/>
      <c r="J287" s="235">
        <f>ROUND(I287*H287,2)</f>
        <v>0</v>
      </c>
      <c r="K287" s="231" t="s">
        <v>19</v>
      </c>
      <c r="L287" s="47"/>
      <c r="M287" s="236" t="s">
        <v>19</v>
      </c>
      <c r="N287" s="237" t="s">
        <v>47</v>
      </c>
      <c r="O287" s="87"/>
      <c r="P287" s="238">
        <f>O287*H287</f>
        <v>0</v>
      </c>
      <c r="Q287" s="238">
        <v>0</v>
      </c>
      <c r="R287" s="238">
        <f>Q287*H287</f>
        <v>0</v>
      </c>
      <c r="S287" s="238">
        <v>0</v>
      </c>
      <c r="T287" s="239">
        <f>S287*H287</f>
        <v>0</v>
      </c>
      <c r="U287" s="41"/>
      <c r="V287" s="41"/>
      <c r="W287" s="41"/>
      <c r="X287" s="41"/>
      <c r="Y287" s="41"/>
      <c r="Z287" s="41"/>
      <c r="AA287" s="41"/>
      <c r="AB287" s="41"/>
      <c r="AC287" s="41"/>
      <c r="AD287" s="41"/>
      <c r="AE287" s="41"/>
      <c r="AR287" s="240" t="s">
        <v>266</v>
      </c>
      <c r="AT287" s="240" t="s">
        <v>154</v>
      </c>
      <c r="AU287" s="240" t="s">
        <v>152</v>
      </c>
      <c r="AY287" s="20" t="s">
        <v>151</v>
      </c>
      <c r="BE287" s="241">
        <f>IF(N287="základní",J287,0)</f>
        <v>0</v>
      </c>
      <c r="BF287" s="241">
        <f>IF(N287="snížená",J287,0)</f>
        <v>0</v>
      </c>
      <c r="BG287" s="241">
        <f>IF(N287="zákl. přenesená",J287,0)</f>
        <v>0</v>
      </c>
      <c r="BH287" s="241">
        <f>IF(N287="sníž. přenesená",J287,0)</f>
        <v>0</v>
      </c>
      <c r="BI287" s="241">
        <f>IF(N287="nulová",J287,0)</f>
        <v>0</v>
      </c>
      <c r="BJ287" s="20" t="s">
        <v>83</v>
      </c>
      <c r="BK287" s="241">
        <f>ROUND(I287*H287,2)</f>
        <v>0</v>
      </c>
      <c r="BL287" s="20" t="s">
        <v>266</v>
      </c>
      <c r="BM287" s="240" t="s">
        <v>2243</v>
      </c>
    </row>
    <row r="288" s="13" customFormat="1">
      <c r="A288" s="13"/>
      <c r="B288" s="242"/>
      <c r="C288" s="243"/>
      <c r="D288" s="244" t="s">
        <v>160</v>
      </c>
      <c r="E288" s="245" t="s">
        <v>19</v>
      </c>
      <c r="F288" s="246" t="s">
        <v>2244</v>
      </c>
      <c r="G288" s="243"/>
      <c r="H288" s="247">
        <v>28</v>
      </c>
      <c r="I288" s="248"/>
      <c r="J288" s="243"/>
      <c r="K288" s="243"/>
      <c r="L288" s="249"/>
      <c r="M288" s="250"/>
      <c r="N288" s="251"/>
      <c r="O288" s="251"/>
      <c r="P288" s="251"/>
      <c r="Q288" s="251"/>
      <c r="R288" s="251"/>
      <c r="S288" s="251"/>
      <c r="T288" s="252"/>
      <c r="U288" s="13"/>
      <c r="V288" s="13"/>
      <c r="W288" s="13"/>
      <c r="X288" s="13"/>
      <c r="Y288" s="13"/>
      <c r="Z288" s="13"/>
      <c r="AA288" s="13"/>
      <c r="AB288" s="13"/>
      <c r="AC288" s="13"/>
      <c r="AD288" s="13"/>
      <c r="AE288" s="13"/>
      <c r="AT288" s="253" t="s">
        <v>160</v>
      </c>
      <c r="AU288" s="253" t="s">
        <v>152</v>
      </c>
      <c r="AV288" s="13" t="s">
        <v>86</v>
      </c>
      <c r="AW288" s="13" t="s">
        <v>37</v>
      </c>
      <c r="AX288" s="13" t="s">
        <v>83</v>
      </c>
      <c r="AY288" s="253" t="s">
        <v>151</v>
      </c>
    </row>
    <row r="289" s="2" customFormat="1" ht="16.5" customHeight="1">
      <c r="A289" s="41"/>
      <c r="B289" s="42"/>
      <c r="C289" s="229" t="s">
        <v>808</v>
      </c>
      <c r="D289" s="229" t="s">
        <v>154</v>
      </c>
      <c r="E289" s="230" t="s">
        <v>2245</v>
      </c>
      <c r="F289" s="231" t="s">
        <v>2246</v>
      </c>
      <c r="G289" s="232" t="s">
        <v>2247</v>
      </c>
      <c r="H289" s="233">
        <v>2</v>
      </c>
      <c r="I289" s="234"/>
      <c r="J289" s="235">
        <f>ROUND(I289*H289,2)</f>
        <v>0</v>
      </c>
      <c r="K289" s="231" t="s">
        <v>19</v>
      </c>
      <c r="L289" s="47"/>
      <c r="M289" s="236" t="s">
        <v>19</v>
      </c>
      <c r="N289" s="237" t="s">
        <v>47</v>
      </c>
      <c r="O289" s="87"/>
      <c r="P289" s="238">
        <f>O289*H289</f>
        <v>0</v>
      </c>
      <c r="Q289" s="238">
        <v>0</v>
      </c>
      <c r="R289" s="238">
        <f>Q289*H289</f>
        <v>0</v>
      </c>
      <c r="S289" s="238">
        <v>0</v>
      </c>
      <c r="T289" s="239">
        <f>S289*H289</f>
        <v>0</v>
      </c>
      <c r="U289" s="41"/>
      <c r="V289" s="41"/>
      <c r="W289" s="41"/>
      <c r="X289" s="41"/>
      <c r="Y289" s="41"/>
      <c r="Z289" s="41"/>
      <c r="AA289" s="41"/>
      <c r="AB289" s="41"/>
      <c r="AC289" s="41"/>
      <c r="AD289" s="41"/>
      <c r="AE289" s="41"/>
      <c r="AR289" s="240" t="s">
        <v>266</v>
      </c>
      <c r="AT289" s="240" t="s">
        <v>154</v>
      </c>
      <c r="AU289" s="240" t="s">
        <v>152</v>
      </c>
      <c r="AY289" s="20" t="s">
        <v>151</v>
      </c>
      <c r="BE289" s="241">
        <f>IF(N289="základní",J289,0)</f>
        <v>0</v>
      </c>
      <c r="BF289" s="241">
        <f>IF(N289="snížená",J289,0)</f>
        <v>0</v>
      </c>
      <c r="BG289" s="241">
        <f>IF(N289="zákl. přenesená",J289,0)</f>
        <v>0</v>
      </c>
      <c r="BH289" s="241">
        <f>IF(N289="sníž. přenesená",J289,0)</f>
        <v>0</v>
      </c>
      <c r="BI289" s="241">
        <f>IF(N289="nulová",J289,0)</f>
        <v>0</v>
      </c>
      <c r="BJ289" s="20" t="s">
        <v>83</v>
      </c>
      <c r="BK289" s="241">
        <f>ROUND(I289*H289,2)</f>
        <v>0</v>
      </c>
      <c r="BL289" s="20" t="s">
        <v>266</v>
      </c>
      <c r="BM289" s="240" t="s">
        <v>2248</v>
      </c>
    </row>
    <row r="290" s="13" customFormat="1">
      <c r="A290" s="13"/>
      <c r="B290" s="242"/>
      <c r="C290" s="243"/>
      <c r="D290" s="244" t="s">
        <v>160</v>
      </c>
      <c r="E290" s="245" t="s">
        <v>19</v>
      </c>
      <c r="F290" s="246" t="s">
        <v>2249</v>
      </c>
      <c r="G290" s="243"/>
      <c r="H290" s="247">
        <v>2</v>
      </c>
      <c r="I290" s="248"/>
      <c r="J290" s="243"/>
      <c r="K290" s="243"/>
      <c r="L290" s="249"/>
      <c r="M290" s="250"/>
      <c r="N290" s="251"/>
      <c r="O290" s="251"/>
      <c r="P290" s="251"/>
      <c r="Q290" s="251"/>
      <c r="R290" s="251"/>
      <c r="S290" s="251"/>
      <c r="T290" s="252"/>
      <c r="U290" s="13"/>
      <c r="V290" s="13"/>
      <c r="W290" s="13"/>
      <c r="X290" s="13"/>
      <c r="Y290" s="13"/>
      <c r="Z290" s="13"/>
      <c r="AA290" s="13"/>
      <c r="AB290" s="13"/>
      <c r="AC290" s="13"/>
      <c r="AD290" s="13"/>
      <c r="AE290" s="13"/>
      <c r="AT290" s="253" t="s">
        <v>160</v>
      </c>
      <c r="AU290" s="253" t="s">
        <v>152</v>
      </c>
      <c r="AV290" s="13" t="s">
        <v>86</v>
      </c>
      <c r="AW290" s="13" t="s">
        <v>37</v>
      </c>
      <c r="AX290" s="13" t="s">
        <v>83</v>
      </c>
      <c r="AY290" s="253" t="s">
        <v>151</v>
      </c>
    </row>
    <row r="291" s="2" customFormat="1" ht="16.5" customHeight="1">
      <c r="A291" s="41"/>
      <c r="B291" s="42"/>
      <c r="C291" s="229" t="s">
        <v>814</v>
      </c>
      <c r="D291" s="229" t="s">
        <v>154</v>
      </c>
      <c r="E291" s="230" t="s">
        <v>2250</v>
      </c>
      <c r="F291" s="231" t="s">
        <v>2251</v>
      </c>
      <c r="G291" s="232" t="s">
        <v>2242</v>
      </c>
      <c r="H291" s="233">
        <v>12</v>
      </c>
      <c r="I291" s="234"/>
      <c r="J291" s="235">
        <f>ROUND(I291*H291,2)</f>
        <v>0</v>
      </c>
      <c r="K291" s="231" t="s">
        <v>19</v>
      </c>
      <c r="L291" s="47"/>
      <c r="M291" s="236" t="s">
        <v>19</v>
      </c>
      <c r="N291" s="237" t="s">
        <v>47</v>
      </c>
      <c r="O291" s="87"/>
      <c r="P291" s="238">
        <f>O291*H291</f>
        <v>0</v>
      </c>
      <c r="Q291" s="238">
        <v>0</v>
      </c>
      <c r="R291" s="238">
        <f>Q291*H291</f>
        <v>0</v>
      </c>
      <c r="S291" s="238">
        <v>0</v>
      </c>
      <c r="T291" s="239">
        <f>S291*H291</f>
        <v>0</v>
      </c>
      <c r="U291" s="41"/>
      <c r="V291" s="41"/>
      <c r="W291" s="41"/>
      <c r="X291" s="41"/>
      <c r="Y291" s="41"/>
      <c r="Z291" s="41"/>
      <c r="AA291" s="41"/>
      <c r="AB291" s="41"/>
      <c r="AC291" s="41"/>
      <c r="AD291" s="41"/>
      <c r="AE291" s="41"/>
      <c r="AR291" s="240" t="s">
        <v>266</v>
      </c>
      <c r="AT291" s="240" t="s">
        <v>154</v>
      </c>
      <c r="AU291" s="240" t="s">
        <v>152</v>
      </c>
      <c r="AY291" s="20" t="s">
        <v>151</v>
      </c>
      <c r="BE291" s="241">
        <f>IF(N291="základní",J291,0)</f>
        <v>0</v>
      </c>
      <c r="BF291" s="241">
        <f>IF(N291="snížená",J291,0)</f>
        <v>0</v>
      </c>
      <c r="BG291" s="241">
        <f>IF(N291="zákl. přenesená",J291,0)</f>
        <v>0</v>
      </c>
      <c r="BH291" s="241">
        <f>IF(N291="sníž. přenesená",J291,0)</f>
        <v>0</v>
      </c>
      <c r="BI291" s="241">
        <f>IF(N291="nulová",J291,0)</f>
        <v>0</v>
      </c>
      <c r="BJ291" s="20" t="s">
        <v>83</v>
      </c>
      <c r="BK291" s="241">
        <f>ROUND(I291*H291,2)</f>
        <v>0</v>
      </c>
      <c r="BL291" s="20" t="s">
        <v>266</v>
      </c>
      <c r="BM291" s="240" t="s">
        <v>2252</v>
      </c>
    </row>
    <row r="292" s="2" customFormat="1" ht="16.5" customHeight="1">
      <c r="A292" s="41"/>
      <c r="B292" s="42"/>
      <c r="C292" s="229" t="s">
        <v>819</v>
      </c>
      <c r="D292" s="229" t="s">
        <v>154</v>
      </c>
      <c r="E292" s="230" t="s">
        <v>2253</v>
      </c>
      <c r="F292" s="231" t="s">
        <v>2254</v>
      </c>
      <c r="G292" s="232" t="s">
        <v>2242</v>
      </c>
      <c r="H292" s="233">
        <v>12</v>
      </c>
      <c r="I292" s="234"/>
      <c r="J292" s="235">
        <f>ROUND(I292*H292,2)</f>
        <v>0</v>
      </c>
      <c r="K292" s="231" t="s">
        <v>19</v>
      </c>
      <c r="L292" s="47"/>
      <c r="M292" s="236" t="s">
        <v>19</v>
      </c>
      <c r="N292" s="237" t="s">
        <v>47</v>
      </c>
      <c r="O292" s="87"/>
      <c r="P292" s="238">
        <f>O292*H292</f>
        <v>0</v>
      </c>
      <c r="Q292" s="238">
        <v>0</v>
      </c>
      <c r="R292" s="238">
        <f>Q292*H292</f>
        <v>0</v>
      </c>
      <c r="S292" s="238">
        <v>0</v>
      </c>
      <c r="T292" s="239">
        <f>S292*H292</f>
        <v>0</v>
      </c>
      <c r="U292" s="41"/>
      <c r="V292" s="41"/>
      <c r="W292" s="41"/>
      <c r="X292" s="41"/>
      <c r="Y292" s="41"/>
      <c r="Z292" s="41"/>
      <c r="AA292" s="41"/>
      <c r="AB292" s="41"/>
      <c r="AC292" s="41"/>
      <c r="AD292" s="41"/>
      <c r="AE292" s="41"/>
      <c r="AR292" s="240" t="s">
        <v>266</v>
      </c>
      <c r="AT292" s="240" t="s">
        <v>154</v>
      </c>
      <c r="AU292" s="240" t="s">
        <v>152</v>
      </c>
      <c r="AY292" s="20" t="s">
        <v>151</v>
      </c>
      <c r="BE292" s="241">
        <f>IF(N292="základní",J292,0)</f>
        <v>0</v>
      </c>
      <c r="BF292" s="241">
        <f>IF(N292="snížená",J292,0)</f>
        <v>0</v>
      </c>
      <c r="BG292" s="241">
        <f>IF(N292="zákl. přenesená",J292,0)</f>
        <v>0</v>
      </c>
      <c r="BH292" s="241">
        <f>IF(N292="sníž. přenesená",J292,0)</f>
        <v>0</v>
      </c>
      <c r="BI292" s="241">
        <f>IF(N292="nulová",J292,0)</f>
        <v>0</v>
      </c>
      <c r="BJ292" s="20" t="s">
        <v>83</v>
      </c>
      <c r="BK292" s="241">
        <f>ROUND(I292*H292,2)</f>
        <v>0</v>
      </c>
      <c r="BL292" s="20" t="s">
        <v>266</v>
      </c>
      <c r="BM292" s="240" t="s">
        <v>2255</v>
      </c>
    </row>
    <row r="293" s="2" customFormat="1" ht="16.5" customHeight="1">
      <c r="A293" s="41"/>
      <c r="B293" s="42"/>
      <c r="C293" s="229" t="s">
        <v>825</v>
      </c>
      <c r="D293" s="229" t="s">
        <v>154</v>
      </c>
      <c r="E293" s="230" t="s">
        <v>2256</v>
      </c>
      <c r="F293" s="231" t="s">
        <v>2257</v>
      </c>
      <c r="G293" s="232" t="s">
        <v>2242</v>
      </c>
      <c r="H293" s="233">
        <v>26</v>
      </c>
      <c r="I293" s="234"/>
      <c r="J293" s="235">
        <f>ROUND(I293*H293,2)</f>
        <v>0</v>
      </c>
      <c r="K293" s="231" t="s">
        <v>19</v>
      </c>
      <c r="L293" s="47"/>
      <c r="M293" s="236" t="s">
        <v>19</v>
      </c>
      <c r="N293" s="237" t="s">
        <v>47</v>
      </c>
      <c r="O293" s="87"/>
      <c r="P293" s="238">
        <f>O293*H293</f>
        <v>0</v>
      </c>
      <c r="Q293" s="238">
        <v>0</v>
      </c>
      <c r="R293" s="238">
        <f>Q293*H293</f>
        <v>0</v>
      </c>
      <c r="S293" s="238">
        <v>0</v>
      </c>
      <c r="T293" s="239">
        <f>S293*H293</f>
        <v>0</v>
      </c>
      <c r="U293" s="41"/>
      <c r="V293" s="41"/>
      <c r="W293" s="41"/>
      <c r="X293" s="41"/>
      <c r="Y293" s="41"/>
      <c r="Z293" s="41"/>
      <c r="AA293" s="41"/>
      <c r="AB293" s="41"/>
      <c r="AC293" s="41"/>
      <c r="AD293" s="41"/>
      <c r="AE293" s="41"/>
      <c r="AR293" s="240" t="s">
        <v>266</v>
      </c>
      <c r="AT293" s="240" t="s">
        <v>154</v>
      </c>
      <c r="AU293" s="240" t="s">
        <v>152</v>
      </c>
      <c r="AY293" s="20" t="s">
        <v>151</v>
      </c>
      <c r="BE293" s="241">
        <f>IF(N293="základní",J293,0)</f>
        <v>0</v>
      </c>
      <c r="BF293" s="241">
        <f>IF(N293="snížená",J293,0)</f>
        <v>0</v>
      </c>
      <c r="BG293" s="241">
        <f>IF(N293="zákl. přenesená",J293,0)</f>
        <v>0</v>
      </c>
      <c r="BH293" s="241">
        <f>IF(N293="sníž. přenesená",J293,0)</f>
        <v>0</v>
      </c>
      <c r="BI293" s="241">
        <f>IF(N293="nulová",J293,0)</f>
        <v>0</v>
      </c>
      <c r="BJ293" s="20" t="s">
        <v>83</v>
      </c>
      <c r="BK293" s="241">
        <f>ROUND(I293*H293,2)</f>
        <v>0</v>
      </c>
      <c r="BL293" s="20" t="s">
        <v>266</v>
      </c>
      <c r="BM293" s="240" t="s">
        <v>2258</v>
      </c>
    </row>
    <row r="294" s="2" customFormat="1" ht="16.5" customHeight="1">
      <c r="A294" s="41"/>
      <c r="B294" s="42"/>
      <c r="C294" s="229" t="s">
        <v>830</v>
      </c>
      <c r="D294" s="229" t="s">
        <v>154</v>
      </c>
      <c r="E294" s="230" t="s">
        <v>2259</v>
      </c>
      <c r="F294" s="231" t="s">
        <v>2260</v>
      </c>
      <c r="G294" s="232" t="s">
        <v>1764</v>
      </c>
      <c r="H294" s="233">
        <v>1</v>
      </c>
      <c r="I294" s="234"/>
      <c r="J294" s="235">
        <f>ROUND(I294*H294,2)</f>
        <v>0</v>
      </c>
      <c r="K294" s="231" t="s">
        <v>19</v>
      </c>
      <c r="L294" s="47"/>
      <c r="M294" s="236" t="s">
        <v>19</v>
      </c>
      <c r="N294" s="237" t="s">
        <v>47</v>
      </c>
      <c r="O294" s="87"/>
      <c r="P294" s="238">
        <f>O294*H294</f>
        <v>0</v>
      </c>
      <c r="Q294" s="238">
        <v>0</v>
      </c>
      <c r="R294" s="238">
        <f>Q294*H294</f>
        <v>0</v>
      </c>
      <c r="S294" s="238">
        <v>0</v>
      </c>
      <c r="T294" s="239">
        <f>S294*H294</f>
        <v>0</v>
      </c>
      <c r="U294" s="41"/>
      <c r="V294" s="41"/>
      <c r="W294" s="41"/>
      <c r="X294" s="41"/>
      <c r="Y294" s="41"/>
      <c r="Z294" s="41"/>
      <c r="AA294" s="41"/>
      <c r="AB294" s="41"/>
      <c r="AC294" s="41"/>
      <c r="AD294" s="41"/>
      <c r="AE294" s="41"/>
      <c r="AR294" s="240" t="s">
        <v>266</v>
      </c>
      <c r="AT294" s="240" t="s">
        <v>154</v>
      </c>
      <c r="AU294" s="240" t="s">
        <v>152</v>
      </c>
      <c r="AY294" s="20" t="s">
        <v>151</v>
      </c>
      <c r="BE294" s="241">
        <f>IF(N294="základní",J294,0)</f>
        <v>0</v>
      </c>
      <c r="BF294" s="241">
        <f>IF(N294="snížená",J294,0)</f>
        <v>0</v>
      </c>
      <c r="BG294" s="241">
        <f>IF(N294="zákl. přenesená",J294,0)</f>
        <v>0</v>
      </c>
      <c r="BH294" s="241">
        <f>IF(N294="sníž. přenesená",J294,0)</f>
        <v>0</v>
      </c>
      <c r="BI294" s="241">
        <f>IF(N294="nulová",J294,0)</f>
        <v>0</v>
      </c>
      <c r="BJ294" s="20" t="s">
        <v>83</v>
      </c>
      <c r="BK294" s="241">
        <f>ROUND(I294*H294,2)</f>
        <v>0</v>
      </c>
      <c r="BL294" s="20" t="s">
        <v>266</v>
      </c>
      <c r="BM294" s="240" t="s">
        <v>2261</v>
      </c>
    </row>
    <row r="295" s="2" customFormat="1" ht="24" customHeight="1">
      <c r="A295" s="41"/>
      <c r="B295" s="42"/>
      <c r="C295" s="229" t="s">
        <v>837</v>
      </c>
      <c r="D295" s="229" t="s">
        <v>154</v>
      </c>
      <c r="E295" s="230" t="s">
        <v>2262</v>
      </c>
      <c r="F295" s="231" t="s">
        <v>2263</v>
      </c>
      <c r="G295" s="232" t="s">
        <v>164</v>
      </c>
      <c r="H295" s="233">
        <v>1</v>
      </c>
      <c r="I295" s="234"/>
      <c r="J295" s="235">
        <f>ROUND(I295*H295,2)</f>
        <v>0</v>
      </c>
      <c r="K295" s="231" t="s">
        <v>165</v>
      </c>
      <c r="L295" s="47"/>
      <c r="M295" s="236" t="s">
        <v>19</v>
      </c>
      <c r="N295" s="237" t="s">
        <v>47</v>
      </c>
      <c r="O295" s="87"/>
      <c r="P295" s="238">
        <f>O295*H295</f>
        <v>0</v>
      </c>
      <c r="Q295" s="238">
        <v>0</v>
      </c>
      <c r="R295" s="238">
        <f>Q295*H295</f>
        <v>0</v>
      </c>
      <c r="S295" s="238">
        <v>0</v>
      </c>
      <c r="T295" s="239">
        <f>S295*H295</f>
        <v>0</v>
      </c>
      <c r="U295" s="41"/>
      <c r="V295" s="41"/>
      <c r="W295" s="41"/>
      <c r="X295" s="41"/>
      <c r="Y295" s="41"/>
      <c r="Z295" s="41"/>
      <c r="AA295" s="41"/>
      <c r="AB295" s="41"/>
      <c r="AC295" s="41"/>
      <c r="AD295" s="41"/>
      <c r="AE295" s="41"/>
      <c r="AR295" s="240" t="s">
        <v>266</v>
      </c>
      <c r="AT295" s="240" t="s">
        <v>154</v>
      </c>
      <c r="AU295" s="240" t="s">
        <v>152</v>
      </c>
      <c r="AY295" s="20" t="s">
        <v>151</v>
      </c>
      <c r="BE295" s="241">
        <f>IF(N295="základní",J295,0)</f>
        <v>0</v>
      </c>
      <c r="BF295" s="241">
        <f>IF(N295="snížená",J295,0)</f>
        <v>0</v>
      </c>
      <c r="BG295" s="241">
        <f>IF(N295="zákl. přenesená",J295,0)</f>
        <v>0</v>
      </c>
      <c r="BH295" s="241">
        <f>IF(N295="sníž. přenesená",J295,0)</f>
        <v>0</v>
      </c>
      <c r="BI295" s="241">
        <f>IF(N295="nulová",J295,0)</f>
        <v>0</v>
      </c>
      <c r="BJ295" s="20" t="s">
        <v>83</v>
      </c>
      <c r="BK295" s="241">
        <f>ROUND(I295*H295,2)</f>
        <v>0</v>
      </c>
      <c r="BL295" s="20" t="s">
        <v>266</v>
      </c>
      <c r="BM295" s="240" t="s">
        <v>2264</v>
      </c>
    </row>
    <row r="296" s="2" customFormat="1">
      <c r="A296" s="41"/>
      <c r="B296" s="42"/>
      <c r="C296" s="43"/>
      <c r="D296" s="244" t="s">
        <v>167</v>
      </c>
      <c r="E296" s="43"/>
      <c r="F296" s="254" t="s">
        <v>2265</v>
      </c>
      <c r="G296" s="43"/>
      <c r="H296" s="43"/>
      <c r="I296" s="149"/>
      <c r="J296" s="43"/>
      <c r="K296" s="43"/>
      <c r="L296" s="47"/>
      <c r="M296" s="255"/>
      <c r="N296" s="256"/>
      <c r="O296" s="87"/>
      <c r="P296" s="87"/>
      <c r="Q296" s="87"/>
      <c r="R296" s="87"/>
      <c r="S296" s="87"/>
      <c r="T296" s="88"/>
      <c r="U296" s="41"/>
      <c r="V296" s="41"/>
      <c r="W296" s="41"/>
      <c r="X296" s="41"/>
      <c r="Y296" s="41"/>
      <c r="Z296" s="41"/>
      <c r="AA296" s="41"/>
      <c r="AB296" s="41"/>
      <c r="AC296" s="41"/>
      <c r="AD296" s="41"/>
      <c r="AE296" s="41"/>
      <c r="AT296" s="20" t="s">
        <v>167</v>
      </c>
      <c r="AU296" s="20" t="s">
        <v>152</v>
      </c>
    </row>
    <row r="297" s="2" customFormat="1" ht="16.5" customHeight="1">
      <c r="A297" s="41"/>
      <c r="B297" s="42"/>
      <c r="C297" s="229" t="s">
        <v>848</v>
      </c>
      <c r="D297" s="229" t="s">
        <v>154</v>
      </c>
      <c r="E297" s="230" t="s">
        <v>2266</v>
      </c>
      <c r="F297" s="231" t="s">
        <v>2267</v>
      </c>
      <c r="G297" s="232" t="s">
        <v>164</v>
      </c>
      <c r="H297" s="233">
        <v>3</v>
      </c>
      <c r="I297" s="234"/>
      <c r="J297" s="235">
        <f>ROUND(I297*H297,2)</f>
        <v>0</v>
      </c>
      <c r="K297" s="231" t="s">
        <v>165</v>
      </c>
      <c r="L297" s="47"/>
      <c r="M297" s="236" t="s">
        <v>19</v>
      </c>
      <c r="N297" s="237" t="s">
        <v>47</v>
      </c>
      <c r="O297" s="87"/>
      <c r="P297" s="238">
        <f>O297*H297</f>
        <v>0</v>
      </c>
      <c r="Q297" s="238">
        <v>0</v>
      </c>
      <c r="R297" s="238">
        <f>Q297*H297</f>
        <v>0</v>
      </c>
      <c r="S297" s="238">
        <v>0</v>
      </c>
      <c r="T297" s="239">
        <f>S297*H297</f>
        <v>0</v>
      </c>
      <c r="U297" s="41"/>
      <c r="V297" s="41"/>
      <c r="W297" s="41"/>
      <c r="X297" s="41"/>
      <c r="Y297" s="41"/>
      <c r="Z297" s="41"/>
      <c r="AA297" s="41"/>
      <c r="AB297" s="41"/>
      <c r="AC297" s="41"/>
      <c r="AD297" s="41"/>
      <c r="AE297" s="41"/>
      <c r="AR297" s="240" t="s">
        <v>266</v>
      </c>
      <c r="AT297" s="240" t="s">
        <v>154</v>
      </c>
      <c r="AU297" s="240" t="s">
        <v>152</v>
      </c>
      <c r="AY297" s="20" t="s">
        <v>151</v>
      </c>
      <c r="BE297" s="241">
        <f>IF(N297="základní",J297,0)</f>
        <v>0</v>
      </c>
      <c r="BF297" s="241">
        <f>IF(N297="snížená",J297,0)</f>
        <v>0</v>
      </c>
      <c r="BG297" s="241">
        <f>IF(N297="zákl. přenesená",J297,0)</f>
        <v>0</v>
      </c>
      <c r="BH297" s="241">
        <f>IF(N297="sníž. přenesená",J297,0)</f>
        <v>0</v>
      </c>
      <c r="BI297" s="241">
        <f>IF(N297="nulová",J297,0)</f>
        <v>0</v>
      </c>
      <c r="BJ297" s="20" t="s">
        <v>83</v>
      </c>
      <c r="BK297" s="241">
        <f>ROUND(I297*H297,2)</f>
        <v>0</v>
      </c>
      <c r="BL297" s="20" t="s">
        <v>266</v>
      </c>
      <c r="BM297" s="240" t="s">
        <v>2268</v>
      </c>
    </row>
    <row r="298" s="13" customFormat="1">
      <c r="A298" s="13"/>
      <c r="B298" s="242"/>
      <c r="C298" s="243"/>
      <c r="D298" s="244" t="s">
        <v>160</v>
      </c>
      <c r="E298" s="245" t="s">
        <v>19</v>
      </c>
      <c r="F298" s="246" t="s">
        <v>2269</v>
      </c>
      <c r="G298" s="243"/>
      <c r="H298" s="247">
        <v>3</v>
      </c>
      <c r="I298" s="248"/>
      <c r="J298" s="243"/>
      <c r="K298" s="243"/>
      <c r="L298" s="249"/>
      <c r="M298" s="250"/>
      <c r="N298" s="251"/>
      <c r="O298" s="251"/>
      <c r="P298" s="251"/>
      <c r="Q298" s="251"/>
      <c r="R298" s="251"/>
      <c r="S298" s="251"/>
      <c r="T298" s="252"/>
      <c r="U298" s="13"/>
      <c r="V298" s="13"/>
      <c r="W298" s="13"/>
      <c r="X298" s="13"/>
      <c r="Y298" s="13"/>
      <c r="Z298" s="13"/>
      <c r="AA298" s="13"/>
      <c r="AB298" s="13"/>
      <c r="AC298" s="13"/>
      <c r="AD298" s="13"/>
      <c r="AE298" s="13"/>
      <c r="AT298" s="253" t="s">
        <v>160</v>
      </c>
      <c r="AU298" s="253" t="s">
        <v>152</v>
      </c>
      <c r="AV298" s="13" t="s">
        <v>86</v>
      </c>
      <c r="AW298" s="13" t="s">
        <v>37</v>
      </c>
      <c r="AX298" s="13" t="s">
        <v>83</v>
      </c>
      <c r="AY298" s="253" t="s">
        <v>151</v>
      </c>
    </row>
    <row r="299" s="2" customFormat="1" ht="24" customHeight="1">
      <c r="A299" s="41"/>
      <c r="B299" s="42"/>
      <c r="C299" s="229" t="s">
        <v>853</v>
      </c>
      <c r="D299" s="229" t="s">
        <v>154</v>
      </c>
      <c r="E299" s="230" t="s">
        <v>2270</v>
      </c>
      <c r="F299" s="231" t="s">
        <v>2271</v>
      </c>
      <c r="G299" s="232" t="s">
        <v>180</v>
      </c>
      <c r="H299" s="233">
        <v>0.94999999999999996</v>
      </c>
      <c r="I299" s="234"/>
      <c r="J299" s="235">
        <f>ROUND(I299*H299,2)</f>
        <v>0</v>
      </c>
      <c r="K299" s="231" t="s">
        <v>165</v>
      </c>
      <c r="L299" s="47"/>
      <c r="M299" s="236" t="s">
        <v>19</v>
      </c>
      <c r="N299" s="237" t="s">
        <v>47</v>
      </c>
      <c r="O299" s="87"/>
      <c r="P299" s="238">
        <f>O299*H299</f>
        <v>0</v>
      </c>
      <c r="Q299" s="238">
        <v>0</v>
      </c>
      <c r="R299" s="238">
        <f>Q299*H299</f>
        <v>0</v>
      </c>
      <c r="S299" s="238">
        <v>0</v>
      </c>
      <c r="T299" s="239">
        <f>S299*H299</f>
        <v>0</v>
      </c>
      <c r="U299" s="41"/>
      <c r="V299" s="41"/>
      <c r="W299" s="41"/>
      <c r="X299" s="41"/>
      <c r="Y299" s="41"/>
      <c r="Z299" s="41"/>
      <c r="AA299" s="41"/>
      <c r="AB299" s="41"/>
      <c r="AC299" s="41"/>
      <c r="AD299" s="41"/>
      <c r="AE299" s="41"/>
      <c r="AR299" s="240" t="s">
        <v>266</v>
      </c>
      <c r="AT299" s="240" t="s">
        <v>154</v>
      </c>
      <c r="AU299" s="240" t="s">
        <v>152</v>
      </c>
      <c r="AY299" s="20" t="s">
        <v>151</v>
      </c>
      <c r="BE299" s="241">
        <f>IF(N299="základní",J299,0)</f>
        <v>0</v>
      </c>
      <c r="BF299" s="241">
        <f>IF(N299="snížená",J299,0)</f>
        <v>0</v>
      </c>
      <c r="BG299" s="241">
        <f>IF(N299="zákl. přenesená",J299,0)</f>
        <v>0</v>
      </c>
      <c r="BH299" s="241">
        <f>IF(N299="sníž. přenesená",J299,0)</f>
        <v>0</v>
      </c>
      <c r="BI299" s="241">
        <f>IF(N299="nulová",J299,0)</f>
        <v>0</v>
      </c>
      <c r="BJ299" s="20" t="s">
        <v>83</v>
      </c>
      <c r="BK299" s="241">
        <f>ROUND(I299*H299,2)</f>
        <v>0</v>
      </c>
      <c r="BL299" s="20" t="s">
        <v>266</v>
      </c>
      <c r="BM299" s="240" t="s">
        <v>2272</v>
      </c>
    </row>
    <row r="300" s="2" customFormat="1">
      <c r="A300" s="41"/>
      <c r="B300" s="42"/>
      <c r="C300" s="43"/>
      <c r="D300" s="244" t="s">
        <v>167</v>
      </c>
      <c r="E300" s="43"/>
      <c r="F300" s="254" t="s">
        <v>557</v>
      </c>
      <c r="G300" s="43"/>
      <c r="H300" s="43"/>
      <c r="I300" s="149"/>
      <c r="J300" s="43"/>
      <c r="K300" s="43"/>
      <c r="L300" s="47"/>
      <c r="M300" s="255"/>
      <c r="N300" s="256"/>
      <c r="O300" s="87"/>
      <c r="P300" s="87"/>
      <c r="Q300" s="87"/>
      <c r="R300" s="87"/>
      <c r="S300" s="87"/>
      <c r="T300" s="88"/>
      <c r="U300" s="41"/>
      <c r="V300" s="41"/>
      <c r="W300" s="41"/>
      <c r="X300" s="41"/>
      <c r="Y300" s="41"/>
      <c r="Z300" s="41"/>
      <c r="AA300" s="41"/>
      <c r="AB300" s="41"/>
      <c r="AC300" s="41"/>
      <c r="AD300" s="41"/>
      <c r="AE300" s="41"/>
      <c r="AT300" s="20" t="s">
        <v>167</v>
      </c>
      <c r="AU300" s="20" t="s">
        <v>152</v>
      </c>
    </row>
    <row r="301" s="2" customFormat="1" ht="24" customHeight="1">
      <c r="A301" s="41"/>
      <c r="B301" s="42"/>
      <c r="C301" s="229" t="s">
        <v>857</v>
      </c>
      <c r="D301" s="229" t="s">
        <v>154</v>
      </c>
      <c r="E301" s="230" t="s">
        <v>565</v>
      </c>
      <c r="F301" s="231" t="s">
        <v>566</v>
      </c>
      <c r="G301" s="232" t="s">
        <v>180</v>
      </c>
      <c r="H301" s="233">
        <v>20.899999999999999</v>
      </c>
      <c r="I301" s="234"/>
      <c r="J301" s="235">
        <f>ROUND(I301*H301,2)</f>
        <v>0</v>
      </c>
      <c r="K301" s="231" t="s">
        <v>165</v>
      </c>
      <c r="L301" s="47"/>
      <c r="M301" s="236" t="s">
        <v>19</v>
      </c>
      <c r="N301" s="237" t="s">
        <v>47</v>
      </c>
      <c r="O301" s="87"/>
      <c r="P301" s="238">
        <f>O301*H301</f>
        <v>0</v>
      </c>
      <c r="Q301" s="238">
        <v>0</v>
      </c>
      <c r="R301" s="238">
        <f>Q301*H301</f>
        <v>0</v>
      </c>
      <c r="S301" s="238">
        <v>0</v>
      </c>
      <c r="T301" s="239">
        <f>S301*H301</f>
        <v>0</v>
      </c>
      <c r="U301" s="41"/>
      <c r="V301" s="41"/>
      <c r="W301" s="41"/>
      <c r="X301" s="41"/>
      <c r="Y301" s="41"/>
      <c r="Z301" s="41"/>
      <c r="AA301" s="41"/>
      <c r="AB301" s="41"/>
      <c r="AC301" s="41"/>
      <c r="AD301" s="41"/>
      <c r="AE301" s="41"/>
      <c r="AR301" s="240" t="s">
        <v>266</v>
      </c>
      <c r="AT301" s="240" t="s">
        <v>154</v>
      </c>
      <c r="AU301" s="240" t="s">
        <v>152</v>
      </c>
      <c r="AY301" s="20" t="s">
        <v>151</v>
      </c>
      <c r="BE301" s="241">
        <f>IF(N301="základní",J301,0)</f>
        <v>0</v>
      </c>
      <c r="BF301" s="241">
        <f>IF(N301="snížená",J301,0)</f>
        <v>0</v>
      </c>
      <c r="BG301" s="241">
        <f>IF(N301="zákl. přenesená",J301,0)</f>
        <v>0</v>
      </c>
      <c r="BH301" s="241">
        <f>IF(N301="sníž. přenesená",J301,0)</f>
        <v>0</v>
      </c>
      <c r="BI301" s="241">
        <f>IF(N301="nulová",J301,0)</f>
        <v>0</v>
      </c>
      <c r="BJ301" s="20" t="s">
        <v>83</v>
      </c>
      <c r="BK301" s="241">
        <f>ROUND(I301*H301,2)</f>
        <v>0</v>
      </c>
      <c r="BL301" s="20" t="s">
        <v>266</v>
      </c>
      <c r="BM301" s="240" t="s">
        <v>2273</v>
      </c>
    </row>
    <row r="302" s="2" customFormat="1">
      <c r="A302" s="41"/>
      <c r="B302" s="42"/>
      <c r="C302" s="43"/>
      <c r="D302" s="244" t="s">
        <v>167</v>
      </c>
      <c r="E302" s="43"/>
      <c r="F302" s="254" t="s">
        <v>563</v>
      </c>
      <c r="G302" s="43"/>
      <c r="H302" s="43"/>
      <c r="I302" s="149"/>
      <c r="J302" s="43"/>
      <c r="K302" s="43"/>
      <c r="L302" s="47"/>
      <c r="M302" s="255"/>
      <c r="N302" s="256"/>
      <c r="O302" s="87"/>
      <c r="P302" s="87"/>
      <c r="Q302" s="87"/>
      <c r="R302" s="87"/>
      <c r="S302" s="87"/>
      <c r="T302" s="88"/>
      <c r="U302" s="41"/>
      <c r="V302" s="41"/>
      <c r="W302" s="41"/>
      <c r="X302" s="41"/>
      <c r="Y302" s="41"/>
      <c r="Z302" s="41"/>
      <c r="AA302" s="41"/>
      <c r="AB302" s="41"/>
      <c r="AC302" s="41"/>
      <c r="AD302" s="41"/>
      <c r="AE302" s="41"/>
      <c r="AT302" s="20" t="s">
        <v>167</v>
      </c>
      <c r="AU302" s="20" t="s">
        <v>152</v>
      </c>
    </row>
    <row r="303" s="13" customFormat="1">
      <c r="A303" s="13"/>
      <c r="B303" s="242"/>
      <c r="C303" s="243"/>
      <c r="D303" s="244" t="s">
        <v>160</v>
      </c>
      <c r="E303" s="245" t="s">
        <v>19</v>
      </c>
      <c r="F303" s="246" t="s">
        <v>2274</v>
      </c>
      <c r="G303" s="243"/>
      <c r="H303" s="247">
        <v>20.899999999999999</v>
      </c>
      <c r="I303" s="248"/>
      <c r="J303" s="243"/>
      <c r="K303" s="243"/>
      <c r="L303" s="249"/>
      <c r="M303" s="250"/>
      <c r="N303" s="251"/>
      <c r="O303" s="251"/>
      <c r="P303" s="251"/>
      <c r="Q303" s="251"/>
      <c r="R303" s="251"/>
      <c r="S303" s="251"/>
      <c r="T303" s="252"/>
      <c r="U303" s="13"/>
      <c r="V303" s="13"/>
      <c r="W303" s="13"/>
      <c r="X303" s="13"/>
      <c r="Y303" s="13"/>
      <c r="Z303" s="13"/>
      <c r="AA303" s="13"/>
      <c r="AB303" s="13"/>
      <c r="AC303" s="13"/>
      <c r="AD303" s="13"/>
      <c r="AE303" s="13"/>
      <c r="AT303" s="253" t="s">
        <v>160</v>
      </c>
      <c r="AU303" s="253" t="s">
        <v>152</v>
      </c>
      <c r="AV303" s="13" t="s">
        <v>86</v>
      </c>
      <c r="AW303" s="13" t="s">
        <v>37</v>
      </c>
      <c r="AX303" s="13" t="s">
        <v>83</v>
      </c>
      <c r="AY303" s="253" t="s">
        <v>151</v>
      </c>
    </row>
    <row r="304" s="2" customFormat="1" ht="16.5" customHeight="1">
      <c r="A304" s="41"/>
      <c r="B304" s="42"/>
      <c r="C304" s="229" t="s">
        <v>865</v>
      </c>
      <c r="D304" s="229" t="s">
        <v>154</v>
      </c>
      <c r="E304" s="230" t="s">
        <v>1156</v>
      </c>
      <c r="F304" s="231" t="s">
        <v>1157</v>
      </c>
      <c r="G304" s="232" t="s">
        <v>180</v>
      </c>
      <c r="H304" s="233">
        <v>0.94999999999999996</v>
      </c>
      <c r="I304" s="234"/>
      <c r="J304" s="235">
        <f>ROUND(I304*H304,2)</f>
        <v>0</v>
      </c>
      <c r="K304" s="231" t="s">
        <v>165</v>
      </c>
      <c r="L304" s="47"/>
      <c r="M304" s="236" t="s">
        <v>19</v>
      </c>
      <c r="N304" s="237" t="s">
        <v>47</v>
      </c>
      <c r="O304" s="87"/>
      <c r="P304" s="238">
        <f>O304*H304</f>
        <v>0</v>
      </c>
      <c r="Q304" s="238">
        <v>0</v>
      </c>
      <c r="R304" s="238">
        <f>Q304*H304</f>
        <v>0</v>
      </c>
      <c r="S304" s="238">
        <v>0</v>
      </c>
      <c r="T304" s="239">
        <f>S304*H304</f>
        <v>0</v>
      </c>
      <c r="U304" s="41"/>
      <c r="V304" s="41"/>
      <c r="W304" s="41"/>
      <c r="X304" s="41"/>
      <c r="Y304" s="41"/>
      <c r="Z304" s="41"/>
      <c r="AA304" s="41"/>
      <c r="AB304" s="41"/>
      <c r="AC304" s="41"/>
      <c r="AD304" s="41"/>
      <c r="AE304" s="41"/>
      <c r="AR304" s="240" t="s">
        <v>266</v>
      </c>
      <c r="AT304" s="240" t="s">
        <v>154</v>
      </c>
      <c r="AU304" s="240" t="s">
        <v>152</v>
      </c>
      <c r="AY304" s="20" t="s">
        <v>151</v>
      </c>
      <c r="BE304" s="241">
        <f>IF(N304="základní",J304,0)</f>
        <v>0</v>
      </c>
      <c r="BF304" s="241">
        <f>IF(N304="snížená",J304,0)</f>
        <v>0</v>
      </c>
      <c r="BG304" s="241">
        <f>IF(N304="zákl. přenesená",J304,0)</f>
        <v>0</v>
      </c>
      <c r="BH304" s="241">
        <f>IF(N304="sníž. přenesená",J304,0)</f>
        <v>0</v>
      </c>
      <c r="BI304" s="241">
        <f>IF(N304="nulová",J304,0)</f>
        <v>0</v>
      </c>
      <c r="BJ304" s="20" t="s">
        <v>83</v>
      </c>
      <c r="BK304" s="241">
        <f>ROUND(I304*H304,2)</f>
        <v>0</v>
      </c>
      <c r="BL304" s="20" t="s">
        <v>266</v>
      </c>
      <c r="BM304" s="240" t="s">
        <v>2275</v>
      </c>
    </row>
    <row r="305" s="2" customFormat="1">
      <c r="A305" s="41"/>
      <c r="B305" s="42"/>
      <c r="C305" s="43"/>
      <c r="D305" s="244" t="s">
        <v>167</v>
      </c>
      <c r="E305" s="43"/>
      <c r="F305" s="254" t="s">
        <v>1159</v>
      </c>
      <c r="G305" s="43"/>
      <c r="H305" s="43"/>
      <c r="I305" s="149"/>
      <c r="J305" s="43"/>
      <c r="K305" s="43"/>
      <c r="L305" s="47"/>
      <c r="M305" s="255"/>
      <c r="N305" s="256"/>
      <c r="O305" s="87"/>
      <c r="P305" s="87"/>
      <c r="Q305" s="87"/>
      <c r="R305" s="87"/>
      <c r="S305" s="87"/>
      <c r="T305" s="88"/>
      <c r="U305" s="41"/>
      <c r="V305" s="41"/>
      <c r="W305" s="41"/>
      <c r="X305" s="41"/>
      <c r="Y305" s="41"/>
      <c r="Z305" s="41"/>
      <c r="AA305" s="41"/>
      <c r="AB305" s="41"/>
      <c r="AC305" s="41"/>
      <c r="AD305" s="41"/>
      <c r="AE305" s="41"/>
      <c r="AT305" s="20" t="s">
        <v>167</v>
      </c>
      <c r="AU305" s="20" t="s">
        <v>152</v>
      </c>
    </row>
    <row r="306" s="2" customFormat="1" ht="24" customHeight="1">
      <c r="A306" s="41"/>
      <c r="B306" s="42"/>
      <c r="C306" s="229" t="s">
        <v>870</v>
      </c>
      <c r="D306" s="229" t="s">
        <v>154</v>
      </c>
      <c r="E306" s="230" t="s">
        <v>570</v>
      </c>
      <c r="F306" s="231" t="s">
        <v>571</v>
      </c>
      <c r="G306" s="232" t="s">
        <v>180</v>
      </c>
      <c r="H306" s="233">
        <v>0.94999999999999996</v>
      </c>
      <c r="I306" s="234"/>
      <c r="J306" s="235">
        <f>ROUND(I306*H306,2)</f>
        <v>0</v>
      </c>
      <c r="K306" s="231" t="s">
        <v>165</v>
      </c>
      <c r="L306" s="47"/>
      <c r="M306" s="236" t="s">
        <v>19</v>
      </c>
      <c r="N306" s="237" t="s">
        <v>47</v>
      </c>
      <c r="O306" s="87"/>
      <c r="P306" s="238">
        <f>O306*H306</f>
        <v>0</v>
      </c>
      <c r="Q306" s="238">
        <v>0</v>
      </c>
      <c r="R306" s="238">
        <f>Q306*H306</f>
        <v>0</v>
      </c>
      <c r="S306" s="238">
        <v>0</v>
      </c>
      <c r="T306" s="239">
        <f>S306*H306</f>
        <v>0</v>
      </c>
      <c r="U306" s="41"/>
      <c r="V306" s="41"/>
      <c r="W306" s="41"/>
      <c r="X306" s="41"/>
      <c r="Y306" s="41"/>
      <c r="Z306" s="41"/>
      <c r="AA306" s="41"/>
      <c r="AB306" s="41"/>
      <c r="AC306" s="41"/>
      <c r="AD306" s="41"/>
      <c r="AE306" s="41"/>
      <c r="AR306" s="240" t="s">
        <v>266</v>
      </c>
      <c r="AT306" s="240" t="s">
        <v>154</v>
      </c>
      <c r="AU306" s="240" t="s">
        <v>152</v>
      </c>
      <c r="AY306" s="20" t="s">
        <v>151</v>
      </c>
      <c r="BE306" s="241">
        <f>IF(N306="základní",J306,0)</f>
        <v>0</v>
      </c>
      <c r="BF306" s="241">
        <f>IF(N306="snížená",J306,0)</f>
        <v>0</v>
      </c>
      <c r="BG306" s="241">
        <f>IF(N306="zákl. přenesená",J306,0)</f>
        <v>0</v>
      </c>
      <c r="BH306" s="241">
        <f>IF(N306="sníž. přenesená",J306,0)</f>
        <v>0</v>
      </c>
      <c r="BI306" s="241">
        <f>IF(N306="nulová",J306,0)</f>
        <v>0</v>
      </c>
      <c r="BJ306" s="20" t="s">
        <v>83</v>
      </c>
      <c r="BK306" s="241">
        <f>ROUND(I306*H306,2)</f>
        <v>0</v>
      </c>
      <c r="BL306" s="20" t="s">
        <v>266</v>
      </c>
      <c r="BM306" s="240" t="s">
        <v>2276</v>
      </c>
    </row>
    <row r="307" s="2" customFormat="1">
      <c r="A307" s="41"/>
      <c r="B307" s="42"/>
      <c r="C307" s="43"/>
      <c r="D307" s="244" t="s">
        <v>167</v>
      </c>
      <c r="E307" s="43"/>
      <c r="F307" s="254" t="s">
        <v>573</v>
      </c>
      <c r="G307" s="43"/>
      <c r="H307" s="43"/>
      <c r="I307" s="149"/>
      <c r="J307" s="43"/>
      <c r="K307" s="43"/>
      <c r="L307" s="47"/>
      <c r="M307" s="255"/>
      <c r="N307" s="256"/>
      <c r="O307" s="87"/>
      <c r="P307" s="87"/>
      <c r="Q307" s="87"/>
      <c r="R307" s="87"/>
      <c r="S307" s="87"/>
      <c r="T307" s="88"/>
      <c r="U307" s="41"/>
      <c r="V307" s="41"/>
      <c r="W307" s="41"/>
      <c r="X307" s="41"/>
      <c r="Y307" s="41"/>
      <c r="Z307" s="41"/>
      <c r="AA307" s="41"/>
      <c r="AB307" s="41"/>
      <c r="AC307" s="41"/>
      <c r="AD307" s="41"/>
      <c r="AE307" s="41"/>
      <c r="AT307" s="20" t="s">
        <v>167</v>
      </c>
      <c r="AU307" s="20" t="s">
        <v>152</v>
      </c>
    </row>
    <row r="308" s="12" customFormat="1" ht="20.88" customHeight="1">
      <c r="A308" s="12"/>
      <c r="B308" s="213"/>
      <c r="C308" s="214"/>
      <c r="D308" s="215" t="s">
        <v>75</v>
      </c>
      <c r="E308" s="227" t="s">
        <v>75</v>
      </c>
      <c r="F308" s="227" t="s">
        <v>2277</v>
      </c>
      <c r="G308" s="214"/>
      <c r="H308" s="214"/>
      <c r="I308" s="217"/>
      <c r="J308" s="228">
        <f>BK308</f>
        <v>0</v>
      </c>
      <c r="K308" s="214"/>
      <c r="L308" s="219"/>
      <c r="M308" s="220"/>
      <c r="N308" s="221"/>
      <c r="O308" s="221"/>
      <c r="P308" s="222">
        <f>P309+P318+P349+P378</f>
        <v>0</v>
      </c>
      <c r="Q308" s="221"/>
      <c r="R308" s="222">
        <f>R309+R318+R349+R378</f>
        <v>0</v>
      </c>
      <c r="S308" s="221"/>
      <c r="T308" s="223">
        <f>T309+T318+T349+T378</f>
        <v>0</v>
      </c>
      <c r="U308" s="12"/>
      <c r="V308" s="12"/>
      <c r="W308" s="12"/>
      <c r="X308" s="12"/>
      <c r="Y308" s="12"/>
      <c r="Z308" s="12"/>
      <c r="AA308" s="12"/>
      <c r="AB308" s="12"/>
      <c r="AC308" s="12"/>
      <c r="AD308" s="12"/>
      <c r="AE308" s="12"/>
      <c r="AR308" s="224" t="s">
        <v>83</v>
      </c>
      <c r="AT308" s="225" t="s">
        <v>75</v>
      </c>
      <c r="AU308" s="225" t="s">
        <v>86</v>
      </c>
      <c r="AY308" s="224" t="s">
        <v>151</v>
      </c>
      <c r="BK308" s="226">
        <f>BK309+BK318+BK349+BK378</f>
        <v>0</v>
      </c>
    </row>
    <row r="309" s="17" customFormat="1" ht="20.88" customHeight="1">
      <c r="A309" s="17"/>
      <c r="B309" s="310"/>
      <c r="C309" s="311"/>
      <c r="D309" s="312" t="s">
        <v>75</v>
      </c>
      <c r="E309" s="312" t="s">
        <v>2278</v>
      </c>
      <c r="F309" s="312" t="s">
        <v>2279</v>
      </c>
      <c r="G309" s="311"/>
      <c r="H309" s="311"/>
      <c r="I309" s="313"/>
      <c r="J309" s="314">
        <f>BK309</f>
        <v>0</v>
      </c>
      <c r="K309" s="311"/>
      <c r="L309" s="315"/>
      <c r="M309" s="316"/>
      <c r="N309" s="317"/>
      <c r="O309" s="317"/>
      <c r="P309" s="318">
        <f>SUM(P310:P317)</f>
        <v>0</v>
      </c>
      <c r="Q309" s="317"/>
      <c r="R309" s="318">
        <f>SUM(R310:R317)</f>
        <v>0</v>
      </c>
      <c r="S309" s="317"/>
      <c r="T309" s="319">
        <f>SUM(T310:T317)</f>
        <v>0</v>
      </c>
      <c r="U309" s="17"/>
      <c r="V309" s="17"/>
      <c r="W309" s="17"/>
      <c r="X309" s="17"/>
      <c r="Y309" s="17"/>
      <c r="Z309" s="17"/>
      <c r="AA309" s="17"/>
      <c r="AB309" s="17"/>
      <c r="AC309" s="17"/>
      <c r="AD309" s="17"/>
      <c r="AE309" s="17"/>
      <c r="AR309" s="320" t="s">
        <v>83</v>
      </c>
      <c r="AT309" s="321" t="s">
        <v>75</v>
      </c>
      <c r="AU309" s="321" t="s">
        <v>152</v>
      </c>
      <c r="AY309" s="320" t="s">
        <v>151</v>
      </c>
      <c r="BK309" s="322">
        <f>SUM(BK310:BK317)</f>
        <v>0</v>
      </c>
    </row>
    <row r="310" s="2" customFormat="1" ht="16.5" customHeight="1">
      <c r="A310" s="41"/>
      <c r="B310" s="42"/>
      <c r="C310" s="278" t="s">
        <v>875</v>
      </c>
      <c r="D310" s="278" t="s">
        <v>186</v>
      </c>
      <c r="E310" s="279" t="s">
        <v>2280</v>
      </c>
      <c r="F310" s="280" t="s">
        <v>2281</v>
      </c>
      <c r="G310" s="281" t="s">
        <v>1764</v>
      </c>
      <c r="H310" s="282">
        <v>1</v>
      </c>
      <c r="I310" s="283"/>
      <c r="J310" s="284">
        <f>ROUND(I310*H310,2)</f>
        <v>0</v>
      </c>
      <c r="K310" s="280" t="s">
        <v>19</v>
      </c>
      <c r="L310" s="285"/>
      <c r="M310" s="286" t="s">
        <v>19</v>
      </c>
      <c r="N310" s="287" t="s">
        <v>47</v>
      </c>
      <c r="O310" s="87"/>
      <c r="P310" s="238">
        <f>O310*H310</f>
        <v>0</v>
      </c>
      <c r="Q310" s="238">
        <v>0</v>
      </c>
      <c r="R310" s="238">
        <f>Q310*H310</f>
        <v>0</v>
      </c>
      <c r="S310" s="238">
        <v>0</v>
      </c>
      <c r="T310" s="239">
        <f>S310*H310</f>
        <v>0</v>
      </c>
      <c r="U310" s="41"/>
      <c r="V310" s="41"/>
      <c r="W310" s="41"/>
      <c r="X310" s="41"/>
      <c r="Y310" s="41"/>
      <c r="Z310" s="41"/>
      <c r="AA310" s="41"/>
      <c r="AB310" s="41"/>
      <c r="AC310" s="41"/>
      <c r="AD310" s="41"/>
      <c r="AE310" s="41"/>
      <c r="AR310" s="240" t="s">
        <v>394</v>
      </c>
      <c r="AT310" s="240" t="s">
        <v>186</v>
      </c>
      <c r="AU310" s="240" t="s">
        <v>158</v>
      </c>
      <c r="AY310" s="20" t="s">
        <v>151</v>
      </c>
      <c r="BE310" s="241">
        <f>IF(N310="základní",J310,0)</f>
        <v>0</v>
      </c>
      <c r="BF310" s="241">
        <f>IF(N310="snížená",J310,0)</f>
        <v>0</v>
      </c>
      <c r="BG310" s="241">
        <f>IF(N310="zákl. přenesená",J310,0)</f>
        <v>0</v>
      </c>
      <c r="BH310" s="241">
        <f>IF(N310="sníž. přenesená",J310,0)</f>
        <v>0</v>
      </c>
      <c r="BI310" s="241">
        <f>IF(N310="nulová",J310,0)</f>
        <v>0</v>
      </c>
      <c r="BJ310" s="20" t="s">
        <v>83</v>
      </c>
      <c r="BK310" s="241">
        <f>ROUND(I310*H310,2)</f>
        <v>0</v>
      </c>
      <c r="BL310" s="20" t="s">
        <v>266</v>
      </c>
      <c r="BM310" s="240" t="s">
        <v>2282</v>
      </c>
    </row>
    <row r="311" s="13" customFormat="1">
      <c r="A311" s="13"/>
      <c r="B311" s="242"/>
      <c r="C311" s="243"/>
      <c r="D311" s="244" t="s">
        <v>160</v>
      </c>
      <c r="E311" s="245" t="s">
        <v>19</v>
      </c>
      <c r="F311" s="246" t="s">
        <v>2283</v>
      </c>
      <c r="G311" s="243"/>
      <c r="H311" s="247">
        <v>1</v>
      </c>
      <c r="I311" s="248"/>
      <c r="J311" s="243"/>
      <c r="K311" s="243"/>
      <c r="L311" s="249"/>
      <c r="M311" s="250"/>
      <c r="N311" s="251"/>
      <c r="O311" s="251"/>
      <c r="P311" s="251"/>
      <c r="Q311" s="251"/>
      <c r="R311" s="251"/>
      <c r="S311" s="251"/>
      <c r="T311" s="252"/>
      <c r="U311" s="13"/>
      <c r="V311" s="13"/>
      <c r="W311" s="13"/>
      <c r="X311" s="13"/>
      <c r="Y311" s="13"/>
      <c r="Z311" s="13"/>
      <c r="AA311" s="13"/>
      <c r="AB311" s="13"/>
      <c r="AC311" s="13"/>
      <c r="AD311" s="13"/>
      <c r="AE311" s="13"/>
      <c r="AT311" s="253" t="s">
        <v>160</v>
      </c>
      <c r="AU311" s="253" t="s">
        <v>158</v>
      </c>
      <c r="AV311" s="13" t="s">
        <v>86</v>
      </c>
      <c r="AW311" s="13" t="s">
        <v>37</v>
      </c>
      <c r="AX311" s="13" t="s">
        <v>83</v>
      </c>
      <c r="AY311" s="253" t="s">
        <v>151</v>
      </c>
    </row>
    <row r="312" s="2" customFormat="1" ht="16.5" customHeight="1">
      <c r="A312" s="41"/>
      <c r="B312" s="42"/>
      <c r="C312" s="278" t="s">
        <v>880</v>
      </c>
      <c r="D312" s="278" t="s">
        <v>186</v>
      </c>
      <c r="E312" s="279" t="s">
        <v>2284</v>
      </c>
      <c r="F312" s="280" t="s">
        <v>2285</v>
      </c>
      <c r="G312" s="281" t="s">
        <v>1764</v>
      </c>
      <c r="H312" s="282">
        <v>1</v>
      </c>
      <c r="I312" s="283"/>
      <c r="J312" s="284">
        <f>ROUND(I312*H312,2)</f>
        <v>0</v>
      </c>
      <c r="K312" s="280" t="s">
        <v>19</v>
      </c>
      <c r="L312" s="285"/>
      <c r="M312" s="286" t="s">
        <v>19</v>
      </c>
      <c r="N312" s="287" t="s">
        <v>47</v>
      </c>
      <c r="O312" s="87"/>
      <c r="P312" s="238">
        <f>O312*H312</f>
        <v>0</v>
      </c>
      <c r="Q312" s="238">
        <v>0</v>
      </c>
      <c r="R312" s="238">
        <f>Q312*H312</f>
        <v>0</v>
      </c>
      <c r="S312" s="238">
        <v>0</v>
      </c>
      <c r="T312" s="239">
        <f>S312*H312</f>
        <v>0</v>
      </c>
      <c r="U312" s="41"/>
      <c r="V312" s="41"/>
      <c r="W312" s="41"/>
      <c r="X312" s="41"/>
      <c r="Y312" s="41"/>
      <c r="Z312" s="41"/>
      <c r="AA312" s="41"/>
      <c r="AB312" s="41"/>
      <c r="AC312" s="41"/>
      <c r="AD312" s="41"/>
      <c r="AE312" s="41"/>
      <c r="AR312" s="240" t="s">
        <v>394</v>
      </c>
      <c r="AT312" s="240" t="s">
        <v>186</v>
      </c>
      <c r="AU312" s="240" t="s">
        <v>158</v>
      </c>
      <c r="AY312" s="20" t="s">
        <v>151</v>
      </c>
      <c r="BE312" s="241">
        <f>IF(N312="základní",J312,0)</f>
        <v>0</v>
      </c>
      <c r="BF312" s="241">
        <f>IF(N312="snížená",J312,0)</f>
        <v>0</v>
      </c>
      <c r="BG312" s="241">
        <f>IF(N312="zákl. přenesená",J312,0)</f>
        <v>0</v>
      </c>
      <c r="BH312" s="241">
        <f>IF(N312="sníž. přenesená",J312,0)</f>
        <v>0</v>
      </c>
      <c r="BI312" s="241">
        <f>IF(N312="nulová",J312,0)</f>
        <v>0</v>
      </c>
      <c r="BJ312" s="20" t="s">
        <v>83</v>
      </c>
      <c r="BK312" s="241">
        <f>ROUND(I312*H312,2)</f>
        <v>0</v>
      </c>
      <c r="BL312" s="20" t="s">
        <v>266</v>
      </c>
      <c r="BM312" s="240" t="s">
        <v>2286</v>
      </c>
    </row>
    <row r="313" s="13" customFormat="1">
      <c r="A313" s="13"/>
      <c r="B313" s="242"/>
      <c r="C313" s="243"/>
      <c r="D313" s="244" t="s">
        <v>160</v>
      </c>
      <c r="E313" s="245" t="s">
        <v>19</v>
      </c>
      <c r="F313" s="246" t="s">
        <v>2283</v>
      </c>
      <c r="G313" s="243"/>
      <c r="H313" s="247">
        <v>1</v>
      </c>
      <c r="I313" s="248"/>
      <c r="J313" s="243"/>
      <c r="K313" s="243"/>
      <c r="L313" s="249"/>
      <c r="M313" s="250"/>
      <c r="N313" s="251"/>
      <c r="O313" s="251"/>
      <c r="P313" s="251"/>
      <c r="Q313" s="251"/>
      <c r="R313" s="251"/>
      <c r="S313" s="251"/>
      <c r="T313" s="252"/>
      <c r="U313" s="13"/>
      <c r="V313" s="13"/>
      <c r="W313" s="13"/>
      <c r="X313" s="13"/>
      <c r="Y313" s="13"/>
      <c r="Z313" s="13"/>
      <c r="AA313" s="13"/>
      <c r="AB313" s="13"/>
      <c r="AC313" s="13"/>
      <c r="AD313" s="13"/>
      <c r="AE313" s="13"/>
      <c r="AT313" s="253" t="s">
        <v>160</v>
      </c>
      <c r="AU313" s="253" t="s">
        <v>158</v>
      </c>
      <c r="AV313" s="13" t="s">
        <v>86</v>
      </c>
      <c r="AW313" s="13" t="s">
        <v>37</v>
      </c>
      <c r="AX313" s="13" t="s">
        <v>83</v>
      </c>
      <c r="AY313" s="253" t="s">
        <v>151</v>
      </c>
    </row>
    <row r="314" s="2" customFormat="1" ht="16.5" customHeight="1">
      <c r="A314" s="41"/>
      <c r="B314" s="42"/>
      <c r="C314" s="278" t="s">
        <v>888</v>
      </c>
      <c r="D314" s="278" t="s">
        <v>186</v>
      </c>
      <c r="E314" s="279" t="s">
        <v>2287</v>
      </c>
      <c r="F314" s="280" t="s">
        <v>2288</v>
      </c>
      <c r="G314" s="281" t="s">
        <v>1764</v>
      </c>
      <c r="H314" s="282">
        <v>1</v>
      </c>
      <c r="I314" s="283"/>
      <c r="J314" s="284">
        <f>ROUND(I314*H314,2)</f>
        <v>0</v>
      </c>
      <c r="K314" s="280" t="s">
        <v>19</v>
      </c>
      <c r="L314" s="285"/>
      <c r="M314" s="286" t="s">
        <v>19</v>
      </c>
      <c r="N314" s="287" t="s">
        <v>47</v>
      </c>
      <c r="O314" s="87"/>
      <c r="P314" s="238">
        <f>O314*H314</f>
        <v>0</v>
      </c>
      <c r="Q314" s="238">
        <v>0</v>
      </c>
      <c r="R314" s="238">
        <f>Q314*H314</f>
        <v>0</v>
      </c>
      <c r="S314" s="238">
        <v>0</v>
      </c>
      <c r="T314" s="239">
        <f>S314*H314</f>
        <v>0</v>
      </c>
      <c r="U314" s="41"/>
      <c r="V314" s="41"/>
      <c r="W314" s="41"/>
      <c r="X314" s="41"/>
      <c r="Y314" s="41"/>
      <c r="Z314" s="41"/>
      <c r="AA314" s="41"/>
      <c r="AB314" s="41"/>
      <c r="AC314" s="41"/>
      <c r="AD314" s="41"/>
      <c r="AE314" s="41"/>
      <c r="AR314" s="240" t="s">
        <v>394</v>
      </c>
      <c r="AT314" s="240" t="s">
        <v>186</v>
      </c>
      <c r="AU314" s="240" t="s">
        <v>158</v>
      </c>
      <c r="AY314" s="20" t="s">
        <v>151</v>
      </c>
      <c r="BE314" s="241">
        <f>IF(N314="základní",J314,0)</f>
        <v>0</v>
      </c>
      <c r="BF314" s="241">
        <f>IF(N314="snížená",J314,0)</f>
        <v>0</v>
      </c>
      <c r="BG314" s="241">
        <f>IF(N314="zákl. přenesená",J314,0)</f>
        <v>0</v>
      </c>
      <c r="BH314" s="241">
        <f>IF(N314="sníž. přenesená",J314,0)</f>
        <v>0</v>
      </c>
      <c r="BI314" s="241">
        <f>IF(N314="nulová",J314,0)</f>
        <v>0</v>
      </c>
      <c r="BJ314" s="20" t="s">
        <v>83</v>
      </c>
      <c r="BK314" s="241">
        <f>ROUND(I314*H314,2)</f>
        <v>0</v>
      </c>
      <c r="BL314" s="20" t="s">
        <v>266</v>
      </c>
      <c r="BM314" s="240" t="s">
        <v>2289</v>
      </c>
    </row>
    <row r="315" s="13" customFormat="1">
      <c r="A315" s="13"/>
      <c r="B315" s="242"/>
      <c r="C315" s="243"/>
      <c r="D315" s="244" t="s">
        <v>160</v>
      </c>
      <c r="E315" s="245" t="s">
        <v>19</v>
      </c>
      <c r="F315" s="246" t="s">
        <v>2283</v>
      </c>
      <c r="G315" s="243"/>
      <c r="H315" s="247">
        <v>1</v>
      </c>
      <c r="I315" s="248"/>
      <c r="J315" s="243"/>
      <c r="K315" s="243"/>
      <c r="L315" s="249"/>
      <c r="M315" s="250"/>
      <c r="N315" s="251"/>
      <c r="O315" s="251"/>
      <c r="P315" s="251"/>
      <c r="Q315" s="251"/>
      <c r="R315" s="251"/>
      <c r="S315" s="251"/>
      <c r="T315" s="252"/>
      <c r="U315" s="13"/>
      <c r="V315" s="13"/>
      <c r="W315" s="13"/>
      <c r="X315" s="13"/>
      <c r="Y315" s="13"/>
      <c r="Z315" s="13"/>
      <c r="AA315" s="13"/>
      <c r="AB315" s="13"/>
      <c r="AC315" s="13"/>
      <c r="AD315" s="13"/>
      <c r="AE315" s="13"/>
      <c r="AT315" s="253" t="s">
        <v>160</v>
      </c>
      <c r="AU315" s="253" t="s">
        <v>158</v>
      </c>
      <c r="AV315" s="13" t="s">
        <v>86</v>
      </c>
      <c r="AW315" s="13" t="s">
        <v>37</v>
      </c>
      <c r="AX315" s="13" t="s">
        <v>83</v>
      </c>
      <c r="AY315" s="253" t="s">
        <v>151</v>
      </c>
    </row>
    <row r="316" s="2" customFormat="1" ht="16.5" customHeight="1">
      <c r="A316" s="41"/>
      <c r="B316" s="42"/>
      <c r="C316" s="278" t="s">
        <v>894</v>
      </c>
      <c r="D316" s="278" t="s">
        <v>186</v>
      </c>
      <c r="E316" s="279" t="s">
        <v>2290</v>
      </c>
      <c r="F316" s="280" t="s">
        <v>2291</v>
      </c>
      <c r="G316" s="281" t="s">
        <v>1764</v>
      </c>
      <c r="H316" s="282">
        <v>3</v>
      </c>
      <c r="I316" s="283"/>
      <c r="J316" s="284">
        <f>ROUND(I316*H316,2)</f>
        <v>0</v>
      </c>
      <c r="K316" s="280" t="s">
        <v>19</v>
      </c>
      <c r="L316" s="285"/>
      <c r="M316" s="286" t="s">
        <v>19</v>
      </c>
      <c r="N316" s="287" t="s">
        <v>47</v>
      </c>
      <c r="O316" s="87"/>
      <c r="P316" s="238">
        <f>O316*H316</f>
        <v>0</v>
      </c>
      <c r="Q316" s="238">
        <v>0</v>
      </c>
      <c r="R316" s="238">
        <f>Q316*H316</f>
        <v>0</v>
      </c>
      <c r="S316" s="238">
        <v>0</v>
      </c>
      <c r="T316" s="239">
        <f>S316*H316</f>
        <v>0</v>
      </c>
      <c r="U316" s="41"/>
      <c r="V316" s="41"/>
      <c r="W316" s="41"/>
      <c r="X316" s="41"/>
      <c r="Y316" s="41"/>
      <c r="Z316" s="41"/>
      <c r="AA316" s="41"/>
      <c r="AB316" s="41"/>
      <c r="AC316" s="41"/>
      <c r="AD316" s="41"/>
      <c r="AE316" s="41"/>
      <c r="AR316" s="240" t="s">
        <v>394</v>
      </c>
      <c r="AT316" s="240" t="s">
        <v>186</v>
      </c>
      <c r="AU316" s="240" t="s">
        <v>158</v>
      </c>
      <c r="AY316" s="20" t="s">
        <v>151</v>
      </c>
      <c r="BE316" s="241">
        <f>IF(N316="základní",J316,0)</f>
        <v>0</v>
      </c>
      <c r="BF316" s="241">
        <f>IF(N316="snížená",J316,0)</f>
        <v>0</v>
      </c>
      <c r="BG316" s="241">
        <f>IF(N316="zákl. přenesená",J316,0)</f>
        <v>0</v>
      </c>
      <c r="BH316" s="241">
        <f>IF(N316="sníž. přenesená",J316,0)</f>
        <v>0</v>
      </c>
      <c r="BI316" s="241">
        <f>IF(N316="nulová",J316,0)</f>
        <v>0</v>
      </c>
      <c r="BJ316" s="20" t="s">
        <v>83</v>
      </c>
      <c r="BK316" s="241">
        <f>ROUND(I316*H316,2)</f>
        <v>0</v>
      </c>
      <c r="BL316" s="20" t="s">
        <v>266</v>
      </c>
      <c r="BM316" s="240" t="s">
        <v>2292</v>
      </c>
    </row>
    <row r="317" s="13" customFormat="1">
      <c r="A317" s="13"/>
      <c r="B317" s="242"/>
      <c r="C317" s="243"/>
      <c r="D317" s="244" t="s">
        <v>160</v>
      </c>
      <c r="E317" s="245" t="s">
        <v>19</v>
      </c>
      <c r="F317" s="246" t="s">
        <v>2293</v>
      </c>
      <c r="G317" s="243"/>
      <c r="H317" s="247">
        <v>3</v>
      </c>
      <c r="I317" s="248"/>
      <c r="J317" s="243"/>
      <c r="K317" s="243"/>
      <c r="L317" s="249"/>
      <c r="M317" s="250"/>
      <c r="N317" s="251"/>
      <c r="O317" s="251"/>
      <c r="P317" s="251"/>
      <c r="Q317" s="251"/>
      <c r="R317" s="251"/>
      <c r="S317" s="251"/>
      <c r="T317" s="252"/>
      <c r="U317" s="13"/>
      <c r="V317" s="13"/>
      <c r="W317" s="13"/>
      <c r="X317" s="13"/>
      <c r="Y317" s="13"/>
      <c r="Z317" s="13"/>
      <c r="AA317" s="13"/>
      <c r="AB317" s="13"/>
      <c r="AC317" s="13"/>
      <c r="AD317" s="13"/>
      <c r="AE317" s="13"/>
      <c r="AT317" s="253" t="s">
        <v>160</v>
      </c>
      <c r="AU317" s="253" t="s">
        <v>158</v>
      </c>
      <c r="AV317" s="13" t="s">
        <v>86</v>
      </c>
      <c r="AW317" s="13" t="s">
        <v>37</v>
      </c>
      <c r="AX317" s="13" t="s">
        <v>83</v>
      </c>
      <c r="AY317" s="253" t="s">
        <v>151</v>
      </c>
    </row>
    <row r="318" s="17" customFormat="1" ht="20.88" customHeight="1">
      <c r="A318" s="17"/>
      <c r="B318" s="310"/>
      <c r="C318" s="311"/>
      <c r="D318" s="312" t="s">
        <v>75</v>
      </c>
      <c r="E318" s="312" t="s">
        <v>2294</v>
      </c>
      <c r="F318" s="312" t="s">
        <v>2295</v>
      </c>
      <c r="G318" s="311"/>
      <c r="H318" s="311"/>
      <c r="I318" s="313"/>
      <c r="J318" s="314">
        <f>BK318</f>
        <v>0</v>
      </c>
      <c r="K318" s="311"/>
      <c r="L318" s="315"/>
      <c r="M318" s="316"/>
      <c r="N318" s="317"/>
      <c r="O318" s="317"/>
      <c r="P318" s="318">
        <f>SUM(P319:P348)</f>
        <v>0</v>
      </c>
      <c r="Q318" s="317"/>
      <c r="R318" s="318">
        <f>SUM(R319:R348)</f>
        <v>0</v>
      </c>
      <c r="S318" s="317"/>
      <c r="T318" s="319">
        <f>SUM(T319:T348)</f>
        <v>0</v>
      </c>
      <c r="U318" s="17"/>
      <c r="V318" s="17"/>
      <c r="W318" s="17"/>
      <c r="X318" s="17"/>
      <c r="Y318" s="17"/>
      <c r="Z318" s="17"/>
      <c r="AA318" s="17"/>
      <c r="AB318" s="17"/>
      <c r="AC318" s="17"/>
      <c r="AD318" s="17"/>
      <c r="AE318" s="17"/>
      <c r="AR318" s="320" t="s">
        <v>83</v>
      </c>
      <c r="AT318" s="321" t="s">
        <v>75</v>
      </c>
      <c r="AU318" s="321" t="s">
        <v>152</v>
      </c>
      <c r="AY318" s="320" t="s">
        <v>151</v>
      </c>
      <c r="BK318" s="322">
        <f>SUM(BK319:BK348)</f>
        <v>0</v>
      </c>
    </row>
    <row r="319" s="2" customFormat="1" ht="16.5" customHeight="1">
      <c r="A319" s="41"/>
      <c r="B319" s="42"/>
      <c r="C319" s="278" t="s">
        <v>920</v>
      </c>
      <c r="D319" s="278" t="s">
        <v>186</v>
      </c>
      <c r="E319" s="279" t="s">
        <v>2296</v>
      </c>
      <c r="F319" s="280" t="s">
        <v>2297</v>
      </c>
      <c r="G319" s="281" t="s">
        <v>1764</v>
      </c>
      <c r="H319" s="282">
        <v>1</v>
      </c>
      <c r="I319" s="283"/>
      <c r="J319" s="284">
        <f>ROUND(I319*H319,2)</f>
        <v>0</v>
      </c>
      <c r="K319" s="280" t="s">
        <v>19</v>
      </c>
      <c r="L319" s="285"/>
      <c r="M319" s="286" t="s">
        <v>19</v>
      </c>
      <c r="N319" s="287" t="s">
        <v>47</v>
      </c>
      <c r="O319" s="87"/>
      <c r="P319" s="238">
        <f>O319*H319</f>
        <v>0</v>
      </c>
      <c r="Q319" s="238">
        <v>0</v>
      </c>
      <c r="R319" s="238">
        <f>Q319*H319</f>
        <v>0</v>
      </c>
      <c r="S319" s="238">
        <v>0</v>
      </c>
      <c r="T319" s="239">
        <f>S319*H319</f>
        <v>0</v>
      </c>
      <c r="U319" s="41"/>
      <c r="V319" s="41"/>
      <c r="W319" s="41"/>
      <c r="X319" s="41"/>
      <c r="Y319" s="41"/>
      <c r="Z319" s="41"/>
      <c r="AA319" s="41"/>
      <c r="AB319" s="41"/>
      <c r="AC319" s="41"/>
      <c r="AD319" s="41"/>
      <c r="AE319" s="41"/>
      <c r="AR319" s="240" t="s">
        <v>394</v>
      </c>
      <c r="AT319" s="240" t="s">
        <v>186</v>
      </c>
      <c r="AU319" s="240" t="s">
        <v>158</v>
      </c>
      <c r="AY319" s="20" t="s">
        <v>151</v>
      </c>
      <c r="BE319" s="241">
        <f>IF(N319="základní",J319,0)</f>
        <v>0</v>
      </c>
      <c r="BF319" s="241">
        <f>IF(N319="snížená",J319,0)</f>
        <v>0</v>
      </c>
      <c r="BG319" s="241">
        <f>IF(N319="zákl. přenesená",J319,0)</f>
        <v>0</v>
      </c>
      <c r="BH319" s="241">
        <f>IF(N319="sníž. přenesená",J319,0)</f>
        <v>0</v>
      </c>
      <c r="BI319" s="241">
        <f>IF(N319="nulová",J319,0)</f>
        <v>0</v>
      </c>
      <c r="BJ319" s="20" t="s">
        <v>83</v>
      </c>
      <c r="BK319" s="241">
        <f>ROUND(I319*H319,2)</f>
        <v>0</v>
      </c>
      <c r="BL319" s="20" t="s">
        <v>266</v>
      </c>
      <c r="BM319" s="240" t="s">
        <v>2298</v>
      </c>
    </row>
    <row r="320" s="13" customFormat="1">
      <c r="A320" s="13"/>
      <c r="B320" s="242"/>
      <c r="C320" s="243"/>
      <c r="D320" s="244" t="s">
        <v>160</v>
      </c>
      <c r="E320" s="245" t="s">
        <v>19</v>
      </c>
      <c r="F320" s="246" t="s">
        <v>2299</v>
      </c>
      <c r="G320" s="243"/>
      <c r="H320" s="247">
        <v>1</v>
      </c>
      <c r="I320" s="248"/>
      <c r="J320" s="243"/>
      <c r="K320" s="243"/>
      <c r="L320" s="249"/>
      <c r="M320" s="250"/>
      <c r="N320" s="251"/>
      <c r="O320" s="251"/>
      <c r="P320" s="251"/>
      <c r="Q320" s="251"/>
      <c r="R320" s="251"/>
      <c r="S320" s="251"/>
      <c r="T320" s="252"/>
      <c r="U320" s="13"/>
      <c r="V320" s="13"/>
      <c r="W320" s="13"/>
      <c r="X320" s="13"/>
      <c r="Y320" s="13"/>
      <c r="Z320" s="13"/>
      <c r="AA320" s="13"/>
      <c r="AB320" s="13"/>
      <c r="AC320" s="13"/>
      <c r="AD320" s="13"/>
      <c r="AE320" s="13"/>
      <c r="AT320" s="253" t="s">
        <v>160</v>
      </c>
      <c r="AU320" s="253" t="s">
        <v>158</v>
      </c>
      <c r="AV320" s="13" t="s">
        <v>86</v>
      </c>
      <c r="AW320" s="13" t="s">
        <v>37</v>
      </c>
      <c r="AX320" s="13" t="s">
        <v>83</v>
      </c>
      <c r="AY320" s="253" t="s">
        <v>151</v>
      </c>
    </row>
    <row r="321" s="2" customFormat="1" ht="16.5" customHeight="1">
      <c r="A321" s="41"/>
      <c r="B321" s="42"/>
      <c r="C321" s="278" t="s">
        <v>925</v>
      </c>
      <c r="D321" s="278" t="s">
        <v>186</v>
      </c>
      <c r="E321" s="279" t="s">
        <v>2300</v>
      </c>
      <c r="F321" s="280" t="s">
        <v>2281</v>
      </c>
      <c r="G321" s="281" t="s">
        <v>1764</v>
      </c>
      <c r="H321" s="282">
        <v>1</v>
      </c>
      <c r="I321" s="283"/>
      <c r="J321" s="284">
        <f>ROUND(I321*H321,2)</f>
        <v>0</v>
      </c>
      <c r="K321" s="280" t="s">
        <v>19</v>
      </c>
      <c r="L321" s="285"/>
      <c r="M321" s="286" t="s">
        <v>19</v>
      </c>
      <c r="N321" s="287" t="s">
        <v>47</v>
      </c>
      <c r="O321" s="87"/>
      <c r="P321" s="238">
        <f>O321*H321</f>
        <v>0</v>
      </c>
      <c r="Q321" s="238">
        <v>0</v>
      </c>
      <c r="R321" s="238">
        <f>Q321*H321</f>
        <v>0</v>
      </c>
      <c r="S321" s="238">
        <v>0</v>
      </c>
      <c r="T321" s="239">
        <f>S321*H321</f>
        <v>0</v>
      </c>
      <c r="U321" s="41"/>
      <c r="V321" s="41"/>
      <c r="W321" s="41"/>
      <c r="X321" s="41"/>
      <c r="Y321" s="41"/>
      <c r="Z321" s="41"/>
      <c r="AA321" s="41"/>
      <c r="AB321" s="41"/>
      <c r="AC321" s="41"/>
      <c r="AD321" s="41"/>
      <c r="AE321" s="41"/>
      <c r="AR321" s="240" t="s">
        <v>394</v>
      </c>
      <c r="AT321" s="240" t="s">
        <v>186</v>
      </c>
      <c r="AU321" s="240" t="s">
        <v>158</v>
      </c>
      <c r="AY321" s="20" t="s">
        <v>151</v>
      </c>
      <c r="BE321" s="241">
        <f>IF(N321="základní",J321,0)</f>
        <v>0</v>
      </c>
      <c r="BF321" s="241">
        <f>IF(N321="snížená",J321,0)</f>
        <v>0</v>
      </c>
      <c r="BG321" s="241">
        <f>IF(N321="zákl. přenesená",J321,0)</f>
        <v>0</v>
      </c>
      <c r="BH321" s="241">
        <f>IF(N321="sníž. přenesená",J321,0)</f>
        <v>0</v>
      </c>
      <c r="BI321" s="241">
        <f>IF(N321="nulová",J321,0)</f>
        <v>0</v>
      </c>
      <c r="BJ321" s="20" t="s">
        <v>83</v>
      </c>
      <c r="BK321" s="241">
        <f>ROUND(I321*H321,2)</f>
        <v>0</v>
      </c>
      <c r="BL321" s="20" t="s">
        <v>266</v>
      </c>
      <c r="BM321" s="240" t="s">
        <v>2301</v>
      </c>
    </row>
    <row r="322" s="13" customFormat="1">
      <c r="A322" s="13"/>
      <c r="B322" s="242"/>
      <c r="C322" s="243"/>
      <c r="D322" s="244" t="s">
        <v>160</v>
      </c>
      <c r="E322" s="245" t="s">
        <v>19</v>
      </c>
      <c r="F322" s="246" t="s">
        <v>2299</v>
      </c>
      <c r="G322" s="243"/>
      <c r="H322" s="247">
        <v>1</v>
      </c>
      <c r="I322" s="248"/>
      <c r="J322" s="243"/>
      <c r="K322" s="243"/>
      <c r="L322" s="249"/>
      <c r="M322" s="250"/>
      <c r="N322" s="251"/>
      <c r="O322" s="251"/>
      <c r="P322" s="251"/>
      <c r="Q322" s="251"/>
      <c r="R322" s="251"/>
      <c r="S322" s="251"/>
      <c r="T322" s="252"/>
      <c r="U322" s="13"/>
      <c r="V322" s="13"/>
      <c r="W322" s="13"/>
      <c r="X322" s="13"/>
      <c r="Y322" s="13"/>
      <c r="Z322" s="13"/>
      <c r="AA322" s="13"/>
      <c r="AB322" s="13"/>
      <c r="AC322" s="13"/>
      <c r="AD322" s="13"/>
      <c r="AE322" s="13"/>
      <c r="AT322" s="253" t="s">
        <v>160</v>
      </c>
      <c r="AU322" s="253" t="s">
        <v>158</v>
      </c>
      <c r="AV322" s="13" t="s">
        <v>86</v>
      </c>
      <c r="AW322" s="13" t="s">
        <v>37</v>
      </c>
      <c r="AX322" s="13" t="s">
        <v>83</v>
      </c>
      <c r="AY322" s="253" t="s">
        <v>151</v>
      </c>
    </row>
    <row r="323" s="2" customFormat="1" ht="16.5" customHeight="1">
      <c r="A323" s="41"/>
      <c r="B323" s="42"/>
      <c r="C323" s="278" t="s">
        <v>929</v>
      </c>
      <c r="D323" s="278" t="s">
        <v>186</v>
      </c>
      <c r="E323" s="279" t="s">
        <v>2302</v>
      </c>
      <c r="F323" s="280" t="s">
        <v>2303</v>
      </c>
      <c r="G323" s="281" t="s">
        <v>1764</v>
      </c>
      <c r="H323" s="282">
        <v>1</v>
      </c>
      <c r="I323" s="283"/>
      <c r="J323" s="284">
        <f>ROUND(I323*H323,2)</f>
        <v>0</v>
      </c>
      <c r="K323" s="280" t="s">
        <v>19</v>
      </c>
      <c r="L323" s="285"/>
      <c r="M323" s="286" t="s">
        <v>19</v>
      </c>
      <c r="N323" s="287" t="s">
        <v>47</v>
      </c>
      <c r="O323" s="87"/>
      <c r="P323" s="238">
        <f>O323*H323</f>
        <v>0</v>
      </c>
      <c r="Q323" s="238">
        <v>0</v>
      </c>
      <c r="R323" s="238">
        <f>Q323*H323</f>
        <v>0</v>
      </c>
      <c r="S323" s="238">
        <v>0</v>
      </c>
      <c r="T323" s="239">
        <f>S323*H323</f>
        <v>0</v>
      </c>
      <c r="U323" s="41"/>
      <c r="V323" s="41"/>
      <c r="W323" s="41"/>
      <c r="X323" s="41"/>
      <c r="Y323" s="41"/>
      <c r="Z323" s="41"/>
      <c r="AA323" s="41"/>
      <c r="AB323" s="41"/>
      <c r="AC323" s="41"/>
      <c r="AD323" s="41"/>
      <c r="AE323" s="41"/>
      <c r="AR323" s="240" t="s">
        <v>394</v>
      </c>
      <c r="AT323" s="240" t="s">
        <v>186</v>
      </c>
      <c r="AU323" s="240" t="s">
        <v>158</v>
      </c>
      <c r="AY323" s="20" t="s">
        <v>151</v>
      </c>
      <c r="BE323" s="241">
        <f>IF(N323="základní",J323,0)</f>
        <v>0</v>
      </c>
      <c r="BF323" s="241">
        <f>IF(N323="snížená",J323,0)</f>
        <v>0</v>
      </c>
      <c r="BG323" s="241">
        <f>IF(N323="zákl. přenesená",J323,0)</f>
        <v>0</v>
      </c>
      <c r="BH323" s="241">
        <f>IF(N323="sníž. přenesená",J323,0)</f>
        <v>0</v>
      </c>
      <c r="BI323" s="241">
        <f>IF(N323="nulová",J323,0)</f>
        <v>0</v>
      </c>
      <c r="BJ323" s="20" t="s">
        <v>83</v>
      </c>
      <c r="BK323" s="241">
        <f>ROUND(I323*H323,2)</f>
        <v>0</v>
      </c>
      <c r="BL323" s="20" t="s">
        <v>266</v>
      </c>
      <c r="BM323" s="240" t="s">
        <v>2304</v>
      </c>
    </row>
    <row r="324" s="13" customFormat="1">
      <c r="A324" s="13"/>
      <c r="B324" s="242"/>
      <c r="C324" s="243"/>
      <c r="D324" s="244" t="s">
        <v>160</v>
      </c>
      <c r="E324" s="245" t="s">
        <v>19</v>
      </c>
      <c r="F324" s="246" t="s">
        <v>2299</v>
      </c>
      <c r="G324" s="243"/>
      <c r="H324" s="247">
        <v>1</v>
      </c>
      <c r="I324" s="248"/>
      <c r="J324" s="243"/>
      <c r="K324" s="243"/>
      <c r="L324" s="249"/>
      <c r="M324" s="250"/>
      <c r="N324" s="251"/>
      <c r="O324" s="251"/>
      <c r="P324" s="251"/>
      <c r="Q324" s="251"/>
      <c r="R324" s="251"/>
      <c r="S324" s="251"/>
      <c r="T324" s="252"/>
      <c r="U324" s="13"/>
      <c r="V324" s="13"/>
      <c r="W324" s="13"/>
      <c r="X324" s="13"/>
      <c r="Y324" s="13"/>
      <c r="Z324" s="13"/>
      <c r="AA324" s="13"/>
      <c r="AB324" s="13"/>
      <c r="AC324" s="13"/>
      <c r="AD324" s="13"/>
      <c r="AE324" s="13"/>
      <c r="AT324" s="253" t="s">
        <v>160</v>
      </c>
      <c r="AU324" s="253" t="s">
        <v>158</v>
      </c>
      <c r="AV324" s="13" t="s">
        <v>86</v>
      </c>
      <c r="AW324" s="13" t="s">
        <v>37</v>
      </c>
      <c r="AX324" s="13" t="s">
        <v>83</v>
      </c>
      <c r="AY324" s="253" t="s">
        <v>151</v>
      </c>
    </row>
    <row r="325" s="2" customFormat="1" ht="16.5" customHeight="1">
      <c r="A325" s="41"/>
      <c r="B325" s="42"/>
      <c r="C325" s="278" t="s">
        <v>934</v>
      </c>
      <c r="D325" s="278" t="s">
        <v>186</v>
      </c>
      <c r="E325" s="279" t="s">
        <v>2305</v>
      </c>
      <c r="F325" s="280" t="s">
        <v>2306</v>
      </c>
      <c r="G325" s="281" t="s">
        <v>1764</v>
      </c>
      <c r="H325" s="282">
        <v>1</v>
      </c>
      <c r="I325" s="283"/>
      <c r="J325" s="284">
        <f>ROUND(I325*H325,2)</f>
        <v>0</v>
      </c>
      <c r="K325" s="280" t="s">
        <v>19</v>
      </c>
      <c r="L325" s="285"/>
      <c r="M325" s="286" t="s">
        <v>19</v>
      </c>
      <c r="N325" s="287" t="s">
        <v>47</v>
      </c>
      <c r="O325" s="87"/>
      <c r="P325" s="238">
        <f>O325*H325</f>
        <v>0</v>
      </c>
      <c r="Q325" s="238">
        <v>0</v>
      </c>
      <c r="R325" s="238">
        <f>Q325*H325</f>
        <v>0</v>
      </c>
      <c r="S325" s="238">
        <v>0</v>
      </c>
      <c r="T325" s="239">
        <f>S325*H325</f>
        <v>0</v>
      </c>
      <c r="U325" s="41"/>
      <c r="V325" s="41"/>
      <c r="W325" s="41"/>
      <c r="X325" s="41"/>
      <c r="Y325" s="41"/>
      <c r="Z325" s="41"/>
      <c r="AA325" s="41"/>
      <c r="AB325" s="41"/>
      <c r="AC325" s="41"/>
      <c r="AD325" s="41"/>
      <c r="AE325" s="41"/>
      <c r="AR325" s="240" t="s">
        <v>394</v>
      </c>
      <c r="AT325" s="240" t="s">
        <v>186</v>
      </c>
      <c r="AU325" s="240" t="s">
        <v>158</v>
      </c>
      <c r="AY325" s="20" t="s">
        <v>151</v>
      </c>
      <c r="BE325" s="241">
        <f>IF(N325="základní",J325,0)</f>
        <v>0</v>
      </c>
      <c r="BF325" s="241">
        <f>IF(N325="snížená",J325,0)</f>
        <v>0</v>
      </c>
      <c r="BG325" s="241">
        <f>IF(N325="zákl. přenesená",J325,0)</f>
        <v>0</v>
      </c>
      <c r="BH325" s="241">
        <f>IF(N325="sníž. přenesená",J325,0)</f>
        <v>0</v>
      </c>
      <c r="BI325" s="241">
        <f>IF(N325="nulová",J325,0)</f>
        <v>0</v>
      </c>
      <c r="BJ325" s="20" t="s">
        <v>83</v>
      </c>
      <c r="BK325" s="241">
        <f>ROUND(I325*H325,2)</f>
        <v>0</v>
      </c>
      <c r="BL325" s="20" t="s">
        <v>266</v>
      </c>
      <c r="BM325" s="240" t="s">
        <v>2307</v>
      </c>
    </row>
    <row r="326" s="13" customFormat="1">
      <c r="A326" s="13"/>
      <c r="B326" s="242"/>
      <c r="C326" s="243"/>
      <c r="D326" s="244" t="s">
        <v>160</v>
      </c>
      <c r="E326" s="245" t="s">
        <v>19</v>
      </c>
      <c r="F326" s="246" t="s">
        <v>2299</v>
      </c>
      <c r="G326" s="243"/>
      <c r="H326" s="247">
        <v>1</v>
      </c>
      <c r="I326" s="248"/>
      <c r="J326" s="243"/>
      <c r="K326" s="243"/>
      <c r="L326" s="249"/>
      <c r="M326" s="250"/>
      <c r="N326" s="251"/>
      <c r="O326" s="251"/>
      <c r="P326" s="251"/>
      <c r="Q326" s="251"/>
      <c r="R326" s="251"/>
      <c r="S326" s="251"/>
      <c r="T326" s="252"/>
      <c r="U326" s="13"/>
      <c r="V326" s="13"/>
      <c r="W326" s="13"/>
      <c r="X326" s="13"/>
      <c r="Y326" s="13"/>
      <c r="Z326" s="13"/>
      <c r="AA326" s="13"/>
      <c r="AB326" s="13"/>
      <c r="AC326" s="13"/>
      <c r="AD326" s="13"/>
      <c r="AE326" s="13"/>
      <c r="AT326" s="253" t="s">
        <v>160</v>
      </c>
      <c r="AU326" s="253" t="s">
        <v>158</v>
      </c>
      <c r="AV326" s="13" t="s">
        <v>86</v>
      </c>
      <c r="AW326" s="13" t="s">
        <v>37</v>
      </c>
      <c r="AX326" s="13" t="s">
        <v>83</v>
      </c>
      <c r="AY326" s="253" t="s">
        <v>151</v>
      </c>
    </row>
    <row r="327" s="2" customFormat="1" ht="16.5" customHeight="1">
      <c r="A327" s="41"/>
      <c r="B327" s="42"/>
      <c r="C327" s="278" t="s">
        <v>938</v>
      </c>
      <c r="D327" s="278" t="s">
        <v>186</v>
      </c>
      <c r="E327" s="279" t="s">
        <v>2308</v>
      </c>
      <c r="F327" s="280" t="s">
        <v>2309</v>
      </c>
      <c r="G327" s="281" t="s">
        <v>1764</v>
      </c>
      <c r="H327" s="282">
        <v>1</v>
      </c>
      <c r="I327" s="283"/>
      <c r="J327" s="284">
        <f>ROUND(I327*H327,2)</f>
        <v>0</v>
      </c>
      <c r="K327" s="280" t="s">
        <v>19</v>
      </c>
      <c r="L327" s="285"/>
      <c r="M327" s="286" t="s">
        <v>19</v>
      </c>
      <c r="N327" s="287" t="s">
        <v>47</v>
      </c>
      <c r="O327" s="87"/>
      <c r="P327" s="238">
        <f>O327*H327</f>
        <v>0</v>
      </c>
      <c r="Q327" s="238">
        <v>0</v>
      </c>
      <c r="R327" s="238">
        <f>Q327*H327</f>
        <v>0</v>
      </c>
      <c r="S327" s="238">
        <v>0</v>
      </c>
      <c r="T327" s="239">
        <f>S327*H327</f>
        <v>0</v>
      </c>
      <c r="U327" s="41"/>
      <c r="V327" s="41"/>
      <c r="W327" s="41"/>
      <c r="X327" s="41"/>
      <c r="Y327" s="41"/>
      <c r="Z327" s="41"/>
      <c r="AA327" s="41"/>
      <c r="AB327" s="41"/>
      <c r="AC327" s="41"/>
      <c r="AD327" s="41"/>
      <c r="AE327" s="41"/>
      <c r="AR327" s="240" t="s">
        <v>394</v>
      </c>
      <c r="AT327" s="240" t="s">
        <v>186</v>
      </c>
      <c r="AU327" s="240" t="s">
        <v>158</v>
      </c>
      <c r="AY327" s="20" t="s">
        <v>151</v>
      </c>
      <c r="BE327" s="241">
        <f>IF(N327="základní",J327,0)</f>
        <v>0</v>
      </c>
      <c r="BF327" s="241">
        <f>IF(N327="snížená",J327,0)</f>
        <v>0</v>
      </c>
      <c r="BG327" s="241">
        <f>IF(N327="zákl. přenesená",J327,0)</f>
        <v>0</v>
      </c>
      <c r="BH327" s="241">
        <f>IF(N327="sníž. přenesená",J327,0)</f>
        <v>0</v>
      </c>
      <c r="BI327" s="241">
        <f>IF(N327="nulová",J327,0)</f>
        <v>0</v>
      </c>
      <c r="BJ327" s="20" t="s">
        <v>83</v>
      </c>
      <c r="BK327" s="241">
        <f>ROUND(I327*H327,2)</f>
        <v>0</v>
      </c>
      <c r="BL327" s="20" t="s">
        <v>266</v>
      </c>
      <c r="BM327" s="240" t="s">
        <v>2310</v>
      </c>
    </row>
    <row r="328" s="13" customFormat="1">
      <c r="A328" s="13"/>
      <c r="B328" s="242"/>
      <c r="C328" s="243"/>
      <c r="D328" s="244" t="s">
        <v>160</v>
      </c>
      <c r="E328" s="245" t="s">
        <v>19</v>
      </c>
      <c r="F328" s="246" t="s">
        <v>2299</v>
      </c>
      <c r="G328" s="243"/>
      <c r="H328" s="247">
        <v>1</v>
      </c>
      <c r="I328" s="248"/>
      <c r="J328" s="243"/>
      <c r="K328" s="243"/>
      <c r="L328" s="249"/>
      <c r="M328" s="250"/>
      <c r="N328" s="251"/>
      <c r="O328" s="251"/>
      <c r="P328" s="251"/>
      <c r="Q328" s="251"/>
      <c r="R328" s="251"/>
      <c r="S328" s="251"/>
      <c r="T328" s="252"/>
      <c r="U328" s="13"/>
      <c r="V328" s="13"/>
      <c r="W328" s="13"/>
      <c r="X328" s="13"/>
      <c r="Y328" s="13"/>
      <c r="Z328" s="13"/>
      <c r="AA328" s="13"/>
      <c r="AB328" s="13"/>
      <c r="AC328" s="13"/>
      <c r="AD328" s="13"/>
      <c r="AE328" s="13"/>
      <c r="AT328" s="253" t="s">
        <v>160</v>
      </c>
      <c r="AU328" s="253" t="s">
        <v>158</v>
      </c>
      <c r="AV328" s="13" t="s">
        <v>86</v>
      </c>
      <c r="AW328" s="13" t="s">
        <v>37</v>
      </c>
      <c r="AX328" s="13" t="s">
        <v>83</v>
      </c>
      <c r="AY328" s="253" t="s">
        <v>151</v>
      </c>
    </row>
    <row r="329" s="2" customFormat="1" ht="16.5" customHeight="1">
      <c r="A329" s="41"/>
      <c r="B329" s="42"/>
      <c r="C329" s="278" t="s">
        <v>944</v>
      </c>
      <c r="D329" s="278" t="s">
        <v>186</v>
      </c>
      <c r="E329" s="279" t="s">
        <v>2311</v>
      </c>
      <c r="F329" s="280" t="s">
        <v>2312</v>
      </c>
      <c r="G329" s="281" t="s">
        <v>1764</v>
      </c>
      <c r="H329" s="282">
        <v>1</v>
      </c>
      <c r="I329" s="283"/>
      <c r="J329" s="284">
        <f>ROUND(I329*H329,2)</f>
        <v>0</v>
      </c>
      <c r="K329" s="280" t="s">
        <v>19</v>
      </c>
      <c r="L329" s="285"/>
      <c r="M329" s="286" t="s">
        <v>19</v>
      </c>
      <c r="N329" s="287" t="s">
        <v>47</v>
      </c>
      <c r="O329" s="87"/>
      <c r="P329" s="238">
        <f>O329*H329</f>
        <v>0</v>
      </c>
      <c r="Q329" s="238">
        <v>0</v>
      </c>
      <c r="R329" s="238">
        <f>Q329*H329</f>
        <v>0</v>
      </c>
      <c r="S329" s="238">
        <v>0</v>
      </c>
      <c r="T329" s="239">
        <f>S329*H329</f>
        <v>0</v>
      </c>
      <c r="U329" s="41"/>
      <c r="V329" s="41"/>
      <c r="W329" s="41"/>
      <c r="X329" s="41"/>
      <c r="Y329" s="41"/>
      <c r="Z329" s="41"/>
      <c r="AA329" s="41"/>
      <c r="AB329" s="41"/>
      <c r="AC329" s="41"/>
      <c r="AD329" s="41"/>
      <c r="AE329" s="41"/>
      <c r="AR329" s="240" t="s">
        <v>394</v>
      </c>
      <c r="AT329" s="240" t="s">
        <v>186</v>
      </c>
      <c r="AU329" s="240" t="s">
        <v>158</v>
      </c>
      <c r="AY329" s="20" t="s">
        <v>151</v>
      </c>
      <c r="BE329" s="241">
        <f>IF(N329="základní",J329,0)</f>
        <v>0</v>
      </c>
      <c r="BF329" s="241">
        <f>IF(N329="snížená",J329,0)</f>
        <v>0</v>
      </c>
      <c r="BG329" s="241">
        <f>IF(N329="zákl. přenesená",J329,0)</f>
        <v>0</v>
      </c>
      <c r="BH329" s="241">
        <f>IF(N329="sníž. přenesená",J329,0)</f>
        <v>0</v>
      </c>
      <c r="BI329" s="241">
        <f>IF(N329="nulová",J329,0)</f>
        <v>0</v>
      </c>
      <c r="BJ329" s="20" t="s">
        <v>83</v>
      </c>
      <c r="BK329" s="241">
        <f>ROUND(I329*H329,2)</f>
        <v>0</v>
      </c>
      <c r="BL329" s="20" t="s">
        <v>266</v>
      </c>
      <c r="BM329" s="240" t="s">
        <v>2313</v>
      </c>
    </row>
    <row r="330" s="13" customFormat="1">
      <c r="A330" s="13"/>
      <c r="B330" s="242"/>
      <c r="C330" s="243"/>
      <c r="D330" s="244" t="s">
        <v>160</v>
      </c>
      <c r="E330" s="245" t="s">
        <v>19</v>
      </c>
      <c r="F330" s="246" t="s">
        <v>2299</v>
      </c>
      <c r="G330" s="243"/>
      <c r="H330" s="247">
        <v>1</v>
      </c>
      <c r="I330" s="248"/>
      <c r="J330" s="243"/>
      <c r="K330" s="243"/>
      <c r="L330" s="249"/>
      <c r="M330" s="250"/>
      <c r="N330" s="251"/>
      <c r="O330" s="251"/>
      <c r="P330" s="251"/>
      <c r="Q330" s="251"/>
      <c r="R330" s="251"/>
      <c r="S330" s="251"/>
      <c r="T330" s="252"/>
      <c r="U330" s="13"/>
      <c r="V330" s="13"/>
      <c r="W330" s="13"/>
      <c r="X330" s="13"/>
      <c r="Y330" s="13"/>
      <c r="Z330" s="13"/>
      <c r="AA330" s="13"/>
      <c r="AB330" s="13"/>
      <c r="AC330" s="13"/>
      <c r="AD330" s="13"/>
      <c r="AE330" s="13"/>
      <c r="AT330" s="253" t="s">
        <v>160</v>
      </c>
      <c r="AU330" s="253" t="s">
        <v>158</v>
      </c>
      <c r="AV330" s="13" t="s">
        <v>86</v>
      </c>
      <c r="AW330" s="13" t="s">
        <v>37</v>
      </c>
      <c r="AX330" s="13" t="s">
        <v>83</v>
      </c>
      <c r="AY330" s="253" t="s">
        <v>151</v>
      </c>
    </row>
    <row r="331" s="2" customFormat="1" ht="16.5" customHeight="1">
      <c r="A331" s="41"/>
      <c r="B331" s="42"/>
      <c r="C331" s="278" t="s">
        <v>954</v>
      </c>
      <c r="D331" s="278" t="s">
        <v>186</v>
      </c>
      <c r="E331" s="279" t="s">
        <v>2314</v>
      </c>
      <c r="F331" s="280" t="s">
        <v>2315</v>
      </c>
      <c r="G331" s="281" t="s">
        <v>1764</v>
      </c>
      <c r="H331" s="282">
        <v>3</v>
      </c>
      <c r="I331" s="283"/>
      <c r="J331" s="284">
        <f>ROUND(I331*H331,2)</f>
        <v>0</v>
      </c>
      <c r="K331" s="280" t="s">
        <v>19</v>
      </c>
      <c r="L331" s="285"/>
      <c r="M331" s="286" t="s">
        <v>19</v>
      </c>
      <c r="N331" s="287" t="s">
        <v>47</v>
      </c>
      <c r="O331" s="87"/>
      <c r="P331" s="238">
        <f>O331*H331</f>
        <v>0</v>
      </c>
      <c r="Q331" s="238">
        <v>0</v>
      </c>
      <c r="R331" s="238">
        <f>Q331*H331</f>
        <v>0</v>
      </c>
      <c r="S331" s="238">
        <v>0</v>
      </c>
      <c r="T331" s="239">
        <f>S331*H331</f>
        <v>0</v>
      </c>
      <c r="U331" s="41"/>
      <c r="V331" s="41"/>
      <c r="W331" s="41"/>
      <c r="X331" s="41"/>
      <c r="Y331" s="41"/>
      <c r="Z331" s="41"/>
      <c r="AA331" s="41"/>
      <c r="AB331" s="41"/>
      <c r="AC331" s="41"/>
      <c r="AD331" s="41"/>
      <c r="AE331" s="41"/>
      <c r="AR331" s="240" t="s">
        <v>394</v>
      </c>
      <c r="AT331" s="240" t="s">
        <v>186</v>
      </c>
      <c r="AU331" s="240" t="s">
        <v>158</v>
      </c>
      <c r="AY331" s="20" t="s">
        <v>151</v>
      </c>
      <c r="BE331" s="241">
        <f>IF(N331="základní",J331,0)</f>
        <v>0</v>
      </c>
      <c r="BF331" s="241">
        <f>IF(N331="snížená",J331,0)</f>
        <v>0</v>
      </c>
      <c r="BG331" s="241">
        <f>IF(N331="zákl. přenesená",J331,0)</f>
        <v>0</v>
      </c>
      <c r="BH331" s="241">
        <f>IF(N331="sníž. přenesená",J331,0)</f>
        <v>0</v>
      </c>
      <c r="BI331" s="241">
        <f>IF(N331="nulová",J331,0)</f>
        <v>0</v>
      </c>
      <c r="BJ331" s="20" t="s">
        <v>83</v>
      </c>
      <c r="BK331" s="241">
        <f>ROUND(I331*H331,2)</f>
        <v>0</v>
      </c>
      <c r="BL331" s="20" t="s">
        <v>266</v>
      </c>
      <c r="BM331" s="240" t="s">
        <v>2316</v>
      </c>
    </row>
    <row r="332" s="13" customFormat="1">
      <c r="A332" s="13"/>
      <c r="B332" s="242"/>
      <c r="C332" s="243"/>
      <c r="D332" s="244" t="s">
        <v>160</v>
      </c>
      <c r="E332" s="245" t="s">
        <v>19</v>
      </c>
      <c r="F332" s="246" t="s">
        <v>2317</v>
      </c>
      <c r="G332" s="243"/>
      <c r="H332" s="247">
        <v>3</v>
      </c>
      <c r="I332" s="248"/>
      <c r="J332" s="243"/>
      <c r="K332" s="243"/>
      <c r="L332" s="249"/>
      <c r="M332" s="250"/>
      <c r="N332" s="251"/>
      <c r="O332" s="251"/>
      <c r="P332" s="251"/>
      <c r="Q332" s="251"/>
      <c r="R332" s="251"/>
      <c r="S332" s="251"/>
      <c r="T332" s="252"/>
      <c r="U332" s="13"/>
      <c r="V332" s="13"/>
      <c r="W332" s="13"/>
      <c r="X332" s="13"/>
      <c r="Y332" s="13"/>
      <c r="Z332" s="13"/>
      <c r="AA332" s="13"/>
      <c r="AB332" s="13"/>
      <c r="AC332" s="13"/>
      <c r="AD332" s="13"/>
      <c r="AE332" s="13"/>
      <c r="AT332" s="253" t="s">
        <v>160</v>
      </c>
      <c r="AU332" s="253" t="s">
        <v>158</v>
      </c>
      <c r="AV332" s="13" t="s">
        <v>86</v>
      </c>
      <c r="AW332" s="13" t="s">
        <v>37</v>
      </c>
      <c r="AX332" s="13" t="s">
        <v>83</v>
      </c>
      <c r="AY332" s="253" t="s">
        <v>151</v>
      </c>
    </row>
    <row r="333" s="2" customFormat="1" ht="16.5" customHeight="1">
      <c r="A333" s="41"/>
      <c r="B333" s="42"/>
      <c r="C333" s="278" t="s">
        <v>962</v>
      </c>
      <c r="D333" s="278" t="s">
        <v>186</v>
      </c>
      <c r="E333" s="279" t="s">
        <v>2318</v>
      </c>
      <c r="F333" s="280" t="s">
        <v>2319</v>
      </c>
      <c r="G333" s="281" t="s">
        <v>1764</v>
      </c>
      <c r="H333" s="282">
        <v>2</v>
      </c>
      <c r="I333" s="283"/>
      <c r="J333" s="284">
        <f>ROUND(I333*H333,2)</f>
        <v>0</v>
      </c>
      <c r="K333" s="280" t="s">
        <v>19</v>
      </c>
      <c r="L333" s="285"/>
      <c r="M333" s="286" t="s">
        <v>19</v>
      </c>
      <c r="N333" s="287" t="s">
        <v>47</v>
      </c>
      <c r="O333" s="87"/>
      <c r="P333" s="238">
        <f>O333*H333</f>
        <v>0</v>
      </c>
      <c r="Q333" s="238">
        <v>0</v>
      </c>
      <c r="R333" s="238">
        <f>Q333*H333</f>
        <v>0</v>
      </c>
      <c r="S333" s="238">
        <v>0</v>
      </c>
      <c r="T333" s="239">
        <f>S333*H333</f>
        <v>0</v>
      </c>
      <c r="U333" s="41"/>
      <c r="V333" s="41"/>
      <c r="W333" s="41"/>
      <c r="X333" s="41"/>
      <c r="Y333" s="41"/>
      <c r="Z333" s="41"/>
      <c r="AA333" s="41"/>
      <c r="AB333" s="41"/>
      <c r="AC333" s="41"/>
      <c r="AD333" s="41"/>
      <c r="AE333" s="41"/>
      <c r="AR333" s="240" t="s">
        <v>394</v>
      </c>
      <c r="AT333" s="240" t="s">
        <v>186</v>
      </c>
      <c r="AU333" s="240" t="s">
        <v>158</v>
      </c>
      <c r="AY333" s="20" t="s">
        <v>151</v>
      </c>
      <c r="BE333" s="241">
        <f>IF(N333="základní",J333,0)</f>
        <v>0</v>
      </c>
      <c r="BF333" s="241">
        <f>IF(N333="snížená",J333,0)</f>
        <v>0</v>
      </c>
      <c r="BG333" s="241">
        <f>IF(N333="zákl. přenesená",J333,0)</f>
        <v>0</v>
      </c>
      <c r="BH333" s="241">
        <f>IF(N333="sníž. přenesená",J333,0)</f>
        <v>0</v>
      </c>
      <c r="BI333" s="241">
        <f>IF(N333="nulová",J333,0)</f>
        <v>0</v>
      </c>
      <c r="BJ333" s="20" t="s">
        <v>83</v>
      </c>
      <c r="BK333" s="241">
        <f>ROUND(I333*H333,2)</f>
        <v>0</v>
      </c>
      <c r="BL333" s="20" t="s">
        <v>266</v>
      </c>
      <c r="BM333" s="240" t="s">
        <v>2320</v>
      </c>
    </row>
    <row r="334" s="13" customFormat="1">
      <c r="A334" s="13"/>
      <c r="B334" s="242"/>
      <c r="C334" s="243"/>
      <c r="D334" s="244" t="s">
        <v>160</v>
      </c>
      <c r="E334" s="245" t="s">
        <v>19</v>
      </c>
      <c r="F334" s="246" t="s">
        <v>2321</v>
      </c>
      <c r="G334" s="243"/>
      <c r="H334" s="247">
        <v>2</v>
      </c>
      <c r="I334" s="248"/>
      <c r="J334" s="243"/>
      <c r="K334" s="243"/>
      <c r="L334" s="249"/>
      <c r="M334" s="250"/>
      <c r="N334" s="251"/>
      <c r="O334" s="251"/>
      <c r="P334" s="251"/>
      <c r="Q334" s="251"/>
      <c r="R334" s="251"/>
      <c r="S334" s="251"/>
      <c r="T334" s="252"/>
      <c r="U334" s="13"/>
      <c r="V334" s="13"/>
      <c r="W334" s="13"/>
      <c r="X334" s="13"/>
      <c r="Y334" s="13"/>
      <c r="Z334" s="13"/>
      <c r="AA334" s="13"/>
      <c r="AB334" s="13"/>
      <c r="AC334" s="13"/>
      <c r="AD334" s="13"/>
      <c r="AE334" s="13"/>
      <c r="AT334" s="253" t="s">
        <v>160</v>
      </c>
      <c r="AU334" s="253" t="s">
        <v>158</v>
      </c>
      <c r="AV334" s="13" t="s">
        <v>86</v>
      </c>
      <c r="AW334" s="13" t="s">
        <v>37</v>
      </c>
      <c r="AX334" s="13" t="s">
        <v>83</v>
      </c>
      <c r="AY334" s="253" t="s">
        <v>151</v>
      </c>
    </row>
    <row r="335" s="2" customFormat="1" ht="16.5" customHeight="1">
      <c r="A335" s="41"/>
      <c r="B335" s="42"/>
      <c r="C335" s="278" t="s">
        <v>967</v>
      </c>
      <c r="D335" s="278" t="s">
        <v>186</v>
      </c>
      <c r="E335" s="279" t="s">
        <v>2322</v>
      </c>
      <c r="F335" s="280" t="s">
        <v>2323</v>
      </c>
      <c r="G335" s="281" t="s">
        <v>1764</v>
      </c>
      <c r="H335" s="282">
        <v>4</v>
      </c>
      <c r="I335" s="283"/>
      <c r="J335" s="284">
        <f>ROUND(I335*H335,2)</f>
        <v>0</v>
      </c>
      <c r="K335" s="280" t="s">
        <v>19</v>
      </c>
      <c r="L335" s="285"/>
      <c r="M335" s="286" t="s">
        <v>19</v>
      </c>
      <c r="N335" s="287" t="s">
        <v>47</v>
      </c>
      <c r="O335" s="87"/>
      <c r="P335" s="238">
        <f>O335*H335</f>
        <v>0</v>
      </c>
      <c r="Q335" s="238">
        <v>0</v>
      </c>
      <c r="R335" s="238">
        <f>Q335*H335</f>
        <v>0</v>
      </c>
      <c r="S335" s="238">
        <v>0</v>
      </c>
      <c r="T335" s="239">
        <f>S335*H335</f>
        <v>0</v>
      </c>
      <c r="U335" s="41"/>
      <c r="V335" s="41"/>
      <c r="W335" s="41"/>
      <c r="X335" s="41"/>
      <c r="Y335" s="41"/>
      <c r="Z335" s="41"/>
      <c r="AA335" s="41"/>
      <c r="AB335" s="41"/>
      <c r="AC335" s="41"/>
      <c r="AD335" s="41"/>
      <c r="AE335" s="41"/>
      <c r="AR335" s="240" t="s">
        <v>394</v>
      </c>
      <c r="AT335" s="240" t="s">
        <v>186</v>
      </c>
      <c r="AU335" s="240" t="s">
        <v>158</v>
      </c>
      <c r="AY335" s="20" t="s">
        <v>151</v>
      </c>
      <c r="BE335" s="241">
        <f>IF(N335="základní",J335,0)</f>
        <v>0</v>
      </c>
      <c r="BF335" s="241">
        <f>IF(N335="snížená",J335,0)</f>
        <v>0</v>
      </c>
      <c r="BG335" s="241">
        <f>IF(N335="zákl. přenesená",J335,0)</f>
        <v>0</v>
      </c>
      <c r="BH335" s="241">
        <f>IF(N335="sníž. přenesená",J335,0)</f>
        <v>0</v>
      </c>
      <c r="BI335" s="241">
        <f>IF(N335="nulová",J335,0)</f>
        <v>0</v>
      </c>
      <c r="BJ335" s="20" t="s">
        <v>83</v>
      </c>
      <c r="BK335" s="241">
        <f>ROUND(I335*H335,2)</f>
        <v>0</v>
      </c>
      <c r="BL335" s="20" t="s">
        <v>266</v>
      </c>
      <c r="BM335" s="240" t="s">
        <v>2324</v>
      </c>
    </row>
    <row r="336" s="13" customFormat="1">
      <c r="A336" s="13"/>
      <c r="B336" s="242"/>
      <c r="C336" s="243"/>
      <c r="D336" s="244" t="s">
        <v>160</v>
      </c>
      <c r="E336" s="245" t="s">
        <v>19</v>
      </c>
      <c r="F336" s="246" t="s">
        <v>2325</v>
      </c>
      <c r="G336" s="243"/>
      <c r="H336" s="247">
        <v>4</v>
      </c>
      <c r="I336" s="248"/>
      <c r="J336" s="243"/>
      <c r="K336" s="243"/>
      <c r="L336" s="249"/>
      <c r="M336" s="250"/>
      <c r="N336" s="251"/>
      <c r="O336" s="251"/>
      <c r="P336" s="251"/>
      <c r="Q336" s="251"/>
      <c r="R336" s="251"/>
      <c r="S336" s="251"/>
      <c r="T336" s="252"/>
      <c r="U336" s="13"/>
      <c r="V336" s="13"/>
      <c r="W336" s="13"/>
      <c r="X336" s="13"/>
      <c r="Y336" s="13"/>
      <c r="Z336" s="13"/>
      <c r="AA336" s="13"/>
      <c r="AB336" s="13"/>
      <c r="AC336" s="13"/>
      <c r="AD336" s="13"/>
      <c r="AE336" s="13"/>
      <c r="AT336" s="253" t="s">
        <v>160</v>
      </c>
      <c r="AU336" s="253" t="s">
        <v>158</v>
      </c>
      <c r="AV336" s="13" t="s">
        <v>86</v>
      </c>
      <c r="AW336" s="13" t="s">
        <v>37</v>
      </c>
      <c r="AX336" s="13" t="s">
        <v>83</v>
      </c>
      <c r="AY336" s="253" t="s">
        <v>151</v>
      </c>
    </row>
    <row r="337" s="2" customFormat="1" ht="16.5" customHeight="1">
      <c r="A337" s="41"/>
      <c r="B337" s="42"/>
      <c r="C337" s="278" t="s">
        <v>972</v>
      </c>
      <c r="D337" s="278" t="s">
        <v>186</v>
      </c>
      <c r="E337" s="279" t="s">
        <v>2326</v>
      </c>
      <c r="F337" s="280" t="s">
        <v>2327</v>
      </c>
      <c r="G337" s="281" t="s">
        <v>1764</v>
      </c>
      <c r="H337" s="282">
        <v>4</v>
      </c>
      <c r="I337" s="283"/>
      <c r="J337" s="284">
        <f>ROUND(I337*H337,2)</f>
        <v>0</v>
      </c>
      <c r="K337" s="280" t="s">
        <v>19</v>
      </c>
      <c r="L337" s="285"/>
      <c r="M337" s="286" t="s">
        <v>19</v>
      </c>
      <c r="N337" s="287" t="s">
        <v>47</v>
      </c>
      <c r="O337" s="87"/>
      <c r="P337" s="238">
        <f>O337*H337</f>
        <v>0</v>
      </c>
      <c r="Q337" s="238">
        <v>0</v>
      </c>
      <c r="R337" s="238">
        <f>Q337*H337</f>
        <v>0</v>
      </c>
      <c r="S337" s="238">
        <v>0</v>
      </c>
      <c r="T337" s="239">
        <f>S337*H337</f>
        <v>0</v>
      </c>
      <c r="U337" s="41"/>
      <c r="V337" s="41"/>
      <c r="W337" s="41"/>
      <c r="X337" s="41"/>
      <c r="Y337" s="41"/>
      <c r="Z337" s="41"/>
      <c r="AA337" s="41"/>
      <c r="AB337" s="41"/>
      <c r="AC337" s="41"/>
      <c r="AD337" s="41"/>
      <c r="AE337" s="41"/>
      <c r="AR337" s="240" t="s">
        <v>394</v>
      </c>
      <c r="AT337" s="240" t="s">
        <v>186</v>
      </c>
      <c r="AU337" s="240" t="s">
        <v>158</v>
      </c>
      <c r="AY337" s="20" t="s">
        <v>151</v>
      </c>
      <c r="BE337" s="241">
        <f>IF(N337="základní",J337,0)</f>
        <v>0</v>
      </c>
      <c r="BF337" s="241">
        <f>IF(N337="snížená",J337,0)</f>
        <v>0</v>
      </c>
      <c r="BG337" s="241">
        <f>IF(N337="zákl. přenesená",J337,0)</f>
        <v>0</v>
      </c>
      <c r="BH337" s="241">
        <f>IF(N337="sníž. přenesená",J337,0)</f>
        <v>0</v>
      </c>
      <c r="BI337" s="241">
        <f>IF(N337="nulová",J337,0)</f>
        <v>0</v>
      </c>
      <c r="BJ337" s="20" t="s">
        <v>83</v>
      </c>
      <c r="BK337" s="241">
        <f>ROUND(I337*H337,2)</f>
        <v>0</v>
      </c>
      <c r="BL337" s="20" t="s">
        <v>266</v>
      </c>
      <c r="BM337" s="240" t="s">
        <v>2328</v>
      </c>
    </row>
    <row r="338" s="13" customFormat="1">
      <c r="A338" s="13"/>
      <c r="B338" s="242"/>
      <c r="C338" s="243"/>
      <c r="D338" s="244" t="s">
        <v>160</v>
      </c>
      <c r="E338" s="245" t="s">
        <v>19</v>
      </c>
      <c r="F338" s="246" t="s">
        <v>2325</v>
      </c>
      <c r="G338" s="243"/>
      <c r="H338" s="247">
        <v>4</v>
      </c>
      <c r="I338" s="248"/>
      <c r="J338" s="243"/>
      <c r="K338" s="243"/>
      <c r="L338" s="249"/>
      <c r="M338" s="250"/>
      <c r="N338" s="251"/>
      <c r="O338" s="251"/>
      <c r="P338" s="251"/>
      <c r="Q338" s="251"/>
      <c r="R338" s="251"/>
      <c r="S338" s="251"/>
      <c r="T338" s="252"/>
      <c r="U338" s="13"/>
      <c r="V338" s="13"/>
      <c r="W338" s="13"/>
      <c r="X338" s="13"/>
      <c r="Y338" s="13"/>
      <c r="Z338" s="13"/>
      <c r="AA338" s="13"/>
      <c r="AB338" s="13"/>
      <c r="AC338" s="13"/>
      <c r="AD338" s="13"/>
      <c r="AE338" s="13"/>
      <c r="AT338" s="253" t="s">
        <v>160</v>
      </c>
      <c r="AU338" s="253" t="s">
        <v>158</v>
      </c>
      <c r="AV338" s="13" t="s">
        <v>86</v>
      </c>
      <c r="AW338" s="13" t="s">
        <v>37</v>
      </c>
      <c r="AX338" s="13" t="s">
        <v>83</v>
      </c>
      <c r="AY338" s="253" t="s">
        <v>151</v>
      </c>
    </row>
    <row r="339" s="2" customFormat="1" ht="16.5" customHeight="1">
      <c r="A339" s="41"/>
      <c r="B339" s="42"/>
      <c r="C339" s="278" t="s">
        <v>976</v>
      </c>
      <c r="D339" s="278" t="s">
        <v>186</v>
      </c>
      <c r="E339" s="279" t="s">
        <v>2329</v>
      </c>
      <c r="F339" s="280" t="s">
        <v>2330</v>
      </c>
      <c r="G339" s="281" t="s">
        <v>1764</v>
      </c>
      <c r="H339" s="282">
        <v>2</v>
      </c>
      <c r="I339" s="283"/>
      <c r="J339" s="284">
        <f>ROUND(I339*H339,2)</f>
        <v>0</v>
      </c>
      <c r="K339" s="280" t="s">
        <v>19</v>
      </c>
      <c r="L339" s="285"/>
      <c r="M339" s="286" t="s">
        <v>19</v>
      </c>
      <c r="N339" s="287" t="s">
        <v>47</v>
      </c>
      <c r="O339" s="87"/>
      <c r="P339" s="238">
        <f>O339*H339</f>
        <v>0</v>
      </c>
      <c r="Q339" s="238">
        <v>0</v>
      </c>
      <c r="R339" s="238">
        <f>Q339*H339</f>
        <v>0</v>
      </c>
      <c r="S339" s="238">
        <v>0</v>
      </c>
      <c r="T339" s="239">
        <f>S339*H339</f>
        <v>0</v>
      </c>
      <c r="U339" s="41"/>
      <c r="V339" s="41"/>
      <c r="W339" s="41"/>
      <c r="X339" s="41"/>
      <c r="Y339" s="41"/>
      <c r="Z339" s="41"/>
      <c r="AA339" s="41"/>
      <c r="AB339" s="41"/>
      <c r="AC339" s="41"/>
      <c r="AD339" s="41"/>
      <c r="AE339" s="41"/>
      <c r="AR339" s="240" t="s">
        <v>394</v>
      </c>
      <c r="AT339" s="240" t="s">
        <v>186</v>
      </c>
      <c r="AU339" s="240" t="s">
        <v>158</v>
      </c>
      <c r="AY339" s="20" t="s">
        <v>151</v>
      </c>
      <c r="BE339" s="241">
        <f>IF(N339="základní",J339,0)</f>
        <v>0</v>
      </c>
      <c r="BF339" s="241">
        <f>IF(N339="snížená",J339,0)</f>
        <v>0</v>
      </c>
      <c r="BG339" s="241">
        <f>IF(N339="zákl. přenesená",J339,0)</f>
        <v>0</v>
      </c>
      <c r="BH339" s="241">
        <f>IF(N339="sníž. přenesená",J339,0)</f>
        <v>0</v>
      </c>
      <c r="BI339" s="241">
        <f>IF(N339="nulová",J339,0)</f>
        <v>0</v>
      </c>
      <c r="BJ339" s="20" t="s">
        <v>83</v>
      </c>
      <c r="BK339" s="241">
        <f>ROUND(I339*H339,2)</f>
        <v>0</v>
      </c>
      <c r="BL339" s="20" t="s">
        <v>266</v>
      </c>
      <c r="BM339" s="240" t="s">
        <v>2331</v>
      </c>
    </row>
    <row r="340" s="13" customFormat="1">
      <c r="A340" s="13"/>
      <c r="B340" s="242"/>
      <c r="C340" s="243"/>
      <c r="D340" s="244" t="s">
        <v>160</v>
      </c>
      <c r="E340" s="245" t="s">
        <v>19</v>
      </c>
      <c r="F340" s="246" t="s">
        <v>2321</v>
      </c>
      <c r="G340" s="243"/>
      <c r="H340" s="247">
        <v>2</v>
      </c>
      <c r="I340" s="248"/>
      <c r="J340" s="243"/>
      <c r="K340" s="243"/>
      <c r="L340" s="249"/>
      <c r="M340" s="250"/>
      <c r="N340" s="251"/>
      <c r="O340" s="251"/>
      <c r="P340" s="251"/>
      <c r="Q340" s="251"/>
      <c r="R340" s="251"/>
      <c r="S340" s="251"/>
      <c r="T340" s="252"/>
      <c r="U340" s="13"/>
      <c r="V340" s="13"/>
      <c r="W340" s="13"/>
      <c r="X340" s="13"/>
      <c r="Y340" s="13"/>
      <c r="Z340" s="13"/>
      <c r="AA340" s="13"/>
      <c r="AB340" s="13"/>
      <c r="AC340" s="13"/>
      <c r="AD340" s="13"/>
      <c r="AE340" s="13"/>
      <c r="AT340" s="253" t="s">
        <v>160</v>
      </c>
      <c r="AU340" s="253" t="s">
        <v>158</v>
      </c>
      <c r="AV340" s="13" t="s">
        <v>86</v>
      </c>
      <c r="AW340" s="13" t="s">
        <v>37</v>
      </c>
      <c r="AX340" s="13" t="s">
        <v>83</v>
      </c>
      <c r="AY340" s="253" t="s">
        <v>151</v>
      </c>
    </row>
    <row r="341" s="2" customFormat="1" ht="16.5" customHeight="1">
      <c r="A341" s="41"/>
      <c r="B341" s="42"/>
      <c r="C341" s="278" t="s">
        <v>984</v>
      </c>
      <c r="D341" s="278" t="s">
        <v>186</v>
      </c>
      <c r="E341" s="279" t="s">
        <v>2332</v>
      </c>
      <c r="F341" s="280" t="s">
        <v>2333</v>
      </c>
      <c r="G341" s="281" t="s">
        <v>1764</v>
      </c>
      <c r="H341" s="282">
        <v>1</v>
      </c>
      <c r="I341" s="283"/>
      <c r="J341" s="284">
        <f>ROUND(I341*H341,2)</f>
        <v>0</v>
      </c>
      <c r="K341" s="280" t="s">
        <v>19</v>
      </c>
      <c r="L341" s="285"/>
      <c r="M341" s="286" t="s">
        <v>19</v>
      </c>
      <c r="N341" s="287" t="s">
        <v>47</v>
      </c>
      <c r="O341" s="87"/>
      <c r="P341" s="238">
        <f>O341*H341</f>
        <v>0</v>
      </c>
      <c r="Q341" s="238">
        <v>0</v>
      </c>
      <c r="R341" s="238">
        <f>Q341*H341</f>
        <v>0</v>
      </c>
      <c r="S341" s="238">
        <v>0</v>
      </c>
      <c r="T341" s="239">
        <f>S341*H341</f>
        <v>0</v>
      </c>
      <c r="U341" s="41"/>
      <c r="V341" s="41"/>
      <c r="W341" s="41"/>
      <c r="X341" s="41"/>
      <c r="Y341" s="41"/>
      <c r="Z341" s="41"/>
      <c r="AA341" s="41"/>
      <c r="AB341" s="41"/>
      <c r="AC341" s="41"/>
      <c r="AD341" s="41"/>
      <c r="AE341" s="41"/>
      <c r="AR341" s="240" t="s">
        <v>394</v>
      </c>
      <c r="AT341" s="240" t="s">
        <v>186</v>
      </c>
      <c r="AU341" s="240" t="s">
        <v>158</v>
      </c>
      <c r="AY341" s="20" t="s">
        <v>151</v>
      </c>
      <c r="BE341" s="241">
        <f>IF(N341="základní",J341,0)</f>
        <v>0</v>
      </c>
      <c r="BF341" s="241">
        <f>IF(N341="snížená",J341,0)</f>
        <v>0</v>
      </c>
      <c r="BG341" s="241">
        <f>IF(N341="zákl. přenesená",J341,0)</f>
        <v>0</v>
      </c>
      <c r="BH341" s="241">
        <f>IF(N341="sníž. přenesená",J341,0)</f>
        <v>0</v>
      </c>
      <c r="BI341" s="241">
        <f>IF(N341="nulová",J341,0)</f>
        <v>0</v>
      </c>
      <c r="BJ341" s="20" t="s">
        <v>83</v>
      </c>
      <c r="BK341" s="241">
        <f>ROUND(I341*H341,2)</f>
        <v>0</v>
      </c>
      <c r="BL341" s="20" t="s">
        <v>266</v>
      </c>
      <c r="BM341" s="240" t="s">
        <v>2334</v>
      </c>
    </row>
    <row r="342" s="13" customFormat="1">
      <c r="A342" s="13"/>
      <c r="B342" s="242"/>
      <c r="C342" s="243"/>
      <c r="D342" s="244" t="s">
        <v>160</v>
      </c>
      <c r="E342" s="245" t="s">
        <v>19</v>
      </c>
      <c r="F342" s="246" t="s">
        <v>2299</v>
      </c>
      <c r="G342" s="243"/>
      <c r="H342" s="247">
        <v>1</v>
      </c>
      <c r="I342" s="248"/>
      <c r="J342" s="243"/>
      <c r="K342" s="243"/>
      <c r="L342" s="249"/>
      <c r="M342" s="250"/>
      <c r="N342" s="251"/>
      <c r="O342" s="251"/>
      <c r="P342" s="251"/>
      <c r="Q342" s="251"/>
      <c r="R342" s="251"/>
      <c r="S342" s="251"/>
      <c r="T342" s="252"/>
      <c r="U342" s="13"/>
      <c r="V342" s="13"/>
      <c r="W342" s="13"/>
      <c r="X342" s="13"/>
      <c r="Y342" s="13"/>
      <c r="Z342" s="13"/>
      <c r="AA342" s="13"/>
      <c r="AB342" s="13"/>
      <c r="AC342" s="13"/>
      <c r="AD342" s="13"/>
      <c r="AE342" s="13"/>
      <c r="AT342" s="253" t="s">
        <v>160</v>
      </c>
      <c r="AU342" s="253" t="s">
        <v>158</v>
      </c>
      <c r="AV342" s="13" t="s">
        <v>86</v>
      </c>
      <c r="AW342" s="13" t="s">
        <v>37</v>
      </c>
      <c r="AX342" s="13" t="s">
        <v>83</v>
      </c>
      <c r="AY342" s="253" t="s">
        <v>151</v>
      </c>
    </row>
    <row r="343" s="2" customFormat="1" ht="16.5" customHeight="1">
      <c r="A343" s="41"/>
      <c r="B343" s="42"/>
      <c r="C343" s="278" t="s">
        <v>989</v>
      </c>
      <c r="D343" s="278" t="s">
        <v>186</v>
      </c>
      <c r="E343" s="279" t="s">
        <v>2335</v>
      </c>
      <c r="F343" s="280" t="s">
        <v>2336</v>
      </c>
      <c r="G343" s="281" t="s">
        <v>1764</v>
      </c>
      <c r="H343" s="282">
        <v>1</v>
      </c>
      <c r="I343" s="283"/>
      <c r="J343" s="284">
        <f>ROUND(I343*H343,2)</f>
        <v>0</v>
      </c>
      <c r="K343" s="280" t="s">
        <v>19</v>
      </c>
      <c r="L343" s="285"/>
      <c r="M343" s="286" t="s">
        <v>19</v>
      </c>
      <c r="N343" s="287" t="s">
        <v>47</v>
      </c>
      <c r="O343" s="87"/>
      <c r="P343" s="238">
        <f>O343*H343</f>
        <v>0</v>
      </c>
      <c r="Q343" s="238">
        <v>0</v>
      </c>
      <c r="R343" s="238">
        <f>Q343*H343</f>
        <v>0</v>
      </c>
      <c r="S343" s="238">
        <v>0</v>
      </c>
      <c r="T343" s="239">
        <f>S343*H343</f>
        <v>0</v>
      </c>
      <c r="U343" s="41"/>
      <c r="V343" s="41"/>
      <c r="W343" s="41"/>
      <c r="X343" s="41"/>
      <c r="Y343" s="41"/>
      <c r="Z343" s="41"/>
      <c r="AA343" s="41"/>
      <c r="AB343" s="41"/>
      <c r="AC343" s="41"/>
      <c r="AD343" s="41"/>
      <c r="AE343" s="41"/>
      <c r="AR343" s="240" t="s">
        <v>394</v>
      </c>
      <c r="AT343" s="240" t="s">
        <v>186</v>
      </c>
      <c r="AU343" s="240" t="s">
        <v>158</v>
      </c>
      <c r="AY343" s="20" t="s">
        <v>151</v>
      </c>
      <c r="BE343" s="241">
        <f>IF(N343="základní",J343,0)</f>
        <v>0</v>
      </c>
      <c r="BF343" s="241">
        <f>IF(N343="snížená",J343,0)</f>
        <v>0</v>
      </c>
      <c r="BG343" s="241">
        <f>IF(N343="zákl. přenesená",J343,0)</f>
        <v>0</v>
      </c>
      <c r="BH343" s="241">
        <f>IF(N343="sníž. přenesená",J343,0)</f>
        <v>0</v>
      </c>
      <c r="BI343" s="241">
        <f>IF(N343="nulová",J343,0)</f>
        <v>0</v>
      </c>
      <c r="BJ343" s="20" t="s">
        <v>83</v>
      </c>
      <c r="BK343" s="241">
        <f>ROUND(I343*H343,2)</f>
        <v>0</v>
      </c>
      <c r="BL343" s="20" t="s">
        <v>266</v>
      </c>
      <c r="BM343" s="240" t="s">
        <v>2337</v>
      </c>
    </row>
    <row r="344" s="13" customFormat="1">
      <c r="A344" s="13"/>
      <c r="B344" s="242"/>
      <c r="C344" s="243"/>
      <c r="D344" s="244" t="s">
        <v>160</v>
      </c>
      <c r="E344" s="245" t="s">
        <v>19</v>
      </c>
      <c r="F344" s="246" t="s">
        <v>2299</v>
      </c>
      <c r="G344" s="243"/>
      <c r="H344" s="247">
        <v>1</v>
      </c>
      <c r="I344" s="248"/>
      <c r="J344" s="243"/>
      <c r="K344" s="243"/>
      <c r="L344" s="249"/>
      <c r="M344" s="250"/>
      <c r="N344" s="251"/>
      <c r="O344" s="251"/>
      <c r="P344" s="251"/>
      <c r="Q344" s="251"/>
      <c r="R344" s="251"/>
      <c r="S344" s="251"/>
      <c r="T344" s="252"/>
      <c r="U344" s="13"/>
      <c r="V344" s="13"/>
      <c r="W344" s="13"/>
      <c r="X344" s="13"/>
      <c r="Y344" s="13"/>
      <c r="Z344" s="13"/>
      <c r="AA344" s="13"/>
      <c r="AB344" s="13"/>
      <c r="AC344" s="13"/>
      <c r="AD344" s="13"/>
      <c r="AE344" s="13"/>
      <c r="AT344" s="253" t="s">
        <v>160</v>
      </c>
      <c r="AU344" s="253" t="s">
        <v>158</v>
      </c>
      <c r="AV344" s="13" t="s">
        <v>86</v>
      </c>
      <c r="AW344" s="13" t="s">
        <v>37</v>
      </c>
      <c r="AX344" s="13" t="s">
        <v>83</v>
      </c>
      <c r="AY344" s="253" t="s">
        <v>151</v>
      </c>
    </row>
    <row r="345" s="2" customFormat="1" ht="16.5" customHeight="1">
      <c r="A345" s="41"/>
      <c r="B345" s="42"/>
      <c r="C345" s="278" t="s">
        <v>993</v>
      </c>
      <c r="D345" s="278" t="s">
        <v>186</v>
      </c>
      <c r="E345" s="279" t="s">
        <v>2338</v>
      </c>
      <c r="F345" s="280" t="s">
        <v>2339</v>
      </c>
      <c r="G345" s="281" t="s">
        <v>1764</v>
      </c>
      <c r="H345" s="282">
        <v>34</v>
      </c>
      <c r="I345" s="283"/>
      <c r="J345" s="284">
        <f>ROUND(I345*H345,2)</f>
        <v>0</v>
      </c>
      <c r="K345" s="280" t="s">
        <v>19</v>
      </c>
      <c r="L345" s="285"/>
      <c r="M345" s="286" t="s">
        <v>19</v>
      </c>
      <c r="N345" s="287" t="s">
        <v>47</v>
      </c>
      <c r="O345" s="87"/>
      <c r="P345" s="238">
        <f>O345*H345</f>
        <v>0</v>
      </c>
      <c r="Q345" s="238">
        <v>0</v>
      </c>
      <c r="R345" s="238">
        <f>Q345*H345</f>
        <v>0</v>
      </c>
      <c r="S345" s="238">
        <v>0</v>
      </c>
      <c r="T345" s="239">
        <f>S345*H345</f>
        <v>0</v>
      </c>
      <c r="U345" s="41"/>
      <c r="V345" s="41"/>
      <c r="W345" s="41"/>
      <c r="X345" s="41"/>
      <c r="Y345" s="41"/>
      <c r="Z345" s="41"/>
      <c r="AA345" s="41"/>
      <c r="AB345" s="41"/>
      <c r="AC345" s="41"/>
      <c r="AD345" s="41"/>
      <c r="AE345" s="41"/>
      <c r="AR345" s="240" t="s">
        <v>394</v>
      </c>
      <c r="AT345" s="240" t="s">
        <v>186</v>
      </c>
      <c r="AU345" s="240" t="s">
        <v>158</v>
      </c>
      <c r="AY345" s="20" t="s">
        <v>151</v>
      </c>
      <c r="BE345" s="241">
        <f>IF(N345="základní",J345,0)</f>
        <v>0</v>
      </c>
      <c r="BF345" s="241">
        <f>IF(N345="snížená",J345,0)</f>
        <v>0</v>
      </c>
      <c r="BG345" s="241">
        <f>IF(N345="zákl. přenesená",J345,0)</f>
        <v>0</v>
      </c>
      <c r="BH345" s="241">
        <f>IF(N345="sníž. přenesená",J345,0)</f>
        <v>0</v>
      </c>
      <c r="BI345" s="241">
        <f>IF(N345="nulová",J345,0)</f>
        <v>0</v>
      </c>
      <c r="BJ345" s="20" t="s">
        <v>83</v>
      </c>
      <c r="BK345" s="241">
        <f>ROUND(I345*H345,2)</f>
        <v>0</v>
      </c>
      <c r="BL345" s="20" t="s">
        <v>266</v>
      </c>
      <c r="BM345" s="240" t="s">
        <v>2340</v>
      </c>
    </row>
    <row r="346" s="13" customFormat="1">
      <c r="A346" s="13"/>
      <c r="B346" s="242"/>
      <c r="C346" s="243"/>
      <c r="D346" s="244" t="s">
        <v>160</v>
      </c>
      <c r="E346" s="245" t="s">
        <v>19</v>
      </c>
      <c r="F346" s="246" t="s">
        <v>2341</v>
      </c>
      <c r="G346" s="243"/>
      <c r="H346" s="247">
        <v>34</v>
      </c>
      <c r="I346" s="248"/>
      <c r="J346" s="243"/>
      <c r="K346" s="243"/>
      <c r="L346" s="249"/>
      <c r="M346" s="250"/>
      <c r="N346" s="251"/>
      <c r="O346" s="251"/>
      <c r="P346" s="251"/>
      <c r="Q346" s="251"/>
      <c r="R346" s="251"/>
      <c r="S346" s="251"/>
      <c r="T346" s="252"/>
      <c r="U346" s="13"/>
      <c r="V346" s="13"/>
      <c r="W346" s="13"/>
      <c r="X346" s="13"/>
      <c r="Y346" s="13"/>
      <c r="Z346" s="13"/>
      <c r="AA346" s="13"/>
      <c r="AB346" s="13"/>
      <c r="AC346" s="13"/>
      <c r="AD346" s="13"/>
      <c r="AE346" s="13"/>
      <c r="AT346" s="253" t="s">
        <v>160</v>
      </c>
      <c r="AU346" s="253" t="s">
        <v>158</v>
      </c>
      <c r="AV346" s="13" t="s">
        <v>86</v>
      </c>
      <c r="AW346" s="13" t="s">
        <v>37</v>
      </c>
      <c r="AX346" s="13" t="s">
        <v>83</v>
      </c>
      <c r="AY346" s="253" t="s">
        <v>151</v>
      </c>
    </row>
    <row r="347" s="2" customFormat="1" ht="16.5" customHeight="1">
      <c r="A347" s="41"/>
      <c r="B347" s="42"/>
      <c r="C347" s="278" t="s">
        <v>1003</v>
      </c>
      <c r="D347" s="278" t="s">
        <v>186</v>
      </c>
      <c r="E347" s="279" t="s">
        <v>2342</v>
      </c>
      <c r="F347" s="280" t="s">
        <v>2291</v>
      </c>
      <c r="G347" s="281" t="s">
        <v>1764</v>
      </c>
      <c r="H347" s="282">
        <v>9</v>
      </c>
      <c r="I347" s="283"/>
      <c r="J347" s="284">
        <f>ROUND(I347*H347,2)</f>
        <v>0</v>
      </c>
      <c r="K347" s="280" t="s">
        <v>19</v>
      </c>
      <c r="L347" s="285"/>
      <c r="M347" s="286" t="s">
        <v>19</v>
      </c>
      <c r="N347" s="287" t="s">
        <v>47</v>
      </c>
      <c r="O347" s="87"/>
      <c r="P347" s="238">
        <f>O347*H347</f>
        <v>0</v>
      </c>
      <c r="Q347" s="238">
        <v>0</v>
      </c>
      <c r="R347" s="238">
        <f>Q347*H347</f>
        <v>0</v>
      </c>
      <c r="S347" s="238">
        <v>0</v>
      </c>
      <c r="T347" s="239">
        <f>S347*H347</f>
        <v>0</v>
      </c>
      <c r="U347" s="41"/>
      <c r="V347" s="41"/>
      <c r="W347" s="41"/>
      <c r="X347" s="41"/>
      <c r="Y347" s="41"/>
      <c r="Z347" s="41"/>
      <c r="AA347" s="41"/>
      <c r="AB347" s="41"/>
      <c r="AC347" s="41"/>
      <c r="AD347" s="41"/>
      <c r="AE347" s="41"/>
      <c r="AR347" s="240" t="s">
        <v>394</v>
      </c>
      <c r="AT347" s="240" t="s">
        <v>186</v>
      </c>
      <c r="AU347" s="240" t="s">
        <v>158</v>
      </c>
      <c r="AY347" s="20" t="s">
        <v>151</v>
      </c>
      <c r="BE347" s="241">
        <f>IF(N347="základní",J347,0)</f>
        <v>0</v>
      </c>
      <c r="BF347" s="241">
        <f>IF(N347="snížená",J347,0)</f>
        <v>0</v>
      </c>
      <c r="BG347" s="241">
        <f>IF(N347="zákl. přenesená",J347,0)</f>
        <v>0</v>
      </c>
      <c r="BH347" s="241">
        <f>IF(N347="sníž. přenesená",J347,0)</f>
        <v>0</v>
      </c>
      <c r="BI347" s="241">
        <f>IF(N347="nulová",J347,0)</f>
        <v>0</v>
      </c>
      <c r="BJ347" s="20" t="s">
        <v>83</v>
      </c>
      <c r="BK347" s="241">
        <f>ROUND(I347*H347,2)</f>
        <v>0</v>
      </c>
      <c r="BL347" s="20" t="s">
        <v>266</v>
      </c>
      <c r="BM347" s="240" t="s">
        <v>2343</v>
      </c>
    </row>
    <row r="348" s="13" customFormat="1">
      <c r="A348" s="13"/>
      <c r="B348" s="242"/>
      <c r="C348" s="243"/>
      <c r="D348" s="244" t="s">
        <v>160</v>
      </c>
      <c r="E348" s="245" t="s">
        <v>19</v>
      </c>
      <c r="F348" s="246" t="s">
        <v>2344</v>
      </c>
      <c r="G348" s="243"/>
      <c r="H348" s="247">
        <v>9</v>
      </c>
      <c r="I348" s="248"/>
      <c r="J348" s="243"/>
      <c r="K348" s="243"/>
      <c r="L348" s="249"/>
      <c r="M348" s="250"/>
      <c r="N348" s="251"/>
      <c r="O348" s="251"/>
      <c r="P348" s="251"/>
      <c r="Q348" s="251"/>
      <c r="R348" s="251"/>
      <c r="S348" s="251"/>
      <c r="T348" s="252"/>
      <c r="U348" s="13"/>
      <c r="V348" s="13"/>
      <c r="W348" s="13"/>
      <c r="X348" s="13"/>
      <c r="Y348" s="13"/>
      <c r="Z348" s="13"/>
      <c r="AA348" s="13"/>
      <c r="AB348" s="13"/>
      <c r="AC348" s="13"/>
      <c r="AD348" s="13"/>
      <c r="AE348" s="13"/>
      <c r="AT348" s="253" t="s">
        <v>160</v>
      </c>
      <c r="AU348" s="253" t="s">
        <v>158</v>
      </c>
      <c r="AV348" s="13" t="s">
        <v>86</v>
      </c>
      <c r="AW348" s="13" t="s">
        <v>37</v>
      </c>
      <c r="AX348" s="13" t="s">
        <v>83</v>
      </c>
      <c r="AY348" s="253" t="s">
        <v>151</v>
      </c>
    </row>
    <row r="349" s="17" customFormat="1" ht="20.88" customHeight="1">
      <c r="A349" s="17"/>
      <c r="B349" s="310"/>
      <c r="C349" s="311"/>
      <c r="D349" s="312" t="s">
        <v>75</v>
      </c>
      <c r="E349" s="312" t="s">
        <v>2345</v>
      </c>
      <c r="F349" s="312" t="s">
        <v>2346</v>
      </c>
      <c r="G349" s="311"/>
      <c r="H349" s="311"/>
      <c r="I349" s="313"/>
      <c r="J349" s="314">
        <f>BK349</f>
        <v>0</v>
      </c>
      <c r="K349" s="311"/>
      <c r="L349" s="315"/>
      <c r="M349" s="316"/>
      <c r="N349" s="317"/>
      <c r="O349" s="317"/>
      <c r="P349" s="318">
        <f>SUM(P350:P377)</f>
        <v>0</v>
      </c>
      <c r="Q349" s="317"/>
      <c r="R349" s="318">
        <f>SUM(R350:R377)</f>
        <v>0</v>
      </c>
      <c r="S349" s="317"/>
      <c r="T349" s="319">
        <f>SUM(T350:T377)</f>
        <v>0</v>
      </c>
      <c r="U349" s="17"/>
      <c r="V349" s="17"/>
      <c r="W349" s="17"/>
      <c r="X349" s="17"/>
      <c r="Y349" s="17"/>
      <c r="Z349" s="17"/>
      <c r="AA349" s="17"/>
      <c r="AB349" s="17"/>
      <c r="AC349" s="17"/>
      <c r="AD349" s="17"/>
      <c r="AE349" s="17"/>
      <c r="AR349" s="320" t="s">
        <v>86</v>
      </c>
      <c r="AT349" s="321" t="s">
        <v>75</v>
      </c>
      <c r="AU349" s="321" t="s">
        <v>152</v>
      </c>
      <c r="AY349" s="320" t="s">
        <v>151</v>
      </c>
      <c r="BK349" s="322">
        <f>SUM(BK350:BK377)</f>
        <v>0</v>
      </c>
    </row>
    <row r="350" s="2" customFormat="1" ht="16.5" customHeight="1">
      <c r="A350" s="41"/>
      <c r="B350" s="42"/>
      <c r="C350" s="278" t="s">
        <v>1045</v>
      </c>
      <c r="D350" s="278" t="s">
        <v>186</v>
      </c>
      <c r="E350" s="279" t="s">
        <v>2347</v>
      </c>
      <c r="F350" s="280" t="s">
        <v>2348</v>
      </c>
      <c r="G350" s="281" t="s">
        <v>1764</v>
      </c>
      <c r="H350" s="282">
        <v>1</v>
      </c>
      <c r="I350" s="283"/>
      <c r="J350" s="284">
        <f>ROUND(I350*H350,2)</f>
        <v>0</v>
      </c>
      <c r="K350" s="280" t="s">
        <v>19</v>
      </c>
      <c r="L350" s="285"/>
      <c r="M350" s="286" t="s">
        <v>19</v>
      </c>
      <c r="N350" s="287" t="s">
        <v>47</v>
      </c>
      <c r="O350" s="87"/>
      <c r="P350" s="238">
        <f>O350*H350</f>
        <v>0</v>
      </c>
      <c r="Q350" s="238">
        <v>0</v>
      </c>
      <c r="R350" s="238">
        <f>Q350*H350</f>
        <v>0</v>
      </c>
      <c r="S350" s="238">
        <v>0</v>
      </c>
      <c r="T350" s="239">
        <f>S350*H350</f>
        <v>0</v>
      </c>
      <c r="U350" s="41"/>
      <c r="V350" s="41"/>
      <c r="W350" s="41"/>
      <c r="X350" s="41"/>
      <c r="Y350" s="41"/>
      <c r="Z350" s="41"/>
      <c r="AA350" s="41"/>
      <c r="AB350" s="41"/>
      <c r="AC350" s="41"/>
      <c r="AD350" s="41"/>
      <c r="AE350" s="41"/>
      <c r="AR350" s="240" t="s">
        <v>394</v>
      </c>
      <c r="AT350" s="240" t="s">
        <v>186</v>
      </c>
      <c r="AU350" s="240" t="s">
        <v>158</v>
      </c>
      <c r="AY350" s="20" t="s">
        <v>151</v>
      </c>
      <c r="BE350" s="241">
        <f>IF(N350="základní",J350,0)</f>
        <v>0</v>
      </c>
      <c r="BF350" s="241">
        <f>IF(N350="snížená",J350,0)</f>
        <v>0</v>
      </c>
      <c r="BG350" s="241">
        <f>IF(N350="zákl. přenesená",J350,0)</f>
        <v>0</v>
      </c>
      <c r="BH350" s="241">
        <f>IF(N350="sníž. přenesená",J350,0)</f>
        <v>0</v>
      </c>
      <c r="BI350" s="241">
        <f>IF(N350="nulová",J350,0)</f>
        <v>0</v>
      </c>
      <c r="BJ350" s="20" t="s">
        <v>83</v>
      </c>
      <c r="BK350" s="241">
        <f>ROUND(I350*H350,2)</f>
        <v>0</v>
      </c>
      <c r="BL350" s="20" t="s">
        <v>266</v>
      </c>
      <c r="BM350" s="240" t="s">
        <v>2349</v>
      </c>
    </row>
    <row r="351" s="13" customFormat="1">
      <c r="A351" s="13"/>
      <c r="B351" s="242"/>
      <c r="C351" s="243"/>
      <c r="D351" s="244" t="s">
        <v>160</v>
      </c>
      <c r="E351" s="245" t="s">
        <v>19</v>
      </c>
      <c r="F351" s="246" t="s">
        <v>2350</v>
      </c>
      <c r="G351" s="243"/>
      <c r="H351" s="247">
        <v>1</v>
      </c>
      <c r="I351" s="248"/>
      <c r="J351" s="243"/>
      <c r="K351" s="243"/>
      <c r="L351" s="249"/>
      <c r="M351" s="250"/>
      <c r="N351" s="251"/>
      <c r="O351" s="251"/>
      <c r="P351" s="251"/>
      <c r="Q351" s="251"/>
      <c r="R351" s="251"/>
      <c r="S351" s="251"/>
      <c r="T351" s="252"/>
      <c r="U351" s="13"/>
      <c r="V351" s="13"/>
      <c r="W351" s="13"/>
      <c r="X351" s="13"/>
      <c r="Y351" s="13"/>
      <c r="Z351" s="13"/>
      <c r="AA351" s="13"/>
      <c r="AB351" s="13"/>
      <c r="AC351" s="13"/>
      <c r="AD351" s="13"/>
      <c r="AE351" s="13"/>
      <c r="AT351" s="253" t="s">
        <v>160</v>
      </c>
      <c r="AU351" s="253" t="s">
        <v>158</v>
      </c>
      <c r="AV351" s="13" t="s">
        <v>86</v>
      </c>
      <c r="AW351" s="13" t="s">
        <v>37</v>
      </c>
      <c r="AX351" s="13" t="s">
        <v>83</v>
      </c>
      <c r="AY351" s="253" t="s">
        <v>151</v>
      </c>
    </row>
    <row r="352" s="2" customFormat="1" ht="16.5" customHeight="1">
      <c r="A352" s="41"/>
      <c r="B352" s="42"/>
      <c r="C352" s="278" t="s">
        <v>1062</v>
      </c>
      <c r="D352" s="278" t="s">
        <v>186</v>
      </c>
      <c r="E352" s="279" t="s">
        <v>2351</v>
      </c>
      <c r="F352" s="280" t="s">
        <v>2281</v>
      </c>
      <c r="G352" s="281" t="s">
        <v>1764</v>
      </c>
      <c r="H352" s="282">
        <v>1</v>
      </c>
      <c r="I352" s="283"/>
      <c r="J352" s="284">
        <f>ROUND(I352*H352,2)</f>
        <v>0</v>
      </c>
      <c r="K352" s="280" t="s">
        <v>19</v>
      </c>
      <c r="L352" s="285"/>
      <c r="M352" s="286" t="s">
        <v>19</v>
      </c>
      <c r="N352" s="287" t="s">
        <v>47</v>
      </c>
      <c r="O352" s="87"/>
      <c r="P352" s="238">
        <f>O352*H352</f>
        <v>0</v>
      </c>
      <c r="Q352" s="238">
        <v>0</v>
      </c>
      <c r="R352" s="238">
        <f>Q352*H352</f>
        <v>0</v>
      </c>
      <c r="S352" s="238">
        <v>0</v>
      </c>
      <c r="T352" s="239">
        <f>S352*H352</f>
        <v>0</v>
      </c>
      <c r="U352" s="41"/>
      <c r="V352" s="41"/>
      <c r="W352" s="41"/>
      <c r="X352" s="41"/>
      <c r="Y352" s="41"/>
      <c r="Z352" s="41"/>
      <c r="AA352" s="41"/>
      <c r="AB352" s="41"/>
      <c r="AC352" s="41"/>
      <c r="AD352" s="41"/>
      <c r="AE352" s="41"/>
      <c r="AR352" s="240" t="s">
        <v>394</v>
      </c>
      <c r="AT352" s="240" t="s">
        <v>186</v>
      </c>
      <c r="AU352" s="240" t="s">
        <v>158</v>
      </c>
      <c r="AY352" s="20" t="s">
        <v>151</v>
      </c>
      <c r="BE352" s="241">
        <f>IF(N352="základní",J352,0)</f>
        <v>0</v>
      </c>
      <c r="BF352" s="241">
        <f>IF(N352="snížená",J352,0)</f>
        <v>0</v>
      </c>
      <c r="BG352" s="241">
        <f>IF(N352="zákl. přenesená",J352,0)</f>
        <v>0</v>
      </c>
      <c r="BH352" s="241">
        <f>IF(N352="sníž. přenesená",J352,0)</f>
        <v>0</v>
      </c>
      <c r="BI352" s="241">
        <f>IF(N352="nulová",J352,0)</f>
        <v>0</v>
      </c>
      <c r="BJ352" s="20" t="s">
        <v>83</v>
      </c>
      <c r="BK352" s="241">
        <f>ROUND(I352*H352,2)</f>
        <v>0</v>
      </c>
      <c r="BL352" s="20" t="s">
        <v>266</v>
      </c>
      <c r="BM352" s="240" t="s">
        <v>2352</v>
      </c>
    </row>
    <row r="353" s="13" customFormat="1">
      <c r="A353" s="13"/>
      <c r="B353" s="242"/>
      <c r="C353" s="243"/>
      <c r="D353" s="244" t="s">
        <v>160</v>
      </c>
      <c r="E353" s="245" t="s">
        <v>19</v>
      </c>
      <c r="F353" s="246" t="s">
        <v>2350</v>
      </c>
      <c r="G353" s="243"/>
      <c r="H353" s="247">
        <v>1</v>
      </c>
      <c r="I353" s="248"/>
      <c r="J353" s="243"/>
      <c r="K353" s="243"/>
      <c r="L353" s="249"/>
      <c r="M353" s="250"/>
      <c r="N353" s="251"/>
      <c r="O353" s="251"/>
      <c r="P353" s="251"/>
      <c r="Q353" s="251"/>
      <c r="R353" s="251"/>
      <c r="S353" s="251"/>
      <c r="T353" s="252"/>
      <c r="U353" s="13"/>
      <c r="V353" s="13"/>
      <c r="W353" s="13"/>
      <c r="X353" s="13"/>
      <c r="Y353" s="13"/>
      <c r="Z353" s="13"/>
      <c r="AA353" s="13"/>
      <c r="AB353" s="13"/>
      <c r="AC353" s="13"/>
      <c r="AD353" s="13"/>
      <c r="AE353" s="13"/>
      <c r="AT353" s="253" t="s">
        <v>160</v>
      </c>
      <c r="AU353" s="253" t="s">
        <v>158</v>
      </c>
      <c r="AV353" s="13" t="s">
        <v>86</v>
      </c>
      <c r="AW353" s="13" t="s">
        <v>37</v>
      </c>
      <c r="AX353" s="13" t="s">
        <v>83</v>
      </c>
      <c r="AY353" s="253" t="s">
        <v>151</v>
      </c>
    </row>
    <row r="354" s="2" customFormat="1" ht="16.5" customHeight="1">
      <c r="A354" s="41"/>
      <c r="B354" s="42"/>
      <c r="C354" s="278" t="s">
        <v>1070</v>
      </c>
      <c r="D354" s="278" t="s">
        <v>186</v>
      </c>
      <c r="E354" s="279" t="s">
        <v>2353</v>
      </c>
      <c r="F354" s="280" t="s">
        <v>2303</v>
      </c>
      <c r="G354" s="281" t="s">
        <v>1764</v>
      </c>
      <c r="H354" s="282">
        <v>1</v>
      </c>
      <c r="I354" s="283"/>
      <c r="J354" s="284">
        <f>ROUND(I354*H354,2)</f>
        <v>0</v>
      </c>
      <c r="K354" s="280" t="s">
        <v>19</v>
      </c>
      <c r="L354" s="285"/>
      <c r="M354" s="286" t="s">
        <v>19</v>
      </c>
      <c r="N354" s="287" t="s">
        <v>47</v>
      </c>
      <c r="O354" s="87"/>
      <c r="P354" s="238">
        <f>O354*H354</f>
        <v>0</v>
      </c>
      <c r="Q354" s="238">
        <v>0</v>
      </c>
      <c r="R354" s="238">
        <f>Q354*H354</f>
        <v>0</v>
      </c>
      <c r="S354" s="238">
        <v>0</v>
      </c>
      <c r="T354" s="239">
        <f>S354*H354</f>
        <v>0</v>
      </c>
      <c r="U354" s="41"/>
      <c r="V354" s="41"/>
      <c r="W354" s="41"/>
      <c r="X354" s="41"/>
      <c r="Y354" s="41"/>
      <c r="Z354" s="41"/>
      <c r="AA354" s="41"/>
      <c r="AB354" s="41"/>
      <c r="AC354" s="41"/>
      <c r="AD354" s="41"/>
      <c r="AE354" s="41"/>
      <c r="AR354" s="240" t="s">
        <v>394</v>
      </c>
      <c r="AT354" s="240" t="s">
        <v>186</v>
      </c>
      <c r="AU354" s="240" t="s">
        <v>158</v>
      </c>
      <c r="AY354" s="20" t="s">
        <v>151</v>
      </c>
      <c r="BE354" s="241">
        <f>IF(N354="základní",J354,0)</f>
        <v>0</v>
      </c>
      <c r="BF354" s="241">
        <f>IF(N354="snížená",J354,0)</f>
        <v>0</v>
      </c>
      <c r="BG354" s="241">
        <f>IF(N354="zákl. přenesená",J354,0)</f>
        <v>0</v>
      </c>
      <c r="BH354" s="241">
        <f>IF(N354="sníž. přenesená",J354,0)</f>
        <v>0</v>
      </c>
      <c r="BI354" s="241">
        <f>IF(N354="nulová",J354,0)</f>
        <v>0</v>
      </c>
      <c r="BJ354" s="20" t="s">
        <v>83</v>
      </c>
      <c r="BK354" s="241">
        <f>ROUND(I354*H354,2)</f>
        <v>0</v>
      </c>
      <c r="BL354" s="20" t="s">
        <v>266</v>
      </c>
      <c r="BM354" s="240" t="s">
        <v>2354</v>
      </c>
    </row>
    <row r="355" s="13" customFormat="1">
      <c r="A355" s="13"/>
      <c r="B355" s="242"/>
      <c r="C355" s="243"/>
      <c r="D355" s="244" t="s">
        <v>160</v>
      </c>
      <c r="E355" s="245" t="s">
        <v>19</v>
      </c>
      <c r="F355" s="246" t="s">
        <v>2350</v>
      </c>
      <c r="G355" s="243"/>
      <c r="H355" s="247">
        <v>1</v>
      </c>
      <c r="I355" s="248"/>
      <c r="J355" s="243"/>
      <c r="K355" s="243"/>
      <c r="L355" s="249"/>
      <c r="M355" s="250"/>
      <c r="N355" s="251"/>
      <c r="O355" s="251"/>
      <c r="P355" s="251"/>
      <c r="Q355" s="251"/>
      <c r="R355" s="251"/>
      <c r="S355" s="251"/>
      <c r="T355" s="252"/>
      <c r="U355" s="13"/>
      <c r="V355" s="13"/>
      <c r="W355" s="13"/>
      <c r="X355" s="13"/>
      <c r="Y355" s="13"/>
      <c r="Z355" s="13"/>
      <c r="AA355" s="13"/>
      <c r="AB355" s="13"/>
      <c r="AC355" s="13"/>
      <c r="AD355" s="13"/>
      <c r="AE355" s="13"/>
      <c r="AT355" s="253" t="s">
        <v>160</v>
      </c>
      <c r="AU355" s="253" t="s">
        <v>158</v>
      </c>
      <c r="AV355" s="13" t="s">
        <v>86</v>
      </c>
      <c r="AW355" s="13" t="s">
        <v>37</v>
      </c>
      <c r="AX355" s="13" t="s">
        <v>83</v>
      </c>
      <c r="AY355" s="253" t="s">
        <v>151</v>
      </c>
    </row>
    <row r="356" s="2" customFormat="1" ht="16.5" customHeight="1">
      <c r="A356" s="41"/>
      <c r="B356" s="42"/>
      <c r="C356" s="278" t="s">
        <v>1075</v>
      </c>
      <c r="D356" s="278" t="s">
        <v>186</v>
      </c>
      <c r="E356" s="279" t="s">
        <v>2355</v>
      </c>
      <c r="F356" s="280" t="s">
        <v>2306</v>
      </c>
      <c r="G356" s="281" t="s">
        <v>1764</v>
      </c>
      <c r="H356" s="282">
        <v>1</v>
      </c>
      <c r="I356" s="283"/>
      <c r="J356" s="284">
        <f>ROUND(I356*H356,2)</f>
        <v>0</v>
      </c>
      <c r="K356" s="280" t="s">
        <v>19</v>
      </c>
      <c r="L356" s="285"/>
      <c r="M356" s="286" t="s">
        <v>19</v>
      </c>
      <c r="N356" s="287" t="s">
        <v>47</v>
      </c>
      <c r="O356" s="87"/>
      <c r="P356" s="238">
        <f>O356*H356</f>
        <v>0</v>
      </c>
      <c r="Q356" s="238">
        <v>0</v>
      </c>
      <c r="R356" s="238">
        <f>Q356*H356</f>
        <v>0</v>
      </c>
      <c r="S356" s="238">
        <v>0</v>
      </c>
      <c r="T356" s="239">
        <f>S356*H356</f>
        <v>0</v>
      </c>
      <c r="U356" s="41"/>
      <c r="V356" s="41"/>
      <c r="W356" s="41"/>
      <c r="X356" s="41"/>
      <c r="Y356" s="41"/>
      <c r="Z356" s="41"/>
      <c r="AA356" s="41"/>
      <c r="AB356" s="41"/>
      <c r="AC356" s="41"/>
      <c r="AD356" s="41"/>
      <c r="AE356" s="41"/>
      <c r="AR356" s="240" t="s">
        <v>394</v>
      </c>
      <c r="AT356" s="240" t="s">
        <v>186</v>
      </c>
      <c r="AU356" s="240" t="s">
        <v>158</v>
      </c>
      <c r="AY356" s="20" t="s">
        <v>151</v>
      </c>
      <c r="BE356" s="241">
        <f>IF(N356="základní",J356,0)</f>
        <v>0</v>
      </c>
      <c r="BF356" s="241">
        <f>IF(N356="snížená",J356,0)</f>
        <v>0</v>
      </c>
      <c r="BG356" s="241">
        <f>IF(N356="zákl. přenesená",J356,0)</f>
        <v>0</v>
      </c>
      <c r="BH356" s="241">
        <f>IF(N356="sníž. přenesená",J356,0)</f>
        <v>0</v>
      </c>
      <c r="BI356" s="241">
        <f>IF(N356="nulová",J356,0)</f>
        <v>0</v>
      </c>
      <c r="BJ356" s="20" t="s">
        <v>83</v>
      </c>
      <c r="BK356" s="241">
        <f>ROUND(I356*H356,2)</f>
        <v>0</v>
      </c>
      <c r="BL356" s="20" t="s">
        <v>266</v>
      </c>
      <c r="BM356" s="240" t="s">
        <v>2356</v>
      </c>
    </row>
    <row r="357" s="13" customFormat="1">
      <c r="A357" s="13"/>
      <c r="B357" s="242"/>
      <c r="C357" s="243"/>
      <c r="D357" s="244" t="s">
        <v>160</v>
      </c>
      <c r="E357" s="245" t="s">
        <v>19</v>
      </c>
      <c r="F357" s="246" t="s">
        <v>2350</v>
      </c>
      <c r="G357" s="243"/>
      <c r="H357" s="247">
        <v>1</v>
      </c>
      <c r="I357" s="248"/>
      <c r="J357" s="243"/>
      <c r="K357" s="243"/>
      <c r="L357" s="249"/>
      <c r="M357" s="250"/>
      <c r="N357" s="251"/>
      <c r="O357" s="251"/>
      <c r="P357" s="251"/>
      <c r="Q357" s="251"/>
      <c r="R357" s="251"/>
      <c r="S357" s="251"/>
      <c r="T357" s="252"/>
      <c r="U357" s="13"/>
      <c r="V357" s="13"/>
      <c r="W357" s="13"/>
      <c r="X357" s="13"/>
      <c r="Y357" s="13"/>
      <c r="Z357" s="13"/>
      <c r="AA357" s="13"/>
      <c r="AB357" s="13"/>
      <c r="AC357" s="13"/>
      <c r="AD357" s="13"/>
      <c r="AE357" s="13"/>
      <c r="AT357" s="253" t="s">
        <v>160</v>
      </c>
      <c r="AU357" s="253" t="s">
        <v>158</v>
      </c>
      <c r="AV357" s="13" t="s">
        <v>86</v>
      </c>
      <c r="AW357" s="13" t="s">
        <v>37</v>
      </c>
      <c r="AX357" s="13" t="s">
        <v>83</v>
      </c>
      <c r="AY357" s="253" t="s">
        <v>151</v>
      </c>
    </row>
    <row r="358" s="2" customFormat="1" ht="16.5" customHeight="1">
      <c r="A358" s="41"/>
      <c r="B358" s="42"/>
      <c r="C358" s="278" t="s">
        <v>1081</v>
      </c>
      <c r="D358" s="278" t="s">
        <v>186</v>
      </c>
      <c r="E358" s="279" t="s">
        <v>2357</v>
      </c>
      <c r="F358" s="280" t="s">
        <v>2309</v>
      </c>
      <c r="G358" s="281" t="s">
        <v>1764</v>
      </c>
      <c r="H358" s="282">
        <v>1</v>
      </c>
      <c r="I358" s="283"/>
      <c r="J358" s="284">
        <f>ROUND(I358*H358,2)</f>
        <v>0</v>
      </c>
      <c r="K358" s="280" t="s">
        <v>19</v>
      </c>
      <c r="L358" s="285"/>
      <c r="M358" s="286" t="s">
        <v>19</v>
      </c>
      <c r="N358" s="287" t="s">
        <v>47</v>
      </c>
      <c r="O358" s="87"/>
      <c r="P358" s="238">
        <f>O358*H358</f>
        <v>0</v>
      </c>
      <c r="Q358" s="238">
        <v>0</v>
      </c>
      <c r="R358" s="238">
        <f>Q358*H358</f>
        <v>0</v>
      </c>
      <c r="S358" s="238">
        <v>0</v>
      </c>
      <c r="T358" s="239">
        <f>S358*H358</f>
        <v>0</v>
      </c>
      <c r="U358" s="41"/>
      <c r="V358" s="41"/>
      <c r="W358" s="41"/>
      <c r="X358" s="41"/>
      <c r="Y358" s="41"/>
      <c r="Z358" s="41"/>
      <c r="AA358" s="41"/>
      <c r="AB358" s="41"/>
      <c r="AC358" s="41"/>
      <c r="AD358" s="41"/>
      <c r="AE358" s="41"/>
      <c r="AR358" s="240" t="s">
        <v>394</v>
      </c>
      <c r="AT358" s="240" t="s">
        <v>186</v>
      </c>
      <c r="AU358" s="240" t="s">
        <v>158</v>
      </c>
      <c r="AY358" s="20" t="s">
        <v>151</v>
      </c>
      <c r="BE358" s="241">
        <f>IF(N358="základní",J358,0)</f>
        <v>0</v>
      </c>
      <c r="BF358" s="241">
        <f>IF(N358="snížená",J358,0)</f>
        <v>0</v>
      </c>
      <c r="BG358" s="241">
        <f>IF(N358="zákl. přenesená",J358,0)</f>
        <v>0</v>
      </c>
      <c r="BH358" s="241">
        <f>IF(N358="sníž. přenesená",J358,0)</f>
        <v>0</v>
      </c>
      <c r="BI358" s="241">
        <f>IF(N358="nulová",J358,0)</f>
        <v>0</v>
      </c>
      <c r="BJ358" s="20" t="s">
        <v>83</v>
      </c>
      <c r="BK358" s="241">
        <f>ROUND(I358*H358,2)</f>
        <v>0</v>
      </c>
      <c r="BL358" s="20" t="s">
        <v>266</v>
      </c>
      <c r="BM358" s="240" t="s">
        <v>2358</v>
      </c>
    </row>
    <row r="359" s="13" customFormat="1">
      <c r="A359" s="13"/>
      <c r="B359" s="242"/>
      <c r="C359" s="243"/>
      <c r="D359" s="244" t="s">
        <v>160</v>
      </c>
      <c r="E359" s="245" t="s">
        <v>19</v>
      </c>
      <c r="F359" s="246" t="s">
        <v>2350</v>
      </c>
      <c r="G359" s="243"/>
      <c r="H359" s="247">
        <v>1</v>
      </c>
      <c r="I359" s="248"/>
      <c r="J359" s="243"/>
      <c r="K359" s="243"/>
      <c r="L359" s="249"/>
      <c r="M359" s="250"/>
      <c r="N359" s="251"/>
      <c r="O359" s="251"/>
      <c r="P359" s="251"/>
      <c r="Q359" s="251"/>
      <c r="R359" s="251"/>
      <c r="S359" s="251"/>
      <c r="T359" s="252"/>
      <c r="U359" s="13"/>
      <c r="V359" s="13"/>
      <c r="W359" s="13"/>
      <c r="X359" s="13"/>
      <c r="Y359" s="13"/>
      <c r="Z359" s="13"/>
      <c r="AA359" s="13"/>
      <c r="AB359" s="13"/>
      <c r="AC359" s="13"/>
      <c r="AD359" s="13"/>
      <c r="AE359" s="13"/>
      <c r="AT359" s="253" t="s">
        <v>160</v>
      </c>
      <c r="AU359" s="253" t="s">
        <v>158</v>
      </c>
      <c r="AV359" s="13" t="s">
        <v>86</v>
      </c>
      <c r="AW359" s="13" t="s">
        <v>37</v>
      </c>
      <c r="AX359" s="13" t="s">
        <v>83</v>
      </c>
      <c r="AY359" s="253" t="s">
        <v>151</v>
      </c>
    </row>
    <row r="360" s="2" customFormat="1" ht="16.5" customHeight="1">
      <c r="A360" s="41"/>
      <c r="B360" s="42"/>
      <c r="C360" s="278" t="s">
        <v>1091</v>
      </c>
      <c r="D360" s="278" t="s">
        <v>186</v>
      </c>
      <c r="E360" s="279" t="s">
        <v>2359</v>
      </c>
      <c r="F360" s="280" t="s">
        <v>2360</v>
      </c>
      <c r="G360" s="281" t="s">
        <v>1764</v>
      </c>
      <c r="H360" s="282">
        <v>1</v>
      </c>
      <c r="I360" s="283"/>
      <c r="J360" s="284">
        <f>ROUND(I360*H360,2)</f>
        <v>0</v>
      </c>
      <c r="K360" s="280" t="s">
        <v>19</v>
      </c>
      <c r="L360" s="285"/>
      <c r="M360" s="286" t="s">
        <v>19</v>
      </c>
      <c r="N360" s="287" t="s">
        <v>47</v>
      </c>
      <c r="O360" s="87"/>
      <c r="P360" s="238">
        <f>O360*H360</f>
        <v>0</v>
      </c>
      <c r="Q360" s="238">
        <v>0</v>
      </c>
      <c r="R360" s="238">
        <f>Q360*H360</f>
        <v>0</v>
      </c>
      <c r="S360" s="238">
        <v>0</v>
      </c>
      <c r="T360" s="239">
        <f>S360*H360</f>
        <v>0</v>
      </c>
      <c r="U360" s="41"/>
      <c r="V360" s="41"/>
      <c r="W360" s="41"/>
      <c r="X360" s="41"/>
      <c r="Y360" s="41"/>
      <c r="Z360" s="41"/>
      <c r="AA360" s="41"/>
      <c r="AB360" s="41"/>
      <c r="AC360" s="41"/>
      <c r="AD360" s="41"/>
      <c r="AE360" s="41"/>
      <c r="AR360" s="240" t="s">
        <v>394</v>
      </c>
      <c r="AT360" s="240" t="s">
        <v>186</v>
      </c>
      <c r="AU360" s="240" t="s">
        <v>158</v>
      </c>
      <c r="AY360" s="20" t="s">
        <v>151</v>
      </c>
      <c r="BE360" s="241">
        <f>IF(N360="základní",J360,0)</f>
        <v>0</v>
      </c>
      <c r="BF360" s="241">
        <f>IF(N360="snížená",J360,0)</f>
        <v>0</v>
      </c>
      <c r="BG360" s="241">
        <f>IF(N360="zákl. přenesená",J360,0)</f>
        <v>0</v>
      </c>
      <c r="BH360" s="241">
        <f>IF(N360="sníž. přenesená",J360,0)</f>
        <v>0</v>
      </c>
      <c r="BI360" s="241">
        <f>IF(N360="nulová",J360,0)</f>
        <v>0</v>
      </c>
      <c r="BJ360" s="20" t="s">
        <v>83</v>
      </c>
      <c r="BK360" s="241">
        <f>ROUND(I360*H360,2)</f>
        <v>0</v>
      </c>
      <c r="BL360" s="20" t="s">
        <v>266</v>
      </c>
      <c r="BM360" s="240" t="s">
        <v>2361</v>
      </c>
    </row>
    <row r="361" s="13" customFormat="1">
      <c r="A361" s="13"/>
      <c r="B361" s="242"/>
      <c r="C361" s="243"/>
      <c r="D361" s="244" t="s">
        <v>160</v>
      </c>
      <c r="E361" s="245" t="s">
        <v>19</v>
      </c>
      <c r="F361" s="246" t="s">
        <v>2350</v>
      </c>
      <c r="G361" s="243"/>
      <c r="H361" s="247">
        <v>1</v>
      </c>
      <c r="I361" s="248"/>
      <c r="J361" s="243"/>
      <c r="K361" s="243"/>
      <c r="L361" s="249"/>
      <c r="M361" s="250"/>
      <c r="N361" s="251"/>
      <c r="O361" s="251"/>
      <c r="P361" s="251"/>
      <c r="Q361" s="251"/>
      <c r="R361" s="251"/>
      <c r="S361" s="251"/>
      <c r="T361" s="252"/>
      <c r="U361" s="13"/>
      <c r="V361" s="13"/>
      <c r="W361" s="13"/>
      <c r="X361" s="13"/>
      <c r="Y361" s="13"/>
      <c r="Z361" s="13"/>
      <c r="AA361" s="13"/>
      <c r="AB361" s="13"/>
      <c r="AC361" s="13"/>
      <c r="AD361" s="13"/>
      <c r="AE361" s="13"/>
      <c r="AT361" s="253" t="s">
        <v>160</v>
      </c>
      <c r="AU361" s="253" t="s">
        <v>158</v>
      </c>
      <c r="AV361" s="13" t="s">
        <v>86</v>
      </c>
      <c r="AW361" s="13" t="s">
        <v>37</v>
      </c>
      <c r="AX361" s="13" t="s">
        <v>83</v>
      </c>
      <c r="AY361" s="253" t="s">
        <v>151</v>
      </c>
    </row>
    <row r="362" s="2" customFormat="1" ht="16.5" customHeight="1">
      <c r="A362" s="41"/>
      <c r="B362" s="42"/>
      <c r="C362" s="278" t="s">
        <v>1097</v>
      </c>
      <c r="D362" s="278" t="s">
        <v>186</v>
      </c>
      <c r="E362" s="279" t="s">
        <v>2362</v>
      </c>
      <c r="F362" s="280" t="s">
        <v>2315</v>
      </c>
      <c r="G362" s="281" t="s">
        <v>1764</v>
      </c>
      <c r="H362" s="282">
        <v>3</v>
      </c>
      <c r="I362" s="283"/>
      <c r="J362" s="284">
        <f>ROUND(I362*H362,2)</f>
        <v>0</v>
      </c>
      <c r="K362" s="280" t="s">
        <v>19</v>
      </c>
      <c r="L362" s="285"/>
      <c r="M362" s="286" t="s">
        <v>19</v>
      </c>
      <c r="N362" s="287" t="s">
        <v>47</v>
      </c>
      <c r="O362" s="87"/>
      <c r="P362" s="238">
        <f>O362*H362</f>
        <v>0</v>
      </c>
      <c r="Q362" s="238">
        <v>0</v>
      </c>
      <c r="R362" s="238">
        <f>Q362*H362</f>
        <v>0</v>
      </c>
      <c r="S362" s="238">
        <v>0</v>
      </c>
      <c r="T362" s="239">
        <f>S362*H362</f>
        <v>0</v>
      </c>
      <c r="U362" s="41"/>
      <c r="V362" s="41"/>
      <c r="W362" s="41"/>
      <c r="X362" s="41"/>
      <c r="Y362" s="41"/>
      <c r="Z362" s="41"/>
      <c r="AA362" s="41"/>
      <c r="AB362" s="41"/>
      <c r="AC362" s="41"/>
      <c r="AD362" s="41"/>
      <c r="AE362" s="41"/>
      <c r="AR362" s="240" t="s">
        <v>394</v>
      </c>
      <c r="AT362" s="240" t="s">
        <v>186</v>
      </c>
      <c r="AU362" s="240" t="s">
        <v>158</v>
      </c>
      <c r="AY362" s="20" t="s">
        <v>151</v>
      </c>
      <c r="BE362" s="241">
        <f>IF(N362="základní",J362,0)</f>
        <v>0</v>
      </c>
      <c r="BF362" s="241">
        <f>IF(N362="snížená",J362,0)</f>
        <v>0</v>
      </c>
      <c r="BG362" s="241">
        <f>IF(N362="zákl. přenesená",J362,0)</f>
        <v>0</v>
      </c>
      <c r="BH362" s="241">
        <f>IF(N362="sníž. přenesená",J362,0)</f>
        <v>0</v>
      </c>
      <c r="BI362" s="241">
        <f>IF(N362="nulová",J362,0)</f>
        <v>0</v>
      </c>
      <c r="BJ362" s="20" t="s">
        <v>83</v>
      </c>
      <c r="BK362" s="241">
        <f>ROUND(I362*H362,2)</f>
        <v>0</v>
      </c>
      <c r="BL362" s="20" t="s">
        <v>266</v>
      </c>
      <c r="BM362" s="240" t="s">
        <v>2363</v>
      </c>
    </row>
    <row r="363" s="13" customFormat="1">
      <c r="A363" s="13"/>
      <c r="B363" s="242"/>
      <c r="C363" s="243"/>
      <c r="D363" s="244" t="s">
        <v>160</v>
      </c>
      <c r="E363" s="245" t="s">
        <v>19</v>
      </c>
      <c r="F363" s="246" t="s">
        <v>2364</v>
      </c>
      <c r="G363" s="243"/>
      <c r="H363" s="247">
        <v>3</v>
      </c>
      <c r="I363" s="248"/>
      <c r="J363" s="243"/>
      <c r="K363" s="243"/>
      <c r="L363" s="249"/>
      <c r="M363" s="250"/>
      <c r="N363" s="251"/>
      <c r="O363" s="251"/>
      <c r="P363" s="251"/>
      <c r="Q363" s="251"/>
      <c r="R363" s="251"/>
      <c r="S363" s="251"/>
      <c r="T363" s="252"/>
      <c r="U363" s="13"/>
      <c r="V363" s="13"/>
      <c r="W363" s="13"/>
      <c r="X363" s="13"/>
      <c r="Y363" s="13"/>
      <c r="Z363" s="13"/>
      <c r="AA363" s="13"/>
      <c r="AB363" s="13"/>
      <c r="AC363" s="13"/>
      <c r="AD363" s="13"/>
      <c r="AE363" s="13"/>
      <c r="AT363" s="253" t="s">
        <v>160</v>
      </c>
      <c r="AU363" s="253" t="s">
        <v>158</v>
      </c>
      <c r="AV363" s="13" t="s">
        <v>86</v>
      </c>
      <c r="AW363" s="13" t="s">
        <v>37</v>
      </c>
      <c r="AX363" s="13" t="s">
        <v>83</v>
      </c>
      <c r="AY363" s="253" t="s">
        <v>151</v>
      </c>
    </row>
    <row r="364" s="2" customFormat="1" ht="16.5" customHeight="1">
      <c r="A364" s="41"/>
      <c r="B364" s="42"/>
      <c r="C364" s="278" t="s">
        <v>1102</v>
      </c>
      <c r="D364" s="278" t="s">
        <v>186</v>
      </c>
      <c r="E364" s="279" t="s">
        <v>2365</v>
      </c>
      <c r="F364" s="280" t="s">
        <v>2319</v>
      </c>
      <c r="G364" s="281" t="s">
        <v>1764</v>
      </c>
      <c r="H364" s="282">
        <v>2</v>
      </c>
      <c r="I364" s="283"/>
      <c r="J364" s="284">
        <f>ROUND(I364*H364,2)</f>
        <v>0</v>
      </c>
      <c r="K364" s="280" t="s">
        <v>19</v>
      </c>
      <c r="L364" s="285"/>
      <c r="M364" s="286" t="s">
        <v>19</v>
      </c>
      <c r="N364" s="287" t="s">
        <v>47</v>
      </c>
      <c r="O364" s="87"/>
      <c r="P364" s="238">
        <f>O364*H364</f>
        <v>0</v>
      </c>
      <c r="Q364" s="238">
        <v>0</v>
      </c>
      <c r="R364" s="238">
        <f>Q364*H364</f>
        <v>0</v>
      </c>
      <c r="S364" s="238">
        <v>0</v>
      </c>
      <c r="T364" s="239">
        <f>S364*H364</f>
        <v>0</v>
      </c>
      <c r="U364" s="41"/>
      <c r="V364" s="41"/>
      <c r="W364" s="41"/>
      <c r="X364" s="41"/>
      <c r="Y364" s="41"/>
      <c r="Z364" s="41"/>
      <c r="AA364" s="41"/>
      <c r="AB364" s="41"/>
      <c r="AC364" s="41"/>
      <c r="AD364" s="41"/>
      <c r="AE364" s="41"/>
      <c r="AR364" s="240" t="s">
        <v>394</v>
      </c>
      <c r="AT364" s="240" t="s">
        <v>186</v>
      </c>
      <c r="AU364" s="240" t="s">
        <v>158</v>
      </c>
      <c r="AY364" s="20" t="s">
        <v>151</v>
      </c>
      <c r="BE364" s="241">
        <f>IF(N364="základní",J364,0)</f>
        <v>0</v>
      </c>
      <c r="BF364" s="241">
        <f>IF(N364="snížená",J364,0)</f>
        <v>0</v>
      </c>
      <c r="BG364" s="241">
        <f>IF(N364="zákl. přenesená",J364,0)</f>
        <v>0</v>
      </c>
      <c r="BH364" s="241">
        <f>IF(N364="sníž. přenesená",J364,0)</f>
        <v>0</v>
      </c>
      <c r="BI364" s="241">
        <f>IF(N364="nulová",J364,0)</f>
        <v>0</v>
      </c>
      <c r="BJ364" s="20" t="s">
        <v>83</v>
      </c>
      <c r="BK364" s="241">
        <f>ROUND(I364*H364,2)</f>
        <v>0</v>
      </c>
      <c r="BL364" s="20" t="s">
        <v>266</v>
      </c>
      <c r="BM364" s="240" t="s">
        <v>2366</v>
      </c>
    </row>
    <row r="365" s="13" customFormat="1">
      <c r="A365" s="13"/>
      <c r="B365" s="242"/>
      <c r="C365" s="243"/>
      <c r="D365" s="244" t="s">
        <v>160</v>
      </c>
      <c r="E365" s="245" t="s">
        <v>19</v>
      </c>
      <c r="F365" s="246" t="s">
        <v>2367</v>
      </c>
      <c r="G365" s="243"/>
      <c r="H365" s="247">
        <v>2</v>
      </c>
      <c r="I365" s="248"/>
      <c r="J365" s="243"/>
      <c r="K365" s="243"/>
      <c r="L365" s="249"/>
      <c r="M365" s="250"/>
      <c r="N365" s="251"/>
      <c r="O365" s="251"/>
      <c r="P365" s="251"/>
      <c r="Q365" s="251"/>
      <c r="R365" s="251"/>
      <c r="S365" s="251"/>
      <c r="T365" s="252"/>
      <c r="U365" s="13"/>
      <c r="V365" s="13"/>
      <c r="W365" s="13"/>
      <c r="X365" s="13"/>
      <c r="Y365" s="13"/>
      <c r="Z365" s="13"/>
      <c r="AA365" s="13"/>
      <c r="AB365" s="13"/>
      <c r="AC365" s="13"/>
      <c r="AD365" s="13"/>
      <c r="AE365" s="13"/>
      <c r="AT365" s="253" t="s">
        <v>160</v>
      </c>
      <c r="AU365" s="253" t="s">
        <v>158</v>
      </c>
      <c r="AV365" s="13" t="s">
        <v>86</v>
      </c>
      <c r="AW365" s="13" t="s">
        <v>37</v>
      </c>
      <c r="AX365" s="13" t="s">
        <v>83</v>
      </c>
      <c r="AY365" s="253" t="s">
        <v>151</v>
      </c>
    </row>
    <row r="366" s="2" customFormat="1" ht="16.5" customHeight="1">
      <c r="A366" s="41"/>
      <c r="B366" s="42"/>
      <c r="C366" s="278" t="s">
        <v>1109</v>
      </c>
      <c r="D366" s="278" t="s">
        <v>186</v>
      </c>
      <c r="E366" s="279" t="s">
        <v>2368</v>
      </c>
      <c r="F366" s="280" t="s">
        <v>2323</v>
      </c>
      <c r="G366" s="281" t="s">
        <v>1764</v>
      </c>
      <c r="H366" s="282">
        <v>4</v>
      </c>
      <c r="I366" s="283"/>
      <c r="J366" s="284">
        <f>ROUND(I366*H366,2)</f>
        <v>0</v>
      </c>
      <c r="K366" s="280" t="s">
        <v>19</v>
      </c>
      <c r="L366" s="285"/>
      <c r="M366" s="286" t="s">
        <v>19</v>
      </c>
      <c r="N366" s="287" t="s">
        <v>47</v>
      </c>
      <c r="O366" s="87"/>
      <c r="P366" s="238">
        <f>O366*H366</f>
        <v>0</v>
      </c>
      <c r="Q366" s="238">
        <v>0</v>
      </c>
      <c r="R366" s="238">
        <f>Q366*H366</f>
        <v>0</v>
      </c>
      <c r="S366" s="238">
        <v>0</v>
      </c>
      <c r="T366" s="239">
        <f>S366*H366</f>
        <v>0</v>
      </c>
      <c r="U366" s="41"/>
      <c r="V366" s="41"/>
      <c r="W366" s="41"/>
      <c r="X366" s="41"/>
      <c r="Y366" s="41"/>
      <c r="Z366" s="41"/>
      <c r="AA366" s="41"/>
      <c r="AB366" s="41"/>
      <c r="AC366" s="41"/>
      <c r="AD366" s="41"/>
      <c r="AE366" s="41"/>
      <c r="AR366" s="240" t="s">
        <v>394</v>
      </c>
      <c r="AT366" s="240" t="s">
        <v>186</v>
      </c>
      <c r="AU366" s="240" t="s">
        <v>158</v>
      </c>
      <c r="AY366" s="20" t="s">
        <v>151</v>
      </c>
      <c r="BE366" s="241">
        <f>IF(N366="základní",J366,0)</f>
        <v>0</v>
      </c>
      <c r="BF366" s="241">
        <f>IF(N366="snížená",J366,0)</f>
        <v>0</v>
      </c>
      <c r="BG366" s="241">
        <f>IF(N366="zákl. přenesená",J366,0)</f>
        <v>0</v>
      </c>
      <c r="BH366" s="241">
        <f>IF(N366="sníž. přenesená",J366,0)</f>
        <v>0</v>
      </c>
      <c r="BI366" s="241">
        <f>IF(N366="nulová",J366,0)</f>
        <v>0</v>
      </c>
      <c r="BJ366" s="20" t="s">
        <v>83</v>
      </c>
      <c r="BK366" s="241">
        <f>ROUND(I366*H366,2)</f>
        <v>0</v>
      </c>
      <c r="BL366" s="20" t="s">
        <v>266</v>
      </c>
      <c r="BM366" s="240" t="s">
        <v>2369</v>
      </c>
    </row>
    <row r="367" s="13" customFormat="1">
      <c r="A367" s="13"/>
      <c r="B367" s="242"/>
      <c r="C367" s="243"/>
      <c r="D367" s="244" t="s">
        <v>160</v>
      </c>
      <c r="E367" s="245" t="s">
        <v>19</v>
      </c>
      <c r="F367" s="246" t="s">
        <v>2370</v>
      </c>
      <c r="G367" s="243"/>
      <c r="H367" s="247">
        <v>4</v>
      </c>
      <c r="I367" s="248"/>
      <c r="J367" s="243"/>
      <c r="K367" s="243"/>
      <c r="L367" s="249"/>
      <c r="M367" s="250"/>
      <c r="N367" s="251"/>
      <c r="O367" s="251"/>
      <c r="P367" s="251"/>
      <c r="Q367" s="251"/>
      <c r="R367" s="251"/>
      <c r="S367" s="251"/>
      <c r="T367" s="252"/>
      <c r="U367" s="13"/>
      <c r="V367" s="13"/>
      <c r="W367" s="13"/>
      <c r="X367" s="13"/>
      <c r="Y367" s="13"/>
      <c r="Z367" s="13"/>
      <c r="AA367" s="13"/>
      <c r="AB367" s="13"/>
      <c r="AC367" s="13"/>
      <c r="AD367" s="13"/>
      <c r="AE367" s="13"/>
      <c r="AT367" s="253" t="s">
        <v>160</v>
      </c>
      <c r="AU367" s="253" t="s">
        <v>158</v>
      </c>
      <c r="AV367" s="13" t="s">
        <v>86</v>
      </c>
      <c r="AW367" s="13" t="s">
        <v>37</v>
      </c>
      <c r="AX367" s="13" t="s">
        <v>83</v>
      </c>
      <c r="AY367" s="253" t="s">
        <v>151</v>
      </c>
    </row>
    <row r="368" s="2" customFormat="1" ht="16.5" customHeight="1">
      <c r="A368" s="41"/>
      <c r="B368" s="42"/>
      <c r="C368" s="278" t="s">
        <v>1116</v>
      </c>
      <c r="D368" s="278" t="s">
        <v>186</v>
      </c>
      <c r="E368" s="279" t="s">
        <v>2371</v>
      </c>
      <c r="F368" s="280" t="s">
        <v>2327</v>
      </c>
      <c r="G368" s="281" t="s">
        <v>1764</v>
      </c>
      <c r="H368" s="282">
        <v>2</v>
      </c>
      <c r="I368" s="283"/>
      <c r="J368" s="284">
        <f>ROUND(I368*H368,2)</f>
        <v>0</v>
      </c>
      <c r="K368" s="280" t="s">
        <v>19</v>
      </c>
      <c r="L368" s="285"/>
      <c r="M368" s="286" t="s">
        <v>19</v>
      </c>
      <c r="N368" s="287" t="s">
        <v>47</v>
      </c>
      <c r="O368" s="87"/>
      <c r="P368" s="238">
        <f>O368*H368</f>
        <v>0</v>
      </c>
      <c r="Q368" s="238">
        <v>0</v>
      </c>
      <c r="R368" s="238">
        <f>Q368*H368</f>
        <v>0</v>
      </c>
      <c r="S368" s="238">
        <v>0</v>
      </c>
      <c r="T368" s="239">
        <f>S368*H368</f>
        <v>0</v>
      </c>
      <c r="U368" s="41"/>
      <c r="V368" s="41"/>
      <c r="W368" s="41"/>
      <c r="X368" s="41"/>
      <c r="Y368" s="41"/>
      <c r="Z368" s="41"/>
      <c r="AA368" s="41"/>
      <c r="AB368" s="41"/>
      <c r="AC368" s="41"/>
      <c r="AD368" s="41"/>
      <c r="AE368" s="41"/>
      <c r="AR368" s="240" t="s">
        <v>394</v>
      </c>
      <c r="AT368" s="240" t="s">
        <v>186</v>
      </c>
      <c r="AU368" s="240" t="s">
        <v>158</v>
      </c>
      <c r="AY368" s="20" t="s">
        <v>151</v>
      </c>
      <c r="BE368" s="241">
        <f>IF(N368="základní",J368,0)</f>
        <v>0</v>
      </c>
      <c r="BF368" s="241">
        <f>IF(N368="snížená",J368,0)</f>
        <v>0</v>
      </c>
      <c r="BG368" s="241">
        <f>IF(N368="zákl. přenesená",J368,0)</f>
        <v>0</v>
      </c>
      <c r="BH368" s="241">
        <f>IF(N368="sníž. přenesená",J368,0)</f>
        <v>0</v>
      </c>
      <c r="BI368" s="241">
        <f>IF(N368="nulová",J368,0)</f>
        <v>0</v>
      </c>
      <c r="BJ368" s="20" t="s">
        <v>83</v>
      </c>
      <c r="BK368" s="241">
        <f>ROUND(I368*H368,2)</f>
        <v>0</v>
      </c>
      <c r="BL368" s="20" t="s">
        <v>266</v>
      </c>
      <c r="BM368" s="240" t="s">
        <v>2372</v>
      </c>
    </row>
    <row r="369" s="13" customFormat="1">
      <c r="A369" s="13"/>
      <c r="B369" s="242"/>
      <c r="C369" s="243"/>
      <c r="D369" s="244" t="s">
        <v>160</v>
      </c>
      <c r="E369" s="245" t="s">
        <v>19</v>
      </c>
      <c r="F369" s="246" t="s">
        <v>2367</v>
      </c>
      <c r="G369" s="243"/>
      <c r="H369" s="247">
        <v>2</v>
      </c>
      <c r="I369" s="248"/>
      <c r="J369" s="243"/>
      <c r="K369" s="243"/>
      <c r="L369" s="249"/>
      <c r="M369" s="250"/>
      <c r="N369" s="251"/>
      <c r="O369" s="251"/>
      <c r="P369" s="251"/>
      <c r="Q369" s="251"/>
      <c r="R369" s="251"/>
      <c r="S369" s="251"/>
      <c r="T369" s="252"/>
      <c r="U369" s="13"/>
      <c r="V369" s="13"/>
      <c r="W369" s="13"/>
      <c r="X369" s="13"/>
      <c r="Y369" s="13"/>
      <c r="Z369" s="13"/>
      <c r="AA369" s="13"/>
      <c r="AB369" s="13"/>
      <c r="AC369" s="13"/>
      <c r="AD369" s="13"/>
      <c r="AE369" s="13"/>
      <c r="AT369" s="253" t="s">
        <v>160</v>
      </c>
      <c r="AU369" s="253" t="s">
        <v>158</v>
      </c>
      <c r="AV369" s="13" t="s">
        <v>86</v>
      </c>
      <c r="AW369" s="13" t="s">
        <v>37</v>
      </c>
      <c r="AX369" s="13" t="s">
        <v>83</v>
      </c>
      <c r="AY369" s="253" t="s">
        <v>151</v>
      </c>
    </row>
    <row r="370" s="2" customFormat="1" ht="16.5" customHeight="1">
      <c r="A370" s="41"/>
      <c r="B370" s="42"/>
      <c r="C370" s="278" t="s">
        <v>1120</v>
      </c>
      <c r="D370" s="278" t="s">
        <v>186</v>
      </c>
      <c r="E370" s="279" t="s">
        <v>2373</v>
      </c>
      <c r="F370" s="280" t="s">
        <v>2333</v>
      </c>
      <c r="G370" s="281" t="s">
        <v>1764</v>
      </c>
      <c r="H370" s="282">
        <v>1</v>
      </c>
      <c r="I370" s="283"/>
      <c r="J370" s="284">
        <f>ROUND(I370*H370,2)</f>
        <v>0</v>
      </c>
      <c r="K370" s="280" t="s">
        <v>19</v>
      </c>
      <c r="L370" s="285"/>
      <c r="M370" s="286" t="s">
        <v>19</v>
      </c>
      <c r="N370" s="287" t="s">
        <v>47</v>
      </c>
      <c r="O370" s="87"/>
      <c r="P370" s="238">
        <f>O370*H370</f>
        <v>0</v>
      </c>
      <c r="Q370" s="238">
        <v>0</v>
      </c>
      <c r="R370" s="238">
        <f>Q370*H370</f>
        <v>0</v>
      </c>
      <c r="S370" s="238">
        <v>0</v>
      </c>
      <c r="T370" s="239">
        <f>S370*H370</f>
        <v>0</v>
      </c>
      <c r="U370" s="41"/>
      <c r="V370" s="41"/>
      <c r="W370" s="41"/>
      <c r="X370" s="41"/>
      <c r="Y370" s="41"/>
      <c r="Z370" s="41"/>
      <c r="AA370" s="41"/>
      <c r="AB370" s="41"/>
      <c r="AC370" s="41"/>
      <c r="AD370" s="41"/>
      <c r="AE370" s="41"/>
      <c r="AR370" s="240" t="s">
        <v>394</v>
      </c>
      <c r="AT370" s="240" t="s">
        <v>186</v>
      </c>
      <c r="AU370" s="240" t="s">
        <v>158</v>
      </c>
      <c r="AY370" s="20" t="s">
        <v>151</v>
      </c>
      <c r="BE370" s="241">
        <f>IF(N370="základní",J370,0)</f>
        <v>0</v>
      </c>
      <c r="BF370" s="241">
        <f>IF(N370="snížená",J370,0)</f>
        <v>0</v>
      </c>
      <c r="BG370" s="241">
        <f>IF(N370="zákl. přenesená",J370,0)</f>
        <v>0</v>
      </c>
      <c r="BH370" s="241">
        <f>IF(N370="sníž. přenesená",J370,0)</f>
        <v>0</v>
      </c>
      <c r="BI370" s="241">
        <f>IF(N370="nulová",J370,0)</f>
        <v>0</v>
      </c>
      <c r="BJ370" s="20" t="s">
        <v>83</v>
      </c>
      <c r="BK370" s="241">
        <f>ROUND(I370*H370,2)</f>
        <v>0</v>
      </c>
      <c r="BL370" s="20" t="s">
        <v>266</v>
      </c>
      <c r="BM370" s="240" t="s">
        <v>2374</v>
      </c>
    </row>
    <row r="371" s="13" customFormat="1">
      <c r="A371" s="13"/>
      <c r="B371" s="242"/>
      <c r="C371" s="243"/>
      <c r="D371" s="244" t="s">
        <v>160</v>
      </c>
      <c r="E371" s="245" t="s">
        <v>19</v>
      </c>
      <c r="F371" s="246" t="s">
        <v>2350</v>
      </c>
      <c r="G371" s="243"/>
      <c r="H371" s="247">
        <v>1</v>
      </c>
      <c r="I371" s="248"/>
      <c r="J371" s="243"/>
      <c r="K371" s="243"/>
      <c r="L371" s="249"/>
      <c r="M371" s="250"/>
      <c r="N371" s="251"/>
      <c r="O371" s="251"/>
      <c r="P371" s="251"/>
      <c r="Q371" s="251"/>
      <c r="R371" s="251"/>
      <c r="S371" s="251"/>
      <c r="T371" s="252"/>
      <c r="U371" s="13"/>
      <c r="V371" s="13"/>
      <c r="W371" s="13"/>
      <c r="X371" s="13"/>
      <c r="Y371" s="13"/>
      <c r="Z371" s="13"/>
      <c r="AA371" s="13"/>
      <c r="AB371" s="13"/>
      <c r="AC371" s="13"/>
      <c r="AD371" s="13"/>
      <c r="AE371" s="13"/>
      <c r="AT371" s="253" t="s">
        <v>160</v>
      </c>
      <c r="AU371" s="253" t="s">
        <v>158</v>
      </c>
      <c r="AV371" s="13" t="s">
        <v>86</v>
      </c>
      <c r="AW371" s="13" t="s">
        <v>37</v>
      </c>
      <c r="AX371" s="13" t="s">
        <v>83</v>
      </c>
      <c r="AY371" s="253" t="s">
        <v>151</v>
      </c>
    </row>
    <row r="372" s="2" customFormat="1" ht="16.5" customHeight="1">
      <c r="A372" s="41"/>
      <c r="B372" s="42"/>
      <c r="C372" s="278" t="s">
        <v>2375</v>
      </c>
      <c r="D372" s="278" t="s">
        <v>186</v>
      </c>
      <c r="E372" s="279" t="s">
        <v>2376</v>
      </c>
      <c r="F372" s="280" t="s">
        <v>2336</v>
      </c>
      <c r="G372" s="281" t="s">
        <v>1764</v>
      </c>
      <c r="H372" s="282">
        <v>1</v>
      </c>
      <c r="I372" s="283"/>
      <c r="J372" s="284">
        <f>ROUND(I372*H372,2)</f>
        <v>0</v>
      </c>
      <c r="K372" s="280" t="s">
        <v>19</v>
      </c>
      <c r="L372" s="285"/>
      <c r="M372" s="286" t="s">
        <v>19</v>
      </c>
      <c r="N372" s="287" t="s">
        <v>47</v>
      </c>
      <c r="O372" s="87"/>
      <c r="P372" s="238">
        <f>O372*H372</f>
        <v>0</v>
      </c>
      <c r="Q372" s="238">
        <v>0</v>
      </c>
      <c r="R372" s="238">
        <f>Q372*H372</f>
        <v>0</v>
      </c>
      <c r="S372" s="238">
        <v>0</v>
      </c>
      <c r="T372" s="239">
        <f>S372*H372</f>
        <v>0</v>
      </c>
      <c r="U372" s="41"/>
      <c r="V372" s="41"/>
      <c r="W372" s="41"/>
      <c r="X372" s="41"/>
      <c r="Y372" s="41"/>
      <c r="Z372" s="41"/>
      <c r="AA372" s="41"/>
      <c r="AB372" s="41"/>
      <c r="AC372" s="41"/>
      <c r="AD372" s="41"/>
      <c r="AE372" s="41"/>
      <c r="AR372" s="240" t="s">
        <v>394</v>
      </c>
      <c r="AT372" s="240" t="s">
        <v>186</v>
      </c>
      <c r="AU372" s="240" t="s">
        <v>158</v>
      </c>
      <c r="AY372" s="20" t="s">
        <v>151</v>
      </c>
      <c r="BE372" s="241">
        <f>IF(N372="základní",J372,0)</f>
        <v>0</v>
      </c>
      <c r="BF372" s="241">
        <f>IF(N372="snížená",J372,0)</f>
        <v>0</v>
      </c>
      <c r="BG372" s="241">
        <f>IF(N372="zákl. přenesená",J372,0)</f>
        <v>0</v>
      </c>
      <c r="BH372" s="241">
        <f>IF(N372="sníž. přenesená",J372,0)</f>
        <v>0</v>
      </c>
      <c r="BI372" s="241">
        <f>IF(N372="nulová",J372,0)</f>
        <v>0</v>
      </c>
      <c r="BJ372" s="20" t="s">
        <v>83</v>
      </c>
      <c r="BK372" s="241">
        <f>ROUND(I372*H372,2)</f>
        <v>0</v>
      </c>
      <c r="BL372" s="20" t="s">
        <v>266</v>
      </c>
      <c r="BM372" s="240" t="s">
        <v>2377</v>
      </c>
    </row>
    <row r="373" s="13" customFormat="1">
      <c r="A373" s="13"/>
      <c r="B373" s="242"/>
      <c r="C373" s="243"/>
      <c r="D373" s="244" t="s">
        <v>160</v>
      </c>
      <c r="E373" s="245" t="s">
        <v>19</v>
      </c>
      <c r="F373" s="246" t="s">
        <v>2350</v>
      </c>
      <c r="G373" s="243"/>
      <c r="H373" s="247">
        <v>1</v>
      </c>
      <c r="I373" s="248"/>
      <c r="J373" s="243"/>
      <c r="K373" s="243"/>
      <c r="L373" s="249"/>
      <c r="M373" s="250"/>
      <c r="N373" s="251"/>
      <c r="O373" s="251"/>
      <c r="P373" s="251"/>
      <c r="Q373" s="251"/>
      <c r="R373" s="251"/>
      <c r="S373" s="251"/>
      <c r="T373" s="252"/>
      <c r="U373" s="13"/>
      <c r="V373" s="13"/>
      <c r="W373" s="13"/>
      <c r="X373" s="13"/>
      <c r="Y373" s="13"/>
      <c r="Z373" s="13"/>
      <c r="AA373" s="13"/>
      <c r="AB373" s="13"/>
      <c r="AC373" s="13"/>
      <c r="AD373" s="13"/>
      <c r="AE373" s="13"/>
      <c r="AT373" s="253" t="s">
        <v>160</v>
      </c>
      <c r="AU373" s="253" t="s">
        <v>158</v>
      </c>
      <c r="AV373" s="13" t="s">
        <v>86</v>
      </c>
      <c r="AW373" s="13" t="s">
        <v>37</v>
      </c>
      <c r="AX373" s="13" t="s">
        <v>83</v>
      </c>
      <c r="AY373" s="253" t="s">
        <v>151</v>
      </c>
    </row>
    <row r="374" s="2" customFormat="1" ht="16.5" customHeight="1">
      <c r="A374" s="41"/>
      <c r="B374" s="42"/>
      <c r="C374" s="278" t="s">
        <v>2378</v>
      </c>
      <c r="D374" s="278" t="s">
        <v>186</v>
      </c>
      <c r="E374" s="279" t="s">
        <v>2379</v>
      </c>
      <c r="F374" s="280" t="s">
        <v>2339</v>
      </c>
      <c r="G374" s="281" t="s">
        <v>1764</v>
      </c>
      <c r="H374" s="282">
        <v>25</v>
      </c>
      <c r="I374" s="283"/>
      <c r="J374" s="284">
        <f>ROUND(I374*H374,2)</f>
        <v>0</v>
      </c>
      <c r="K374" s="280" t="s">
        <v>19</v>
      </c>
      <c r="L374" s="285"/>
      <c r="M374" s="286" t="s">
        <v>19</v>
      </c>
      <c r="N374" s="287" t="s">
        <v>47</v>
      </c>
      <c r="O374" s="87"/>
      <c r="P374" s="238">
        <f>O374*H374</f>
        <v>0</v>
      </c>
      <c r="Q374" s="238">
        <v>0</v>
      </c>
      <c r="R374" s="238">
        <f>Q374*H374</f>
        <v>0</v>
      </c>
      <c r="S374" s="238">
        <v>0</v>
      </c>
      <c r="T374" s="239">
        <f>S374*H374</f>
        <v>0</v>
      </c>
      <c r="U374" s="41"/>
      <c r="V374" s="41"/>
      <c r="W374" s="41"/>
      <c r="X374" s="41"/>
      <c r="Y374" s="41"/>
      <c r="Z374" s="41"/>
      <c r="AA374" s="41"/>
      <c r="AB374" s="41"/>
      <c r="AC374" s="41"/>
      <c r="AD374" s="41"/>
      <c r="AE374" s="41"/>
      <c r="AR374" s="240" t="s">
        <v>394</v>
      </c>
      <c r="AT374" s="240" t="s">
        <v>186</v>
      </c>
      <c r="AU374" s="240" t="s">
        <v>158</v>
      </c>
      <c r="AY374" s="20" t="s">
        <v>151</v>
      </c>
      <c r="BE374" s="241">
        <f>IF(N374="základní",J374,0)</f>
        <v>0</v>
      </c>
      <c r="BF374" s="241">
        <f>IF(N374="snížená",J374,0)</f>
        <v>0</v>
      </c>
      <c r="BG374" s="241">
        <f>IF(N374="zákl. přenesená",J374,0)</f>
        <v>0</v>
      </c>
      <c r="BH374" s="241">
        <f>IF(N374="sníž. přenesená",J374,0)</f>
        <v>0</v>
      </c>
      <c r="BI374" s="241">
        <f>IF(N374="nulová",J374,0)</f>
        <v>0</v>
      </c>
      <c r="BJ374" s="20" t="s">
        <v>83</v>
      </c>
      <c r="BK374" s="241">
        <f>ROUND(I374*H374,2)</f>
        <v>0</v>
      </c>
      <c r="BL374" s="20" t="s">
        <v>266</v>
      </c>
      <c r="BM374" s="240" t="s">
        <v>2380</v>
      </c>
    </row>
    <row r="375" s="13" customFormat="1">
      <c r="A375" s="13"/>
      <c r="B375" s="242"/>
      <c r="C375" s="243"/>
      <c r="D375" s="244" t="s">
        <v>160</v>
      </c>
      <c r="E375" s="245" t="s">
        <v>19</v>
      </c>
      <c r="F375" s="246" t="s">
        <v>2381</v>
      </c>
      <c r="G375" s="243"/>
      <c r="H375" s="247">
        <v>25</v>
      </c>
      <c r="I375" s="248"/>
      <c r="J375" s="243"/>
      <c r="K375" s="243"/>
      <c r="L375" s="249"/>
      <c r="M375" s="250"/>
      <c r="N375" s="251"/>
      <c r="O375" s="251"/>
      <c r="P375" s="251"/>
      <c r="Q375" s="251"/>
      <c r="R375" s="251"/>
      <c r="S375" s="251"/>
      <c r="T375" s="252"/>
      <c r="U375" s="13"/>
      <c r="V375" s="13"/>
      <c r="W375" s="13"/>
      <c r="X375" s="13"/>
      <c r="Y375" s="13"/>
      <c r="Z375" s="13"/>
      <c r="AA375" s="13"/>
      <c r="AB375" s="13"/>
      <c r="AC375" s="13"/>
      <c r="AD375" s="13"/>
      <c r="AE375" s="13"/>
      <c r="AT375" s="253" t="s">
        <v>160</v>
      </c>
      <c r="AU375" s="253" t="s">
        <v>158</v>
      </c>
      <c r="AV375" s="13" t="s">
        <v>86</v>
      </c>
      <c r="AW375" s="13" t="s">
        <v>37</v>
      </c>
      <c r="AX375" s="13" t="s">
        <v>83</v>
      </c>
      <c r="AY375" s="253" t="s">
        <v>151</v>
      </c>
    </row>
    <row r="376" s="2" customFormat="1" ht="16.5" customHeight="1">
      <c r="A376" s="41"/>
      <c r="B376" s="42"/>
      <c r="C376" s="278" t="s">
        <v>2382</v>
      </c>
      <c r="D376" s="278" t="s">
        <v>186</v>
      </c>
      <c r="E376" s="279" t="s">
        <v>2383</v>
      </c>
      <c r="F376" s="280" t="s">
        <v>2291</v>
      </c>
      <c r="G376" s="281" t="s">
        <v>1764</v>
      </c>
      <c r="H376" s="282">
        <v>3</v>
      </c>
      <c r="I376" s="283"/>
      <c r="J376" s="284">
        <f>ROUND(I376*H376,2)</f>
        <v>0</v>
      </c>
      <c r="K376" s="280" t="s">
        <v>19</v>
      </c>
      <c r="L376" s="285"/>
      <c r="M376" s="286" t="s">
        <v>19</v>
      </c>
      <c r="N376" s="287" t="s">
        <v>47</v>
      </c>
      <c r="O376" s="87"/>
      <c r="P376" s="238">
        <f>O376*H376</f>
        <v>0</v>
      </c>
      <c r="Q376" s="238">
        <v>0</v>
      </c>
      <c r="R376" s="238">
        <f>Q376*H376</f>
        <v>0</v>
      </c>
      <c r="S376" s="238">
        <v>0</v>
      </c>
      <c r="T376" s="239">
        <f>S376*H376</f>
        <v>0</v>
      </c>
      <c r="U376" s="41"/>
      <c r="V376" s="41"/>
      <c r="W376" s="41"/>
      <c r="X376" s="41"/>
      <c r="Y376" s="41"/>
      <c r="Z376" s="41"/>
      <c r="AA376" s="41"/>
      <c r="AB376" s="41"/>
      <c r="AC376" s="41"/>
      <c r="AD376" s="41"/>
      <c r="AE376" s="41"/>
      <c r="AR376" s="240" t="s">
        <v>394</v>
      </c>
      <c r="AT376" s="240" t="s">
        <v>186</v>
      </c>
      <c r="AU376" s="240" t="s">
        <v>158</v>
      </c>
      <c r="AY376" s="20" t="s">
        <v>151</v>
      </c>
      <c r="BE376" s="241">
        <f>IF(N376="základní",J376,0)</f>
        <v>0</v>
      </c>
      <c r="BF376" s="241">
        <f>IF(N376="snížená",J376,0)</f>
        <v>0</v>
      </c>
      <c r="BG376" s="241">
        <f>IF(N376="zákl. přenesená",J376,0)</f>
        <v>0</v>
      </c>
      <c r="BH376" s="241">
        <f>IF(N376="sníž. přenesená",J376,0)</f>
        <v>0</v>
      </c>
      <c r="BI376" s="241">
        <f>IF(N376="nulová",J376,0)</f>
        <v>0</v>
      </c>
      <c r="BJ376" s="20" t="s">
        <v>83</v>
      </c>
      <c r="BK376" s="241">
        <f>ROUND(I376*H376,2)</f>
        <v>0</v>
      </c>
      <c r="BL376" s="20" t="s">
        <v>266</v>
      </c>
      <c r="BM376" s="240" t="s">
        <v>2384</v>
      </c>
    </row>
    <row r="377" s="13" customFormat="1">
      <c r="A377" s="13"/>
      <c r="B377" s="242"/>
      <c r="C377" s="243"/>
      <c r="D377" s="244" t="s">
        <v>160</v>
      </c>
      <c r="E377" s="245" t="s">
        <v>19</v>
      </c>
      <c r="F377" s="246" t="s">
        <v>2364</v>
      </c>
      <c r="G377" s="243"/>
      <c r="H377" s="247">
        <v>3</v>
      </c>
      <c r="I377" s="248"/>
      <c r="J377" s="243"/>
      <c r="K377" s="243"/>
      <c r="L377" s="249"/>
      <c r="M377" s="250"/>
      <c r="N377" s="251"/>
      <c r="O377" s="251"/>
      <c r="P377" s="251"/>
      <c r="Q377" s="251"/>
      <c r="R377" s="251"/>
      <c r="S377" s="251"/>
      <c r="T377" s="252"/>
      <c r="U377" s="13"/>
      <c r="V377" s="13"/>
      <c r="W377" s="13"/>
      <c r="X377" s="13"/>
      <c r="Y377" s="13"/>
      <c r="Z377" s="13"/>
      <c r="AA377" s="13"/>
      <c r="AB377" s="13"/>
      <c r="AC377" s="13"/>
      <c r="AD377" s="13"/>
      <c r="AE377" s="13"/>
      <c r="AT377" s="253" t="s">
        <v>160</v>
      </c>
      <c r="AU377" s="253" t="s">
        <v>158</v>
      </c>
      <c r="AV377" s="13" t="s">
        <v>86</v>
      </c>
      <c r="AW377" s="13" t="s">
        <v>37</v>
      </c>
      <c r="AX377" s="13" t="s">
        <v>83</v>
      </c>
      <c r="AY377" s="253" t="s">
        <v>151</v>
      </c>
    </row>
    <row r="378" s="17" customFormat="1" ht="20.88" customHeight="1">
      <c r="A378" s="17"/>
      <c r="B378" s="310"/>
      <c r="C378" s="311"/>
      <c r="D378" s="312" t="s">
        <v>75</v>
      </c>
      <c r="E378" s="312" t="s">
        <v>2385</v>
      </c>
      <c r="F378" s="312" t="s">
        <v>2386</v>
      </c>
      <c r="G378" s="311"/>
      <c r="H378" s="311"/>
      <c r="I378" s="313"/>
      <c r="J378" s="314">
        <f>BK378</f>
        <v>0</v>
      </c>
      <c r="K378" s="311"/>
      <c r="L378" s="315"/>
      <c r="M378" s="316"/>
      <c r="N378" s="317"/>
      <c r="O378" s="317"/>
      <c r="P378" s="318">
        <f>SUM(P379:P406)</f>
        <v>0</v>
      </c>
      <c r="Q378" s="317"/>
      <c r="R378" s="318">
        <f>SUM(R379:R406)</f>
        <v>0</v>
      </c>
      <c r="S378" s="317"/>
      <c r="T378" s="319">
        <f>SUM(T379:T406)</f>
        <v>0</v>
      </c>
      <c r="U378" s="17"/>
      <c r="V378" s="17"/>
      <c r="W378" s="17"/>
      <c r="X378" s="17"/>
      <c r="Y378" s="17"/>
      <c r="Z378" s="17"/>
      <c r="AA378" s="17"/>
      <c r="AB378" s="17"/>
      <c r="AC378" s="17"/>
      <c r="AD378" s="17"/>
      <c r="AE378" s="17"/>
      <c r="AR378" s="320" t="s">
        <v>86</v>
      </c>
      <c r="AT378" s="321" t="s">
        <v>75</v>
      </c>
      <c r="AU378" s="321" t="s">
        <v>152</v>
      </c>
      <c r="AY378" s="320" t="s">
        <v>151</v>
      </c>
      <c r="BK378" s="322">
        <f>SUM(BK379:BK406)</f>
        <v>0</v>
      </c>
    </row>
    <row r="379" s="2" customFormat="1" ht="16.5" customHeight="1">
      <c r="A379" s="41"/>
      <c r="B379" s="42"/>
      <c r="C379" s="278" t="s">
        <v>2387</v>
      </c>
      <c r="D379" s="278" t="s">
        <v>186</v>
      </c>
      <c r="E379" s="279" t="s">
        <v>2388</v>
      </c>
      <c r="F379" s="280" t="s">
        <v>2348</v>
      </c>
      <c r="G379" s="281" t="s">
        <v>1764</v>
      </c>
      <c r="H379" s="282">
        <v>1</v>
      </c>
      <c r="I379" s="283"/>
      <c r="J379" s="284">
        <f>ROUND(I379*H379,2)</f>
        <v>0</v>
      </c>
      <c r="K379" s="280" t="s">
        <v>19</v>
      </c>
      <c r="L379" s="285"/>
      <c r="M379" s="286" t="s">
        <v>19</v>
      </c>
      <c r="N379" s="287" t="s">
        <v>47</v>
      </c>
      <c r="O379" s="87"/>
      <c r="P379" s="238">
        <f>O379*H379</f>
        <v>0</v>
      </c>
      <c r="Q379" s="238">
        <v>0</v>
      </c>
      <c r="R379" s="238">
        <f>Q379*H379</f>
        <v>0</v>
      </c>
      <c r="S379" s="238">
        <v>0</v>
      </c>
      <c r="T379" s="239">
        <f>S379*H379</f>
        <v>0</v>
      </c>
      <c r="U379" s="41"/>
      <c r="V379" s="41"/>
      <c r="W379" s="41"/>
      <c r="X379" s="41"/>
      <c r="Y379" s="41"/>
      <c r="Z379" s="41"/>
      <c r="AA379" s="41"/>
      <c r="AB379" s="41"/>
      <c r="AC379" s="41"/>
      <c r="AD379" s="41"/>
      <c r="AE379" s="41"/>
      <c r="AR379" s="240" t="s">
        <v>394</v>
      </c>
      <c r="AT379" s="240" t="s">
        <v>186</v>
      </c>
      <c r="AU379" s="240" t="s">
        <v>158</v>
      </c>
      <c r="AY379" s="20" t="s">
        <v>151</v>
      </c>
      <c r="BE379" s="241">
        <f>IF(N379="základní",J379,0)</f>
        <v>0</v>
      </c>
      <c r="BF379" s="241">
        <f>IF(N379="snížená",J379,0)</f>
        <v>0</v>
      </c>
      <c r="BG379" s="241">
        <f>IF(N379="zákl. přenesená",J379,0)</f>
        <v>0</v>
      </c>
      <c r="BH379" s="241">
        <f>IF(N379="sníž. přenesená",J379,0)</f>
        <v>0</v>
      </c>
      <c r="BI379" s="241">
        <f>IF(N379="nulová",J379,0)</f>
        <v>0</v>
      </c>
      <c r="BJ379" s="20" t="s">
        <v>83</v>
      </c>
      <c r="BK379" s="241">
        <f>ROUND(I379*H379,2)</f>
        <v>0</v>
      </c>
      <c r="BL379" s="20" t="s">
        <v>266</v>
      </c>
      <c r="BM379" s="240" t="s">
        <v>2389</v>
      </c>
    </row>
    <row r="380" s="13" customFormat="1">
      <c r="A380" s="13"/>
      <c r="B380" s="242"/>
      <c r="C380" s="243"/>
      <c r="D380" s="244" t="s">
        <v>160</v>
      </c>
      <c r="E380" s="245" t="s">
        <v>19</v>
      </c>
      <c r="F380" s="246" t="s">
        <v>2350</v>
      </c>
      <c r="G380" s="243"/>
      <c r="H380" s="247">
        <v>1</v>
      </c>
      <c r="I380" s="248"/>
      <c r="J380" s="243"/>
      <c r="K380" s="243"/>
      <c r="L380" s="249"/>
      <c r="M380" s="250"/>
      <c r="N380" s="251"/>
      <c r="O380" s="251"/>
      <c r="P380" s="251"/>
      <c r="Q380" s="251"/>
      <c r="R380" s="251"/>
      <c r="S380" s="251"/>
      <c r="T380" s="252"/>
      <c r="U380" s="13"/>
      <c r="V380" s="13"/>
      <c r="W380" s="13"/>
      <c r="X380" s="13"/>
      <c r="Y380" s="13"/>
      <c r="Z380" s="13"/>
      <c r="AA380" s="13"/>
      <c r="AB380" s="13"/>
      <c r="AC380" s="13"/>
      <c r="AD380" s="13"/>
      <c r="AE380" s="13"/>
      <c r="AT380" s="253" t="s">
        <v>160</v>
      </c>
      <c r="AU380" s="253" t="s">
        <v>158</v>
      </c>
      <c r="AV380" s="13" t="s">
        <v>86</v>
      </c>
      <c r="AW380" s="13" t="s">
        <v>37</v>
      </c>
      <c r="AX380" s="13" t="s">
        <v>83</v>
      </c>
      <c r="AY380" s="253" t="s">
        <v>151</v>
      </c>
    </row>
    <row r="381" s="2" customFormat="1" ht="16.5" customHeight="1">
      <c r="A381" s="41"/>
      <c r="B381" s="42"/>
      <c r="C381" s="278" t="s">
        <v>2390</v>
      </c>
      <c r="D381" s="278" t="s">
        <v>186</v>
      </c>
      <c r="E381" s="279" t="s">
        <v>2391</v>
      </c>
      <c r="F381" s="280" t="s">
        <v>2281</v>
      </c>
      <c r="G381" s="281" t="s">
        <v>1764</v>
      </c>
      <c r="H381" s="282">
        <v>1</v>
      </c>
      <c r="I381" s="283"/>
      <c r="J381" s="284">
        <f>ROUND(I381*H381,2)</f>
        <v>0</v>
      </c>
      <c r="K381" s="280" t="s">
        <v>19</v>
      </c>
      <c r="L381" s="285"/>
      <c r="M381" s="286" t="s">
        <v>19</v>
      </c>
      <c r="N381" s="287" t="s">
        <v>47</v>
      </c>
      <c r="O381" s="87"/>
      <c r="P381" s="238">
        <f>O381*H381</f>
        <v>0</v>
      </c>
      <c r="Q381" s="238">
        <v>0</v>
      </c>
      <c r="R381" s="238">
        <f>Q381*H381</f>
        <v>0</v>
      </c>
      <c r="S381" s="238">
        <v>0</v>
      </c>
      <c r="T381" s="239">
        <f>S381*H381</f>
        <v>0</v>
      </c>
      <c r="U381" s="41"/>
      <c r="V381" s="41"/>
      <c r="W381" s="41"/>
      <c r="X381" s="41"/>
      <c r="Y381" s="41"/>
      <c r="Z381" s="41"/>
      <c r="AA381" s="41"/>
      <c r="AB381" s="41"/>
      <c r="AC381" s="41"/>
      <c r="AD381" s="41"/>
      <c r="AE381" s="41"/>
      <c r="AR381" s="240" t="s">
        <v>394</v>
      </c>
      <c r="AT381" s="240" t="s">
        <v>186</v>
      </c>
      <c r="AU381" s="240" t="s">
        <v>158</v>
      </c>
      <c r="AY381" s="20" t="s">
        <v>151</v>
      </c>
      <c r="BE381" s="241">
        <f>IF(N381="základní",J381,0)</f>
        <v>0</v>
      </c>
      <c r="BF381" s="241">
        <f>IF(N381="snížená",J381,0)</f>
        <v>0</v>
      </c>
      <c r="BG381" s="241">
        <f>IF(N381="zákl. přenesená",J381,0)</f>
        <v>0</v>
      </c>
      <c r="BH381" s="241">
        <f>IF(N381="sníž. přenesená",J381,0)</f>
        <v>0</v>
      </c>
      <c r="BI381" s="241">
        <f>IF(N381="nulová",J381,0)</f>
        <v>0</v>
      </c>
      <c r="BJ381" s="20" t="s">
        <v>83</v>
      </c>
      <c r="BK381" s="241">
        <f>ROUND(I381*H381,2)</f>
        <v>0</v>
      </c>
      <c r="BL381" s="20" t="s">
        <v>266</v>
      </c>
      <c r="BM381" s="240" t="s">
        <v>2392</v>
      </c>
    </row>
    <row r="382" s="13" customFormat="1">
      <c r="A382" s="13"/>
      <c r="B382" s="242"/>
      <c r="C382" s="243"/>
      <c r="D382" s="244" t="s">
        <v>160</v>
      </c>
      <c r="E382" s="245" t="s">
        <v>19</v>
      </c>
      <c r="F382" s="246" t="s">
        <v>2350</v>
      </c>
      <c r="G382" s="243"/>
      <c r="H382" s="247">
        <v>1</v>
      </c>
      <c r="I382" s="248"/>
      <c r="J382" s="243"/>
      <c r="K382" s="243"/>
      <c r="L382" s="249"/>
      <c r="M382" s="250"/>
      <c r="N382" s="251"/>
      <c r="O382" s="251"/>
      <c r="P382" s="251"/>
      <c r="Q382" s="251"/>
      <c r="R382" s="251"/>
      <c r="S382" s="251"/>
      <c r="T382" s="252"/>
      <c r="U382" s="13"/>
      <c r="V382" s="13"/>
      <c r="W382" s="13"/>
      <c r="X382" s="13"/>
      <c r="Y382" s="13"/>
      <c r="Z382" s="13"/>
      <c r="AA382" s="13"/>
      <c r="AB382" s="13"/>
      <c r="AC382" s="13"/>
      <c r="AD382" s="13"/>
      <c r="AE382" s="13"/>
      <c r="AT382" s="253" t="s">
        <v>160</v>
      </c>
      <c r="AU382" s="253" t="s">
        <v>158</v>
      </c>
      <c r="AV382" s="13" t="s">
        <v>86</v>
      </c>
      <c r="AW382" s="13" t="s">
        <v>37</v>
      </c>
      <c r="AX382" s="13" t="s">
        <v>83</v>
      </c>
      <c r="AY382" s="253" t="s">
        <v>151</v>
      </c>
    </row>
    <row r="383" s="2" customFormat="1" ht="16.5" customHeight="1">
      <c r="A383" s="41"/>
      <c r="B383" s="42"/>
      <c r="C383" s="278" t="s">
        <v>2393</v>
      </c>
      <c r="D383" s="278" t="s">
        <v>186</v>
      </c>
      <c r="E383" s="279" t="s">
        <v>2394</v>
      </c>
      <c r="F383" s="280" t="s">
        <v>2303</v>
      </c>
      <c r="G383" s="281" t="s">
        <v>1764</v>
      </c>
      <c r="H383" s="282">
        <v>1</v>
      </c>
      <c r="I383" s="283"/>
      <c r="J383" s="284">
        <f>ROUND(I383*H383,2)</f>
        <v>0</v>
      </c>
      <c r="K383" s="280" t="s">
        <v>19</v>
      </c>
      <c r="L383" s="285"/>
      <c r="M383" s="286" t="s">
        <v>19</v>
      </c>
      <c r="N383" s="287" t="s">
        <v>47</v>
      </c>
      <c r="O383" s="87"/>
      <c r="P383" s="238">
        <f>O383*H383</f>
        <v>0</v>
      </c>
      <c r="Q383" s="238">
        <v>0</v>
      </c>
      <c r="R383" s="238">
        <f>Q383*H383</f>
        <v>0</v>
      </c>
      <c r="S383" s="238">
        <v>0</v>
      </c>
      <c r="T383" s="239">
        <f>S383*H383</f>
        <v>0</v>
      </c>
      <c r="U383" s="41"/>
      <c r="V383" s="41"/>
      <c r="W383" s="41"/>
      <c r="X383" s="41"/>
      <c r="Y383" s="41"/>
      <c r="Z383" s="41"/>
      <c r="AA383" s="41"/>
      <c r="AB383" s="41"/>
      <c r="AC383" s="41"/>
      <c r="AD383" s="41"/>
      <c r="AE383" s="41"/>
      <c r="AR383" s="240" t="s">
        <v>394</v>
      </c>
      <c r="AT383" s="240" t="s">
        <v>186</v>
      </c>
      <c r="AU383" s="240" t="s">
        <v>158</v>
      </c>
      <c r="AY383" s="20" t="s">
        <v>151</v>
      </c>
      <c r="BE383" s="241">
        <f>IF(N383="základní",J383,0)</f>
        <v>0</v>
      </c>
      <c r="BF383" s="241">
        <f>IF(N383="snížená",J383,0)</f>
        <v>0</v>
      </c>
      <c r="BG383" s="241">
        <f>IF(N383="zákl. přenesená",J383,0)</f>
        <v>0</v>
      </c>
      <c r="BH383" s="241">
        <f>IF(N383="sníž. přenesená",J383,0)</f>
        <v>0</v>
      </c>
      <c r="BI383" s="241">
        <f>IF(N383="nulová",J383,0)</f>
        <v>0</v>
      </c>
      <c r="BJ383" s="20" t="s">
        <v>83</v>
      </c>
      <c r="BK383" s="241">
        <f>ROUND(I383*H383,2)</f>
        <v>0</v>
      </c>
      <c r="BL383" s="20" t="s">
        <v>266</v>
      </c>
      <c r="BM383" s="240" t="s">
        <v>2395</v>
      </c>
    </row>
    <row r="384" s="13" customFormat="1">
      <c r="A384" s="13"/>
      <c r="B384" s="242"/>
      <c r="C384" s="243"/>
      <c r="D384" s="244" t="s">
        <v>160</v>
      </c>
      <c r="E384" s="245" t="s">
        <v>19</v>
      </c>
      <c r="F384" s="246" t="s">
        <v>2350</v>
      </c>
      <c r="G384" s="243"/>
      <c r="H384" s="247">
        <v>1</v>
      </c>
      <c r="I384" s="248"/>
      <c r="J384" s="243"/>
      <c r="K384" s="243"/>
      <c r="L384" s="249"/>
      <c r="M384" s="250"/>
      <c r="N384" s="251"/>
      <c r="O384" s="251"/>
      <c r="P384" s="251"/>
      <c r="Q384" s="251"/>
      <c r="R384" s="251"/>
      <c r="S384" s="251"/>
      <c r="T384" s="252"/>
      <c r="U384" s="13"/>
      <c r="V384" s="13"/>
      <c r="W384" s="13"/>
      <c r="X384" s="13"/>
      <c r="Y384" s="13"/>
      <c r="Z384" s="13"/>
      <c r="AA384" s="13"/>
      <c r="AB384" s="13"/>
      <c r="AC384" s="13"/>
      <c r="AD384" s="13"/>
      <c r="AE384" s="13"/>
      <c r="AT384" s="253" t="s">
        <v>160</v>
      </c>
      <c r="AU384" s="253" t="s">
        <v>158</v>
      </c>
      <c r="AV384" s="13" t="s">
        <v>86</v>
      </c>
      <c r="AW384" s="13" t="s">
        <v>37</v>
      </c>
      <c r="AX384" s="13" t="s">
        <v>83</v>
      </c>
      <c r="AY384" s="253" t="s">
        <v>151</v>
      </c>
    </row>
    <row r="385" s="2" customFormat="1" ht="16.5" customHeight="1">
      <c r="A385" s="41"/>
      <c r="B385" s="42"/>
      <c r="C385" s="278" t="s">
        <v>2396</v>
      </c>
      <c r="D385" s="278" t="s">
        <v>186</v>
      </c>
      <c r="E385" s="279" t="s">
        <v>2397</v>
      </c>
      <c r="F385" s="280" t="s">
        <v>2306</v>
      </c>
      <c r="G385" s="281" t="s">
        <v>1764</v>
      </c>
      <c r="H385" s="282">
        <v>1</v>
      </c>
      <c r="I385" s="283"/>
      <c r="J385" s="284">
        <f>ROUND(I385*H385,2)</f>
        <v>0</v>
      </c>
      <c r="K385" s="280" t="s">
        <v>19</v>
      </c>
      <c r="L385" s="285"/>
      <c r="M385" s="286" t="s">
        <v>19</v>
      </c>
      <c r="N385" s="287" t="s">
        <v>47</v>
      </c>
      <c r="O385" s="87"/>
      <c r="P385" s="238">
        <f>O385*H385</f>
        <v>0</v>
      </c>
      <c r="Q385" s="238">
        <v>0</v>
      </c>
      <c r="R385" s="238">
        <f>Q385*H385</f>
        <v>0</v>
      </c>
      <c r="S385" s="238">
        <v>0</v>
      </c>
      <c r="T385" s="239">
        <f>S385*H385</f>
        <v>0</v>
      </c>
      <c r="U385" s="41"/>
      <c r="V385" s="41"/>
      <c r="W385" s="41"/>
      <c r="X385" s="41"/>
      <c r="Y385" s="41"/>
      <c r="Z385" s="41"/>
      <c r="AA385" s="41"/>
      <c r="AB385" s="41"/>
      <c r="AC385" s="41"/>
      <c r="AD385" s="41"/>
      <c r="AE385" s="41"/>
      <c r="AR385" s="240" t="s">
        <v>394</v>
      </c>
      <c r="AT385" s="240" t="s">
        <v>186</v>
      </c>
      <c r="AU385" s="240" t="s">
        <v>158</v>
      </c>
      <c r="AY385" s="20" t="s">
        <v>151</v>
      </c>
      <c r="BE385" s="241">
        <f>IF(N385="základní",J385,0)</f>
        <v>0</v>
      </c>
      <c r="BF385" s="241">
        <f>IF(N385="snížená",J385,0)</f>
        <v>0</v>
      </c>
      <c r="BG385" s="241">
        <f>IF(N385="zákl. přenesená",J385,0)</f>
        <v>0</v>
      </c>
      <c r="BH385" s="241">
        <f>IF(N385="sníž. přenesená",J385,0)</f>
        <v>0</v>
      </c>
      <c r="BI385" s="241">
        <f>IF(N385="nulová",J385,0)</f>
        <v>0</v>
      </c>
      <c r="BJ385" s="20" t="s">
        <v>83</v>
      </c>
      <c r="BK385" s="241">
        <f>ROUND(I385*H385,2)</f>
        <v>0</v>
      </c>
      <c r="BL385" s="20" t="s">
        <v>266</v>
      </c>
      <c r="BM385" s="240" t="s">
        <v>2398</v>
      </c>
    </row>
    <row r="386" s="13" customFormat="1">
      <c r="A386" s="13"/>
      <c r="B386" s="242"/>
      <c r="C386" s="243"/>
      <c r="D386" s="244" t="s">
        <v>160</v>
      </c>
      <c r="E386" s="245" t="s">
        <v>19</v>
      </c>
      <c r="F386" s="246" t="s">
        <v>2350</v>
      </c>
      <c r="G386" s="243"/>
      <c r="H386" s="247">
        <v>1</v>
      </c>
      <c r="I386" s="248"/>
      <c r="J386" s="243"/>
      <c r="K386" s="243"/>
      <c r="L386" s="249"/>
      <c r="M386" s="250"/>
      <c r="N386" s="251"/>
      <c r="O386" s="251"/>
      <c r="P386" s="251"/>
      <c r="Q386" s="251"/>
      <c r="R386" s="251"/>
      <c r="S386" s="251"/>
      <c r="T386" s="252"/>
      <c r="U386" s="13"/>
      <c r="V386" s="13"/>
      <c r="W386" s="13"/>
      <c r="X386" s="13"/>
      <c r="Y386" s="13"/>
      <c r="Z386" s="13"/>
      <c r="AA386" s="13"/>
      <c r="AB386" s="13"/>
      <c r="AC386" s="13"/>
      <c r="AD386" s="13"/>
      <c r="AE386" s="13"/>
      <c r="AT386" s="253" t="s">
        <v>160</v>
      </c>
      <c r="AU386" s="253" t="s">
        <v>158</v>
      </c>
      <c r="AV386" s="13" t="s">
        <v>86</v>
      </c>
      <c r="AW386" s="13" t="s">
        <v>37</v>
      </c>
      <c r="AX386" s="13" t="s">
        <v>83</v>
      </c>
      <c r="AY386" s="253" t="s">
        <v>151</v>
      </c>
    </row>
    <row r="387" s="2" customFormat="1" ht="16.5" customHeight="1">
      <c r="A387" s="41"/>
      <c r="B387" s="42"/>
      <c r="C387" s="278" t="s">
        <v>2399</v>
      </c>
      <c r="D387" s="278" t="s">
        <v>186</v>
      </c>
      <c r="E387" s="279" t="s">
        <v>2400</v>
      </c>
      <c r="F387" s="280" t="s">
        <v>2309</v>
      </c>
      <c r="G387" s="281" t="s">
        <v>1764</v>
      </c>
      <c r="H387" s="282">
        <v>1</v>
      </c>
      <c r="I387" s="283"/>
      <c r="J387" s="284">
        <f>ROUND(I387*H387,2)</f>
        <v>0</v>
      </c>
      <c r="K387" s="280" t="s">
        <v>19</v>
      </c>
      <c r="L387" s="285"/>
      <c r="M387" s="286" t="s">
        <v>19</v>
      </c>
      <c r="N387" s="287" t="s">
        <v>47</v>
      </c>
      <c r="O387" s="87"/>
      <c r="P387" s="238">
        <f>O387*H387</f>
        <v>0</v>
      </c>
      <c r="Q387" s="238">
        <v>0</v>
      </c>
      <c r="R387" s="238">
        <f>Q387*H387</f>
        <v>0</v>
      </c>
      <c r="S387" s="238">
        <v>0</v>
      </c>
      <c r="T387" s="239">
        <f>S387*H387</f>
        <v>0</v>
      </c>
      <c r="U387" s="41"/>
      <c r="V387" s="41"/>
      <c r="W387" s="41"/>
      <c r="X387" s="41"/>
      <c r="Y387" s="41"/>
      <c r="Z387" s="41"/>
      <c r="AA387" s="41"/>
      <c r="AB387" s="41"/>
      <c r="AC387" s="41"/>
      <c r="AD387" s="41"/>
      <c r="AE387" s="41"/>
      <c r="AR387" s="240" t="s">
        <v>394</v>
      </c>
      <c r="AT387" s="240" t="s">
        <v>186</v>
      </c>
      <c r="AU387" s="240" t="s">
        <v>158</v>
      </c>
      <c r="AY387" s="20" t="s">
        <v>151</v>
      </c>
      <c r="BE387" s="241">
        <f>IF(N387="základní",J387,0)</f>
        <v>0</v>
      </c>
      <c r="BF387" s="241">
        <f>IF(N387="snížená",J387,0)</f>
        <v>0</v>
      </c>
      <c r="BG387" s="241">
        <f>IF(N387="zákl. přenesená",J387,0)</f>
        <v>0</v>
      </c>
      <c r="BH387" s="241">
        <f>IF(N387="sníž. přenesená",J387,0)</f>
        <v>0</v>
      </c>
      <c r="BI387" s="241">
        <f>IF(N387="nulová",J387,0)</f>
        <v>0</v>
      </c>
      <c r="BJ387" s="20" t="s">
        <v>83</v>
      </c>
      <c r="BK387" s="241">
        <f>ROUND(I387*H387,2)</f>
        <v>0</v>
      </c>
      <c r="BL387" s="20" t="s">
        <v>266</v>
      </c>
      <c r="BM387" s="240" t="s">
        <v>2401</v>
      </c>
    </row>
    <row r="388" s="13" customFormat="1">
      <c r="A388" s="13"/>
      <c r="B388" s="242"/>
      <c r="C388" s="243"/>
      <c r="D388" s="244" t="s">
        <v>160</v>
      </c>
      <c r="E388" s="245" t="s">
        <v>19</v>
      </c>
      <c r="F388" s="246" t="s">
        <v>2350</v>
      </c>
      <c r="G388" s="243"/>
      <c r="H388" s="247">
        <v>1</v>
      </c>
      <c r="I388" s="248"/>
      <c r="J388" s="243"/>
      <c r="K388" s="243"/>
      <c r="L388" s="249"/>
      <c r="M388" s="250"/>
      <c r="N388" s="251"/>
      <c r="O388" s="251"/>
      <c r="P388" s="251"/>
      <c r="Q388" s="251"/>
      <c r="R388" s="251"/>
      <c r="S388" s="251"/>
      <c r="T388" s="252"/>
      <c r="U388" s="13"/>
      <c r="V388" s="13"/>
      <c r="W388" s="13"/>
      <c r="X388" s="13"/>
      <c r="Y388" s="13"/>
      <c r="Z388" s="13"/>
      <c r="AA388" s="13"/>
      <c r="AB388" s="13"/>
      <c r="AC388" s="13"/>
      <c r="AD388" s="13"/>
      <c r="AE388" s="13"/>
      <c r="AT388" s="253" t="s">
        <v>160</v>
      </c>
      <c r="AU388" s="253" t="s">
        <v>158</v>
      </c>
      <c r="AV388" s="13" t="s">
        <v>86</v>
      </c>
      <c r="AW388" s="13" t="s">
        <v>37</v>
      </c>
      <c r="AX388" s="13" t="s">
        <v>83</v>
      </c>
      <c r="AY388" s="253" t="s">
        <v>151</v>
      </c>
    </row>
    <row r="389" s="2" customFormat="1" ht="16.5" customHeight="1">
      <c r="A389" s="41"/>
      <c r="B389" s="42"/>
      <c r="C389" s="278" t="s">
        <v>2402</v>
      </c>
      <c r="D389" s="278" t="s">
        <v>186</v>
      </c>
      <c r="E389" s="279" t="s">
        <v>2403</v>
      </c>
      <c r="F389" s="280" t="s">
        <v>2360</v>
      </c>
      <c r="G389" s="281" t="s">
        <v>1764</v>
      </c>
      <c r="H389" s="282">
        <v>1</v>
      </c>
      <c r="I389" s="283"/>
      <c r="J389" s="284">
        <f>ROUND(I389*H389,2)</f>
        <v>0</v>
      </c>
      <c r="K389" s="280" t="s">
        <v>19</v>
      </c>
      <c r="L389" s="285"/>
      <c r="M389" s="286" t="s">
        <v>19</v>
      </c>
      <c r="N389" s="287" t="s">
        <v>47</v>
      </c>
      <c r="O389" s="87"/>
      <c r="P389" s="238">
        <f>O389*H389</f>
        <v>0</v>
      </c>
      <c r="Q389" s="238">
        <v>0</v>
      </c>
      <c r="R389" s="238">
        <f>Q389*H389</f>
        <v>0</v>
      </c>
      <c r="S389" s="238">
        <v>0</v>
      </c>
      <c r="T389" s="239">
        <f>S389*H389</f>
        <v>0</v>
      </c>
      <c r="U389" s="41"/>
      <c r="V389" s="41"/>
      <c r="W389" s="41"/>
      <c r="X389" s="41"/>
      <c r="Y389" s="41"/>
      <c r="Z389" s="41"/>
      <c r="AA389" s="41"/>
      <c r="AB389" s="41"/>
      <c r="AC389" s="41"/>
      <c r="AD389" s="41"/>
      <c r="AE389" s="41"/>
      <c r="AR389" s="240" t="s">
        <v>394</v>
      </c>
      <c r="AT389" s="240" t="s">
        <v>186</v>
      </c>
      <c r="AU389" s="240" t="s">
        <v>158</v>
      </c>
      <c r="AY389" s="20" t="s">
        <v>151</v>
      </c>
      <c r="BE389" s="241">
        <f>IF(N389="základní",J389,0)</f>
        <v>0</v>
      </c>
      <c r="BF389" s="241">
        <f>IF(N389="snížená",J389,0)</f>
        <v>0</v>
      </c>
      <c r="BG389" s="241">
        <f>IF(N389="zákl. přenesená",J389,0)</f>
        <v>0</v>
      </c>
      <c r="BH389" s="241">
        <f>IF(N389="sníž. přenesená",J389,0)</f>
        <v>0</v>
      </c>
      <c r="BI389" s="241">
        <f>IF(N389="nulová",J389,0)</f>
        <v>0</v>
      </c>
      <c r="BJ389" s="20" t="s">
        <v>83</v>
      </c>
      <c r="BK389" s="241">
        <f>ROUND(I389*H389,2)</f>
        <v>0</v>
      </c>
      <c r="BL389" s="20" t="s">
        <v>266</v>
      </c>
      <c r="BM389" s="240" t="s">
        <v>2404</v>
      </c>
    </row>
    <row r="390" s="13" customFormat="1">
      <c r="A390" s="13"/>
      <c r="B390" s="242"/>
      <c r="C390" s="243"/>
      <c r="D390" s="244" t="s">
        <v>160</v>
      </c>
      <c r="E390" s="245" t="s">
        <v>19</v>
      </c>
      <c r="F390" s="246" t="s">
        <v>2350</v>
      </c>
      <c r="G390" s="243"/>
      <c r="H390" s="247">
        <v>1</v>
      </c>
      <c r="I390" s="248"/>
      <c r="J390" s="243"/>
      <c r="K390" s="243"/>
      <c r="L390" s="249"/>
      <c r="M390" s="250"/>
      <c r="N390" s="251"/>
      <c r="O390" s="251"/>
      <c r="P390" s="251"/>
      <c r="Q390" s="251"/>
      <c r="R390" s="251"/>
      <c r="S390" s="251"/>
      <c r="T390" s="252"/>
      <c r="U390" s="13"/>
      <c r="V390" s="13"/>
      <c r="W390" s="13"/>
      <c r="X390" s="13"/>
      <c r="Y390" s="13"/>
      <c r="Z390" s="13"/>
      <c r="AA390" s="13"/>
      <c r="AB390" s="13"/>
      <c r="AC390" s="13"/>
      <c r="AD390" s="13"/>
      <c r="AE390" s="13"/>
      <c r="AT390" s="253" t="s">
        <v>160</v>
      </c>
      <c r="AU390" s="253" t="s">
        <v>158</v>
      </c>
      <c r="AV390" s="13" t="s">
        <v>86</v>
      </c>
      <c r="AW390" s="13" t="s">
        <v>37</v>
      </c>
      <c r="AX390" s="13" t="s">
        <v>83</v>
      </c>
      <c r="AY390" s="253" t="s">
        <v>151</v>
      </c>
    </row>
    <row r="391" s="2" customFormat="1" ht="16.5" customHeight="1">
      <c r="A391" s="41"/>
      <c r="B391" s="42"/>
      <c r="C391" s="278" t="s">
        <v>2405</v>
      </c>
      <c r="D391" s="278" t="s">
        <v>186</v>
      </c>
      <c r="E391" s="279" t="s">
        <v>2406</v>
      </c>
      <c r="F391" s="280" t="s">
        <v>2315</v>
      </c>
      <c r="G391" s="281" t="s">
        <v>1764</v>
      </c>
      <c r="H391" s="282">
        <v>3</v>
      </c>
      <c r="I391" s="283"/>
      <c r="J391" s="284">
        <f>ROUND(I391*H391,2)</f>
        <v>0</v>
      </c>
      <c r="K391" s="280" t="s">
        <v>19</v>
      </c>
      <c r="L391" s="285"/>
      <c r="M391" s="286" t="s">
        <v>19</v>
      </c>
      <c r="N391" s="287" t="s">
        <v>47</v>
      </c>
      <c r="O391" s="87"/>
      <c r="P391" s="238">
        <f>O391*H391</f>
        <v>0</v>
      </c>
      <c r="Q391" s="238">
        <v>0</v>
      </c>
      <c r="R391" s="238">
        <f>Q391*H391</f>
        <v>0</v>
      </c>
      <c r="S391" s="238">
        <v>0</v>
      </c>
      <c r="T391" s="239">
        <f>S391*H391</f>
        <v>0</v>
      </c>
      <c r="U391" s="41"/>
      <c r="V391" s="41"/>
      <c r="W391" s="41"/>
      <c r="X391" s="41"/>
      <c r="Y391" s="41"/>
      <c r="Z391" s="41"/>
      <c r="AA391" s="41"/>
      <c r="AB391" s="41"/>
      <c r="AC391" s="41"/>
      <c r="AD391" s="41"/>
      <c r="AE391" s="41"/>
      <c r="AR391" s="240" t="s">
        <v>394</v>
      </c>
      <c r="AT391" s="240" t="s">
        <v>186</v>
      </c>
      <c r="AU391" s="240" t="s">
        <v>158</v>
      </c>
      <c r="AY391" s="20" t="s">
        <v>151</v>
      </c>
      <c r="BE391" s="241">
        <f>IF(N391="základní",J391,0)</f>
        <v>0</v>
      </c>
      <c r="BF391" s="241">
        <f>IF(N391="snížená",J391,0)</f>
        <v>0</v>
      </c>
      <c r="BG391" s="241">
        <f>IF(N391="zákl. přenesená",J391,0)</f>
        <v>0</v>
      </c>
      <c r="BH391" s="241">
        <f>IF(N391="sníž. přenesená",J391,0)</f>
        <v>0</v>
      </c>
      <c r="BI391" s="241">
        <f>IF(N391="nulová",J391,0)</f>
        <v>0</v>
      </c>
      <c r="BJ391" s="20" t="s">
        <v>83</v>
      </c>
      <c r="BK391" s="241">
        <f>ROUND(I391*H391,2)</f>
        <v>0</v>
      </c>
      <c r="BL391" s="20" t="s">
        <v>266</v>
      </c>
      <c r="BM391" s="240" t="s">
        <v>2407</v>
      </c>
    </row>
    <row r="392" s="13" customFormat="1">
      <c r="A392" s="13"/>
      <c r="B392" s="242"/>
      <c r="C392" s="243"/>
      <c r="D392" s="244" t="s">
        <v>160</v>
      </c>
      <c r="E392" s="245" t="s">
        <v>19</v>
      </c>
      <c r="F392" s="246" t="s">
        <v>2364</v>
      </c>
      <c r="G392" s="243"/>
      <c r="H392" s="247">
        <v>3</v>
      </c>
      <c r="I392" s="248"/>
      <c r="J392" s="243"/>
      <c r="K392" s="243"/>
      <c r="L392" s="249"/>
      <c r="M392" s="250"/>
      <c r="N392" s="251"/>
      <c r="O392" s="251"/>
      <c r="P392" s="251"/>
      <c r="Q392" s="251"/>
      <c r="R392" s="251"/>
      <c r="S392" s="251"/>
      <c r="T392" s="252"/>
      <c r="U392" s="13"/>
      <c r="V392" s="13"/>
      <c r="W392" s="13"/>
      <c r="X392" s="13"/>
      <c r="Y392" s="13"/>
      <c r="Z392" s="13"/>
      <c r="AA392" s="13"/>
      <c r="AB392" s="13"/>
      <c r="AC392" s="13"/>
      <c r="AD392" s="13"/>
      <c r="AE392" s="13"/>
      <c r="AT392" s="253" t="s">
        <v>160</v>
      </c>
      <c r="AU392" s="253" t="s">
        <v>158</v>
      </c>
      <c r="AV392" s="13" t="s">
        <v>86</v>
      </c>
      <c r="AW392" s="13" t="s">
        <v>37</v>
      </c>
      <c r="AX392" s="13" t="s">
        <v>83</v>
      </c>
      <c r="AY392" s="253" t="s">
        <v>151</v>
      </c>
    </row>
    <row r="393" s="2" customFormat="1" ht="16.5" customHeight="1">
      <c r="A393" s="41"/>
      <c r="B393" s="42"/>
      <c r="C393" s="278" t="s">
        <v>2408</v>
      </c>
      <c r="D393" s="278" t="s">
        <v>186</v>
      </c>
      <c r="E393" s="279" t="s">
        <v>2409</v>
      </c>
      <c r="F393" s="280" t="s">
        <v>2319</v>
      </c>
      <c r="G393" s="281" t="s">
        <v>1764</v>
      </c>
      <c r="H393" s="282">
        <v>2</v>
      </c>
      <c r="I393" s="283"/>
      <c r="J393" s="284">
        <f>ROUND(I393*H393,2)</f>
        <v>0</v>
      </c>
      <c r="K393" s="280" t="s">
        <v>19</v>
      </c>
      <c r="L393" s="285"/>
      <c r="M393" s="286" t="s">
        <v>19</v>
      </c>
      <c r="N393" s="287" t="s">
        <v>47</v>
      </c>
      <c r="O393" s="87"/>
      <c r="P393" s="238">
        <f>O393*H393</f>
        <v>0</v>
      </c>
      <c r="Q393" s="238">
        <v>0</v>
      </c>
      <c r="R393" s="238">
        <f>Q393*H393</f>
        <v>0</v>
      </c>
      <c r="S393" s="238">
        <v>0</v>
      </c>
      <c r="T393" s="239">
        <f>S393*H393</f>
        <v>0</v>
      </c>
      <c r="U393" s="41"/>
      <c r="V393" s="41"/>
      <c r="W393" s="41"/>
      <c r="X393" s="41"/>
      <c r="Y393" s="41"/>
      <c r="Z393" s="41"/>
      <c r="AA393" s="41"/>
      <c r="AB393" s="41"/>
      <c r="AC393" s="41"/>
      <c r="AD393" s="41"/>
      <c r="AE393" s="41"/>
      <c r="AR393" s="240" t="s">
        <v>394</v>
      </c>
      <c r="AT393" s="240" t="s">
        <v>186</v>
      </c>
      <c r="AU393" s="240" t="s">
        <v>158</v>
      </c>
      <c r="AY393" s="20" t="s">
        <v>151</v>
      </c>
      <c r="BE393" s="241">
        <f>IF(N393="základní",J393,0)</f>
        <v>0</v>
      </c>
      <c r="BF393" s="241">
        <f>IF(N393="snížená",J393,0)</f>
        <v>0</v>
      </c>
      <c r="BG393" s="241">
        <f>IF(N393="zákl. přenesená",J393,0)</f>
        <v>0</v>
      </c>
      <c r="BH393" s="241">
        <f>IF(N393="sníž. přenesená",J393,0)</f>
        <v>0</v>
      </c>
      <c r="BI393" s="241">
        <f>IF(N393="nulová",J393,0)</f>
        <v>0</v>
      </c>
      <c r="BJ393" s="20" t="s">
        <v>83</v>
      </c>
      <c r="BK393" s="241">
        <f>ROUND(I393*H393,2)</f>
        <v>0</v>
      </c>
      <c r="BL393" s="20" t="s">
        <v>266</v>
      </c>
      <c r="BM393" s="240" t="s">
        <v>2410</v>
      </c>
    </row>
    <row r="394" s="13" customFormat="1">
      <c r="A394" s="13"/>
      <c r="B394" s="242"/>
      <c r="C394" s="243"/>
      <c r="D394" s="244" t="s">
        <v>160</v>
      </c>
      <c r="E394" s="245" t="s">
        <v>19</v>
      </c>
      <c r="F394" s="246" t="s">
        <v>2367</v>
      </c>
      <c r="G394" s="243"/>
      <c r="H394" s="247">
        <v>2</v>
      </c>
      <c r="I394" s="248"/>
      <c r="J394" s="243"/>
      <c r="K394" s="243"/>
      <c r="L394" s="249"/>
      <c r="M394" s="250"/>
      <c r="N394" s="251"/>
      <c r="O394" s="251"/>
      <c r="P394" s="251"/>
      <c r="Q394" s="251"/>
      <c r="R394" s="251"/>
      <c r="S394" s="251"/>
      <c r="T394" s="252"/>
      <c r="U394" s="13"/>
      <c r="V394" s="13"/>
      <c r="W394" s="13"/>
      <c r="X394" s="13"/>
      <c r="Y394" s="13"/>
      <c r="Z394" s="13"/>
      <c r="AA394" s="13"/>
      <c r="AB394" s="13"/>
      <c r="AC394" s="13"/>
      <c r="AD394" s="13"/>
      <c r="AE394" s="13"/>
      <c r="AT394" s="253" t="s">
        <v>160</v>
      </c>
      <c r="AU394" s="253" t="s">
        <v>158</v>
      </c>
      <c r="AV394" s="13" t="s">
        <v>86</v>
      </c>
      <c r="AW394" s="13" t="s">
        <v>37</v>
      </c>
      <c r="AX394" s="13" t="s">
        <v>83</v>
      </c>
      <c r="AY394" s="253" t="s">
        <v>151</v>
      </c>
    </row>
    <row r="395" s="2" customFormat="1" ht="16.5" customHeight="1">
      <c r="A395" s="41"/>
      <c r="B395" s="42"/>
      <c r="C395" s="278" t="s">
        <v>2411</v>
      </c>
      <c r="D395" s="278" t="s">
        <v>186</v>
      </c>
      <c r="E395" s="279" t="s">
        <v>2412</v>
      </c>
      <c r="F395" s="280" t="s">
        <v>2323</v>
      </c>
      <c r="G395" s="281" t="s">
        <v>1764</v>
      </c>
      <c r="H395" s="282">
        <v>4</v>
      </c>
      <c r="I395" s="283"/>
      <c r="J395" s="284">
        <f>ROUND(I395*H395,2)</f>
        <v>0</v>
      </c>
      <c r="K395" s="280" t="s">
        <v>19</v>
      </c>
      <c r="L395" s="285"/>
      <c r="M395" s="286" t="s">
        <v>19</v>
      </c>
      <c r="N395" s="287" t="s">
        <v>47</v>
      </c>
      <c r="O395" s="87"/>
      <c r="P395" s="238">
        <f>O395*H395</f>
        <v>0</v>
      </c>
      <c r="Q395" s="238">
        <v>0</v>
      </c>
      <c r="R395" s="238">
        <f>Q395*H395</f>
        <v>0</v>
      </c>
      <c r="S395" s="238">
        <v>0</v>
      </c>
      <c r="T395" s="239">
        <f>S395*H395</f>
        <v>0</v>
      </c>
      <c r="U395" s="41"/>
      <c r="V395" s="41"/>
      <c r="W395" s="41"/>
      <c r="X395" s="41"/>
      <c r="Y395" s="41"/>
      <c r="Z395" s="41"/>
      <c r="AA395" s="41"/>
      <c r="AB395" s="41"/>
      <c r="AC395" s="41"/>
      <c r="AD395" s="41"/>
      <c r="AE395" s="41"/>
      <c r="AR395" s="240" t="s">
        <v>394</v>
      </c>
      <c r="AT395" s="240" t="s">
        <v>186</v>
      </c>
      <c r="AU395" s="240" t="s">
        <v>158</v>
      </c>
      <c r="AY395" s="20" t="s">
        <v>151</v>
      </c>
      <c r="BE395" s="241">
        <f>IF(N395="základní",J395,0)</f>
        <v>0</v>
      </c>
      <c r="BF395" s="241">
        <f>IF(N395="snížená",J395,0)</f>
        <v>0</v>
      </c>
      <c r="BG395" s="241">
        <f>IF(N395="zákl. přenesená",J395,0)</f>
        <v>0</v>
      </c>
      <c r="BH395" s="241">
        <f>IF(N395="sníž. přenesená",J395,0)</f>
        <v>0</v>
      </c>
      <c r="BI395" s="241">
        <f>IF(N395="nulová",J395,0)</f>
        <v>0</v>
      </c>
      <c r="BJ395" s="20" t="s">
        <v>83</v>
      </c>
      <c r="BK395" s="241">
        <f>ROUND(I395*H395,2)</f>
        <v>0</v>
      </c>
      <c r="BL395" s="20" t="s">
        <v>266</v>
      </c>
      <c r="BM395" s="240" t="s">
        <v>2413</v>
      </c>
    </row>
    <row r="396" s="13" customFormat="1">
      <c r="A396" s="13"/>
      <c r="B396" s="242"/>
      <c r="C396" s="243"/>
      <c r="D396" s="244" t="s">
        <v>160</v>
      </c>
      <c r="E396" s="245" t="s">
        <v>19</v>
      </c>
      <c r="F396" s="246" t="s">
        <v>2370</v>
      </c>
      <c r="G396" s="243"/>
      <c r="H396" s="247">
        <v>4</v>
      </c>
      <c r="I396" s="248"/>
      <c r="J396" s="243"/>
      <c r="K396" s="243"/>
      <c r="L396" s="249"/>
      <c r="M396" s="250"/>
      <c r="N396" s="251"/>
      <c r="O396" s="251"/>
      <c r="P396" s="251"/>
      <c r="Q396" s="251"/>
      <c r="R396" s="251"/>
      <c r="S396" s="251"/>
      <c r="T396" s="252"/>
      <c r="U396" s="13"/>
      <c r="V396" s="13"/>
      <c r="W396" s="13"/>
      <c r="X396" s="13"/>
      <c r="Y396" s="13"/>
      <c r="Z396" s="13"/>
      <c r="AA396" s="13"/>
      <c r="AB396" s="13"/>
      <c r="AC396" s="13"/>
      <c r="AD396" s="13"/>
      <c r="AE396" s="13"/>
      <c r="AT396" s="253" t="s">
        <v>160</v>
      </c>
      <c r="AU396" s="253" t="s">
        <v>158</v>
      </c>
      <c r="AV396" s="13" t="s">
        <v>86</v>
      </c>
      <c r="AW396" s="13" t="s">
        <v>37</v>
      </c>
      <c r="AX396" s="13" t="s">
        <v>83</v>
      </c>
      <c r="AY396" s="253" t="s">
        <v>151</v>
      </c>
    </row>
    <row r="397" s="2" customFormat="1" ht="16.5" customHeight="1">
      <c r="A397" s="41"/>
      <c r="B397" s="42"/>
      <c r="C397" s="278" t="s">
        <v>2414</v>
      </c>
      <c r="D397" s="278" t="s">
        <v>186</v>
      </c>
      <c r="E397" s="279" t="s">
        <v>2415</v>
      </c>
      <c r="F397" s="280" t="s">
        <v>2327</v>
      </c>
      <c r="G397" s="281" t="s">
        <v>1764</v>
      </c>
      <c r="H397" s="282">
        <v>2</v>
      </c>
      <c r="I397" s="283"/>
      <c r="J397" s="284">
        <f>ROUND(I397*H397,2)</f>
        <v>0</v>
      </c>
      <c r="K397" s="280" t="s">
        <v>19</v>
      </c>
      <c r="L397" s="285"/>
      <c r="M397" s="286" t="s">
        <v>19</v>
      </c>
      <c r="N397" s="287" t="s">
        <v>47</v>
      </c>
      <c r="O397" s="87"/>
      <c r="P397" s="238">
        <f>O397*H397</f>
        <v>0</v>
      </c>
      <c r="Q397" s="238">
        <v>0</v>
      </c>
      <c r="R397" s="238">
        <f>Q397*H397</f>
        <v>0</v>
      </c>
      <c r="S397" s="238">
        <v>0</v>
      </c>
      <c r="T397" s="239">
        <f>S397*H397</f>
        <v>0</v>
      </c>
      <c r="U397" s="41"/>
      <c r="V397" s="41"/>
      <c r="W397" s="41"/>
      <c r="X397" s="41"/>
      <c r="Y397" s="41"/>
      <c r="Z397" s="41"/>
      <c r="AA397" s="41"/>
      <c r="AB397" s="41"/>
      <c r="AC397" s="41"/>
      <c r="AD397" s="41"/>
      <c r="AE397" s="41"/>
      <c r="AR397" s="240" t="s">
        <v>394</v>
      </c>
      <c r="AT397" s="240" t="s">
        <v>186</v>
      </c>
      <c r="AU397" s="240" t="s">
        <v>158</v>
      </c>
      <c r="AY397" s="20" t="s">
        <v>151</v>
      </c>
      <c r="BE397" s="241">
        <f>IF(N397="základní",J397,0)</f>
        <v>0</v>
      </c>
      <c r="BF397" s="241">
        <f>IF(N397="snížená",J397,0)</f>
        <v>0</v>
      </c>
      <c r="BG397" s="241">
        <f>IF(N397="zákl. přenesená",J397,0)</f>
        <v>0</v>
      </c>
      <c r="BH397" s="241">
        <f>IF(N397="sníž. přenesená",J397,0)</f>
        <v>0</v>
      </c>
      <c r="BI397" s="241">
        <f>IF(N397="nulová",J397,0)</f>
        <v>0</v>
      </c>
      <c r="BJ397" s="20" t="s">
        <v>83</v>
      </c>
      <c r="BK397" s="241">
        <f>ROUND(I397*H397,2)</f>
        <v>0</v>
      </c>
      <c r="BL397" s="20" t="s">
        <v>266</v>
      </c>
      <c r="BM397" s="240" t="s">
        <v>2416</v>
      </c>
    </row>
    <row r="398" s="13" customFormat="1">
      <c r="A398" s="13"/>
      <c r="B398" s="242"/>
      <c r="C398" s="243"/>
      <c r="D398" s="244" t="s">
        <v>160</v>
      </c>
      <c r="E398" s="245" t="s">
        <v>19</v>
      </c>
      <c r="F398" s="246" t="s">
        <v>2367</v>
      </c>
      <c r="G398" s="243"/>
      <c r="H398" s="247">
        <v>2</v>
      </c>
      <c r="I398" s="248"/>
      <c r="J398" s="243"/>
      <c r="K398" s="243"/>
      <c r="L398" s="249"/>
      <c r="M398" s="250"/>
      <c r="N398" s="251"/>
      <c r="O398" s="251"/>
      <c r="P398" s="251"/>
      <c r="Q398" s="251"/>
      <c r="R398" s="251"/>
      <c r="S398" s="251"/>
      <c r="T398" s="252"/>
      <c r="U398" s="13"/>
      <c r="V398" s="13"/>
      <c r="W398" s="13"/>
      <c r="X398" s="13"/>
      <c r="Y398" s="13"/>
      <c r="Z398" s="13"/>
      <c r="AA398" s="13"/>
      <c r="AB398" s="13"/>
      <c r="AC398" s="13"/>
      <c r="AD398" s="13"/>
      <c r="AE398" s="13"/>
      <c r="AT398" s="253" t="s">
        <v>160</v>
      </c>
      <c r="AU398" s="253" t="s">
        <v>158</v>
      </c>
      <c r="AV398" s="13" t="s">
        <v>86</v>
      </c>
      <c r="AW398" s="13" t="s">
        <v>37</v>
      </c>
      <c r="AX398" s="13" t="s">
        <v>83</v>
      </c>
      <c r="AY398" s="253" t="s">
        <v>151</v>
      </c>
    </row>
    <row r="399" s="2" customFormat="1" ht="16.5" customHeight="1">
      <c r="A399" s="41"/>
      <c r="B399" s="42"/>
      <c r="C399" s="278" t="s">
        <v>2417</v>
      </c>
      <c r="D399" s="278" t="s">
        <v>186</v>
      </c>
      <c r="E399" s="279" t="s">
        <v>2418</v>
      </c>
      <c r="F399" s="280" t="s">
        <v>2333</v>
      </c>
      <c r="G399" s="281" t="s">
        <v>1764</v>
      </c>
      <c r="H399" s="282">
        <v>1</v>
      </c>
      <c r="I399" s="283"/>
      <c r="J399" s="284">
        <f>ROUND(I399*H399,2)</f>
        <v>0</v>
      </c>
      <c r="K399" s="280" t="s">
        <v>19</v>
      </c>
      <c r="L399" s="285"/>
      <c r="M399" s="286" t="s">
        <v>19</v>
      </c>
      <c r="N399" s="287" t="s">
        <v>47</v>
      </c>
      <c r="O399" s="87"/>
      <c r="P399" s="238">
        <f>O399*H399</f>
        <v>0</v>
      </c>
      <c r="Q399" s="238">
        <v>0</v>
      </c>
      <c r="R399" s="238">
        <f>Q399*H399</f>
        <v>0</v>
      </c>
      <c r="S399" s="238">
        <v>0</v>
      </c>
      <c r="T399" s="239">
        <f>S399*H399</f>
        <v>0</v>
      </c>
      <c r="U399" s="41"/>
      <c r="V399" s="41"/>
      <c r="W399" s="41"/>
      <c r="X399" s="41"/>
      <c r="Y399" s="41"/>
      <c r="Z399" s="41"/>
      <c r="AA399" s="41"/>
      <c r="AB399" s="41"/>
      <c r="AC399" s="41"/>
      <c r="AD399" s="41"/>
      <c r="AE399" s="41"/>
      <c r="AR399" s="240" t="s">
        <v>394</v>
      </c>
      <c r="AT399" s="240" t="s">
        <v>186</v>
      </c>
      <c r="AU399" s="240" t="s">
        <v>158</v>
      </c>
      <c r="AY399" s="20" t="s">
        <v>151</v>
      </c>
      <c r="BE399" s="241">
        <f>IF(N399="základní",J399,0)</f>
        <v>0</v>
      </c>
      <c r="BF399" s="241">
        <f>IF(N399="snížená",J399,0)</f>
        <v>0</v>
      </c>
      <c r="BG399" s="241">
        <f>IF(N399="zákl. přenesená",J399,0)</f>
        <v>0</v>
      </c>
      <c r="BH399" s="241">
        <f>IF(N399="sníž. přenesená",J399,0)</f>
        <v>0</v>
      </c>
      <c r="BI399" s="241">
        <f>IF(N399="nulová",J399,0)</f>
        <v>0</v>
      </c>
      <c r="BJ399" s="20" t="s">
        <v>83</v>
      </c>
      <c r="BK399" s="241">
        <f>ROUND(I399*H399,2)</f>
        <v>0</v>
      </c>
      <c r="BL399" s="20" t="s">
        <v>266</v>
      </c>
      <c r="BM399" s="240" t="s">
        <v>2419</v>
      </c>
    </row>
    <row r="400" s="13" customFormat="1">
      <c r="A400" s="13"/>
      <c r="B400" s="242"/>
      <c r="C400" s="243"/>
      <c r="D400" s="244" t="s">
        <v>160</v>
      </c>
      <c r="E400" s="245" t="s">
        <v>19</v>
      </c>
      <c r="F400" s="246" t="s">
        <v>2350</v>
      </c>
      <c r="G400" s="243"/>
      <c r="H400" s="247">
        <v>1</v>
      </c>
      <c r="I400" s="248"/>
      <c r="J400" s="243"/>
      <c r="K400" s="243"/>
      <c r="L400" s="249"/>
      <c r="M400" s="250"/>
      <c r="N400" s="251"/>
      <c r="O400" s="251"/>
      <c r="P400" s="251"/>
      <c r="Q400" s="251"/>
      <c r="R400" s="251"/>
      <c r="S400" s="251"/>
      <c r="T400" s="252"/>
      <c r="U400" s="13"/>
      <c r="V400" s="13"/>
      <c r="W400" s="13"/>
      <c r="X400" s="13"/>
      <c r="Y400" s="13"/>
      <c r="Z400" s="13"/>
      <c r="AA400" s="13"/>
      <c r="AB400" s="13"/>
      <c r="AC400" s="13"/>
      <c r="AD400" s="13"/>
      <c r="AE400" s="13"/>
      <c r="AT400" s="253" t="s">
        <v>160</v>
      </c>
      <c r="AU400" s="253" t="s">
        <v>158</v>
      </c>
      <c r="AV400" s="13" t="s">
        <v>86</v>
      </c>
      <c r="AW400" s="13" t="s">
        <v>37</v>
      </c>
      <c r="AX400" s="13" t="s">
        <v>83</v>
      </c>
      <c r="AY400" s="253" t="s">
        <v>151</v>
      </c>
    </row>
    <row r="401" s="2" customFormat="1" ht="16.5" customHeight="1">
      <c r="A401" s="41"/>
      <c r="B401" s="42"/>
      <c r="C401" s="278" t="s">
        <v>2420</v>
      </c>
      <c r="D401" s="278" t="s">
        <v>186</v>
      </c>
      <c r="E401" s="279" t="s">
        <v>2421</v>
      </c>
      <c r="F401" s="280" t="s">
        <v>2336</v>
      </c>
      <c r="G401" s="281" t="s">
        <v>1764</v>
      </c>
      <c r="H401" s="282">
        <v>1</v>
      </c>
      <c r="I401" s="283"/>
      <c r="J401" s="284">
        <f>ROUND(I401*H401,2)</f>
        <v>0</v>
      </c>
      <c r="K401" s="280" t="s">
        <v>19</v>
      </c>
      <c r="L401" s="285"/>
      <c r="M401" s="286" t="s">
        <v>19</v>
      </c>
      <c r="N401" s="287" t="s">
        <v>47</v>
      </c>
      <c r="O401" s="87"/>
      <c r="P401" s="238">
        <f>O401*H401</f>
        <v>0</v>
      </c>
      <c r="Q401" s="238">
        <v>0</v>
      </c>
      <c r="R401" s="238">
        <f>Q401*H401</f>
        <v>0</v>
      </c>
      <c r="S401" s="238">
        <v>0</v>
      </c>
      <c r="T401" s="239">
        <f>S401*H401</f>
        <v>0</v>
      </c>
      <c r="U401" s="41"/>
      <c r="V401" s="41"/>
      <c r="W401" s="41"/>
      <c r="X401" s="41"/>
      <c r="Y401" s="41"/>
      <c r="Z401" s="41"/>
      <c r="AA401" s="41"/>
      <c r="AB401" s="41"/>
      <c r="AC401" s="41"/>
      <c r="AD401" s="41"/>
      <c r="AE401" s="41"/>
      <c r="AR401" s="240" t="s">
        <v>394</v>
      </c>
      <c r="AT401" s="240" t="s">
        <v>186</v>
      </c>
      <c r="AU401" s="240" t="s">
        <v>158</v>
      </c>
      <c r="AY401" s="20" t="s">
        <v>151</v>
      </c>
      <c r="BE401" s="241">
        <f>IF(N401="základní",J401,0)</f>
        <v>0</v>
      </c>
      <c r="BF401" s="241">
        <f>IF(N401="snížená",J401,0)</f>
        <v>0</v>
      </c>
      <c r="BG401" s="241">
        <f>IF(N401="zákl. přenesená",J401,0)</f>
        <v>0</v>
      </c>
      <c r="BH401" s="241">
        <f>IF(N401="sníž. přenesená",J401,0)</f>
        <v>0</v>
      </c>
      <c r="BI401" s="241">
        <f>IF(N401="nulová",J401,0)</f>
        <v>0</v>
      </c>
      <c r="BJ401" s="20" t="s">
        <v>83</v>
      </c>
      <c r="BK401" s="241">
        <f>ROUND(I401*H401,2)</f>
        <v>0</v>
      </c>
      <c r="BL401" s="20" t="s">
        <v>266</v>
      </c>
      <c r="BM401" s="240" t="s">
        <v>2422</v>
      </c>
    </row>
    <row r="402" s="13" customFormat="1">
      <c r="A402" s="13"/>
      <c r="B402" s="242"/>
      <c r="C402" s="243"/>
      <c r="D402" s="244" t="s">
        <v>160</v>
      </c>
      <c r="E402" s="245" t="s">
        <v>19</v>
      </c>
      <c r="F402" s="246" t="s">
        <v>2350</v>
      </c>
      <c r="G402" s="243"/>
      <c r="H402" s="247">
        <v>1</v>
      </c>
      <c r="I402" s="248"/>
      <c r="J402" s="243"/>
      <c r="K402" s="243"/>
      <c r="L402" s="249"/>
      <c r="M402" s="250"/>
      <c r="N402" s="251"/>
      <c r="O402" s="251"/>
      <c r="P402" s="251"/>
      <c r="Q402" s="251"/>
      <c r="R402" s="251"/>
      <c r="S402" s="251"/>
      <c r="T402" s="252"/>
      <c r="U402" s="13"/>
      <c r="V402" s="13"/>
      <c r="W402" s="13"/>
      <c r="X402" s="13"/>
      <c r="Y402" s="13"/>
      <c r="Z402" s="13"/>
      <c r="AA402" s="13"/>
      <c r="AB402" s="13"/>
      <c r="AC402" s="13"/>
      <c r="AD402" s="13"/>
      <c r="AE402" s="13"/>
      <c r="AT402" s="253" t="s">
        <v>160</v>
      </c>
      <c r="AU402" s="253" t="s">
        <v>158</v>
      </c>
      <c r="AV402" s="13" t="s">
        <v>86</v>
      </c>
      <c r="AW402" s="13" t="s">
        <v>37</v>
      </c>
      <c r="AX402" s="13" t="s">
        <v>83</v>
      </c>
      <c r="AY402" s="253" t="s">
        <v>151</v>
      </c>
    </row>
    <row r="403" s="2" customFormat="1" ht="16.5" customHeight="1">
      <c r="A403" s="41"/>
      <c r="B403" s="42"/>
      <c r="C403" s="278" t="s">
        <v>2423</v>
      </c>
      <c r="D403" s="278" t="s">
        <v>186</v>
      </c>
      <c r="E403" s="279" t="s">
        <v>2424</v>
      </c>
      <c r="F403" s="280" t="s">
        <v>2339</v>
      </c>
      <c r="G403" s="281" t="s">
        <v>1764</v>
      </c>
      <c r="H403" s="282">
        <v>25</v>
      </c>
      <c r="I403" s="283"/>
      <c r="J403" s="284">
        <f>ROUND(I403*H403,2)</f>
        <v>0</v>
      </c>
      <c r="K403" s="280" t="s">
        <v>19</v>
      </c>
      <c r="L403" s="285"/>
      <c r="M403" s="286" t="s">
        <v>19</v>
      </c>
      <c r="N403" s="287" t="s">
        <v>47</v>
      </c>
      <c r="O403" s="87"/>
      <c r="P403" s="238">
        <f>O403*H403</f>
        <v>0</v>
      </c>
      <c r="Q403" s="238">
        <v>0</v>
      </c>
      <c r="R403" s="238">
        <f>Q403*H403</f>
        <v>0</v>
      </c>
      <c r="S403" s="238">
        <v>0</v>
      </c>
      <c r="T403" s="239">
        <f>S403*H403</f>
        <v>0</v>
      </c>
      <c r="U403" s="41"/>
      <c r="V403" s="41"/>
      <c r="W403" s="41"/>
      <c r="X403" s="41"/>
      <c r="Y403" s="41"/>
      <c r="Z403" s="41"/>
      <c r="AA403" s="41"/>
      <c r="AB403" s="41"/>
      <c r="AC403" s="41"/>
      <c r="AD403" s="41"/>
      <c r="AE403" s="41"/>
      <c r="AR403" s="240" t="s">
        <v>394</v>
      </c>
      <c r="AT403" s="240" t="s">
        <v>186</v>
      </c>
      <c r="AU403" s="240" t="s">
        <v>158</v>
      </c>
      <c r="AY403" s="20" t="s">
        <v>151</v>
      </c>
      <c r="BE403" s="241">
        <f>IF(N403="základní",J403,0)</f>
        <v>0</v>
      </c>
      <c r="BF403" s="241">
        <f>IF(N403="snížená",J403,0)</f>
        <v>0</v>
      </c>
      <c r="BG403" s="241">
        <f>IF(N403="zákl. přenesená",J403,0)</f>
        <v>0</v>
      </c>
      <c r="BH403" s="241">
        <f>IF(N403="sníž. přenesená",J403,0)</f>
        <v>0</v>
      </c>
      <c r="BI403" s="241">
        <f>IF(N403="nulová",J403,0)</f>
        <v>0</v>
      </c>
      <c r="BJ403" s="20" t="s">
        <v>83</v>
      </c>
      <c r="BK403" s="241">
        <f>ROUND(I403*H403,2)</f>
        <v>0</v>
      </c>
      <c r="BL403" s="20" t="s">
        <v>266</v>
      </c>
      <c r="BM403" s="240" t="s">
        <v>2425</v>
      </c>
    </row>
    <row r="404" s="13" customFormat="1">
      <c r="A404" s="13"/>
      <c r="B404" s="242"/>
      <c r="C404" s="243"/>
      <c r="D404" s="244" t="s">
        <v>160</v>
      </c>
      <c r="E404" s="245" t="s">
        <v>19</v>
      </c>
      <c r="F404" s="246" t="s">
        <v>2381</v>
      </c>
      <c r="G404" s="243"/>
      <c r="H404" s="247">
        <v>25</v>
      </c>
      <c r="I404" s="248"/>
      <c r="J404" s="243"/>
      <c r="K404" s="243"/>
      <c r="L404" s="249"/>
      <c r="M404" s="250"/>
      <c r="N404" s="251"/>
      <c r="O404" s="251"/>
      <c r="P404" s="251"/>
      <c r="Q404" s="251"/>
      <c r="R404" s="251"/>
      <c r="S404" s="251"/>
      <c r="T404" s="252"/>
      <c r="U404" s="13"/>
      <c r="V404" s="13"/>
      <c r="W404" s="13"/>
      <c r="X404" s="13"/>
      <c r="Y404" s="13"/>
      <c r="Z404" s="13"/>
      <c r="AA404" s="13"/>
      <c r="AB404" s="13"/>
      <c r="AC404" s="13"/>
      <c r="AD404" s="13"/>
      <c r="AE404" s="13"/>
      <c r="AT404" s="253" t="s">
        <v>160</v>
      </c>
      <c r="AU404" s="253" t="s">
        <v>158</v>
      </c>
      <c r="AV404" s="13" t="s">
        <v>86</v>
      </c>
      <c r="AW404" s="13" t="s">
        <v>37</v>
      </c>
      <c r="AX404" s="13" t="s">
        <v>83</v>
      </c>
      <c r="AY404" s="253" t="s">
        <v>151</v>
      </c>
    </row>
    <row r="405" s="2" customFormat="1" ht="16.5" customHeight="1">
      <c r="A405" s="41"/>
      <c r="B405" s="42"/>
      <c r="C405" s="278" t="s">
        <v>2426</v>
      </c>
      <c r="D405" s="278" t="s">
        <v>186</v>
      </c>
      <c r="E405" s="279" t="s">
        <v>2427</v>
      </c>
      <c r="F405" s="280" t="s">
        <v>2291</v>
      </c>
      <c r="G405" s="281" t="s">
        <v>1764</v>
      </c>
      <c r="H405" s="282">
        <v>3</v>
      </c>
      <c r="I405" s="283"/>
      <c r="J405" s="284">
        <f>ROUND(I405*H405,2)</f>
        <v>0</v>
      </c>
      <c r="K405" s="280" t="s">
        <v>19</v>
      </c>
      <c r="L405" s="285"/>
      <c r="M405" s="286" t="s">
        <v>19</v>
      </c>
      <c r="N405" s="287" t="s">
        <v>47</v>
      </c>
      <c r="O405" s="87"/>
      <c r="P405" s="238">
        <f>O405*H405</f>
        <v>0</v>
      </c>
      <c r="Q405" s="238">
        <v>0</v>
      </c>
      <c r="R405" s="238">
        <f>Q405*H405</f>
        <v>0</v>
      </c>
      <c r="S405" s="238">
        <v>0</v>
      </c>
      <c r="T405" s="239">
        <f>S405*H405</f>
        <v>0</v>
      </c>
      <c r="U405" s="41"/>
      <c r="V405" s="41"/>
      <c r="W405" s="41"/>
      <c r="X405" s="41"/>
      <c r="Y405" s="41"/>
      <c r="Z405" s="41"/>
      <c r="AA405" s="41"/>
      <c r="AB405" s="41"/>
      <c r="AC405" s="41"/>
      <c r="AD405" s="41"/>
      <c r="AE405" s="41"/>
      <c r="AR405" s="240" t="s">
        <v>394</v>
      </c>
      <c r="AT405" s="240" t="s">
        <v>186</v>
      </c>
      <c r="AU405" s="240" t="s">
        <v>158</v>
      </c>
      <c r="AY405" s="20" t="s">
        <v>151</v>
      </c>
      <c r="BE405" s="241">
        <f>IF(N405="základní",J405,0)</f>
        <v>0</v>
      </c>
      <c r="BF405" s="241">
        <f>IF(N405="snížená",J405,0)</f>
        <v>0</v>
      </c>
      <c r="BG405" s="241">
        <f>IF(N405="zákl. přenesená",J405,0)</f>
        <v>0</v>
      </c>
      <c r="BH405" s="241">
        <f>IF(N405="sníž. přenesená",J405,0)</f>
        <v>0</v>
      </c>
      <c r="BI405" s="241">
        <f>IF(N405="nulová",J405,0)</f>
        <v>0</v>
      </c>
      <c r="BJ405" s="20" t="s">
        <v>83</v>
      </c>
      <c r="BK405" s="241">
        <f>ROUND(I405*H405,2)</f>
        <v>0</v>
      </c>
      <c r="BL405" s="20" t="s">
        <v>266</v>
      </c>
      <c r="BM405" s="240" t="s">
        <v>2428</v>
      </c>
    </row>
    <row r="406" s="13" customFormat="1">
      <c r="A406" s="13"/>
      <c r="B406" s="242"/>
      <c r="C406" s="243"/>
      <c r="D406" s="244" t="s">
        <v>160</v>
      </c>
      <c r="E406" s="245" t="s">
        <v>19</v>
      </c>
      <c r="F406" s="246" t="s">
        <v>2364</v>
      </c>
      <c r="G406" s="243"/>
      <c r="H406" s="247">
        <v>3</v>
      </c>
      <c r="I406" s="248"/>
      <c r="J406" s="243"/>
      <c r="K406" s="243"/>
      <c r="L406" s="249"/>
      <c r="M406" s="299"/>
      <c r="N406" s="300"/>
      <c r="O406" s="300"/>
      <c r="P406" s="300"/>
      <c r="Q406" s="300"/>
      <c r="R406" s="300"/>
      <c r="S406" s="300"/>
      <c r="T406" s="301"/>
      <c r="U406" s="13"/>
      <c r="V406" s="13"/>
      <c r="W406" s="13"/>
      <c r="X406" s="13"/>
      <c r="Y406" s="13"/>
      <c r="Z406" s="13"/>
      <c r="AA406" s="13"/>
      <c r="AB406" s="13"/>
      <c r="AC406" s="13"/>
      <c r="AD406" s="13"/>
      <c r="AE406" s="13"/>
      <c r="AT406" s="253" t="s">
        <v>160</v>
      </c>
      <c r="AU406" s="253" t="s">
        <v>158</v>
      </c>
      <c r="AV406" s="13" t="s">
        <v>86</v>
      </c>
      <c r="AW406" s="13" t="s">
        <v>37</v>
      </c>
      <c r="AX406" s="13" t="s">
        <v>83</v>
      </c>
      <c r="AY406" s="253" t="s">
        <v>151</v>
      </c>
    </row>
    <row r="407" s="2" customFormat="1" ht="6.96" customHeight="1">
      <c r="A407" s="41"/>
      <c r="B407" s="62"/>
      <c r="C407" s="63"/>
      <c r="D407" s="63"/>
      <c r="E407" s="63"/>
      <c r="F407" s="63"/>
      <c r="G407" s="63"/>
      <c r="H407" s="63"/>
      <c r="I407" s="178"/>
      <c r="J407" s="63"/>
      <c r="K407" s="63"/>
      <c r="L407" s="47"/>
      <c r="M407" s="41"/>
      <c r="O407" s="41"/>
      <c r="P407" s="41"/>
      <c r="Q407" s="41"/>
      <c r="R407" s="41"/>
      <c r="S407" s="41"/>
      <c r="T407" s="41"/>
      <c r="U407" s="41"/>
      <c r="V407" s="41"/>
      <c r="W407" s="41"/>
      <c r="X407" s="41"/>
      <c r="Y407" s="41"/>
      <c r="Z407" s="41"/>
      <c r="AA407" s="41"/>
      <c r="AB407" s="41"/>
      <c r="AC407" s="41"/>
      <c r="AD407" s="41"/>
      <c r="AE407" s="41"/>
    </row>
  </sheetData>
  <sheetProtection sheet="1" autoFilter="0" formatColumns="0" formatRows="0" objects="1" scenarios="1" spinCount="100000" saltValue="c4FIezjahHWjRRGpMC8xoE5gdeyMvg0XwVu72liuRuOfHXhaoTaMHHKCQibwoHNCmzPM9N48kvXxSQLigFokpg==" hashValue="wmivQjVxCBa0iG6O4c/Atd51aVudP6+sfeXi5tGe6pxCuzq/ekBhPD/lld7tOLuqlQwdX2swY75gZx6PVmt4xQ==" algorithmName="SHA-512" password="CC35"/>
  <autoFilter ref="C93:K406"/>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41"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1"/>
      <c r="L2" s="1"/>
      <c r="M2" s="1"/>
      <c r="N2" s="1"/>
      <c r="O2" s="1"/>
      <c r="P2" s="1"/>
      <c r="Q2" s="1"/>
      <c r="R2" s="1"/>
      <c r="S2" s="1"/>
      <c r="T2" s="1"/>
      <c r="U2" s="1"/>
      <c r="V2" s="1"/>
      <c r="AT2" s="20" t="s">
        <v>107</v>
      </c>
    </row>
    <row r="3" s="1" customFormat="1" ht="6.96" customHeight="1">
      <c r="B3" s="142"/>
      <c r="C3" s="143"/>
      <c r="D3" s="143"/>
      <c r="E3" s="143"/>
      <c r="F3" s="143"/>
      <c r="G3" s="143"/>
      <c r="H3" s="143"/>
      <c r="I3" s="144"/>
      <c r="J3" s="143"/>
      <c r="K3" s="143"/>
      <c r="L3" s="23"/>
      <c r="AT3" s="20" t="s">
        <v>86</v>
      </c>
    </row>
    <row r="4" s="1" customFormat="1" ht="24.96" customHeight="1">
      <c r="B4" s="23"/>
      <c r="D4" s="145" t="s">
        <v>111</v>
      </c>
      <c r="I4" s="141"/>
      <c r="L4" s="23"/>
      <c r="M4" s="146" t="s">
        <v>10</v>
      </c>
      <c r="AT4" s="20" t="s">
        <v>4</v>
      </c>
    </row>
    <row r="5" s="1" customFormat="1" ht="6.96" customHeight="1">
      <c r="B5" s="23"/>
      <c r="I5" s="141"/>
      <c r="L5" s="23"/>
    </row>
    <row r="6" s="1" customFormat="1" ht="12" customHeight="1">
      <c r="B6" s="23"/>
      <c r="D6" s="147" t="s">
        <v>16</v>
      </c>
      <c r="I6" s="141"/>
      <c r="L6" s="23"/>
    </row>
    <row r="7" s="1" customFormat="1" ht="16.5" customHeight="1">
      <c r="B7" s="23"/>
      <c r="E7" s="148" t="str">
        <f>'Rekapitulace stavby'!K6</f>
        <v>ZŠ K.H.Máchy v Doksech stavební úpravy sociálních zařízení</v>
      </c>
      <c r="F7" s="147"/>
      <c r="G7" s="147"/>
      <c r="H7" s="147"/>
      <c r="I7" s="141"/>
      <c r="L7" s="23"/>
    </row>
    <row r="8" s="2" customFormat="1" ht="12" customHeight="1">
      <c r="A8" s="41"/>
      <c r="B8" s="47"/>
      <c r="C8" s="41"/>
      <c r="D8" s="147" t="s">
        <v>112</v>
      </c>
      <c r="E8" s="41"/>
      <c r="F8" s="41"/>
      <c r="G8" s="41"/>
      <c r="H8" s="41"/>
      <c r="I8" s="149"/>
      <c r="J8" s="41"/>
      <c r="K8" s="41"/>
      <c r="L8" s="150"/>
      <c r="S8" s="41"/>
      <c r="T8" s="41"/>
      <c r="U8" s="41"/>
      <c r="V8" s="41"/>
      <c r="W8" s="41"/>
      <c r="X8" s="41"/>
      <c r="Y8" s="41"/>
      <c r="Z8" s="41"/>
      <c r="AA8" s="41"/>
      <c r="AB8" s="41"/>
      <c r="AC8" s="41"/>
      <c r="AD8" s="41"/>
      <c r="AE8" s="41"/>
    </row>
    <row r="9" s="2" customFormat="1" ht="16.5" customHeight="1">
      <c r="A9" s="41"/>
      <c r="B9" s="47"/>
      <c r="C9" s="41"/>
      <c r="D9" s="41"/>
      <c r="E9" s="151" t="s">
        <v>2429</v>
      </c>
      <c r="F9" s="41"/>
      <c r="G9" s="41"/>
      <c r="H9" s="41"/>
      <c r="I9" s="149"/>
      <c r="J9" s="41"/>
      <c r="K9" s="41"/>
      <c r="L9" s="150"/>
      <c r="S9" s="41"/>
      <c r="T9" s="41"/>
      <c r="U9" s="41"/>
      <c r="V9" s="41"/>
      <c r="W9" s="41"/>
      <c r="X9" s="41"/>
      <c r="Y9" s="41"/>
      <c r="Z9" s="41"/>
      <c r="AA9" s="41"/>
      <c r="AB9" s="41"/>
      <c r="AC9" s="41"/>
      <c r="AD9" s="41"/>
      <c r="AE9" s="41"/>
    </row>
    <row r="10" s="2" customFormat="1">
      <c r="A10" s="41"/>
      <c r="B10" s="47"/>
      <c r="C10" s="41"/>
      <c r="D10" s="41"/>
      <c r="E10" s="41"/>
      <c r="F10" s="41"/>
      <c r="G10" s="41"/>
      <c r="H10" s="41"/>
      <c r="I10" s="149"/>
      <c r="J10" s="41"/>
      <c r="K10" s="41"/>
      <c r="L10" s="150"/>
      <c r="S10" s="41"/>
      <c r="T10" s="41"/>
      <c r="U10" s="41"/>
      <c r="V10" s="41"/>
      <c r="W10" s="41"/>
      <c r="X10" s="41"/>
      <c r="Y10" s="41"/>
      <c r="Z10" s="41"/>
      <c r="AA10" s="41"/>
      <c r="AB10" s="41"/>
      <c r="AC10" s="41"/>
      <c r="AD10" s="41"/>
      <c r="AE10" s="41"/>
    </row>
    <row r="11" s="2" customFormat="1" ht="12" customHeight="1">
      <c r="A11" s="41"/>
      <c r="B11" s="47"/>
      <c r="C11" s="41"/>
      <c r="D11" s="147" t="s">
        <v>18</v>
      </c>
      <c r="E11" s="41"/>
      <c r="F11" s="136" t="s">
        <v>19</v>
      </c>
      <c r="G11" s="41"/>
      <c r="H11" s="41"/>
      <c r="I11" s="152" t="s">
        <v>20</v>
      </c>
      <c r="J11" s="136" t="s">
        <v>19</v>
      </c>
      <c r="K11" s="41"/>
      <c r="L11" s="150"/>
      <c r="S11" s="41"/>
      <c r="T11" s="41"/>
      <c r="U11" s="41"/>
      <c r="V11" s="41"/>
      <c r="W11" s="41"/>
      <c r="X11" s="41"/>
      <c r="Y11" s="41"/>
      <c r="Z11" s="41"/>
      <c r="AA11" s="41"/>
      <c r="AB11" s="41"/>
      <c r="AC11" s="41"/>
      <c r="AD11" s="41"/>
      <c r="AE11" s="41"/>
    </row>
    <row r="12" s="2" customFormat="1" ht="12" customHeight="1">
      <c r="A12" s="41"/>
      <c r="B12" s="47"/>
      <c r="C12" s="41"/>
      <c r="D12" s="147" t="s">
        <v>21</v>
      </c>
      <c r="E12" s="41"/>
      <c r="F12" s="136" t="s">
        <v>22</v>
      </c>
      <c r="G12" s="41"/>
      <c r="H12" s="41"/>
      <c r="I12" s="152" t="s">
        <v>23</v>
      </c>
      <c r="J12" s="153" t="str">
        <f>'Rekapitulace stavby'!AN8</f>
        <v>30. 7. 2019</v>
      </c>
      <c r="K12" s="41"/>
      <c r="L12" s="150"/>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149"/>
      <c r="J13" s="41"/>
      <c r="K13" s="41"/>
      <c r="L13" s="150"/>
      <c r="S13" s="41"/>
      <c r="T13" s="41"/>
      <c r="U13" s="41"/>
      <c r="V13" s="41"/>
      <c r="W13" s="41"/>
      <c r="X13" s="41"/>
      <c r="Y13" s="41"/>
      <c r="Z13" s="41"/>
      <c r="AA13" s="41"/>
      <c r="AB13" s="41"/>
      <c r="AC13" s="41"/>
      <c r="AD13" s="41"/>
      <c r="AE13" s="41"/>
    </row>
    <row r="14" s="2" customFormat="1" ht="12" customHeight="1">
      <c r="A14" s="41"/>
      <c r="B14" s="47"/>
      <c r="C14" s="41"/>
      <c r="D14" s="147" t="s">
        <v>25</v>
      </c>
      <c r="E14" s="41"/>
      <c r="F14" s="41"/>
      <c r="G14" s="41"/>
      <c r="H14" s="41"/>
      <c r="I14" s="152" t="s">
        <v>26</v>
      </c>
      <c r="J14" s="136" t="s">
        <v>27</v>
      </c>
      <c r="K14" s="41"/>
      <c r="L14" s="150"/>
      <c r="S14" s="41"/>
      <c r="T14" s="41"/>
      <c r="U14" s="41"/>
      <c r="V14" s="41"/>
      <c r="W14" s="41"/>
      <c r="X14" s="41"/>
      <c r="Y14" s="41"/>
      <c r="Z14" s="41"/>
      <c r="AA14" s="41"/>
      <c r="AB14" s="41"/>
      <c r="AC14" s="41"/>
      <c r="AD14" s="41"/>
      <c r="AE14" s="41"/>
    </row>
    <row r="15" s="2" customFormat="1" ht="18" customHeight="1">
      <c r="A15" s="41"/>
      <c r="B15" s="47"/>
      <c r="C15" s="41"/>
      <c r="D15" s="41"/>
      <c r="E15" s="136" t="s">
        <v>28</v>
      </c>
      <c r="F15" s="41"/>
      <c r="G15" s="41"/>
      <c r="H15" s="41"/>
      <c r="I15" s="152" t="s">
        <v>29</v>
      </c>
      <c r="J15" s="136" t="s">
        <v>30</v>
      </c>
      <c r="K15" s="41"/>
      <c r="L15" s="150"/>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149"/>
      <c r="J16" s="41"/>
      <c r="K16" s="41"/>
      <c r="L16" s="150"/>
      <c r="S16" s="41"/>
      <c r="T16" s="41"/>
      <c r="U16" s="41"/>
      <c r="V16" s="41"/>
      <c r="W16" s="41"/>
      <c r="X16" s="41"/>
      <c r="Y16" s="41"/>
      <c r="Z16" s="41"/>
      <c r="AA16" s="41"/>
      <c r="AB16" s="41"/>
      <c r="AC16" s="41"/>
      <c r="AD16" s="41"/>
      <c r="AE16" s="41"/>
    </row>
    <row r="17" s="2" customFormat="1" ht="12" customHeight="1">
      <c r="A17" s="41"/>
      <c r="B17" s="47"/>
      <c r="C17" s="41"/>
      <c r="D17" s="147" t="s">
        <v>31</v>
      </c>
      <c r="E17" s="41"/>
      <c r="F17" s="41"/>
      <c r="G17" s="41"/>
      <c r="H17" s="41"/>
      <c r="I17" s="152" t="s">
        <v>26</v>
      </c>
      <c r="J17" s="36" t="str">
        <f>'Rekapitulace stavby'!AN13</f>
        <v>Vyplň údaj</v>
      </c>
      <c r="K17" s="41"/>
      <c r="L17" s="150"/>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52" t="s">
        <v>29</v>
      </c>
      <c r="J18" s="36" t="str">
        <f>'Rekapitulace stavby'!AN14</f>
        <v>Vyplň údaj</v>
      </c>
      <c r="K18" s="41"/>
      <c r="L18" s="150"/>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149"/>
      <c r="J19" s="41"/>
      <c r="K19" s="41"/>
      <c r="L19" s="150"/>
      <c r="S19" s="41"/>
      <c r="T19" s="41"/>
      <c r="U19" s="41"/>
      <c r="V19" s="41"/>
      <c r="W19" s="41"/>
      <c r="X19" s="41"/>
      <c r="Y19" s="41"/>
      <c r="Z19" s="41"/>
      <c r="AA19" s="41"/>
      <c r="AB19" s="41"/>
      <c r="AC19" s="41"/>
      <c r="AD19" s="41"/>
      <c r="AE19" s="41"/>
    </row>
    <row r="20" s="2" customFormat="1" ht="12" customHeight="1">
      <c r="A20" s="41"/>
      <c r="B20" s="47"/>
      <c r="C20" s="41"/>
      <c r="D20" s="147" t="s">
        <v>33</v>
      </c>
      <c r="E20" s="41"/>
      <c r="F20" s="41"/>
      <c r="G20" s="41"/>
      <c r="H20" s="41"/>
      <c r="I20" s="152" t="s">
        <v>26</v>
      </c>
      <c r="J20" s="136" t="s">
        <v>34</v>
      </c>
      <c r="K20" s="41"/>
      <c r="L20" s="150"/>
      <c r="S20" s="41"/>
      <c r="T20" s="41"/>
      <c r="U20" s="41"/>
      <c r="V20" s="41"/>
      <c r="W20" s="41"/>
      <c r="X20" s="41"/>
      <c r="Y20" s="41"/>
      <c r="Z20" s="41"/>
      <c r="AA20" s="41"/>
      <c r="AB20" s="41"/>
      <c r="AC20" s="41"/>
      <c r="AD20" s="41"/>
      <c r="AE20" s="41"/>
    </row>
    <row r="21" s="2" customFormat="1" ht="18" customHeight="1">
      <c r="A21" s="41"/>
      <c r="B21" s="47"/>
      <c r="C21" s="41"/>
      <c r="D21" s="41"/>
      <c r="E21" s="136" t="s">
        <v>35</v>
      </c>
      <c r="F21" s="41"/>
      <c r="G21" s="41"/>
      <c r="H21" s="41"/>
      <c r="I21" s="152" t="s">
        <v>29</v>
      </c>
      <c r="J21" s="136" t="s">
        <v>36</v>
      </c>
      <c r="K21" s="41"/>
      <c r="L21" s="150"/>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149"/>
      <c r="J22" s="41"/>
      <c r="K22" s="41"/>
      <c r="L22" s="150"/>
      <c r="S22" s="41"/>
      <c r="T22" s="41"/>
      <c r="U22" s="41"/>
      <c r="V22" s="41"/>
      <c r="W22" s="41"/>
      <c r="X22" s="41"/>
      <c r="Y22" s="41"/>
      <c r="Z22" s="41"/>
      <c r="AA22" s="41"/>
      <c r="AB22" s="41"/>
      <c r="AC22" s="41"/>
      <c r="AD22" s="41"/>
      <c r="AE22" s="41"/>
    </row>
    <row r="23" s="2" customFormat="1" ht="12" customHeight="1">
      <c r="A23" s="41"/>
      <c r="B23" s="47"/>
      <c r="C23" s="41"/>
      <c r="D23" s="147" t="s">
        <v>38</v>
      </c>
      <c r="E23" s="41"/>
      <c r="F23" s="41"/>
      <c r="G23" s="41"/>
      <c r="H23" s="41"/>
      <c r="I23" s="152" t="s">
        <v>26</v>
      </c>
      <c r="J23" s="136" t="str">
        <f>IF('Rekapitulace stavby'!AN19="","",'Rekapitulace stavby'!AN19)</f>
        <v/>
      </c>
      <c r="K23" s="41"/>
      <c r="L23" s="150"/>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 xml:space="preserve"> </v>
      </c>
      <c r="F24" s="41"/>
      <c r="G24" s="41"/>
      <c r="H24" s="41"/>
      <c r="I24" s="152" t="s">
        <v>29</v>
      </c>
      <c r="J24" s="136" t="str">
        <f>IF('Rekapitulace stavby'!AN20="","",'Rekapitulace stavby'!AN20)</f>
        <v/>
      </c>
      <c r="K24" s="41"/>
      <c r="L24" s="150"/>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149"/>
      <c r="J25" s="41"/>
      <c r="K25" s="41"/>
      <c r="L25" s="150"/>
      <c r="S25" s="41"/>
      <c r="T25" s="41"/>
      <c r="U25" s="41"/>
      <c r="V25" s="41"/>
      <c r="W25" s="41"/>
      <c r="X25" s="41"/>
      <c r="Y25" s="41"/>
      <c r="Z25" s="41"/>
      <c r="AA25" s="41"/>
      <c r="AB25" s="41"/>
      <c r="AC25" s="41"/>
      <c r="AD25" s="41"/>
      <c r="AE25" s="41"/>
    </row>
    <row r="26" s="2" customFormat="1" ht="12" customHeight="1">
      <c r="A26" s="41"/>
      <c r="B26" s="47"/>
      <c r="C26" s="41"/>
      <c r="D26" s="147" t="s">
        <v>40</v>
      </c>
      <c r="E26" s="41"/>
      <c r="F26" s="41"/>
      <c r="G26" s="41"/>
      <c r="H26" s="41"/>
      <c r="I26" s="149"/>
      <c r="J26" s="41"/>
      <c r="K26" s="41"/>
      <c r="L26" s="150"/>
      <c r="S26" s="41"/>
      <c r="T26" s="41"/>
      <c r="U26" s="41"/>
      <c r="V26" s="41"/>
      <c r="W26" s="41"/>
      <c r="X26" s="41"/>
      <c r="Y26" s="41"/>
      <c r="Z26" s="41"/>
      <c r="AA26" s="41"/>
      <c r="AB26" s="41"/>
      <c r="AC26" s="41"/>
      <c r="AD26" s="41"/>
      <c r="AE26" s="41"/>
    </row>
    <row r="27" s="8" customFormat="1" ht="16.5" customHeight="1">
      <c r="A27" s="154"/>
      <c r="B27" s="155"/>
      <c r="C27" s="154"/>
      <c r="D27" s="154"/>
      <c r="E27" s="156" t="s">
        <v>19</v>
      </c>
      <c r="F27" s="156"/>
      <c r="G27" s="156"/>
      <c r="H27" s="156"/>
      <c r="I27" s="157"/>
      <c r="J27" s="154"/>
      <c r="K27" s="154"/>
      <c r="L27" s="158"/>
      <c r="S27" s="154"/>
      <c r="T27" s="154"/>
      <c r="U27" s="154"/>
      <c r="V27" s="154"/>
      <c r="W27" s="154"/>
      <c r="X27" s="154"/>
      <c r="Y27" s="154"/>
      <c r="Z27" s="154"/>
      <c r="AA27" s="154"/>
      <c r="AB27" s="154"/>
      <c r="AC27" s="154"/>
      <c r="AD27" s="154"/>
      <c r="AE27" s="154"/>
    </row>
    <row r="28" s="2" customFormat="1" ht="6.96" customHeight="1">
      <c r="A28" s="41"/>
      <c r="B28" s="47"/>
      <c r="C28" s="41"/>
      <c r="D28" s="41"/>
      <c r="E28" s="41"/>
      <c r="F28" s="41"/>
      <c r="G28" s="41"/>
      <c r="H28" s="41"/>
      <c r="I28" s="149"/>
      <c r="J28" s="41"/>
      <c r="K28" s="41"/>
      <c r="L28" s="150"/>
      <c r="S28" s="41"/>
      <c r="T28" s="41"/>
      <c r="U28" s="41"/>
      <c r="V28" s="41"/>
      <c r="W28" s="41"/>
      <c r="X28" s="41"/>
      <c r="Y28" s="41"/>
      <c r="Z28" s="41"/>
      <c r="AA28" s="41"/>
      <c r="AB28" s="41"/>
      <c r="AC28" s="41"/>
      <c r="AD28" s="41"/>
      <c r="AE28" s="41"/>
    </row>
    <row r="29" s="2" customFormat="1" ht="6.96" customHeight="1">
      <c r="A29" s="41"/>
      <c r="B29" s="47"/>
      <c r="C29" s="41"/>
      <c r="D29" s="159"/>
      <c r="E29" s="159"/>
      <c r="F29" s="159"/>
      <c r="G29" s="159"/>
      <c r="H29" s="159"/>
      <c r="I29" s="160"/>
      <c r="J29" s="159"/>
      <c r="K29" s="159"/>
      <c r="L29" s="150"/>
      <c r="S29" s="41"/>
      <c r="T29" s="41"/>
      <c r="U29" s="41"/>
      <c r="V29" s="41"/>
      <c r="W29" s="41"/>
      <c r="X29" s="41"/>
      <c r="Y29" s="41"/>
      <c r="Z29" s="41"/>
      <c r="AA29" s="41"/>
      <c r="AB29" s="41"/>
      <c r="AC29" s="41"/>
      <c r="AD29" s="41"/>
      <c r="AE29" s="41"/>
    </row>
    <row r="30" s="2" customFormat="1" ht="25.44" customHeight="1">
      <c r="A30" s="41"/>
      <c r="B30" s="47"/>
      <c r="C30" s="41"/>
      <c r="D30" s="161" t="s">
        <v>42</v>
      </c>
      <c r="E30" s="41"/>
      <c r="F30" s="41"/>
      <c r="G30" s="41"/>
      <c r="H30" s="41"/>
      <c r="I30" s="149"/>
      <c r="J30" s="162">
        <f>ROUND(J82, 2)</f>
        <v>0</v>
      </c>
      <c r="K30" s="41"/>
      <c r="L30" s="150"/>
      <c r="S30" s="41"/>
      <c r="T30" s="41"/>
      <c r="U30" s="41"/>
      <c r="V30" s="41"/>
      <c r="W30" s="41"/>
      <c r="X30" s="41"/>
      <c r="Y30" s="41"/>
      <c r="Z30" s="41"/>
      <c r="AA30" s="41"/>
      <c r="AB30" s="41"/>
      <c r="AC30" s="41"/>
      <c r="AD30" s="41"/>
      <c r="AE30" s="41"/>
    </row>
    <row r="31" s="2" customFormat="1" ht="6.96" customHeight="1">
      <c r="A31" s="41"/>
      <c r="B31" s="47"/>
      <c r="C31" s="41"/>
      <c r="D31" s="159"/>
      <c r="E31" s="159"/>
      <c r="F31" s="159"/>
      <c r="G31" s="159"/>
      <c r="H31" s="159"/>
      <c r="I31" s="160"/>
      <c r="J31" s="159"/>
      <c r="K31" s="159"/>
      <c r="L31" s="150"/>
      <c r="S31" s="41"/>
      <c r="T31" s="41"/>
      <c r="U31" s="41"/>
      <c r="V31" s="41"/>
      <c r="W31" s="41"/>
      <c r="X31" s="41"/>
      <c r="Y31" s="41"/>
      <c r="Z31" s="41"/>
      <c r="AA31" s="41"/>
      <c r="AB31" s="41"/>
      <c r="AC31" s="41"/>
      <c r="AD31" s="41"/>
      <c r="AE31" s="41"/>
    </row>
    <row r="32" s="2" customFormat="1" ht="14.4" customHeight="1">
      <c r="A32" s="41"/>
      <c r="B32" s="47"/>
      <c r="C32" s="41"/>
      <c r="D32" s="41"/>
      <c r="E32" s="41"/>
      <c r="F32" s="163" t="s">
        <v>44</v>
      </c>
      <c r="G32" s="41"/>
      <c r="H32" s="41"/>
      <c r="I32" s="164" t="s">
        <v>43</v>
      </c>
      <c r="J32" s="163" t="s">
        <v>45</v>
      </c>
      <c r="K32" s="41"/>
      <c r="L32" s="150"/>
      <c r="S32" s="41"/>
      <c r="T32" s="41"/>
      <c r="U32" s="41"/>
      <c r="V32" s="41"/>
      <c r="W32" s="41"/>
      <c r="X32" s="41"/>
      <c r="Y32" s="41"/>
      <c r="Z32" s="41"/>
      <c r="AA32" s="41"/>
      <c r="AB32" s="41"/>
      <c r="AC32" s="41"/>
      <c r="AD32" s="41"/>
      <c r="AE32" s="41"/>
    </row>
    <row r="33" s="2" customFormat="1" ht="14.4" customHeight="1">
      <c r="A33" s="41"/>
      <c r="B33" s="47"/>
      <c r="C33" s="41"/>
      <c r="D33" s="165" t="s">
        <v>46</v>
      </c>
      <c r="E33" s="147" t="s">
        <v>47</v>
      </c>
      <c r="F33" s="166">
        <f>ROUND((SUM(BE82:BE113)),  2)</f>
        <v>0</v>
      </c>
      <c r="G33" s="41"/>
      <c r="H33" s="41"/>
      <c r="I33" s="167">
        <v>0.20999999999999999</v>
      </c>
      <c r="J33" s="166">
        <f>ROUND(((SUM(BE82:BE113))*I33),  2)</f>
        <v>0</v>
      </c>
      <c r="K33" s="41"/>
      <c r="L33" s="150"/>
      <c r="S33" s="41"/>
      <c r="T33" s="41"/>
      <c r="U33" s="41"/>
      <c r="V33" s="41"/>
      <c r="W33" s="41"/>
      <c r="X33" s="41"/>
      <c r="Y33" s="41"/>
      <c r="Z33" s="41"/>
      <c r="AA33" s="41"/>
      <c r="AB33" s="41"/>
      <c r="AC33" s="41"/>
      <c r="AD33" s="41"/>
      <c r="AE33" s="41"/>
    </row>
    <row r="34" s="2" customFormat="1" ht="14.4" customHeight="1">
      <c r="A34" s="41"/>
      <c r="B34" s="47"/>
      <c r="C34" s="41"/>
      <c r="D34" s="41"/>
      <c r="E34" s="147" t="s">
        <v>48</v>
      </c>
      <c r="F34" s="166">
        <f>ROUND((SUM(BF82:BF113)),  2)</f>
        <v>0</v>
      </c>
      <c r="G34" s="41"/>
      <c r="H34" s="41"/>
      <c r="I34" s="167">
        <v>0.14999999999999999</v>
      </c>
      <c r="J34" s="166">
        <f>ROUND(((SUM(BF82:BF113))*I34),  2)</f>
        <v>0</v>
      </c>
      <c r="K34" s="41"/>
      <c r="L34" s="150"/>
      <c r="S34" s="41"/>
      <c r="T34" s="41"/>
      <c r="U34" s="41"/>
      <c r="V34" s="41"/>
      <c r="W34" s="41"/>
      <c r="X34" s="41"/>
      <c r="Y34" s="41"/>
      <c r="Z34" s="41"/>
      <c r="AA34" s="41"/>
      <c r="AB34" s="41"/>
      <c r="AC34" s="41"/>
      <c r="AD34" s="41"/>
      <c r="AE34" s="41"/>
    </row>
    <row r="35" hidden="1" s="2" customFormat="1" ht="14.4" customHeight="1">
      <c r="A35" s="41"/>
      <c r="B35" s="47"/>
      <c r="C35" s="41"/>
      <c r="D35" s="41"/>
      <c r="E35" s="147" t="s">
        <v>49</v>
      </c>
      <c r="F35" s="166">
        <f>ROUND((SUM(BG82:BG113)),  2)</f>
        <v>0</v>
      </c>
      <c r="G35" s="41"/>
      <c r="H35" s="41"/>
      <c r="I35" s="167">
        <v>0.20999999999999999</v>
      </c>
      <c r="J35" s="166">
        <f>0</f>
        <v>0</v>
      </c>
      <c r="K35" s="41"/>
      <c r="L35" s="150"/>
      <c r="S35" s="41"/>
      <c r="T35" s="41"/>
      <c r="U35" s="41"/>
      <c r="V35" s="41"/>
      <c r="W35" s="41"/>
      <c r="X35" s="41"/>
      <c r="Y35" s="41"/>
      <c r="Z35" s="41"/>
      <c r="AA35" s="41"/>
      <c r="AB35" s="41"/>
      <c r="AC35" s="41"/>
      <c r="AD35" s="41"/>
      <c r="AE35" s="41"/>
    </row>
    <row r="36" hidden="1" s="2" customFormat="1" ht="14.4" customHeight="1">
      <c r="A36" s="41"/>
      <c r="B36" s="47"/>
      <c r="C36" s="41"/>
      <c r="D36" s="41"/>
      <c r="E36" s="147" t="s">
        <v>50</v>
      </c>
      <c r="F36" s="166">
        <f>ROUND((SUM(BH82:BH113)),  2)</f>
        <v>0</v>
      </c>
      <c r="G36" s="41"/>
      <c r="H36" s="41"/>
      <c r="I36" s="167">
        <v>0.14999999999999999</v>
      </c>
      <c r="J36" s="166">
        <f>0</f>
        <v>0</v>
      </c>
      <c r="K36" s="41"/>
      <c r="L36" s="150"/>
      <c r="S36" s="41"/>
      <c r="T36" s="41"/>
      <c r="U36" s="41"/>
      <c r="V36" s="41"/>
      <c r="W36" s="41"/>
      <c r="X36" s="41"/>
      <c r="Y36" s="41"/>
      <c r="Z36" s="41"/>
      <c r="AA36" s="41"/>
      <c r="AB36" s="41"/>
      <c r="AC36" s="41"/>
      <c r="AD36" s="41"/>
      <c r="AE36" s="41"/>
    </row>
    <row r="37" hidden="1" s="2" customFormat="1" ht="14.4" customHeight="1">
      <c r="A37" s="41"/>
      <c r="B37" s="47"/>
      <c r="C37" s="41"/>
      <c r="D37" s="41"/>
      <c r="E37" s="147" t="s">
        <v>51</v>
      </c>
      <c r="F37" s="166">
        <f>ROUND((SUM(BI82:BI113)),  2)</f>
        <v>0</v>
      </c>
      <c r="G37" s="41"/>
      <c r="H37" s="41"/>
      <c r="I37" s="167">
        <v>0</v>
      </c>
      <c r="J37" s="166">
        <f>0</f>
        <v>0</v>
      </c>
      <c r="K37" s="41"/>
      <c r="L37" s="150"/>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149"/>
      <c r="J38" s="41"/>
      <c r="K38" s="41"/>
      <c r="L38" s="150"/>
      <c r="S38" s="41"/>
      <c r="T38" s="41"/>
      <c r="U38" s="41"/>
      <c r="V38" s="41"/>
      <c r="W38" s="41"/>
      <c r="X38" s="41"/>
      <c r="Y38" s="41"/>
      <c r="Z38" s="41"/>
      <c r="AA38" s="41"/>
      <c r="AB38" s="41"/>
      <c r="AC38" s="41"/>
      <c r="AD38" s="41"/>
      <c r="AE38" s="41"/>
    </row>
    <row r="39" s="2" customFormat="1" ht="25.44" customHeight="1">
      <c r="A39" s="41"/>
      <c r="B39" s="47"/>
      <c r="C39" s="168"/>
      <c r="D39" s="169" t="s">
        <v>52</v>
      </c>
      <c r="E39" s="170"/>
      <c r="F39" s="170"/>
      <c r="G39" s="171" t="s">
        <v>53</v>
      </c>
      <c r="H39" s="172" t="s">
        <v>54</v>
      </c>
      <c r="I39" s="173"/>
      <c r="J39" s="174">
        <f>SUM(J30:J37)</f>
        <v>0</v>
      </c>
      <c r="K39" s="175"/>
      <c r="L39" s="150"/>
      <c r="S39" s="41"/>
      <c r="T39" s="41"/>
      <c r="U39" s="41"/>
      <c r="V39" s="41"/>
      <c r="W39" s="41"/>
      <c r="X39" s="41"/>
      <c r="Y39" s="41"/>
      <c r="Z39" s="41"/>
      <c r="AA39" s="41"/>
      <c r="AB39" s="41"/>
      <c r="AC39" s="41"/>
      <c r="AD39" s="41"/>
      <c r="AE39" s="41"/>
    </row>
    <row r="40" s="2" customFormat="1" ht="14.4" customHeight="1">
      <c r="A40" s="41"/>
      <c r="B40" s="176"/>
      <c r="C40" s="177"/>
      <c r="D40" s="177"/>
      <c r="E40" s="177"/>
      <c r="F40" s="177"/>
      <c r="G40" s="177"/>
      <c r="H40" s="177"/>
      <c r="I40" s="178"/>
      <c r="J40" s="177"/>
      <c r="K40" s="177"/>
      <c r="L40" s="150"/>
      <c r="S40" s="41"/>
      <c r="T40" s="41"/>
      <c r="U40" s="41"/>
      <c r="V40" s="41"/>
      <c r="W40" s="41"/>
      <c r="X40" s="41"/>
      <c r="Y40" s="41"/>
      <c r="Z40" s="41"/>
      <c r="AA40" s="41"/>
      <c r="AB40" s="41"/>
      <c r="AC40" s="41"/>
      <c r="AD40" s="41"/>
      <c r="AE40" s="41"/>
    </row>
    <row r="44" s="2" customFormat="1" ht="6.96" customHeight="1">
      <c r="A44" s="41"/>
      <c r="B44" s="179"/>
      <c r="C44" s="180"/>
      <c r="D44" s="180"/>
      <c r="E44" s="180"/>
      <c r="F44" s="180"/>
      <c r="G44" s="180"/>
      <c r="H44" s="180"/>
      <c r="I44" s="181"/>
      <c r="J44" s="180"/>
      <c r="K44" s="180"/>
      <c r="L44" s="150"/>
      <c r="S44" s="41"/>
      <c r="T44" s="41"/>
      <c r="U44" s="41"/>
      <c r="V44" s="41"/>
      <c r="W44" s="41"/>
      <c r="X44" s="41"/>
      <c r="Y44" s="41"/>
      <c r="Z44" s="41"/>
      <c r="AA44" s="41"/>
      <c r="AB44" s="41"/>
      <c r="AC44" s="41"/>
      <c r="AD44" s="41"/>
      <c r="AE44" s="41"/>
    </row>
    <row r="45" s="2" customFormat="1" ht="24.96" customHeight="1">
      <c r="A45" s="41"/>
      <c r="B45" s="42"/>
      <c r="C45" s="26" t="s">
        <v>116</v>
      </c>
      <c r="D45" s="43"/>
      <c r="E45" s="43"/>
      <c r="F45" s="43"/>
      <c r="G45" s="43"/>
      <c r="H45" s="43"/>
      <c r="I45" s="149"/>
      <c r="J45" s="43"/>
      <c r="K45" s="43"/>
      <c r="L45" s="150"/>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149"/>
      <c r="J46" s="43"/>
      <c r="K46" s="43"/>
      <c r="L46" s="150"/>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149"/>
      <c r="J47" s="43"/>
      <c r="K47" s="43"/>
      <c r="L47" s="150"/>
      <c r="S47" s="41"/>
      <c r="T47" s="41"/>
      <c r="U47" s="41"/>
      <c r="V47" s="41"/>
      <c r="W47" s="41"/>
      <c r="X47" s="41"/>
      <c r="Y47" s="41"/>
      <c r="Z47" s="41"/>
      <c r="AA47" s="41"/>
      <c r="AB47" s="41"/>
      <c r="AC47" s="41"/>
      <c r="AD47" s="41"/>
      <c r="AE47" s="41"/>
    </row>
    <row r="48" s="2" customFormat="1" ht="16.5" customHeight="1">
      <c r="A48" s="41"/>
      <c r="B48" s="42"/>
      <c r="C48" s="43"/>
      <c r="D48" s="43"/>
      <c r="E48" s="182" t="str">
        <f>E7</f>
        <v>ZŠ K.H.Máchy v Doksech stavební úpravy sociálních zařízení</v>
      </c>
      <c r="F48" s="35"/>
      <c r="G48" s="35"/>
      <c r="H48" s="35"/>
      <c r="I48" s="149"/>
      <c r="J48" s="43"/>
      <c r="K48" s="43"/>
      <c r="L48" s="150"/>
      <c r="S48" s="41"/>
      <c r="T48" s="41"/>
      <c r="U48" s="41"/>
      <c r="V48" s="41"/>
      <c r="W48" s="41"/>
      <c r="X48" s="41"/>
      <c r="Y48" s="41"/>
      <c r="Z48" s="41"/>
      <c r="AA48" s="41"/>
      <c r="AB48" s="41"/>
      <c r="AC48" s="41"/>
      <c r="AD48" s="41"/>
      <c r="AE48" s="41"/>
    </row>
    <row r="49" s="2" customFormat="1" ht="12" customHeight="1">
      <c r="A49" s="41"/>
      <c r="B49" s="42"/>
      <c r="C49" s="35" t="s">
        <v>112</v>
      </c>
      <c r="D49" s="43"/>
      <c r="E49" s="43"/>
      <c r="F49" s="43"/>
      <c r="G49" s="43"/>
      <c r="H49" s="43"/>
      <c r="I49" s="149"/>
      <c r="J49" s="43"/>
      <c r="K49" s="43"/>
      <c r="L49" s="150"/>
      <c r="S49" s="41"/>
      <c r="T49" s="41"/>
      <c r="U49" s="41"/>
      <c r="V49" s="41"/>
      <c r="W49" s="41"/>
      <c r="X49" s="41"/>
      <c r="Y49" s="41"/>
      <c r="Z49" s="41"/>
      <c r="AA49" s="41"/>
      <c r="AB49" s="41"/>
      <c r="AC49" s="41"/>
      <c r="AD49" s="41"/>
      <c r="AE49" s="41"/>
    </row>
    <row r="50" s="2" customFormat="1" ht="16.5" customHeight="1">
      <c r="A50" s="41"/>
      <c r="B50" s="42"/>
      <c r="C50" s="43"/>
      <c r="D50" s="43"/>
      <c r="E50" s="72" t="str">
        <f>E9</f>
        <v>PS 01 - Vybavení sociálních zařízení</v>
      </c>
      <c r="F50" s="43"/>
      <c r="G50" s="43"/>
      <c r="H50" s="43"/>
      <c r="I50" s="149"/>
      <c r="J50" s="43"/>
      <c r="K50" s="43"/>
      <c r="L50" s="150"/>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149"/>
      <c r="J51" s="43"/>
      <c r="K51" s="43"/>
      <c r="L51" s="150"/>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Doksy</v>
      </c>
      <c r="G52" s="43"/>
      <c r="H52" s="43"/>
      <c r="I52" s="152" t="s">
        <v>23</v>
      </c>
      <c r="J52" s="75" t="str">
        <f>IF(J12="","",J12)</f>
        <v>30. 7. 2019</v>
      </c>
      <c r="K52" s="43"/>
      <c r="L52" s="150"/>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149"/>
      <c r="J53" s="43"/>
      <c r="K53" s="43"/>
      <c r="L53" s="150"/>
      <c r="S53" s="41"/>
      <c r="T53" s="41"/>
      <c r="U53" s="41"/>
      <c r="V53" s="41"/>
      <c r="W53" s="41"/>
      <c r="X53" s="41"/>
      <c r="Y53" s="41"/>
      <c r="Z53" s="41"/>
      <c r="AA53" s="41"/>
      <c r="AB53" s="41"/>
      <c r="AC53" s="41"/>
      <c r="AD53" s="41"/>
      <c r="AE53" s="41"/>
    </row>
    <row r="54" s="2" customFormat="1" ht="58.2" customHeight="1">
      <c r="A54" s="41"/>
      <c r="B54" s="42"/>
      <c r="C54" s="35" t="s">
        <v>25</v>
      </c>
      <c r="D54" s="43"/>
      <c r="E54" s="43"/>
      <c r="F54" s="30" t="str">
        <f>E15</f>
        <v>Město Doksy náměstí Republiky 193 472 01 Doksy</v>
      </c>
      <c r="G54" s="43"/>
      <c r="H54" s="43"/>
      <c r="I54" s="152" t="s">
        <v>33</v>
      </c>
      <c r="J54" s="39" t="str">
        <f>E21</f>
        <v>BKN,spol.s r.o.Vladislavova 29/I,566 01Vysoké Mýto</v>
      </c>
      <c r="K54" s="43"/>
      <c r="L54" s="150"/>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152" t="s">
        <v>38</v>
      </c>
      <c r="J55" s="39" t="str">
        <f>E24</f>
        <v xml:space="preserve"> </v>
      </c>
      <c r="K55" s="43"/>
      <c r="L55" s="150"/>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149"/>
      <c r="J56" s="43"/>
      <c r="K56" s="43"/>
      <c r="L56" s="150"/>
      <c r="S56" s="41"/>
      <c r="T56" s="41"/>
      <c r="U56" s="41"/>
      <c r="V56" s="41"/>
      <c r="W56" s="41"/>
      <c r="X56" s="41"/>
      <c r="Y56" s="41"/>
      <c r="Z56" s="41"/>
      <c r="AA56" s="41"/>
      <c r="AB56" s="41"/>
      <c r="AC56" s="41"/>
      <c r="AD56" s="41"/>
      <c r="AE56" s="41"/>
    </row>
    <row r="57" s="2" customFormat="1" ht="29.28" customHeight="1">
      <c r="A57" s="41"/>
      <c r="B57" s="42"/>
      <c r="C57" s="183" t="s">
        <v>117</v>
      </c>
      <c r="D57" s="184"/>
      <c r="E57" s="184"/>
      <c r="F57" s="184"/>
      <c r="G57" s="184"/>
      <c r="H57" s="184"/>
      <c r="I57" s="185"/>
      <c r="J57" s="186" t="s">
        <v>118</v>
      </c>
      <c r="K57" s="184"/>
      <c r="L57" s="150"/>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149"/>
      <c r="J58" s="43"/>
      <c r="K58" s="43"/>
      <c r="L58" s="150"/>
      <c r="S58" s="41"/>
      <c r="T58" s="41"/>
      <c r="U58" s="41"/>
      <c r="V58" s="41"/>
      <c r="W58" s="41"/>
      <c r="X58" s="41"/>
      <c r="Y58" s="41"/>
      <c r="Z58" s="41"/>
      <c r="AA58" s="41"/>
      <c r="AB58" s="41"/>
      <c r="AC58" s="41"/>
      <c r="AD58" s="41"/>
      <c r="AE58" s="41"/>
    </row>
    <row r="59" s="2" customFormat="1" ht="22.8" customHeight="1">
      <c r="A59" s="41"/>
      <c r="B59" s="42"/>
      <c r="C59" s="187" t="s">
        <v>74</v>
      </c>
      <c r="D59" s="43"/>
      <c r="E59" s="43"/>
      <c r="F59" s="43"/>
      <c r="G59" s="43"/>
      <c r="H59" s="43"/>
      <c r="I59" s="149"/>
      <c r="J59" s="105">
        <f>J82</f>
        <v>0</v>
      </c>
      <c r="K59" s="43"/>
      <c r="L59" s="150"/>
      <c r="S59" s="41"/>
      <c r="T59" s="41"/>
      <c r="U59" s="41"/>
      <c r="V59" s="41"/>
      <c r="W59" s="41"/>
      <c r="X59" s="41"/>
      <c r="Y59" s="41"/>
      <c r="Z59" s="41"/>
      <c r="AA59" s="41"/>
      <c r="AB59" s="41"/>
      <c r="AC59" s="41"/>
      <c r="AD59" s="41"/>
      <c r="AE59" s="41"/>
      <c r="AU59" s="20" t="s">
        <v>119</v>
      </c>
    </row>
    <row r="60" s="9" customFormat="1" ht="24.96" customHeight="1">
      <c r="A60" s="9"/>
      <c r="B60" s="188"/>
      <c r="C60" s="189"/>
      <c r="D60" s="190" t="s">
        <v>127</v>
      </c>
      <c r="E60" s="191"/>
      <c r="F60" s="191"/>
      <c r="G60" s="191"/>
      <c r="H60" s="191"/>
      <c r="I60" s="192"/>
      <c r="J60" s="193">
        <f>J83</f>
        <v>0</v>
      </c>
      <c r="K60" s="189"/>
      <c r="L60" s="194"/>
      <c r="S60" s="9"/>
      <c r="T60" s="9"/>
      <c r="U60" s="9"/>
      <c r="V60" s="9"/>
      <c r="W60" s="9"/>
      <c r="X60" s="9"/>
      <c r="Y60" s="9"/>
      <c r="Z60" s="9"/>
      <c r="AA60" s="9"/>
      <c r="AB60" s="9"/>
      <c r="AC60" s="9"/>
      <c r="AD60" s="9"/>
      <c r="AE60" s="9"/>
    </row>
    <row r="61" s="10" customFormat="1" ht="19.92" customHeight="1">
      <c r="A61" s="10"/>
      <c r="B61" s="195"/>
      <c r="C61" s="128"/>
      <c r="D61" s="196" t="s">
        <v>129</v>
      </c>
      <c r="E61" s="197"/>
      <c r="F61" s="197"/>
      <c r="G61" s="197"/>
      <c r="H61" s="197"/>
      <c r="I61" s="198"/>
      <c r="J61" s="199">
        <f>J84</f>
        <v>0</v>
      </c>
      <c r="K61" s="128"/>
      <c r="L61" s="200"/>
      <c r="S61" s="10"/>
      <c r="T61" s="10"/>
      <c r="U61" s="10"/>
      <c r="V61" s="10"/>
      <c r="W61" s="10"/>
      <c r="X61" s="10"/>
      <c r="Y61" s="10"/>
      <c r="Z61" s="10"/>
      <c r="AA61" s="10"/>
      <c r="AB61" s="10"/>
      <c r="AC61" s="10"/>
      <c r="AD61" s="10"/>
      <c r="AE61" s="10"/>
    </row>
    <row r="62" s="10" customFormat="1" ht="19.92" customHeight="1">
      <c r="A62" s="10"/>
      <c r="B62" s="195"/>
      <c r="C62" s="128"/>
      <c r="D62" s="196" t="s">
        <v>133</v>
      </c>
      <c r="E62" s="197"/>
      <c r="F62" s="197"/>
      <c r="G62" s="197"/>
      <c r="H62" s="197"/>
      <c r="I62" s="198"/>
      <c r="J62" s="199">
        <f>J107</f>
        <v>0</v>
      </c>
      <c r="K62" s="128"/>
      <c r="L62" s="200"/>
      <c r="S62" s="10"/>
      <c r="T62" s="10"/>
      <c r="U62" s="10"/>
      <c r="V62" s="10"/>
      <c r="W62" s="10"/>
      <c r="X62" s="10"/>
      <c r="Y62" s="10"/>
      <c r="Z62" s="10"/>
      <c r="AA62" s="10"/>
      <c r="AB62" s="10"/>
      <c r="AC62" s="10"/>
      <c r="AD62" s="10"/>
      <c r="AE62" s="10"/>
    </row>
    <row r="63" s="2" customFormat="1" ht="21.84" customHeight="1">
      <c r="A63" s="41"/>
      <c r="B63" s="42"/>
      <c r="C63" s="43"/>
      <c r="D63" s="43"/>
      <c r="E63" s="43"/>
      <c r="F63" s="43"/>
      <c r="G63" s="43"/>
      <c r="H63" s="43"/>
      <c r="I63" s="149"/>
      <c r="J63" s="43"/>
      <c r="K63" s="43"/>
      <c r="L63" s="150"/>
      <c r="S63" s="41"/>
      <c r="T63" s="41"/>
      <c r="U63" s="41"/>
      <c r="V63" s="41"/>
      <c r="W63" s="41"/>
      <c r="X63" s="41"/>
      <c r="Y63" s="41"/>
      <c r="Z63" s="41"/>
      <c r="AA63" s="41"/>
      <c r="AB63" s="41"/>
      <c r="AC63" s="41"/>
      <c r="AD63" s="41"/>
      <c r="AE63" s="41"/>
    </row>
    <row r="64" s="2" customFormat="1" ht="6.96" customHeight="1">
      <c r="A64" s="41"/>
      <c r="B64" s="62"/>
      <c r="C64" s="63"/>
      <c r="D64" s="63"/>
      <c r="E64" s="63"/>
      <c r="F64" s="63"/>
      <c r="G64" s="63"/>
      <c r="H64" s="63"/>
      <c r="I64" s="178"/>
      <c r="J64" s="63"/>
      <c r="K64" s="63"/>
      <c r="L64" s="150"/>
      <c r="S64" s="41"/>
      <c r="T64" s="41"/>
      <c r="U64" s="41"/>
      <c r="V64" s="41"/>
      <c r="W64" s="41"/>
      <c r="X64" s="41"/>
      <c r="Y64" s="41"/>
      <c r="Z64" s="41"/>
      <c r="AA64" s="41"/>
      <c r="AB64" s="41"/>
      <c r="AC64" s="41"/>
      <c r="AD64" s="41"/>
      <c r="AE64" s="41"/>
    </row>
    <row r="68" s="2" customFormat="1" ht="6.96" customHeight="1">
      <c r="A68" s="41"/>
      <c r="B68" s="64"/>
      <c r="C68" s="65"/>
      <c r="D68" s="65"/>
      <c r="E68" s="65"/>
      <c r="F68" s="65"/>
      <c r="G68" s="65"/>
      <c r="H68" s="65"/>
      <c r="I68" s="181"/>
      <c r="J68" s="65"/>
      <c r="K68" s="65"/>
      <c r="L68" s="150"/>
      <c r="S68" s="41"/>
      <c r="T68" s="41"/>
      <c r="U68" s="41"/>
      <c r="V68" s="41"/>
      <c r="W68" s="41"/>
      <c r="X68" s="41"/>
      <c r="Y68" s="41"/>
      <c r="Z68" s="41"/>
      <c r="AA68" s="41"/>
      <c r="AB68" s="41"/>
      <c r="AC68" s="41"/>
      <c r="AD68" s="41"/>
      <c r="AE68" s="41"/>
    </row>
    <row r="69" s="2" customFormat="1" ht="24.96" customHeight="1">
      <c r="A69" s="41"/>
      <c r="B69" s="42"/>
      <c r="C69" s="26" t="s">
        <v>136</v>
      </c>
      <c r="D69" s="43"/>
      <c r="E69" s="43"/>
      <c r="F69" s="43"/>
      <c r="G69" s="43"/>
      <c r="H69" s="43"/>
      <c r="I69" s="149"/>
      <c r="J69" s="43"/>
      <c r="K69" s="43"/>
      <c r="L69" s="150"/>
      <c r="S69" s="41"/>
      <c r="T69" s="41"/>
      <c r="U69" s="41"/>
      <c r="V69" s="41"/>
      <c r="W69" s="41"/>
      <c r="X69" s="41"/>
      <c r="Y69" s="41"/>
      <c r="Z69" s="41"/>
      <c r="AA69" s="41"/>
      <c r="AB69" s="41"/>
      <c r="AC69" s="41"/>
      <c r="AD69" s="41"/>
      <c r="AE69" s="41"/>
    </row>
    <row r="70" s="2" customFormat="1" ht="6.96" customHeight="1">
      <c r="A70" s="41"/>
      <c r="B70" s="42"/>
      <c r="C70" s="43"/>
      <c r="D70" s="43"/>
      <c r="E70" s="43"/>
      <c r="F70" s="43"/>
      <c r="G70" s="43"/>
      <c r="H70" s="43"/>
      <c r="I70" s="149"/>
      <c r="J70" s="43"/>
      <c r="K70" s="43"/>
      <c r="L70" s="150"/>
      <c r="S70" s="41"/>
      <c r="T70" s="41"/>
      <c r="U70" s="41"/>
      <c r="V70" s="41"/>
      <c r="W70" s="41"/>
      <c r="X70" s="41"/>
      <c r="Y70" s="41"/>
      <c r="Z70" s="41"/>
      <c r="AA70" s="41"/>
      <c r="AB70" s="41"/>
      <c r="AC70" s="41"/>
      <c r="AD70" s="41"/>
      <c r="AE70" s="41"/>
    </row>
    <row r="71" s="2" customFormat="1" ht="12" customHeight="1">
      <c r="A71" s="41"/>
      <c r="B71" s="42"/>
      <c r="C71" s="35" t="s">
        <v>16</v>
      </c>
      <c r="D71" s="43"/>
      <c r="E71" s="43"/>
      <c r="F71" s="43"/>
      <c r="G71" s="43"/>
      <c r="H71" s="43"/>
      <c r="I71" s="149"/>
      <c r="J71" s="43"/>
      <c r="K71" s="43"/>
      <c r="L71" s="150"/>
      <c r="S71" s="41"/>
      <c r="T71" s="41"/>
      <c r="U71" s="41"/>
      <c r="V71" s="41"/>
      <c r="W71" s="41"/>
      <c r="X71" s="41"/>
      <c r="Y71" s="41"/>
      <c r="Z71" s="41"/>
      <c r="AA71" s="41"/>
      <c r="AB71" s="41"/>
      <c r="AC71" s="41"/>
      <c r="AD71" s="41"/>
      <c r="AE71" s="41"/>
    </row>
    <row r="72" s="2" customFormat="1" ht="16.5" customHeight="1">
      <c r="A72" s="41"/>
      <c r="B72" s="42"/>
      <c r="C72" s="43"/>
      <c r="D72" s="43"/>
      <c r="E72" s="182" t="str">
        <f>E7</f>
        <v>ZŠ K.H.Máchy v Doksech stavební úpravy sociálních zařízení</v>
      </c>
      <c r="F72" s="35"/>
      <c r="G72" s="35"/>
      <c r="H72" s="35"/>
      <c r="I72" s="149"/>
      <c r="J72" s="43"/>
      <c r="K72" s="43"/>
      <c r="L72" s="150"/>
      <c r="S72" s="41"/>
      <c r="T72" s="41"/>
      <c r="U72" s="41"/>
      <c r="V72" s="41"/>
      <c r="W72" s="41"/>
      <c r="X72" s="41"/>
      <c r="Y72" s="41"/>
      <c r="Z72" s="41"/>
      <c r="AA72" s="41"/>
      <c r="AB72" s="41"/>
      <c r="AC72" s="41"/>
      <c r="AD72" s="41"/>
      <c r="AE72" s="41"/>
    </row>
    <row r="73" s="2" customFormat="1" ht="12" customHeight="1">
      <c r="A73" s="41"/>
      <c r="B73" s="42"/>
      <c r="C73" s="35" t="s">
        <v>112</v>
      </c>
      <c r="D73" s="43"/>
      <c r="E73" s="43"/>
      <c r="F73" s="43"/>
      <c r="G73" s="43"/>
      <c r="H73" s="43"/>
      <c r="I73" s="149"/>
      <c r="J73" s="43"/>
      <c r="K73" s="43"/>
      <c r="L73" s="150"/>
      <c r="S73" s="41"/>
      <c r="T73" s="41"/>
      <c r="U73" s="41"/>
      <c r="V73" s="41"/>
      <c r="W73" s="41"/>
      <c r="X73" s="41"/>
      <c r="Y73" s="41"/>
      <c r="Z73" s="41"/>
      <c r="AA73" s="41"/>
      <c r="AB73" s="41"/>
      <c r="AC73" s="41"/>
      <c r="AD73" s="41"/>
      <c r="AE73" s="41"/>
    </row>
    <row r="74" s="2" customFormat="1" ht="16.5" customHeight="1">
      <c r="A74" s="41"/>
      <c r="B74" s="42"/>
      <c r="C74" s="43"/>
      <c r="D74" s="43"/>
      <c r="E74" s="72" t="str">
        <f>E9</f>
        <v>PS 01 - Vybavení sociálních zařízení</v>
      </c>
      <c r="F74" s="43"/>
      <c r="G74" s="43"/>
      <c r="H74" s="43"/>
      <c r="I74" s="149"/>
      <c r="J74" s="43"/>
      <c r="K74" s="43"/>
      <c r="L74" s="150"/>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149"/>
      <c r="J75" s="43"/>
      <c r="K75" s="43"/>
      <c r="L75" s="150"/>
      <c r="S75" s="41"/>
      <c r="T75" s="41"/>
      <c r="U75" s="41"/>
      <c r="V75" s="41"/>
      <c r="W75" s="41"/>
      <c r="X75" s="41"/>
      <c r="Y75" s="41"/>
      <c r="Z75" s="41"/>
      <c r="AA75" s="41"/>
      <c r="AB75" s="41"/>
      <c r="AC75" s="41"/>
      <c r="AD75" s="41"/>
      <c r="AE75" s="41"/>
    </row>
    <row r="76" s="2" customFormat="1" ht="12" customHeight="1">
      <c r="A76" s="41"/>
      <c r="B76" s="42"/>
      <c r="C76" s="35" t="s">
        <v>21</v>
      </c>
      <c r="D76" s="43"/>
      <c r="E76" s="43"/>
      <c r="F76" s="30" t="str">
        <f>F12</f>
        <v>Doksy</v>
      </c>
      <c r="G76" s="43"/>
      <c r="H76" s="43"/>
      <c r="I76" s="152" t="s">
        <v>23</v>
      </c>
      <c r="J76" s="75" t="str">
        <f>IF(J12="","",J12)</f>
        <v>30. 7. 2019</v>
      </c>
      <c r="K76" s="43"/>
      <c r="L76" s="150"/>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149"/>
      <c r="J77" s="43"/>
      <c r="K77" s="43"/>
      <c r="L77" s="150"/>
      <c r="S77" s="41"/>
      <c r="T77" s="41"/>
      <c r="U77" s="41"/>
      <c r="V77" s="41"/>
      <c r="W77" s="41"/>
      <c r="X77" s="41"/>
      <c r="Y77" s="41"/>
      <c r="Z77" s="41"/>
      <c r="AA77" s="41"/>
      <c r="AB77" s="41"/>
      <c r="AC77" s="41"/>
      <c r="AD77" s="41"/>
      <c r="AE77" s="41"/>
    </row>
    <row r="78" s="2" customFormat="1" ht="58.2" customHeight="1">
      <c r="A78" s="41"/>
      <c r="B78" s="42"/>
      <c r="C78" s="35" t="s">
        <v>25</v>
      </c>
      <c r="D78" s="43"/>
      <c r="E78" s="43"/>
      <c r="F78" s="30" t="str">
        <f>E15</f>
        <v>Město Doksy náměstí Republiky 193 472 01 Doksy</v>
      </c>
      <c r="G78" s="43"/>
      <c r="H78" s="43"/>
      <c r="I78" s="152" t="s">
        <v>33</v>
      </c>
      <c r="J78" s="39" t="str">
        <f>E21</f>
        <v>BKN,spol.s r.o.Vladislavova 29/I,566 01Vysoké Mýto</v>
      </c>
      <c r="K78" s="43"/>
      <c r="L78" s="150"/>
      <c r="S78" s="41"/>
      <c r="T78" s="41"/>
      <c r="U78" s="41"/>
      <c r="V78" s="41"/>
      <c r="W78" s="41"/>
      <c r="X78" s="41"/>
      <c r="Y78" s="41"/>
      <c r="Z78" s="41"/>
      <c r="AA78" s="41"/>
      <c r="AB78" s="41"/>
      <c r="AC78" s="41"/>
      <c r="AD78" s="41"/>
      <c r="AE78" s="41"/>
    </row>
    <row r="79" s="2" customFormat="1" ht="15.15" customHeight="1">
      <c r="A79" s="41"/>
      <c r="B79" s="42"/>
      <c r="C79" s="35" t="s">
        <v>31</v>
      </c>
      <c r="D79" s="43"/>
      <c r="E79" s="43"/>
      <c r="F79" s="30" t="str">
        <f>IF(E18="","",E18)</f>
        <v>Vyplň údaj</v>
      </c>
      <c r="G79" s="43"/>
      <c r="H79" s="43"/>
      <c r="I79" s="152" t="s">
        <v>38</v>
      </c>
      <c r="J79" s="39" t="str">
        <f>E24</f>
        <v xml:space="preserve"> </v>
      </c>
      <c r="K79" s="43"/>
      <c r="L79" s="150"/>
      <c r="S79" s="41"/>
      <c r="T79" s="41"/>
      <c r="U79" s="41"/>
      <c r="V79" s="41"/>
      <c r="W79" s="41"/>
      <c r="X79" s="41"/>
      <c r="Y79" s="41"/>
      <c r="Z79" s="41"/>
      <c r="AA79" s="41"/>
      <c r="AB79" s="41"/>
      <c r="AC79" s="41"/>
      <c r="AD79" s="41"/>
      <c r="AE79" s="41"/>
    </row>
    <row r="80" s="2" customFormat="1" ht="10.32" customHeight="1">
      <c r="A80" s="41"/>
      <c r="B80" s="42"/>
      <c r="C80" s="43"/>
      <c r="D80" s="43"/>
      <c r="E80" s="43"/>
      <c r="F80" s="43"/>
      <c r="G80" s="43"/>
      <c r="H80" s="43"/>
      <c r="I80" s="149"/>
      <c r="J80" s="43"/>
      <c r="K80" s="43"/>
      <c r="L80" s="150"/>
      <c r="S80" s="41"/>
      <c r="T80" s="41"/>
      <c r="U80" s="41"/>
      <c r="V80" s="41"/>
      <c r="W80" s="41"/>
      <c r="X80" s="41"/>
      <c r="Y80" s="41"/>
      <c r="Z80" s="41"/>
      <c r="AA80" s="41"/>
      <c r="AB80" s="41"/>
      <c r="AC80" s="41"/>
      <c r="AD80" s="41"/>
      <c r="AE80" s="41"/>
    </row>
    <row r="81" s="11" customFormat="1" ht="29.28" customHeight="1">
      <c r="A81" s="201"/>
      <c r="B81" s="202"/>
      <c r="C81" s="203" t="s">
        <v>137</v>
      </c>
      <c r="D81" s="204" t="s">
        <v>61</v>
      </c>
      <c r="E81" s="204" t="s">
        <v>57</v>
      </c>
      <c r="F81" s="204" t="s">
        <v>58</v>
      </c>
      <c r="G81" s="204" t="s">
        <v>138</v>
      </c>
      <c r="H81" s="204" t="s">
        <v>139</v>
      </c>
      <c r="I81" s="205" t="s">
        <v>140</v>
      </c>
      <c r="J81" s="204" t="s">
        <v>118</v>
      </c>
      <c r="K81" s="206" t="s">
        <v>141</v>
      </c>
      <c r="L81" s="207"/>
      <c r="M81" s="95" t="s">
        <v>19</v>
      </c>
      <c r="N81" s="96" t="s">
        <v>46</v>
      </c>
      <c r="O81" s="96" t="s">
        <v>142</v>
      </c>
      <c r="P81" s="96" t="s">
        <v>143</v>
      </c>
      <c r="Q81" s="96" t="s">
        <v>144</v>
      </c>
      <c r="R81" s="96" t="s">
        <v>145</v>
      </c>
      <c r="S81" s="96" t="s">
        <v>146</v>
      </c>
      <c r="T81" s="97" t="s">
        <v>147</v>
      </c>
      <c r="U81" s="201"/>
      <c r="V81" s="201"/>
      <c r="W81" s="201"/>
      <c r="X81" s="201"/>
      <c r="Y81" s="201"/>
      <c r="Z81" s="201"/>
      <c r="AA81" s="201"/>
      <c r="AB81" s="201"/>
      <c r="AC81" s="201"/>
      <c r="AD81" s="201"/>
      <c r="AE81" s="201"/>
    </row>
    <row r="82" s="2" customFormat="1" ht="22.8" customHeight="1">
      <c r="A82" s="41"/>
      <c r="B82" s="42"/>
      <c r="C82" s="102" t="s">
        <v>148</v>
      </c>
      <c r="D82" s="43"/>
      <c r="E82" s="43"/>
      <c r="F82" s="43"/>
      <c r="G82" s="43"/>
      <c r="H82" s="43"/>
      <c r="I82" s="149"/>
      <c r="J82" s="208">
        <f>BK82</f>
        <v>0</v>
      </c>
      <c r="K82" s="43"/>
      <c r="L82" s="47"/>
      <c r="M82" s="98"/>
      <c r="N82" s="209"/>
      <c r="O82" s="99"/>
      <c r="P82" s="210">
        <f>P83</f>
        <v>0</v>
      </c>
      <c r="Q82" s="99"/>
      <c r="R82" s="210">
        <f>R83</f>
        <v>0.18393999999999999</v>
      </c>
      <c r="S82" s="99"/>
      <c r="T82" s="211">
        <f>T83</f>
        <v>0</v>
      </c>
      <c r="U82" s="41"/>
      <c r="V82" s="41"/>
      <c r="W82" s="41"/>
      <c r="X82" s="41"/>
      <c r="Y82" s="41"/>
      <c r="Z82" s="41"/>
      <c r="AA82" s="41"/>
      <c r="AB82" s="41"/>
      <c r="AC82" s="41"/>
      <c r="AD82" s="41"/>
      <c r="AE82" s="41"/>
      <c r="AT82" s="20" t="s">
        <v>75</v>
      </c>
      <c r="AU82" s="20" t="s">
        <v>119</v>
      </c>
      <c r="BK82" s="212">
        <f>BK83</f>
        <v>0</v>
      </c>
    </row>
    <row r="83" s="12" customFormat="1" ht="25.92" customHeight="1">
      <c r="A83" s="12"/>
      <c r="B83" s="213"/>
      <c r="C83" s="214"/>
      <c r="D83" s="215" t="s">
        <v>75</v>
      </c>
      <c r="E83" s="216" t="s">
        <v>582</v>
      </c>
      <c r="F83" s="216" t="s">
        <v>583</v>
      </c>
      <c r="G83" s="214"/>
      <c r="H83" s="214"/>
      <c r="I83" s="217"/>
      <c r="J83" s="218">
        <f>BK83</f>
        <v>0</v>
      </c>
      <c r="K83" s="214"/>
      <c r="L83" s="219"/>
      <c r="M83" s="220"/>
      <c r="N83" s="221"/>
      <c r="O83" s="221"/>
      <c r="P83" s="222">
        <f>P84+P107</f>
        <v>0</v>
      </c>
      <c r="Q83" s="221"/>
      <c r="R83" s="222">
        <f>R84+R107</f>
        <v>0.18393999999999999</v>
      </c>
      <c r="S83" s="221"/>
      <c r="T83" s="223">
        <f>T84+T107</f>
        <v>0</v>
      </c>
      <c r="U83" s="12"/>
      <c r="V83" s="12"/>
      <c r="W83" s="12"/>
      <c r="X83" s="12"/>
      <c r="Y83" s="12"/>
      <c r="Z83" s="12"/>
      <c r="AA83" s="12"/>
      <c r="AB83" s="12"/>
      <c r="AC83" s="12"/>
      <c r="AD83" s="12"/>
      <c r="AE83" s="12"/>
      <c r="AR83" s="224" t="s">
        <v>86</v>
      </c>
      <c r="AT83" s="225" t="s">
        <v>75</v>
      </c>
      <c r="AU83" s="225" t="s">
        <v>76</v>
      </c>
      <c r="AY83" s="224" t="s">
        <v>151</v>
      </c>
      <c r="BK83" s="226">
        <f>BK84+BK107</f>
        <v>0</v>
      </c>
    </row>
    <row r="84" s="12" customFormat="1" ht="22.8" customHeight="1">
      <c r="A84" s="12"/>
      <c r="B84" s="213"/>
      <c r="C84" s="214"/>
      <c r="D84" s="215" t="s">
        <v>75</v>
      </c>
      <c r="E84" s="227" t="s">
        <v>628</v>
      </c>
      <c r="F84" s="227" t="s">
        <v>629</v>
      </c>
      <c r="G84" s="214"/>
      <c r="H84" s="214"/>
      <c r="I84" s="217"/>
      <c r="J84" s="228">
        <f>BK84</f>
        <v>0</v>
      </c>
      <c r="K84" s="214"/>
      <c r="L84" s="219"/>
      <c r="M84" s="220"/>
      <c r="N84" s="221"/>
      <c r="O84" s="221"/>
      <c r="P84" s="222">
        <f>SUM(P85:P106)</f>
        <v>0</v>
      </c>
      <c r="Q84" s="221"/>
      <c r="R84" s="222">
        <f>SUM(R85:R106)</f>
        <v>0.13793999999999998</v>
      </c>
      <c r="S84" s="221"/>
      <c r="T84" s="223">
        <f>SUM(T85:T106)</f>
        <v>0</v>
      </c>
      <c r="U84" s="12"/>
      <c r="V84" s="12"/>
      <c r="W84" s="12"/>
      <c r="X84" s="12"/>
      <c r="Y84" s="12"/>
      <c r="Z84" s="12"/>
      <c r="AA84" s="12"/>
      <c r="AB84" s="12"/>
      <c r="AC84" s="12"/>
      <c r="AD84" s="12"/>
      <c r="AE84" s="12"/>
      <c r="AR84" s="224" t="s">
        <v>86</v>
      </c>
      <c r="AT84" s="225" t="s">
        <v>75</v>
      </c>
      <c r="AU84" s="225" t="s">
        <v>83</v>
      </c>
      <c r="AY84" s="224" t="s">
        <v>151</v>
      </c>
      <c r="BK84" s="226">
        <f>SUM(BK85:BK106)</f>
        <v>0</v>
      </c>
    </row>
    <row r="85" s="2" customFormat="1" ht="24" customHeight="1">
      <c r="A85" s="41"/>
      <c r="B85" s="42"/>
      <c r="C85" s="229" t="s">
        <v>83</v>
      </c>
      <c r="D85" s="229" t="s">
        <v>154</v>
      </c>
      <c r="E85" s="230" t="s">
        <v>2430</v>
      </c>
      <c r="F85" s="231" t="s">
        <v>2431</v>
      </c>
      <c r="G85" s="232" t="s">
        <v>633</v>
      </c>
      <c r="H85" s="233">
        <v>25</v>
      </c>
      <c r="I85" s="234"/>
      <c r="J85" s="235">
        <f>ROUND(I85*H85,2)</f>
        <v>0</v>
      </c>
      <c r="K85" s="231" t="s">
        <v>19</v>
      </c>
      <c r="L85" s="47"/>
      <c r="M85" s="236" t="s">
        <v>19</v>
      </c>
      <c r="N85" s="237" t="s">
        <v>47</v>
      </c>
      <c r="O85" s="87"/>
      <c r="P85" s="238">
        <f>O85*H85</f>
        <v>0</v>
      </c>
      <c r="Q85" s="238">
        <v>0.00051999999999999995</v>
      </c>
      <c r="R85" s="238">
        <f>Q85*H85</f>
        <v>0.012999999999999999</v>
      </c>
      <c r="S85" s="238">
        <v>0</v>
      </c>
      <c r="T85" s="239">
        <f>S85*H85</f>
        <v>0</v>
      </c>
      <c r="U85" s="41"/>
      <c r="V85" s="41"/>
      <c r="W85" s="41"/>
      <c r="X85" s="41"/>
      <c r="Y85" s="41"/>
      <c r="Z85" s="41"/>
      <c r="AA85" s="41"/>
      <c r="AB85" s="41"/>
      <c r="AC85" s="41"/>
      <c r="AD85" s="41"/>
      <c r="AE85" s="41"/>
      <c r="AR85" s="240" t="s">
        <v>266</v>
      </c>
      <c r="AT85" s="240" t="s">
        <v>154</v>
      </c>
      <c r="AU85" s="240" t="s">
        <v>86</v>
      </c>
      <c r="AY85" s="20" t="s">
        <v>151</v>
      </c>
      <c r="BE85" s="241">
        <f>IF(N85="základní",J85,0)</f>
        <v>0</v>
      </c>
      <c r="BF85" s="241">
        <f>IF(N85="snížená",J85,0)</f>
        <v>0</v>
      </c>
      <c r="BG85" s="241">
        <f>IF(N85="zákl. přenesená",J85,0)</f>
        <v>0</v>
      </c>
      <c r="BH85" s="241">
        <f>IF(N85="sníž. přenesená",J85,0)</f>
        <v>0</v>
      </c>
      <c r="BI85" s="241">
        <f>IF(N85="nulová",J85,0)</f>
        <v>0</v>
      </c>
      <c r="BJ85" s="20" t="s">
        <v>83</v>
      </c>
      <c r="BK85" s="241">
        <f>ROUND(I85*H85,2)</f>
        <v>0</v>
      </c>
      <c r="BL85" s="20" t="s">
        <v>266</v>
      </c>
      <c r="BM85" s="240" t="s">
        <v>2432</v>
      </c>
    </row>
    <row r="86" s="13" customFormat="1">
      <c r="A86" s="13"/>
      <c r="B86" s="242"/>
      <c r="C86" s="243"/>
      <c r="D86" s="244" t="s">
        <v>160</v>
      </c>
      <c r="E86" s="245" t="s">
        <v>19</v>
      </c>
      <c r="F86" s="246" t="s">
        <v>2433</v>
      </c>
      <c r="G86" s="243"/>
      <c r="H86" s="247">
        <v>25</v>
      </c>
      <c r="I86" s="248"/>
      <c r="J86" s="243"/>
      <c r="K86" s="243"/>
      <c r="L86" s="249"/>
      <c r="M86" s="250"/>
      <c r="N86" s="251"/>
      <c r="O86" s="251"/>
      <c r="P86" s="251"/>
      <c r="Q86" s="251"/>
      <c r="R86" s="251"/>
      <c r="S86" s="251"/>
      <c r="T86" s="252"/>
      <c r="U86" s="13"/>
      <c r="V86" s="13"/>
      <c r="W86" s="13"/>
      <c r="X86" s="13"/>
      <c r="Y86" s="13"/>
      <c r="Z86" s="13"/>
      <c r="AA86" s="13"/>
      <c r="AB86" s="13"/>
      <c r="AC86" s="13"/>
      <c r="AD86" s="13"/>
      <c r="AE86" s="13"/>
      <c r="AT86" s="253" t="s">
        <v>160</v>
      </c>
      <c r="AU86" s="253" t="s">
        <v>86</v>
      </c>
      <c r="AV86" s="13" t="s">
        <v>86</v>
      </c>
      <c r="AW86" s="13" t="s">
        <v>37</v>
      </c>
      <c r="AX86" s="13" t="s">
        <v>83</v>
      </c>
      <c r="AY86" s="253" t="s">
        <v>151</v>
      </c>
    </row>
    <row r="87" s="2" customFormat="1" ht="16.5" customHeight="1">
      <c r="A87" s="41"/>
      <c r="B87" s="42"/>
      <c r="C87" s="229" t="s">
        <v>86</v>
      </c>
      <c r="D87" s="229" t="s">
        <v>154</v>
      </c>
      <c r="E87" s="230" t="s">
        <v>2434</v>
      </c>
      <c r="F87" s="231" t="s">
        <v>2435</v>
      </c>
      <c r="G87" s="232" t="s">
        <v>633</v>
      </c>
      <c r="H87" s="233">
        <v>10</v>
      </c>
      <c r="I87" s="234"/>
      <c r="J87" s="235">
        <f>ROUND(I87*H87,2)</f>
        <v>0</v>
      </c>
      <c r="K87" s="231" t="s">
        <v>19</v>
      </c>
      <c r="L87" s="47"/>
      <c r="M87" s="236" t="s">
        <v>19</v>
      </c>
      <c r="N87" s="237" t="s">
        <v>47</v>
      </c>
      <c r="O87" s="87"/>
      <c r="P87" s="238">
        <f>O87*H87</f>
        <v>0</v>
      </c>
      <c r="Q87" s="238">
        <v>0.00051999999999999995</v>
      </c>
      <c r="R87" s="238">
        <f>Q87*H87</f>
        <v>0.0051999999999999998</v>
      </c>
      <c r="S87" s="238">
        <v>0</v>
      </c>
      <c r="T87" s="239">
        <f>S87*H87</f>
        <v>0</v>
      </c>
      <c r="U87" s="41"/>
      <c r="V87" s="41"/>
      <c r="W87" s="41"/>
      <c r="X87" s="41"/>
      <c r="Y87" s="41"/>
      <c r="Z87" s="41"/>
      <c r="AA87" s="41"/>
      <c r="AB87" s="41"/>
      <c r="AC87" s="41"/>
      <c r="AD87" s="41"/>
      <c r="AE87" s="41"/>
      <c r="AR87" s="240" t="s">
        <v>266</v>
      </c>
      <c r="AT87" s="240" t="s">
        <v>154</v>
      </c>
      <c r="AU87" s="240" t="s">
        <v>86</v>
      </c>
      <c r="AY87" s="20" t="s">
        <v>151</v>
      </c>
      <c r="BE87" s="241">
        <f>IF(N87="základní",J87,0)</f>
        <v>0</v>
      </c>
      <c r="BF87" s="241">
        <f>IF(N87="snížená",J87,0)</f>
        <v>0</v>
      </c>
      <c r="BG87" s="241">
        <f>IF(N87="zákl. přenesená",J87,0)</f>
        <v>0</v>
      </c>
      <c r="BH87" s="241">
        <f>IF(N87="sníž. přenesená",J87,0)</f>
        <v>0</v>
      </c>
      <c r="BI87" s="241">
        <f>IF(N87="nulová",J87,0)</f>
        <v>0</v>
      </c>
      <c r="BJ87" s="20" t="s">
        <v>83</v>
      </c>
      <c r="BK87" s="241">
        <f>ROUND(I87*H87,2)</f>
        <v>0</v>
      </c>
      <c r="BL87" s="20" t="s">
        <v>266</v>
      </c>
      <c r="BM87" s="240" t="s">
        <v>2436</v>
      </c>
    </row>
    <row r="88" s="13" customFormat="1">
      <c r="A88" s="13"/>
      <c r="B88" s="242"/>
      <c r="C88" s="243"/>
      <c r="D88" s="244" t="s">
        <v>160</v>
      </c>
      <c r="E88" s="245" t="s">
        <v>19</v>
      </c>
      <c r="F88" s="246" t="s">
        <v>2437</v>
      </c>
      <c r="G88" s="243"/>
      <c r="H88" s="247">
        <v>10</v>
      </c>
      <c r="I88" s="248"/>
      <c r="J88" s="243"/>
      <c r="K88" s="243"/>
      <c r="L88" s="249"/>
      <c r="M88" s="250"/>
      <c r="N88" s="251"/>
      <c r="O88" s="251"/>
      <c r="P88" s="251"/>
      <c r="Q88" s="251"/>
      <c r="R88" s="251"/>
      <c r="S88" s="251"/>
      <c r="T88" s="252"/>
      <c r="U88" s="13"/>
      <c r="V88" s="13"/>
      <c r="W88" s="13"/>
      <c r="X88" s="13"/>
      <c r="Y88" s="13"/>
      <c r="Z88" s="13"/>
      <c r="AA88" s="13"/>
      <c r="AB88" s="13"/>
      <c r="AC88" s="13"/>
      <c r="AD88" s="13"/>
      <c r="AE88" s="13"/>
      <c r="AT88" s="253" t="s">
        <v>160</v>
      </c>
      <c r="AU88" s="253" t="s">
        <v>86</v>
      </c>
      <c r="AV88" s="13" t="s">
        <v>86</v>
      </c>
      <c r="AW88" s="13" t="s">
        <v>37</v>
      </c>
      <c r="AX88" s="13" t="s">
        <v>83</v>
      </c>
      <c r="AY88" s="253" t="s">
        <v>151</v>
      </c>
    </row>
    <row r="89" s="2" customFormat="1" ht="16.5" customHeight="1">
      <c r="A89" s="41"/>
      <c r="B89" s="42"/>
      <c r="C89" s="229" t="s">
        <v>152</v>
      </c>
      <c r="D89" s="229" t="s">
        <v>154</v>
      </c>
      <c r="E89" s="230" t="s">
        <v>2438</v>
      </c>
      <c r="F89" s="231" t="s">
        <v>2439</v>
      </c>
      <c r="G89" s="232" t="s">
        <v>633</v>
      </c>
      <c r="H89" s="233">
        <v>3</v>
      </c>
      <c r="I89" s="234"/>
      <c r="J89" s="235">
        <f>ROUND(I89*H89,2)</f>
        <v>0</v>
      </c>
      <c r="K89" s="231" t="s">
        <v>165</v>
      </c>
      <c r="L89" s="47"/>
      <c r="M89" s="236" t="s">
        <v>19</v>
      </c>
      <c r="N89" s="237" t="s">
        <v>47</v>
      </c>
      <c r="O89" s="87"/>
      <c r="P89" s="238">
        <f>O89*H89</f>
        <v>0</v>
      </c>
      <c r="Q89" s="238">
        <v>0.00051999999999999995</v>
      </c>
      <c r="R89" s="238">
        <f>Q89*H89</f>
        <v>0.0015599999999999998</v>
      </c>
      <c r="S89" s="238">
        <v>0</v>
      </c>
      <c r="T89" s="239">
        <f>S89*H89</f>
        <v>0</v>
      </c>
      <c r="U89" s="41"/>
      <c r="V89" s="41"/>
      <c r="W89" s="41"/>
      <c r="X89" s="41"/>
      <c r="Y89" s="41"/>
      <c r="Z89" s="41"/>
      <c r="AA89" s="41"/>
      <c r="AB89" s="41"/>
      <c r="AC89" s="41"/>
      <c r="AD89" s="41"/>
      <c r="AE89" s="41"/>
      <c r="AR89" s="240" t="s">
        <v>266</v>
      </c>
      <c r="AT89" s="240" t="s">
        <v>154</v>
      </c>
      <c r="AU89" s="240" t="s">
        <v>86</v>
      </c>
      <c r="AY89" s="20" t="s">
        <v>151</v>
      </c>
      <c r="BE89" s="241">
        <f>IF(N89="základní",J89,0)</f>
        <v>0</v>
      </c>
      <c r="BF89" s="241">
        <f>IF(N89="snížená",J89,0)</f>
        <v>0</v>
      </c>
      <c r="BG89" s="241">
        <f>IF(N89="zákl. přenesená",J89,0)</f>
        <v>0</v>
      </c>
      <c r="BH89" s="241">
        <f>IF(N89="sníž. přenesená",J89,0)</f>
        <v>0</v>
      </c>
      <c r="BI89" s="241">
        <f>IF(N89="nulová",J89,0)</f>
        <v>0</v>
      </c>
      <c r="BJ89" s="20" t="s">
        <v>83</v>
      </c>
      <c r="BK89" s="241">
        <f>ROUND(I89*H89,2)</f>
        <v>0</v>
      </c>
      <c r="BL89" s="20" t="s">
        <v>266</v>
      </c>
      <c r="BM89" s="240" t="s">
        <v>2440</v>
      </c>
    </row>
    <row r="90" s="13" customFormat="1">
      <c r="A90" s="13"/>
      <c r="B90" s="242"/>
      <c r="C90" s="243"/>
      <c r="D90" s="244" t="s">
        <v>160</v>
      </c>
      <c r="E90" s="245" t="s">
        <v>19</v>
      </c>
      <c r="F90" s="246" t="s">
        <v>2441</v>
      </c>
      <c r="G90" s="243"/>
      <c r="H90" s="247">
        <v>3</v>
      </c>
      <c r="I90" s="248"/>
      <c r="J90" s="243"/>
      <c r="K90" s="243"/>
      <c r="L90" s="249"/>
      <c r="M90" s="250"/>
      <c r="N90" s="251"/>
      <c r="O90" s="251"/>
      <c r="P90" s="251"/>
      <c r="Q90" s="251"/>
      <c r="R90" s="251"/>
      <c r="S90" s="251"/>
      <c r="T90" s="252"/>
      <c r="U90" s="13"/>
      <c r="V90" s="13"/>
      <c r="W90" s="13"/>
      <c r="X90" s="13"/>
      <c r="Y90" s="13"/>
      <c r="Z90" s="13"/>
      <c r="AA90" s="13"/>
      <c r="AB90" s="13"/>
      <c r="AC90" s="13"/>
      <c r="AD90" s="13"/>
      <c r="AE90" s="13"/>
      <c r="AT90" s="253" t="s">
        <v>160</v>
      </c>
      <c r="AU90" s="253" t="s">
        <v>86</v>
      </c>
      <c r="AV90" s="13" t="s">
        <v>86</v>
      </c>
      <c r="AW90" s="13" t="s">
        <v>37</v>
      </c>
      <c r="AX90" s="13" t="s">
        <v>83</v>
      </c>
      <c r="AY90" s="253" t="s">
        <v>151</v>
      </c>
    </row>
    <row r="91" s="2" customFormat="1" ht="24" customHeight="1">
      <c r="A91" s="41"/>
      <c r="B91" s="42"/>
      <c r="C91" s="229" t="s">
        <v>158</v>
      </c>
      <c r="D91" s="229" t="s">
        <v>154</v>
      </c>
      <c r="E91" s="230" t="s">
        <v>2442</v>
      </c>
      <c r="F91" s="231" t="s">
        <v>2443</v>
      </c>
      <c r="G91" s="232" t="s">
        <v>164</v>
      </c>
      <c r="H91" s="233">
        <v>6</v>
      </c>
      <c r="I91" s="234"/>
      <c r="J91" s="235">
        <f>ROUND(I91*H91,2)</f>
        <v>0</v>
      </c>
      <c r="K91" s="231" t="s">
        <v>19</v>
      </c>
      <c r="L91" s="47"/>
      <c r="M91" s="236" t="s">
        <v>19</v>
      </c>
      <c r="N91" s="237" t="s">
        <v>47</v>
      </c>
      <c r="O91" s="87"/>
      <c r="P91" s="238">
        <f>O91*H91</f>
        <v>0</v>
      </c>
      <c r="Q91" s="238">
        <v>0.002</v>
      </c>
      <c r="R91" s="238">
        <f>Q91*H91</f>
        <v>0.012</v>
      </c>
      <c r="S91" s="238">
        <v>0</v>
      </c>
      <c r="T91" s="239">
        <f>S91*H91</f>
        <v>0</v>
      </c>
      <c r="U91" s="41"/>
      <c r="V91" s="41"/>
      <c r="W91" s="41"/>
      <c r="X91" s="41"/>
      <c r="Y91" s="41"/>
      <c r="Z91" s="41"/>
      <c r="AA91" s="41"/>
      <c r="AB91" s="41"/>
      <c r="AC91" s="41"/>
      <c r="AD91" s="41"/>
      <c r="AE91" s="41"/>
      <c r="AR91" s="240" t="s">
        <v>266</v>
      </c>
      <c r="AT91" s="240" t="s">
        <v>154</v>
      </c>
      <c r="AU91" s="240" t="s">
        <v>86</v>
      </c>
      <c r="AY91" s="20" t="s">
        <v>151</v>
      </c>
      <c r="BE91" s="241">
        <f>IF(N91="základní",J91,0)</f>
        <v>0</v>
      </c>
      <c r="BF91" s="241">
        <f>IF(N91="snížená",J91,0)</f>
        <v>0</v>
      </c>
      <c r="BG91" s="241">
        <f>IF(N91="zákl. přenesená",J91,0)</f>
        <v>0</v>
      </c>
      <c r="BH91" s="241">
        <f>IF(N91="sníž. přenesená",J91,0)</f>
        <v>0</v>
      </c>
      <c r="BI91" s="241">
        <f>IF(N91="nulová",J91,0)</f>
        <v>0</v>
      </c>
      <c r="BJ91" s="20" t="s">
        <v>83</v>
      </c>
      <c r="BK91" s="241">
        <f>ROUND(I91*H91,2)</f>
        <v>0</v>
      </c>
      <c r="BL91" s="20" t="s">
        <v>266</v>
      </c>
      <c r="BM91" s="240" t="s">
        <v>2444</v>
      </c>
    </row>
    <row r="92" s="13" customFormat="1">
      <c r="A92" s="13"/>
      <c r="B92" s="242"/>
      <c r="C92" s="243"/>
      <c r="D92" s="244" t="s">
        <v>160</v>
      </c>
      <c r="E92" s="245" t="s">
        <v>19</v>
      </c>
      <c r="F92" s="246" t="s">
        <v>2445</v>
      </c>
      <c r="G92" s="243"/>
      <c r="H92" s="247">
        <v>6</v>
      </c>
      <c r="I92" s="248"/>
      <c r="J92" s="243"/>
      <c r="K92" s="243"/>
      <c r="L92" s="249"/>
      <c r="M92" s="250"/>
      <c r="N92" s="251"/>
      <c r="O92" s="251"/>
      <c r="P92" s="251"/>
      <c r="Q92" s="251"/>
      <c r="R92" s="251"/>
      <c r="S92" s="251"/>
      <c r="T92" s="252"/>
      <c r="U92" s="13"/>
      <c r="V92" s="13"/>
      <c r="W92" s="13"/>
      <c r="X92" s="13"/>
      <c r="Y92" s="13"/>
      <c r="Z92" s="13"/>
      <c r="AA92" s="13"/>
      <c r="AB92" s="13"/>
      <c r="AC92" s="13"/>
      <c r="AD92" s="13"/>
      <c r="AE92" s="13"/>
      <c r="AT92" s="253" t="s">
        <v>160</v>
      </c>
      <c r="AU92" s="253" t="s">
        <v>86</v>
      </c>
      <c r="AV92" s="13" t="s">
        <v>86</v>
      </c>
      <c r="AW92" s="13" t="s">
        <v>37</v>
      </c>
      <c r="AX92" s="13" t="s">
        <v>83</v>
      </c>
      <c r="AY92" s="253" t="s">
        <v>151</v>
      </c>
    </row>
    <row r="93" s="2" customFormat="1" ht="24" customHeight="1">
      <c r="A93" s="41"/>
      <c r="B93" s="42"/>
      <c r="C93" s="229" t="s">
        <v>185</v>
      </c>
      <c r="D93" s="229" t="s">
        <v>154</v>
      </c>
      <c r="E93" s="230" t="s">
        <v>2446</v>
      </c>
      <c r="F93" s="231" t="s">
        <v>2447</v>
      </c>
      <c r="G93" s="232" t="s">
        <v>164</v>
      </c>
      <c r="H93" s="233">
        <v>3</v>
      </c>
      <c r="I93" s="234"/>
      <c r="J93" s="235">
        <f>ROUND(I93*H93,2)</f>
        <v>0</v>
      </c>
      <c r="K93" s="231" t="s">
        <v>19</v>
      </c>
      <c r="L93" s="47"/>
      <c r="M93" s="236" t="s">
        <v>19</v>
      </c>
      <c r="N93" s="237" t="s">
        <v>47</v>
      </c>
      <c r="O93" s="87"/>
      <c r="P93" s="238">
        <f>O93*H93</f>
        <v>0</v>
      </c>
      <c r="Q93" s="238">
        <v>0.002</v>
      </c>
      <c r="R93" s="238">
        <f>Q93*H93</f>
        <v>0.0060000000000000001</v>
      </c>
      <c r="S93" s="238">
        <v>0</v>
      </c>
      <c r="T93" s="239">
        <f>S93*H93</f>
        <v>0</v>
      </c>
      <c r="U93" s="41"/>
      <c r="V93" s="41"/>
      <c r="W93" s="41"/>
      <c r="X93" s="41"/>
      <c r="Y93" s="41"/>
      <c r="Z93" s="41"/>
      <c r="AA93" s="41"/>
      <c r="AB93" s="41"/>
      <c r="AC93" s="41"/>
      <c r="AD93" s="41"/>
      <c r="AE93" s="41"/>
      <c r="AR93" s="240" t="s">
        <v>266</v>
      </c>
      <c r="AT93" s="240" t="s">
        <v>154</v>
      </c>
      <c r="AU93" s="240" t="s">
        <v>86</v>
      </c>
      <c r="AY93" s="20" t="s">
        <v>151</v>
      </c>
      <c r="BE93" s="241">
        <f>IF(N93="základní",J93,0)</f>
        <v>0</v>
      </c>
      <c r="BF93" s="241">
        <f>IF(N93="snížená",J93,0)</f>
        <v>0</v>
      </c>
      <c r="BG93" s="241">
        <f>IF(N93="zákl. přenesená",J93,0)</f>
        <v>0</v>
      </c>
      <c r="BH93" s="241">
        <f>IF(N93="sníž. přenesená",J93,0)</f>
        <v>0</v>
      </c>
      <c r="BI93" s="241">
        <f>IF(N93="nulová",J93,0)</f>
        <v>0</v>
      </c>
      <c r="BJ93" s="20" t="s">
        <v>83</v>
      </c>
      <c r="BK93" s="241">
        <f>ROUND(I93*H93,2)</f>
        <v>0</v>
      </c>
      <c r="BL93" s="20" t="s">
        <v>266</v>
      </c>
      <c r="BM93" s="240" t="s">
        <v>2448</v>
      </c>
    </row>
    <row r="94" s="13" customFormat="1">
      <c r="A94" s="13"/>
      <c r="B94" s="242"/>
      <c r="C94" s="243"/>
      <c r="D94" s="244" t="s">
        <v>160</v>
      </c>
      <c r="E94" s="245" t="s">
        <v>19</v>
      </c>
      <c r="F94" s="246" t="s">
        <v>2441</v>
      </c>
      <c r="G94" s="243"/>
      <c r="H94" s="247">
        <v>3</v>
      </c>
      <c r="I94" s="248"/>
      <c r="J94" s="243"/>
      <c r="K94" s="243"/>
      <c r="L94" s="249"/>
      <c r="M94" s="250"/>
      <c r="N94" s="251"/>
      <c r="O94" s="251"/>
      <c r="P94" s="251"/>
      <c r="Q94" s="251"/>
      <c r="R94" s="251"/>
      <c r="S94" s="251"/>
      <c r="T94" s="252"/>
      <c r="U94" s="13"/>
      <c r="V94" s="13"/>
      <c r="W94" s="13"/>
      <c r="X94" s="13"/>
      <c r="Y94" s="13"/>
      <c r="Z94" s="13"/>
      <c r="AA94" s="13"/>
      <c r="AB94" s="13"/>
      <c r="AC94" s="13"/>
      <c r="AD94" s="13"/>
      <c r="AE94" s="13"/>
      <c r="AT94" s="253" t="s">
        <v>160</v>
      </c>
      <c r="AU94" s="253" t="s">
        <v>86</v>
      </c>
      <c r="AV94" s="13" t="s">
        <v>86</v>
      </c>
      <c r="AW94" s="13" t="s">
        <v>37</v>
      </c>
      <c r="AX94" s="13" t="s">
        <v>83</v>
      </c>
      <c r="AY94" s="253" t="s">
        <v>151</v>
      </c>
    </row>
    <row r="95" s="2" customFormat="1" ht="24" customHeight="1">
      <c r="A95" s="41"/>
      <c r="B95" s="42"/>
      <c r="C95" s="229" t="s">
        <v>192</v>
      </c>
      <c r="D95" s="229" t="s">
        <v>154</v>
      </c>
      <c r="E95" s="230" t="s">
        <v>2449</v>
      </c>
      <c r="F95" s="231" t="s">
        <v>2450</v>
      </c>
      <c r="G95" s="232" t="s">
        <v>164</v>
      </c>
      <c r="H95" s="233">
        <v>2</v>
      </c>
      <c r="I95" s="234"/>
      <c r="J95" s="235">
        <f>ROUND(I95*H95,2)</f>
        <v>0</v>
      </c>
      <c r="K95" s="231" t="s">
        <v>19</v>
      </c>
      <c r="L95" s="47"/>
      <c r="M95" s="236" t="s">
        <v>19</v>
      </c>
      <c r="N95" s="237" t="s">
        <v>47</v>
      </c>
      <c r="O95" s="87"/>
      <c r="P95" s="238">
        <f>O95*H95</f>
        <v>0</v>
      </c>
      <c r="Q95" s="238">
        <v>0.00020000000000000001</v>
      </c>
      <c r="R95" s="238">
        <f>Q95*H95</f>
        <v>0.00040000000000000002</v>
      </c>
      <c r="S95" s="238">
        <v>0</v>
      </c>
      <c r="T95" s="239">
        <f>S95*H95</f>
        <v>0</v>
      </c>
      <c r="U95" s="41"/>
      <c r="V95" s="41"/>
      <c r="W95" s="41"/>
      <c r="X95" s="41"/>
      <c r="Y95" s="41"/>
      <c r="Z95" s="41"/>
      <c r="AA95" s="41"/>
      <c r="AB95" s="41"/>
      <c r="AC95" s="41"/>
      <c r="AD95" s="41"/>
      <c r="AE95" s="41"/>
      <c r="AR95" s="240" t="s">
        <v>266</v>
      </c>
      <c r="AT95" s="240" t="s">
        <v>154</v>
      </c>
      <c r="AU95" s="240" t="s">
        <v>86</v>
      </c>
      <c r="AY95" s="20" t="s">
        <v>151</v>
      </c>
      <c r="BE95" s="241">
        <f>IF(N95="základní",J95,0)</f>
        <v>0</v>
      </c>
      <c r="BF95" s="241">
        <f>IF(N95="snížená",J95,0)</f>
        <v>0</v>
      </c>
      <c r="BG95" s="241">
        <f>IF(N95="zákl. přenesená",J95,0)</f>
        <v>0</v>
      </c>
      <c r="BH95" s="241">
        <f>IF(N95="sníž. přenesená",J95,0)</f>
        <v>0</v>
      </c>
      <c r="BI95" s="241">
        <f>IF(N95="nulová",J95,0)</f>
        <v>0</v>
      </c>
      <c r="BJ95" s="20" t="s">
        <v>83</v>
      </c>
      <c r="BK95" s="241">
        <f>ROUND(I95*H95,2)</f>
        <v>0</v>
      </c>
      <c r="BL95" s="20" t="s">
        <v>266</v>
      </c>
      <c r="BM95" s="240" t="s">
        <v>2451</v>
      </c>
    </row>
    <row r="96" s="13" customFormat="1">
      <c r="A96" s="13"/>
      <c r="B96" s="242"/>
      <c r="C96" s="243"/>
      <c r="D96" s="244" t="s">
        <v>160</v>
      </c>
      <c r="E96" s="245" t="s">
        <v>19</v>
      </c>
      <c r="F96" s="246" t="s">
        <v>2452</v>
      </c>
      <c r="G96" s="243"/>
      <c r="H96" s="247">
        <v>2</v>
      </c>
      <c r="I96" s="248"/>
      <c r="J96" s="243"/>
      <c r="K96" s="243"/>
      <c r="L96" s="249"/>
      <c r="M96" s="250"/>
      <c r="N96" s="251"/>
      <c r="O96" s="251"/>
      <c r="P96" s="251"/>
      <c r="Q96" s="251"/>
      <c r="R96" s="251"/>
      <c r="S96" s="251"/>
      <c r="T96" s="252"/>
      <c r="U96" s="13"/>
      <c r="V96" s="13"/>
      <c r="W96" s="13"/>
      <c r="X96" s="13"/>
      <c r="Y96" s="13"/>
      <c r="Z96" s="13"/>
      <c r="AA96" s="13"/>
      <c r="AB96" s="13"/>
      <c r="AC96" s="13"/>
      <c r="AD96" s="13"/>
      <c r="AE96" s="13"/>
      <c r="AT96" s="253" t="s">
        <v>160</v>
      </c>
      <c r="AU96" s="253" t="s">
        <v>86</v>
      </c>
      <c r="AV96" s="13" t="s">
        <v>86</v>
      </c>
      <c r="AW96" s="13" t="s">
        <v>37</v>
      </c>
      <c r="AX96" s="13" t="s">
        <v>83</v>
      </c>
      <c r="AY96" s="253" t="s">
        <v>151</v>
      </c>
    </row>
    <row r="97" s="2" customFormat="1" ht="24" customHeight="1">
      <c r="A97" s="41"/>
      <c r="B97" s="42"/>
      <c r="C97" s="229" t="s">
        <v>198</v>
      </c>
      <c r="D97" s="229" t="s">
        <v>154</v>
      </c>
      <c r="E97" s="230" t="s">
        <v>2453</v>
      </c>
      <c r="F97" s="231" t="s">
        <v>2454</v>
      </c>
      <c r="G97" s="232" t="s">
        <v>164</v>
      </c>
      <c r="H97" s="233">
        <v>3</v>
      </c>
      <c r="I97" s="234"/>
      <c r="J97" s="235">
        <f>ROUND(I97*H97,2)</f>
        <v>0</v>
      </c>
      <c r="K97" s="231" t="s">
        <v>19</v>
      </c>
      <c r="L97" s="47"/>
      <c r="M97" s="236" t="s">
        <v>19</v>
      </c>
      <c r="N97" s="237" t="s">
        <v>47</v>
      </c>
      <c r="O97" s="87"/>
      <c r="P97" s="238">
        <f>O97*H97</f>
        <v>0</v>
      </c>
      <c r="Q97" s="238">
        <v>0.002</v>
      </c>
      <c r="R97" s="238">
        <f>Q97*H97</f>
        <v>0.0060000000000000001</v>
      </c>
      <c r="S97" s="238">
        <v>0</v>
      </c>
      <c r="T97" s="239">
        <f>S97*H97</f>
        <v>0</v>
      </c>
      <c r="U97" s="41"/>
      <c r="V97" s="41"/>
      <c r="W97" s="41"/>
      <c r="X97" s="41"/>
      <c r="Y97" s="41"/>
      <c r="Z97" s="41"/>
      <c r="AA97" s="41"/>
      <c r="AB97" s="41"/>
      <c r="AC97" s="41"/>
      <c r="AD97" s="41"/>
      <c r="AE97" s="41"/>
      <c r="AR97" s="240" t="s">
        <v>266</v>
      </c>
      <c r="AT97" s="240" t="s">
        <v>154</v>
      </c>
      <c r="AU97" s="240" t="s">
        <v>86</v>
      </c>
      <c r="AY97" s="20" t="s">
        <v>151</v>
      </c>
      <c r="BE97" s="241">
        <f>IF(N97="základní",J97,0)</f>
        <v>0</v>
      </c>
      <c r="BF97" s="241">
        <f>IF(N97="snížená",J97,0)</f>
        <v>0</v>
      </c>
      <c r="BG97" s="241">
        <f>IF(N97="zákl. přenesená",J97,0)</f>
        <v>0</v>
      </c>
      <c r="BH97" s="241">
        <f>IF(N97="sníž. přenesená",J97,0)</f>
        <v>0</v>
      </c>
      <c r="BI97" s="241">
        <f>IF(N97="nulová",J97,0)</f>
        <v>0</v>
      </c>
      <c r="BJ97" s="20" t="s">
        <v>83</v>
      </c>
      <c r="BK97" s="241">
        <f>ROUND(I97*H97,2)</f>
        <v>0</v>
      </c>
      <c r="BL97" s="20" t="s">
        <v>266</v>
      </c>
      <c r="BM97" s="240" t="s">
        <v>2455</v>
      </c>
    </row>
    <row r="98" s="13" customFormat="1">
      <c r="A98" s="13"/>
      <c r="B98" s="242"/>
      <c r="C98" s="243"/>
      <c r="D98" s="244" t="s">
        <v>160</v>
      </c>
      <c r="E98" s="245" t="s">
        <v>19</v>
      </c>
      <c r="F98" s="246" t="s">
        <v>2441</v>
      </c>
      <c r="G98" s="243"/>
      <c r="H98" s="247">
        <v>3</v>
      </c>
      <c r="I98" s="248"/>
      <c r="J98" s="243"/>
      <c r="K98" s="243"/>
      <c r="L98" s="249"/>
      <c r="M98" s="250"/>
      <c r="N98" s="251"/>
      <c r="O98" s="251"/>
      <c r="P98" s="251"/>
      <c r="Q98" s="251"/>
      <c r="R98" s="251"/>
      <c r="S98" s="251"/>
      <c r="T98" s="252"/>
      <c r="U98" s="13"/>
      <c r="V98" s="13"/>
      <c r="W98" s="13"/>
      <c r="X98" s="13"/>
      <c r="Y98" s="13"/>
      <c r="Z98" s="13"/>
      <c r="AA98" s="13"/>
      <c r="AB98" s="13"/>
      <c r="AC98" s="13"/>
      <c r="AD98" s="13"/>
      <c r="AE98" s="13"/>
      <c r="AT98" s="253" t="s">
        <v>160</v>
      </c>
      <c r="AU98" s="253" t="s">
        <v>86</v>
      </c>
      <c r="AV98" s="13" t="s">
        <v>86</v>
      </c>
      <c r="AW98" s="13" t="s">
        <v>37</v>
      </c>
      <c r="AX98" s="13" t="s">
        <v>83</v>
      </c>
      <c r="AY98" s="253" t="s">
        <v>151</v>
      </c>
    </row>
    <row r="99" s="2" customFormat="1" ht="24" customHeight="1">
      <c r="A99" s="41"/>
      <c r="B99" s="42"/>
      <c r="C99" s="229" t="s">
        <v>189</v>
      </c>
      <c r="D99" s="229" t="s">
        <v>154</v>
      </c>
      <c r="E99" s="230" t="s">
        <v>2456</v>
      </c>
      <c r="F99" s="231" t="s">
        <v>2457</v>
      </c>
      <c r="G99" s="232" t="s">
        <v>633</v>
      </c>
      <c r="H99" s="233">
        <v>8</v>
      </c>
      <c r="I99" s="234"/>
      <c r="J99" s="235">
        <f>ROUND(I99*H99,2)</f>
        <v>0</v>
      </c>
      <c r="K99" s="231" t="s">
        <v>19</v>
      </c>
      <c r="L99" s="47"/>
      <c r="M99" s="236" t="s">
        <v>19</v>
      </c>
      <c r="N99" s="237" t="s">
        <v>47</v>
      </c>
      <c r="O99" s="87"/>
      <c r="P99" s="238">
        <f>O99*H99</f>
        <v>0</v>
      </c>
      <c r="Q99" s="238">
        <v>0.01</v>
      </c>
      <c r="R99" s="238">
        <f>Q99*H99</f>
        <v>0.080000000000000002</v>
      </c>
      <c r="S99" s="238">
        <v>0</v>
      </c>
      <c r="T99" s="239">
        <f>S99*H99</f>
        <v>0</v>
      </c>
      <c r="U99" s="41"/>
      <c r="V99" s="41"/>
      <c r="W99" s="41"/>
      <c r="X99" s="41"/>
      <c r="Y99" s="41"/>
      <c r="Z99" s="41"/>
      <c r="AA99" s="41"/>
      <c r="AB99" s="41"/>
      <c r="AC99" s="41"/>
      <c r="AD99" s="41"/>
      <c r="AE99" s="41"/>
      <c r="AR99" s="240" t="s">
        <v>83</v>
      </c>
      <c r="AT99" s="240" t="s">
        <v>154</v>
      </c>
      <c r="AU99" s="240" t="s">
        <v>86</v>
      </c>
      <c r="AY99" s="20" t="s">
        <v>151</v>
      </c>
      <c r="BE99" s="241">
        <f>IF(N99="základní",J99,0)</f>
        <v>0</v>
      </c>
      <c r="BF99" s="241">
        <f>IF(N99="snížená",J99,0)</f>
        <v>0</v>
      </c>
      <c r="BG99" s="241">
        <f>IF(N99="zákl. přenesená",J99,0)</f>
        <v>0</v>
      </c>
      <c r="BH99" s="241">
        <f>IF(N99="sníž. přenesená",J99,0)</f>
        <v>0</v>
      </c>
      <c r="BI99" s="241">
        <f>IF(N99="nulová",J99,0)</f>
        <v>0</v>
      </c>
      <c r="BJ99" s="20" t="s">
        <v>83</v>
      </c>
      <c r="BK99" s="241">
        <f>ROUND(I99*H99,2)</f>
        <v>0</v>
      </c>
      <c r="BL99" s="20" t="s">
        <v>83</v>
      </c>
      <c r="BM99" s="240" t="s">
        <v>2458</v>
      </c>
    </row>
    <row r="100" s="13" customFormat="1">
      <c r="A100" s="13"/>
      <c r="B100" s="242"/>
      <c r="C100" s="243"/>
      <c r="D100" s="244" t="s">
        <v>160</v>
      </c>
      <c r="E100" s="245" t="s">
        <v>19</v>
      </c>
      <c r="F100" s="246" t="s">
        <v>2459</v>
      </c>
      <c r="G100" s="243"/>
      <c r="H100" s="247">
        <v>8</v>
      </c>
      <c r="I100" s="248"/>
      <c r="J100" s="243"/>
      <c r="K100" s="243"/>
      <c r="L100" s="249"/>
      <c r="M100" s="250"/>
      <c r="N100" s="251"/>
      <c r="O100" s="251"/>
      <c r="P100" s="251"/>
      <c r="Q100" s="251"/>
      <c r="R100" s="251"/>
      <c r="S100" s="251"/>
      <c r="T100" s="252"/>
      <c r="U100" s="13"/>
      <c r="V100" s="13"/>
      <c r="W100" s="13"/>
      <c r="X100" s="13"/>
      <c r="Y100" s="13"/>
      <c r="Z100" s="13"/>
      <c r="AA100" s="13"/>
      <c r="AB100" s="13"/>
      <c r="AC100" s="13"/>
      <c r="AD100" s="13"/>
      <c r="AE100" s="13"/>
      <c r="AT100" s="253" t="s">
        <v>160</v>
      </c>
      <c r="AU100" s="253" t="s">
        <v>86</v>
      </c>
      <c r="AV100" s="13" t="s">
        <v>86</v>
      </c>
      <c r="AW100" s="13" t="s">
        <v>37</v>
      </c>
      <c r="AX100" s="13" t="s">
        <v>83</v>
      </c>
      <c r="AY100" s="253" t="s">
        <v>151</v>
      </c>
    </row>
    <row r="101" s="2" customFormat="1" ht="16.5" customHeight="1">
      <c r="A101" s="41"/>
      <c r="B101" s="42"/>
      <c r="C101" s="229" t="s">
        <v>218</v>
      </c>
      <c r="D101" s="229" t="s">
        <v>154</v>
      </c>
      <c r="E101" s="230" t="s">
        <v>2460</v>
      </c>
      <c r="F101" s="231" t="s">
        <v>2461</v>
      </c>
      <c r="G101" s="232" t="s">
        <v>633</v>
      </c>
      <c r="H101" s="233">
        <v>24</v>
      </c>
      <c r="I101" s="234"/>
      <c r="J101" s="235">
        <f>ROUND(I101*H101,2)</f>
        <v>0</v>
      </c>
      <c r="K101" s="231" t="s">
        <v>19</v>
      </c>
      <c r="L101" s="47"/>
      <c r="M101" s="236" t="s">
        <v>19</v>
      </c>
      <c r="N101" s="237" t="s">
        <v>47</v>
      </c>
      <c r="O101" s="87"/>
      <c r="P101" s="238">
        <f>O101*H101</f>
        <v>0</v>
      </c>
      <c r="Q101" s="238">
        <v>0.00051999999999999995</v>
      </c>
      <c r="R101" s="238">
        <f>Q101*H101</f>
        <v>0.012479999999999998</v>
      </c>
      <c r="S101" s="238">
        <v>0</v>
      </c>
      <c r="T101" s="239">
        <f>S101*H101</f>
        <v>0</v>
      </c>
      <c r="U101" s="41"/>
      <c r="V101" s="41"/>
      <c r="W101" s="41"/>
      <c r="X101" s="41"/>
      <c r="Y101" s="41"/>
      <c r="Z101" s="41"/>
      <c r="AA101" s="41"/>
      <c r="AB101" s="41"/>
      <c r="AC101" s="41"/>
      <c r="AD101" s="41"/>
      <c r="AE101" s="41"/>
      <c r="AR101" s="240" t="s">
        <v>266</v>
      </c>
      <c r="AT101" s="240" t="s">
        <v>154</v>
      </c>
      <c r="AU101" s="240" t="s">
        <v>86</v>
      </c>
      <c r="AY101" s="20" t="s">
        <v>151</v>
      </c>
      <c r="BE101" s="241">
        <f>IF(N101="základní",J101,0)</f>
        <v>0</v>
      </c>
      <c r="BF101" s="241">
        <f>IF(N101="snížená",J101,0)</f>
        <v>0</v>
      </c>
      <c r="BG101" s="241">
        <f>IF(N101="zákl. přenesená",J101,0)</f>
        <v>0</v>
      </c>
      <c r="BH101" s="241">
        <f>IF(N101="sníž. přenesená",J101,0)</f>
        <v>0</v>
      </c>
      <c r="BI101" s="241">
        <f>IF(N101="nulová",J101,0)</f>
        <v>0</v>
      </c>
      <c r="BJ101" s="20" t="s">
        <v>83</v>
      </c>
      <c r="BK101" s="241">
        <f>ROUND(I101*H101,2)</f>
        <v>0</v>
      </c>
      <c r="BL101" s="20" t="s">
        <v>266</v>
      </c>
      <c r="BM101" s="240" t="s">
        <v>2462</v>
      </c>
    </row>
    <row r="102" s="13" customFormat="1">
      <c r="A102" s="13"/>
      <c r="B102" s="242"/>
      <c r="C102" s="243"/>
      <c r="D102" s="244" t="s">
        <v>160</v>
      </c>
      <c r="E102" s="245" t="s">
        <v>19</v>
      </c>
      <c r="F102" s="246" t="s">
        <v>2463</v>
      </c>
      <c r="G102" s="243"/>
      <c r="H102" s="247">
        <v>24</v>
      </c>
      <c r="I102" s="248"/>
      <c r="J102" s="243"/>
      <c r="K102" s="243"/>
      <c r="L102" s="249"/>
      <c r="M102" s="250"/>
      <c r="N102" s="251"/>
      <c r="O102" s="251"/>
      <c r="P102" s="251"/>
      <c r="Q102" s="251"/>
      <c r="R102" s="251"/>
      <c r="S102" s="251"/>
      <c r="T102" s="252"/>
      <c r="U102" s="13"/>
      <c r="V102" s="13"/>
      <c r="W102" s="13"/>
      <c r="X102" s="13"/>
      <c r="Y102" s="13"/>
      <c r="Z102" s="13"/>
      <c r="AA102" s="13"/>
      <c r="AB102" s="13"/>
      <c r="AC102" s="13"/>
      <c r="AD102" s="13"/>
      <c r="AE102" s="13"/>
      <c r="AT102" s="253" t="s">
        <v>160</v>
      </c>
      <c r="AU102" s="253" t="s">
        <v>86</v>
      </c>
      <c r="AV102" s="13" t="s">
        <v>86</v>
      </c>
      <c r="AW102" s="13" t="s">
        <v>37</v>
      </c>
      <c r="AX102" s="13" t="s">
        <v>83</v>
      </c>
      <c r="AY102" s="253" t="s">
        <v>151</v>
      </c>
    </row>
    <row r="103" s="2" customFormat="1" ht="24" customHeight="1">
      <c r="A103" s="41"/>
      <c r="B103" s="42"/>
      <c r="C103" s="229" t="s">
        <v>225</v>
      </c>
      <c r="D103" s="229" t="s">
        <v>154</v>
      </c>
      <c r="E103" s="230" t="s">
        <v>2464</v>
      </c>
      <c r="F103" s="231" t="s">
        <v>2465</v>
      </c>
      <c r="G103" s="232" t="s">
        <v>164</v>
      </c>
      <c r="H103" s="233">
        <v>1</v>
      </c>
      <c r="I103" s="234"/>
      <c r="J103" s="235">
        <f>ROUND(I103*H103,2)</f>
        <v>0</v>
      </c>
      <c r="K103" s="231" t="s">
        <v>19</v>
      </c>
      <c r="L103" s="47"/>
      <c r="M103" s="236" t="s">
        <v>19</v>
      </c>
      <c r="N103" s="237" t="s">
        <v>47</v>
      </c>
      <c r="O103" s="87"/>
      <c r="P103" s="238">
        <f>O103*H103</f>
        <v>0</v>
      </c>
      <c r="Q103" s="238">
        <v>0.0012999999999999999</v>
      </c>
      <c r="R103" s="238">
        <f>Q103*H103</f>
        <v>0.0012999999999999999</v>
      </c>
      <c r="S103" s="238">
        <v>0</v>
      </c>
      <c r="T103" s="239">
        <f>S103*H103</f>
        <v>0</v>
      </c>
      <c r="U103" s="41"/>
      <c r="V103" s="41"/>
      <c r="W103" s="41"/>
      <c r="X103" s="41"/>
      <c r="Y103" s="41"/>
      <c r="Z103" s="41"/>
      <c r="AA103" s="41"/>
      <c r="AB103" s="41"/>
      <c r="AC103" s="41"/>
      <c r="AD103" s="41"/>
      <c r="AE103" s="41"/>
      <c r="AR103" s="240" t="s">
        <v>83</v>
      </c>
      <c r="AT103" s="240" t="s">
        <v>154</v>
      </c>
      <c r="AU103" s="240" t="s">
        <v>86</v>
      </c>
      <c r="AY103" s="20" t="s">
        <v>151</v>
      </c>
      <c r="BE103" s="241">
        <f>IF(N103="základní",J103,0)</f>
        <v>0</v>
      </c>
      <c r="BF103" s="241">
        <f>IF(N103="snížená",J103,0)</f>
        <v>0</v>
      </c>
      <c r="BG103" s="241">
        <f>IF(N103="zákl. přenesená",J103,0)</f>
        <v>0</v>
      </c>
      <c r="BH103" s="241">
        <f>IF(N103="sníž. přenesená",J103,0)</f>
        <v>0</v>
      </c>
      <c r="BI103" s="241">
        <f>IF(N103="nulová",J103,0)</f>
        <v>0</v>
      </c>
      <c r="BJ103" s="20" t="s">
        <v>83</v>
      </c>
      <c r="BK103" s="241">
        <f>ROUND(I103*H103,2)</f>
        <v>0</v>
      </c>
      <c r="BL103" s="20" t="s">
        <v>83</v>
      </c>
      <c r="BM103" s="240" t="s">
        <v>2466</v>
      </c>
    </row>
    <row r="104" s="13" customFormat="1">
      <c r="A104" s="13"/>
      <c r="B104" s="242"/>
      <c r="C104" s="243"/>
      <c r="D104" s="244" t="s">
        <v>160</v>
      </c>
      <c r="E104" s="245" t="s">
        <v>19</v>
      </c>
      <c r="F104" s="246" t="s">
        <v>2467</v>
      </c>
      <c r="G104" s="243"/>
      <c r="H104" s="247">
        <v>1</v>
      </c>
      <c r="I104" s="248"/>
      <c r="J104" s="243"/>
      <c r="K104" s="243"/>
      <c r="L104" s="249"/>
      <c r="M104" s="250"/>
      <c r="N104" s="251"/>
      <c r="O104" s="251"/>
      <c r="P104" s="251"/>
      <c r="Q104" s="251"/>
      <c r="R104" s="251"/>
      <c r="S104" s="251"/>
      <c r="T104" s="252"/>
      <c r="U104" s="13"/>
      <c r="V104" s="13"/>
      <c r="W104" s="13"/>
      <c r="X104" s="13"/>
      <c r="Y104" s="13"/>
      <c r="Z104" s="13"/>
      <c r="AA104" s="13"/>
      <c r="AB104" s="13"/>
      <c r="AC104" s="13"/>
      <c r="AD104" s="13"/>
      <c r="AE104" s="13"/>
      <c r="AT104" s="253" t="s">
        <v>160</v>
      </c>
      <c r="AU104" s="253" t="s">
        <v>86</v>
      </c>
      <c r="AV104" s="13" t="s">
        <v>86</v>
      </c>
      <c r="AW104" s="13" t="s">
        <v>37</v>
      </c>
      <c r="AX104" s="13" t="s">
        <v>83</v>
      </c>
      <c r="AY104" s="253" t="s">
        <v>151</v>
      </c>
    </row>
    <row r="105" s="2" customFormat="1" ht="24" customHeight="1">
      <c r="A105" s="41"/>
      <c r="B105" s="42"/>
      <c r="C105" s="229" t="s">
        <v>232</v>
      </c>
      <c r="D105" s="229" t="s">
        <v>154</v>
      </c>
      <c r="E105" s="230" t="s">
        <v>695</v>
      </c>
      <c r="F105" s="231" t="s">
        <v>696</v>
      </c>
      <c r="G105" s="232" t="s">
        <v>180</v>
      </c>
      <c r="H105" s="233">
        <v>0.13800000000000001</v>
      </c>
      <c r="I105" s="234"/>
      <c r="J105" s="235">
        <f>ROUND(I105*H105,2)</f>
        <v>0</v>
      </c>
      <c r="K105" s="231" t="s">
        <v>165</v>
      </c>
      <c r="L105" s="47"/>
      <c r="M105" s="236" t="s">
        <v>19</v>
      </c>
      <c r="N105" s="237" t="s">
        <v>47</v>
      </c>
      <c r="O105" s="87"/>
      <c r="P105" s="238">
        <f>O105*H105</f>
        <v>0</v>
      </c>
      <c r="Q105" s="238">
        <v>0</v>
      </c>
      <c r="R105" s="238">
        <f>Q105*H105</f>
        <v>0</v>
      </c>
      <c r="S105" s="238">
        <v>0</v>
      </c>
      <c r="T105" s="239">
        <f>S105*H105</f>
        <v>0</v>
      </c>
      <c r="U105" s="41"/>
      <c r="V105" s="41"/>
      <c r="W105" s="41"/>
      <c r="X105" s="41"/>
      <c r="Y105" s="41"/>
      <c r="Z105" s="41"/>
      <c r="AA105" s="41"/>
      <c r="AB105" s="41"/>
      <c r="AC105" s="41"/>
      <c r="AD105" s="41"/>
      <c r="AE105" s="41"/>
      <c r="AR105" s="240" t="s">
        <v>83</v>
      </c>
      <c r="AT105" s="240" t="s">
        <v>154</v>
      </c>
      <c r="AU105" s="240" t="s">
        <v>86</v>
      </c>
      <c r="AY105" s="20" t="s">
        <v>151</v>
      </c>
      <c r="BE105" s="241">
        <f>IF(N105="základní",J105,0)</f>
        <v>0</v>
      </c>
      <c r="BF105" s="241">
        <f>IF(N105="snížená",J105,0)</f>
        <v>0</v>
      </c>
      <c r="BG105" s="241">
        <f>IF(N105="zákl. přenesená",J105,0)</f>
        <v>0</v>
      </c>
      <c r="BH105" s="241">
        <f>IF(N105="sníž. přenesená",J105,0)</f>
        <v>0</v>
      </c>
      <c r="BI105" s="241">
        <f>IF(N105="nulová",J105,0)</f>
        <v>0</v>
      </c>
      <c r="BJ105" s="20" t="s">
        <v>83</v>
      </c>
      <c r="BK105" s="241">
        <f>ROUND(I105*H105,2)</f>
        <v>0</v>
      </c>
      <c r="BL105" s="20" t="s">
        <v>83</v>
      </c>
      <c r="BM105" s="240" t="s">
        <v>2468</v>
      </c>
    </row>
    <row r="106" s="2" customFormat="1">
      <c r="A106" s="41"/>
      <c r="B106" s="42"/>
      <c r="C106" s="43"/>
      <c r="D106" s="244" t="s">
        <v>167</v>
      </c>
      <c r="E106" s="43"/>
      <c r="F106" s="254" t="s">
        <v>698</v>
      </c>
      <c r="G106" s="43"/>
      <c r="H106" s="43"/>
      <c r="I106" s="149"/>
      <c r="J106" s="43"/>
      <c r="K106" s="43"/>
      <c r="L106" s="47"/>
      <c r="M106" s="255"/>
      <c r="N106" s="256"/>
      <c r="O106" s="87"/>
      <c r="P106" s="87"/>
      <c r="Q106" s="87"/>
      <c r="R106" s="87"/>
      <c r="S106" s="87"/>
      <c r="T106" s="88"/>
      <c r="U106" s="41"/>
      <c r="V106" s="41"/>
      <c r="W106" s="41"/>
      <c r="X106" s="41"/>
      <c r="Y106" s="41"/>
      <c r="Z106" s="41"/>
      <c r="AA106" s="41"/>
      <c r="AB106" s="41"/>
      <c r="AC106" s="41"/>
      <c r="AD106" s="41"/>
      <c r="AE106" s="41"/>
      <c r="AT106" s="20" t="s">
        <v>167</v>
      </c>
      <c r="AU106" s="20" t="s">
        <v>86</v>
      </c>
    </row>
    <row r="107" s="12" customFormat="1" ht="22.8" customHeight="1">
      <c r="A107" s="12"/>
      <c r="B107" s="213"/>
      <c r="C107" s="214"/>
      <c r="D107" s="215" t="s">
        <v>75</v>
      </c>
      <c r="E107" s="227" t="s">
        <v>892</v>
      </c>
      <c r="F107" s="227" t="s">
        <v>893</v>
      </c>
      <c r="G107" s="214"/>
      <c r="H107" s="214"/>
      <c r="I107" s="217"/>
      <c r="J107" s="228">
        <f>BK107</f>
        <v>0</v>
      </c>
      <c r="K107" s="214"/>
      <c r="L107" s="219"/>
      <c r="M107" s="220"/>
      <c r="N107" s="221"/>
      <c r="O107" s="221"/>
      <c r="P107" s="222">
        <f>SUM(P108:P113)</f>
        <v>0</v>
      </c>
      <c r="Q107" s="221"/>
      <c r="R107" s="222">
        <f>SUM(R108:R113)</f>
        <v>0.045999999999999999</v>
      </c>
      <c r="S107" s="221"/>
      <c r="T107" s="223">
        <f>SUM(T108:T113)</f>
        <v>0</v>
      </c>
      <c r="U107" s="12"/>
      <c r="V107" s="12"/>
      <c r="W107" s="12"/>
      <c r="X107" s="12"/>
      <c r="Y107" s="12"/>
      <c r="Z107" s="12"/>
      <c r="AA107" s="12"/>
      <c r="AB107" s="12"/>
      <c r="AC107" s="12"/>
      <c r="AD107" s="12"/>
      <c r="AE107" s="12"/>
      <c r="AR107" s="224" t="s">
        <v>86</v>
      </c>
      <c r="AT107" s="225" t="s">
        <v>75</v>
      </c>
      <c r="AU107" s="225" t="s">
        <v>83</v>
      </c>
      <c r="AY107" s="224" t="s">
        <v>151</v>
      </c>
      <c r="BK107" s="226">
        <f>SUM(BK108:BK113)</f>
        <v>0</v>
      </c>
    </row>
    <row r="108" s="2" customFormat="1" ht="24" customHeight="1">
      <c r="A108" s="41"/>
      <c r="B108" s="42"/>
      <c r="C108" s="229" t="s">
        <v>239</v>
      </c>
      <c r="D108" s="229" t="s">
        <v>154</v>
      </c>
      <c r="E108" s="230" t="s">
        <v>2469</v>
      </c>
      <c r="F108" s="231" t="s">
        <v>2470</v>
      </c>
      <c r="G108" s="232" t="s">
        <v>164</v>
      </c>
      <c r="H108" s="233">
        <v>8</v>
      </c>
      <c r="I108" s="234"/>
      <c r="J108" s="235">
        <f>ROUND(I108*H108,2)</f>
        <v>0</v>
      </c>
      <c r="K108" s="231" t="s">
        <v>19</v>
      </c>
      <c r="L108" s="47"/>
      <c r="M108" s="236" t="s">
        <v>19</v>
      </c>
      <c r="N108" s="237" t="s">
        <v>47</v>
      </c>
      <c r="O108" s="87"/>
      <c r="P108" s="238">
        <f>O108*H108</f>
        <v>0</v>
      </c>
      <c r="Q108" s="238">
        <v>0.0050000000000000001</v>
      </c>
      <c r="R108" s="238">
        <f>Q108*H108</f>
        <v>0.040000000000000001</v>
      </c>
      <c r="S108" s="238">
        <v>0</v>
      </c>
      <c r="T108" s="239">
        <f>S108*H108</f>
        <v>0</v>
      </c>
      <c r="U108" s="41"/>
      <c r="V108" s="41"/>
      <c r="W108" s="41"/>
      <c r="X108" s="41"/>
      <c r="Y108" s="41"/>
      <c r="Z108" s="41"/>
      <c r="AA108" s="41"/>
      <c r="AB108" s="41"/>
      <c r="AC108" s="41"/>
      <c r="AD108" s="41"/>
      <c r="AE108" s="41"/>
      <c r="AR108" s="240" t="s">
        <v>83</v>
      </c>
      <c r="AT108" s="240" t="s">
        <v>154</v>
      </c>
      <c r="AU108" s="240" t="s">
        <v>86</v>
      </c>
      <c r="AY108" s="20" t="s">
        <v>151</v>
      </c>
      <c r="BE108" s="241">
        <f>IF(N108="základní",J108,0)</f>
        <v>0</v>
      </c>
      <c r="BF108" s="241">
        <f>IF(N108="snížená",J108,0)</f>
        <v>0</v>
      </c>
      <c r="BG108" s="241">
        <f>IF(N108="zákl. přenesená",J108,0)</f>
        <v>0</v>
      </c>
      <c r="BH108" s="241">
        <f>IF(N108="sníž. přenesená",J108,0)</f>
        <v>0</v>
      </c>
      <c r="BI108" s="241">
        <f>IF(N108="nulová",J108,0)</f>
        <v>0</v>
      </c>
      <c r="BJ108" s="20" t="s">
        <v>83</v>
      </c>
      <c r="BK108" s="241">
        <f>ROUND(I108*H108,2)</f>
        <v>0</v>
      </c>
      <c r="BL108" s="20" t="s">
        <v>83</v>
      </c>
      <c r="BM108" s="240" t="s">
        <v>2471</v>
      </c>
    </row>
    <row r="109" s="13" customFormat="1">
      <c r="A109" s="13"/>
      <c r="B109" s="242"/>
      <c r="C109" s="243"/>
      <c r="D109" s="244" t="s">
        <v>160</v>
      </c>
      <c r="E109" s="245" t="s">
        <v>19</v>
      </c>
      <c r="F109" s="246" t="s">
        <v>2459</v>
      </c>
      <c r="G109" s="243"/>
      <c r="H109" s="247">
        <v>8</v>
      </c>
      <c r="I109" s="248"/>
      <c r="J109" s="243"/>
      <c r="K109" s="243"/>
      <c r="L109" s="249"/>
      <c r="M109" s="250"/>
      <c r="N109" s="251"/>
      <c r="O109" s="251"/>
      <c r="P109" s="251"/>
      <c r="Q109" s="251"/>
      <c r="R109" s="251"/>
      <c r="S109" s="251"/>
      <c r="T109" s="252"/>
      <c r="U109" s="13"/>
      <c r="V109" s="13"/>
      <c r="W109" s="13"/>
      <c r="X109" s="13"/>
      <c r="Y109" s="13"/>
      <c r="Z109" s="13"/>
      <c r="AA109" s="13"/>
      <c r="AB109" s="13"/>
      <c r="AC109" s="13"/>
      <c r="AD109" s="13"/>
      <c r="AE109" s="13"/>
      <c r="AT109" s="253" t="s">
        <v>160</v>
      </c>
      <c r="AU109" s="253" t="s">
        <v>86</v>
      </c>
      <c r="AV109" s="13" t="s">
        <v>86</v>
      </c>
      <c r="AW109" s="13" t="s">
        <v>37</v>
      </c>
      <c r="AX109" s="13" t="s">
        <v>83</v>
      </c>
      <c r="AY109" s="253" t="s">
        <v>151</v>
      </c>
    </row>
    <row r="110" s="2" customFormat="1" ht="24" customHeight="1">
      <c r="A110" s="41"/>
      <c r="B110" s="42"/>
      <c r="C110" s="229" t="s">
        <v>248</v>
      </c>
      <c r="D110" s="229" t="s">
        <v>154</v>
      </c>
      <c r="E110" s="230" t="s">
        <v>2472</v>
      </c>
      <c r="F110" s="231" t="s">
        <v>2473</v>
      </c>
      <c r="G110" s="232" t="s">
        <v>164</v>
      </c>
      <c r="H110" s="233">
        <v>1</v>
      </c>
      <c r="I110" s="234"/>
      <c r="J110" s="235">
        <f>ROUND(I110*H110,2)</f>
        <v>0</v>
      </c>
      <c r="K110" s="231" t="s">
        <v>19</v>
      </c>
      <c r="L110" s="47"/>
      <c r="M110" s="236" t="s">
        <v>19</v>
      </c>
      <c r="N110" s="237" t="s">
        <v>47</v>
      </c>
      <c r="O110" s="87"/>
      <c r="P110" s="238">
        <f>O110*H110</f>
        <v>0</v>
      </c>
      <c r="Q110" s="238">
        <v>0.0060000000000000001</v>
      </c>
      <c r="R110" s="238">
        <f>Q110*H110</f>
        <v>0.0060000000000000001</v>
      </c>
      <c r="S110" s="238">
        <v>0</v>
      </c>
      <c r="T110" s="239">
        <f>S110*H110</f>
        <v>0</v>
      </c>
      <c r="U110" s="41"/>
      <c r="V110" s="41"/>
      <c r="W110" s="41"/>
      <c r="X110" s="41"/>
      <c r="Y110" s="41"/>
      <c r="Z110" s="41"/>
      <c r="AA110" s="41"/>
      <c r="AB110" s="41"/>
      <c r="AC110" s="41"/>
      <c r="AD110" s="41"/>
      <c r="AE110" s="41"/>
      <c r="AR110" s="240" t="s">
        <v>83</v>
      </c>
      <c r="AT110" s="240" t="s">
        <v>154</v>
      </c>
      <c r="AU110" s="240" t="s">
        <v>86</v>
      </c>
      <c r="AY110" s="20" t="s">
        <v>151</v>
      </c>
      <c r="BE110" s="241">
        <f>IF(N110="základní",J110,0)</f>
        <v>0</v>
      </c>
      <c r="BF110" s="241">
        <f>IF(N110="snížená",J110,0)</f>
        <v>0</v>
      </c>
      <c r="BG110" s="241">
        <f>IF(N110="zákl. přenesená",J110,0)</f>
        <v>0</v>
      </c>
      <c r="BH110" s="241">
        <f>IF(N110="sníž. přenesená",J110,0)</f>
        <v>0</v>
      </c>
      <c r="BI110" s="241">
        <f>IF(N110="nulová",J110,0)</f>
        <v>0</v>
      </c>
      <c r="BJ110" s="20" t="s">
        <v>83</v>
      </c>
      <c r="BK110" s="241">
        <f>ROUND(I110*H110,2)</f>
        <v>0</v>
      </c>
      <c r="BL110" s="20" t="s">
        <v>83</v>
      </c>
      <c r="BM110" s="240" t="s">
        <v>2474</v>
      </c>
    </row>
    <row r="111" s="13" customFormat="1">
      <c r="A111" s="13"/>
      <c r="B111" s="242"/>
      <c r="C111" s="243"/>
      <c r="D111" s="244" t="s">
        <v>160</v>
      </c>
      <c r="E111" s="245" t="s">
        <v>19</v>
      </c>
      <c r="F111" s="246" t="s">
        <v>2467</v>
      </c>
      <c r="G111" s="243"/>
      <c r="H111" s="247">
        <v>1</v>
      </c>
      <c r="I111" s="248"/>
      <c r="J111" s="243"/>
      <c r="K111" s="243"/>
      <c r="L111" s="249"/>
      <c r="M111" s="250"/>
      <c r="N111" s="251"/>
      <c r="O111" s="251"/>
      <c r="P111" s="251"/>
      <c r="Q111" s="251"/>
      <c r="R111" s="251"/>
      <c r="S111" s="251"/>
      <c r="T111" s="252"/>
      <c r="U111" s="13"/>
      <c r="V111" s="13"/>
      <c r="W111" s="13"/>
      <c r="X111" s="13"/>
      <c r="Y111" s="13"/>
      <c r="Z111" s="13"/>
      <c r="AA111" s="13"/>
      <c r="AB111" s="13"/>
      <c r="AC111" s="13"/>
      <c r="AD111" s="13"/>
      <c r="AE111" s="13"/>
      <c r="AT111" s="253" t="s">
        <v>160</v>
      </c>
      <c r="AU111" s="253" t="s">
        <v>86</v>
      </c>
      <c r="AV111" s="13" t="s">
        <v>86</v>
      </c>
      <c r="AW111" s="13" t="s">
        <v>37</v>
      </c>
      <c r="AX111" s="13" t="s">
        <v>83</v>
      </c>
      <c r="AY111" s="253" t="s">
        <v>151</v>
      </c>
    </row>
    <row r="112" s="2" customFormat="1" ht="24" customHeight="1">
      <c r="A112" s="41"/>
      <c r="B112" s="42"/>
      <c r="C112" s="229" t="s">
        <v>253</v>
      </c>
      <c r="D112" s="229" t="s">
        <v>154</v>
      </c>
      <c r="E112" s="230" t="s">
        <v>939</v>
      </c>
      <c r="F112" s="231" t="s">
        <v>940</v>
      </c>
      <c r="G112" s="232" t="s">
        <v>180</v>
      </c>
      <c r="H112" s="233">
        <v>0.045999999999999999</v>
      </c>
      <c r="I112" s="234"/>
      <c r="J112" s="235">
        <f>ROUND(I112*H112,2)</f>
        <v>0</v>
      </c>
      <c r="K112" s="231" t="s">
        <v>165</v>
      </c>
      <c r="L112" s="47"/>
      <c r="M112" s="236" t="s">
        <v>19</v>
      </c>
      <c r="N112" s="237" t="s">
        <v>47</v>
      </c>
      <c r="O112" s="87"/>
      <c r="P112" s="238">
        <f>O112*H112</f>
        <v>0</v>
      </c>
      <c r="Q112" s="238">
        <v>0</v>
      </c>
      <c r="R112" s="238">
        <f>Q112*H112</f>
        <v>0</v>
      </c>
      <c r="S112" s="238">
        <v>0</v>
      </c>
      <c r="T112" s="239">
        <f>S112*H112</f>
        <v>0</v>
      </c>
      <c r="U112" s="41"/>
      <c r="V112" s="41"/>
      <c r="W112" s="41"/>
      <c r="X112" s="41"/>
      <c r="Y112" s="41"/>
      <c r="Z112" s="41"/>
      <c r="AA112" s="41"/>
      <c r="AB112" s="41"/>
      <c r="AC112" s="41"/>
      <c r="AD112" s="41"/>
      <c r="AE112" s="41"/>
      <c r="AR112" s="240" t="s">
        <v>83</v>
      </c>
      <c r="AT112" s="240" t="s">
        <v>154</v>
      </c>
      <c r="AU112" s="240" t="s">
        <v>86</v>
      </c>
      <c r="AY112" s="20" t="s">
        <v>151</v>
      </c>
      <c r="BE112" s="241">
        <f>IF(N112="základní",J112,0)</f>
        <v>0</v>
      </c>
      <c r="BF112" s="241">
        <f>IF(N112="snížená",J112,0)</f>
        <v>0</v>
      </c>
      <c r="BG112" s="241">
        <f>IF(N112="zákl. přenesená",J112,0)</f>
        <v>0</v>
      </c>
      <c r="BH112" s="241">
        <f>IF(N112="sníž. přenesená",J112,0)</f>
        <v>0</v>
      </c>
      <c r="BI112" s="241">
        <f>IF(N112="nulová",J112,0)</f>
        <v>0</v>
      </c>
      <c r="BJ112" s="20" t="s">
        <v>83</v>
      </c>
      <c r="BK112" s="241">
        <f>ROUND(I112*H112,2)</f>
        <v>0</v>
      </c>
      <c r="BL112" s="20" t="s">
        <v>83</v>
      </c>
      <c r="BM112" s="240" t="s">
        <v>2475</v>
      </c>
    </row>
    <row r="113" s="2" customFormat="1">
      <c r="A113" s="41"/>
      <c r="B113" s="42"/>
      <c r="C113" s="43"/>
      <c r="D113" s="244" t="s">
        <v>167</v>
      </c>
      <c r="E113" s="43"/>
      <c r="F113" s="254" t="s">
        <v>627</v>
      </c>
      <c r="G113" s="43"/>
      <c r="H113" s="43"/>
      <c r="I113" s="149"/>
      <c r="J113" s="43"/>
      <c r="K113" s="43"/>
      <c r="L113" s="47"/>
      <c r="M113" s="302"/>
      <c r="N113" s="303"/>
      <c r="O113" s="304"/>
      <c r="P113" s="304"/>
      <c r="Q113" s="304"/>
      <c r="R113" s="304"/>
      <c r="S113" s="304"/>
      <c r="T113" s="305"/>
      <c r="U113" s="41"/>
      <c r="V113" s="41"/>
      <c r="W113" s="41"/>
      <c r="X113" s="41"/>
      <c r="Y113" s="41"/>
      <c r="Z113" s="41"/>
      <c r="AA113" s="41"/>
      <c r="AB113" s="41"/>
      <c r="AC113" s="41"/>
      <c r="AD113" s="41"/>
      <c r="AE113" s="41"/>
      <c r="AT113" s="20" t="s">
        <v>167</v>
      </c>
      <c r="AU113" s="20" t="s">
        <v>86</v>
      </c>
    </row>
    <row r="114" s="2" customFormat="1" ht="6.96" customHeight="1">
      <c r="A114" s="41"/>
      <c r="B114" s="62"/>
      <c r="C114" s="63"/>
      <c r="D114" s="63"/>
      <c r="E114" s="63"/>
      <c r="F114" s="63"/>
      <c r="G114" s="63"/>
      <c r="H114" s="63"/>
      <c r="I114" s="178"/>
      <c r="J114" s="63"/>
      <c r="K114" s="63"/>
      <c r="L114" s="47"/>
      <c r="M114" s="41"/>
      <c r="O114" s="41"/>
      <c r="P114" s="41"/>
      <c r="Q114" s="41"/>
      <c r="R114" s="41"/>
      <c r="S114" s="41"/>
      <c r="T114" s="41"/>
      <c r="U114" s="41"/>
      <c r="V114" s="41"/>
      <c r="W114" s="41"/>
      <c r="X114" s="41"/>
      <c r="Y114" s="41"/>
      <c r="Z114" s="41"/>
      <c r="AA114" s="41"/>
      <c r="AB114" s="41"/>
      <c r="AC114" s="41"/>
      <c r="AD114" s="41"/>
      <c r="AE114" s="41"/>
    </row>
  </sheetData>
  <sheetProtection sheet="1" autoFilter="0" formatColumns="0" formatRows="0" objects="1" scenarios="1" spinCount="100000" saltValue="CjEhcr92nLRL1zCZHjsY/hkfJdFZxuI2fby537AeVSSRqjL32Eydar0IOwf4kFk3qEmUPZ3/M5EyH4qns42apQ==" hashValue="3x1q94bvYE0qjL6kOr7s3LdOlCh7YRlPJ8rBHL1Gw1cFWn6T0l0kLXvwRrv8quId/ceNGELMlcGA9JxdgCzp3Q==" algorithmName="SHA-512" password="CC35"/>
  <autoFilter ref="C81:K113"/>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41"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1"/>
      <c r="L2" s="1"/>
      <c r="M2" s="1"/>
      <c r="N2" s="1"/>
      <c r="O2" s="1"/>
      <c r="P2" s="1"/>
      <c r="Q2" s="1"/>
      <c r="R2" s="1"/>
      <c r="S2" s="1"/>
      <c r="T2" s="1"/>
      <c r="U2" s="1"/>
      <c r="V2" s="1"/>
      <c r="AT2" s="20" t="s">
        <v>110</v>
      </c>
    </row>
    <row r="3" s="1" customFormat="1" ht="6.96" customHeight="1">
      <c r="B3" s="142"/>
      <c r="C3" s="143"/>
      <c r="D3" s="143"/>
      <c r="E3" s="143"/>
      <c r="F3" s="143"/>
      <c r="G3" s="143"/>
      <c r="H3" s="143"/>
      <c r="I3" s="144"/>
      <c r="J3" s="143"/>
      <c r="K3" s="143"/>
      <c r="L3" s="23"/>
      <c r="AT3" s="20" t="s">
        <v>86</v>
      </c>
    </row>
    <row r="4" s="1" customFormat="1" ht="24.96" customHeight="1">
      <c r="B4" s="23"/>
      <c r="D4" s="145" t="s">
        <v>111</v>
      </c>
      <c r="I4" s="141"/>
      <c r="L4" s="23"/>
      <c r="M4" s="146" t="s">
        <v>10</v>
      </c>
      <c r="AT4" s="20" t="s">
        <v>4</v>
      </c>
    </row>
    <row r="5" s="1" customFormat="1" ht="6.96" customHeight="1">
      <c r="B5" s="23"/>
      <c r="I5" s="141"/>
      <c r="L5" s="23"/>
    </row>
    <row r="6" s="1" customFormat="1" ht="12" customHeight="1">
      <c r="B6" s="23"/>
      <c r="D6" s="147" t="s">
        <v>16</v>
      </c>
      <c r="I6" s="141"/>
      <c r="L6" s="23"/>
    </row>
    <row r="7" s="1" customFormat="1" ht="16.5" customHeight="1">
      <c r="B7" s="23"/>
      <c r="E7" s="148" t="str">
        <f>'Rekapitulace stavby'!K6</f>
        <v>ZŠ K.H.Máchy v Doksech stavební úpravy sociálních zařízení</v>
      </c>
      <c r="F7" s="147"/>
      <c r="G7" s="147"/>
      <c r="H7" s="147"/>
      <c r="I7" s="141"/>
      <c r="L7" s="23"/>
    </row>
    <row r="8" s="2" customFormat="1" ht="12" customHeight="1">
      <c r="A8" s="41"/>
      <c r="B8" s="47"/>
      <c r="C8" s="41"/>
      <c r="D8" s="147" t="s">
        <v>112</v>
      </c>
      <c r="E8" s="41"/>
      <c r="F8" s="41"/>
      <c r="G8" s="41"/>
      <c r="H8" s="41"/>
      <c r="I8" s="149"/>
      <c r="J8" s="41"/>
      <c r="K8" s="41"/>
      <c r="L8" s="150"/>
      <c r="S8" s="41"/>
      <c r="T8" s="41"/>
      <c r="U8" s="41"/>
      <c r="V8" s="41"/>
      <c r="W8" s="41"/>
      <c r="X8" s="41"/>
      <c r="Y8" s="41"/>
      <c r="Z8" s="41"/>
      <c r="AA8" s="41"/>
      <c r="AB8" s="41"/>
      <c r="AC8" s="41"/>
      <c r="AD8" s="41"/>
      <c r="AE8" s="41"/>
    </row>
    <row r="9" s="2" customFormat="1" ht="16.5" customHeight="1">
      <c r="A9" s="41"/>
      <c r="B9" s="47"/>
      <c r="C9" s="41"/>
      <c r="D9" s="41"/>
      <c r="E9" s="151" t="s">
        <v>2476</v>
      </c>
      <c r="F9" s="41"/>
      <c r="G9" s="41"/>
      <c r="H9" s="41"/>
      <c r="I9" s="149"/>
      <c r="J9" s="41"/>
      <c r="K9" s="41"/>
      <c r="L9" s="150"/>
      <c r="S9" s="41"/>
      <c r="T9" s="41"/>
      <c r="U9" s="41"/>
      <c r="V9" s="41"/>
      <c r="W9" s="41"/>
      <c r="X9" s="41"/>
      <c r="Y9" s="41"/>
      <c r="Z9" s="41"/>
      <c r="AA9" s="41"/>
      <c r="AB9" s="41"/>
      <c r="AC9" s="41"/>
      <c r="AD9" s="41"/>
      <c r="AE9" s="41"/>
    </row>
    <row r="10" s="2" customFormat="1">
      <c r="A10" s="41"/>
      <c r="B10" s="47"/>
      <c r="C10" s="41"/>
      <c r="D10" s="41"/>
      <c r="E10" s="41"/>
      <c r="F10" s="41"/>
      <c r="G10" s="41"/>
      <c r="H10" s="41"/>
      <c r="I10" s="149"/>
      <c r="J10" s="41"/>
      <c r="K10" s="41"/>
      <c r="L10" s="150"/>
      <c r="S10" s="41"/>
      <c r="T10" s="41"/>
      <c r="U10" s="41"/>
      <c r="V10" s="41"/>
      <c r="W10" s="41"/>
      <c r="X10" s="41"/>
      <c r="Y10" s="41"/>
      <c r="Z10" s="41"/>
      <c r="AA10" s="41"/>
      <c r="AB10" s="41"/>
      <c r="AC10" s="41"/>
      <c r="AD10" s="41"/>
      <c r="AE10" s="41"/>
    </row>
    <row r="11" s="2" customFormat="1" ht="12" customHeight="1">
      <c r="A11" s="41"/>
      <c r="B11" s="47"/>
      <c r="C11" s="41"/>
      <c r="D11" s="147" t="s">
        <v>18</v>
      </c>
      <c r="E11" s="41"/>
      <c r="F11" s="136" t="s">
        <v>19</v>
      </c>
      <c r="G11" s="41"/>
      <c r="H11" s="41"/>
      <c r="I11" s="152" t="s">
        <v>20</v>
      </c>
      <c r="J11" s="136" t="s">
        <v>19</v>
      </c>
      <c r="K11" s="41"/>
      <c r="L11" s="150"/>
      <c r="S11" s="41"/>
      <c r="T11" s="41"/>
      <c r="U11" s="41"/>
      <c r="V11" s="41"/>
      <c r="W11" s="41"/>
      <c r="X11" s="41"/>
      <c r="Y11" s="41"/>
      <c r="Z11" s="41"/>
      <c r="AA11" s="41"/>
      <c r="AB11" s="41"/>
      <c r="AC11" s="41"/>
      <c r="AD11" s="41"/>
      <c r="AE11" s="41"/>
    </row>
    <row r="12" s="2" customFormat="1" ht="12" customHeight="1">
      <c r="A12" s="41"/>
      <c r="B12" s="47"/>
      <c r="C12" s="41"/>
      <c r="D12" s="147" t="s">
        <v>21</v>
      </c>
      <c r="E12" s="41"/>
      <c r="F12" s="136" t="s">
        <v>22</v>
      </c>
      <c r="G12" s="41"/>
      <c r="H12" s="41"/>
      <c r="I12" s="152" t="s">
        <v>23</v>
      </c>
      <c r="J12" s="153" t="str">
        <f>'Rekapitulace stavby'!AN8</f>
        <v>30. 7. 2019</v>
      </c>
      <c r="K12" s="41"/>
      <c r="L12" s="150"/>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149"/>
      <c r="J13" s="41"/>
      <c r="K13" s="41"/>
      <c r="L13" s="150"/>
      <c r="S13" s="41"/>
      <c r="T13" s="41"/>
      <c r="U13" s="41"/>
      <c r="V13" s="41"/>
      <c r="W13" s="41"/>
      <c r="X13" s="41"/>
      <c r="Y13" s="41"/>
      <c r="Z13" s="41"/>
      <c r="AA13" s="41"/>
      <c r="AB13" s="41"/>
      <c r="AC13" s="41"/>
      <c r="AD13" s="41"/>
      <c r="AE13" s="41"/>
    </row>
    <row r="14" s="2" customFormat="1" ht="12" customHeight="1">
      <c r="A14" s="41"/>
      <c r="B14" s="47"/>
      <c r="C14" s="41"/>
      <c r="D14" s="147" t="s">
        <v>25</v>
      </c>
      <c r="E14" s="41"/>
      <c r="F14" s="41"/>
      <c r="G14" s="41"/>
      <c r="H14" s="41"/>
      <c r="I14" s="152" t="s">
        <v>26</v>
      </c>
      <c r="J14" s="136" t="s">
        <v>27</v>
      </c>
      <c r="K14" s="41"/>
      <c r="L14" s="150"/>
      <c r="S14" s="41"/>
      <c r="T14" s="41"/>
      <c r="U14" s="41"/>
      <c r="V14" s="41"/>
      <c r="W14" s="41"/>
      <c r="X14" s="41"/>
      <c r="Y14" s="41"/>
      <c r="Z14" s="41"/>
      <c r="AA14" s="41"/>
      <c r="AB14" s="41"/>
      <c r="AC14" s="41"/>
      <c r="AD14" s="41"/>
      <c r="AE14" s="41"/>
    </row>
    <row r="15" s="2" customFormat="1" ht="18" customHeight="1">
      <c r="A15" s="41"/>
      <c r="B15" s="47"/>
      <c r="C15" s="41"/>
      <c r="D15" s="41"/>
      <c r="E15" s="136" t="s">
        <v>28</v>
      </c>
      <c r="F15" s="41"/>
      <c r="G15" s="41"/>
      <c r="H15" s="41"/>
      <c r="I15" s="152" t="s">
        <v>29</v>
      </c>
      <c r="J15" s="136" t="s">
        <v>30</v>
      </c>
      <c r="K15" s="41"/>
      <c r="L15" s="150"/>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149"/>
      <c r="J16" s="41"/>
      <c r="K16" s="41"/>
      <c r="L16" s="150"/>
      <c r="S16" s="41"/>
      <c r="T16" s="41"/>
      <c r="U16" s="41"/>
      <c r="V16" s="41"/>
      <c r="W16" s="41"/>
      <c r="X16" s="41"/>
      <c r="Y16" s="41"/>
      <c r="Z16" s="41"/>
      <c r="AA16" s="41"/>
      <c r="AB16" s="41"/>
      <c r="AC16" s="41"/>
      <c r="AD16" s="41"/>
      <c r="AE16" s="41"/>
    </row>
    <row r="17" s="2" customFormat="1" ht="12" customHeight="1">
      <c r="A17" s="41"/>
      <c r="B17" s="47"/>
      <c r="C17" s="41"/>
      <c r="D17" s="147" t="s">
        <v>31</v>
      </c>
      <c r="E17" s="41"/>
      <c r="F17" s="41"/>
      <c r="G17" s="41"/>
      <c r="H17" s="41"/>
      <c r="I17" s="152" t="s">
        <v>26</v>
      </c>
      <c r="J17" s="36" t="str">
        <f>'Rekapitulace stavby'!AN13</f>
        <v>Vyplň údaj</v>
      </c>
      <c r="K17" s="41"/>
      <c r="L17" s="150"/>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52" t="s">
        <v>29</v>
      </c>
      <c r="J18" s="36" t="str">
        <f>'Rekapitulace stavby'!AN14</f>
        <v>Vyplň údaj</v>
      </c>
      <c r="K18" s="41"/>
      <c r="L18" s="150"/>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149"/>
      <c r="J19" s="41"/>
      <c r="K19" s="41"/>
      <c r="L19" s="150"/>
      <c r="S19" s="41"/>
      <c r="T19" s="41"/>
      <c r="U19" s="41"/>
      <c r="V19" s="41"/>
      <c r="W19" s="41"/>
      <c r="X19" s="41"/>
      <c r="Y19" s="41"/>
      <c r="Z19" s="41"/>
      <c r="AA19" s="41"/>
      <c r="AB19" s="41"/>
      <c r="AC19" s="41"/>
      <c r="AD19" s="41"/>
      <c r="AE19" s="41"/>
    </row>
    <row r="20" s="2" customFormat="1" ht="12" customHeight="1">
      <c r="A20" s="41"/>
      <c r="B20" s="47"/>
      <c r="C20" s="41"/>
      <c r="D20" s="147" t="s">
        <v>33</v>
      </c>
      <c r="E20" s="41"/>
      <c r="F20" s="41"/>
      <c r="G20" s="41"/>
      <c r="H20" s="41"/>
      <c r="I20" s="152" t="s">
        <v>26</v>
      </c>
      <c r="J20" s="136" t="s">
        <v>34</v>
      </c>
      <c r="K20" s="41"/>
      <c r="L20" s="150"/>
      <c r="S20" s="41"/>
      <c r="T20" s="41"/>
      <c r="U20" s="41"/>
      <c r="V20" s="41"/>
      <c r="W20" s="41"/>
      <c r="X20" s="41"/>
      <c r="Y20" s="41"/>
      <c r="Z20" s="41"/>
      <c r="AA20" s="41"/>
      <c r="AB20" s="41"/>
      <c r="AC20" s="41"/>
      <c r="AD20" s="41"/>
      <c r="AE20" s="41"/>
    </row>
    <row r="21" s="2" customFormat="1" ht="18" customHeight="1">
      <c r="A21" s="41"/>
      <c r="B21" s="47"/>
      <c r="C21" s="41"/>
      <c r="D21" s="41"/>
      <c r="E21" s="136" t="s">
        <v>35</v>
      </c>
      <c r="F21" s="41"/>
      <c r="G21" s="41"/>
      <c r="H21" s="41"/>
      <c r="I21" s="152" t="s">
        <v>29</v>
      </c>
      <c r="J21" s="136" t="s">
        <v>36</v>
      </c>
      <c r="K21" s="41"/>
      <c r="L21" s="150"/>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149"/>
      <c r="J22" s="41"/>
      <c r="K22" s="41"/>
      <c r="L22" s="150"/>
      <c r="S22" s="41"/>
      <c r="T22" s="41"/>
      <c r="U22" s="41"/>
      <c r="V22" s="41"/>
      <c r="W22" s="41"/>
      <c r="X22" s="41"/>
      <c r="Y22" s="41"/>
      <c r="Z22" s="41"/>
      <c r="AA22" s="41"/>
      <c r="AB22" s="41"/>
      <c r="AC22" s="41"/>
      <c r="AD22" s="41"/>
      <c r="AE22" s="41"/>
    </row>
    <row r="23" s="2" customFormat="1" ht="12" customHeight="1">
      <c r="A23" s="41"/>
      <c r="B23" s="47"/>
      <c r="C23" s="41"/>
      <c r="D23" s="147" t="s">
        <v>38</v>
      </c>
      <c r="E23" s="41"/>
      <c r="F23" s="41"/>
      <c r="G23" s="41"/>
      <c r="H23" s="41"/>
      <c r="I23" s="152" t="s">
        <v>26</v>
      </c>
      <c r="J23" s="136" t="str">
        <f>IF('Rekapitulace stavby'!AN19="","",'Rekapitulace stavby'!AN19)</f>
        <v/>
      </c>
      <c r="K23" s="41"/>
      <c r="L23" s="150"/>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 xml:space="preserve"> </v>
      </c>
      <c r="F24" s="41"/>
      <c r="G24" s="41"/>
      <c r="H24" s="41"/>
      <c r="I24" s="152" t="s">
        <v>29</v>
      </c>
      <c r="J24" s="136" t="str">
        <f>IF('Rekapitulace stavby'!AN20="","",'Rekapitulace stavby'!AN20)</f>
        <v/>
      </c>
      <c r="K24" s="41"/>
      <c r="L24" s="150"/>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149"/>
      <c r="J25" s="41"/>
      <c r="K25" s="41"/>
      <c r="L25" s="150"/>
      <c r="S25" s="41"/>
      <c r="T25" s="41"/>
      <c r="U25" s="41"/>
      <c r="V25" s="41"/>
      <c r="W25" s="41"/>
      <c r="X25" s="41"/>
      <c r="Y25" s="41"/>
      <c r="Z25" s="41"/>
      <c r="AA25" s="41"/>
      <c r="AB25" s="41"/>
      <c r="AC25" s="41"/>
      <c r="AD25" s="41"/>
      <c r="AE25" s="41"/>
    </row>
    <row r="26" s="2" customFormat="1" ht="12" customHeight="1">
      <c r="A26" s="41"/>
      <c r="B26" s="47"/>
      <c r="C26" s="41"/>
      <c r="D26" s="147" t="s">
        <v>40</v>
      </c>
      <c r="E26" s="41"/>
      <c r="F26" s="41"/>
      <c r="G26" s="41"/>
      <c r="H26" s="41"/>
      <c r="I26" s="149"/>
      <c r="J26" s="41"/>
      <c r="K26" s="41"/>
      <c r="L26" s="150"/>
      <c r="S26" s="41"/>
      <c r="T26" s="41"/>
      <c r="U26" s="41"/>
      <c r="V26" s="41"/>
      <c r="W26" s="41"/>
      <c r="X26" s="41"/>
      <c r="Y26" s="41"/>
      <c r="Z26" s="41"/>
      <c r="AA26" s="41"/>
      <c r="AB26" s="41"/>
      <c r="AC26" s="41"/>
      <c r="AD26" s="41"/>
      <c r="AE26" s="41"/>
    </row>
    <row r="27" s="8" customFormat="1" ht="16.5" customHeight="1">
      <c r="A27" s="154"/>
      <c r="B27" s="155"/>
      <c r="C27" s="154"/>
      <c r="D27" s="154"/>
      <c r="E27" s="156" t="s">
        <v>19</v>
      </c>
      <c r="F27" s="156"/>
      <c r="G27" s="156"/>
      <c r="H27" s="156"/>
      <c r="I27" s="157"/>
      <c r="J27" s="154"/>
      <c r="K27" s="154"/>
      <c r="L27" s="158"/>
      <c r="S27" s="154"/>
      <c r="T27" s="154"/>
      <c r="U27" s="154"/>
      <c r="V27" s="154"/>
      <c r="W27" s="154"/>
      <c r="X27" s="154"/>
      <c r="Y27" s="154"/>
      <c r="Z27" s="154"/>
      <c r="AA27" s="154"/>
      <c r="AB27" s="154"/>
      <c r="AC27" s="154"/>
      <c r="AD27" s="154"/>
      <c r="AE27" s="154"/>
    </row>
    <row r="28" s="2" customFormat="1" ht="6.96" customHeight="1">
      <c r="A28" s="41"/>
      <c r="B28" s="47"/>
      <c r="C28" s="41"/>
      <c r="D28" s="41"/>
      <c r="E28" s="41"/>
      <c r="F28" s="41"/>
      <c r="G28" s="41"/>
      <c r="H28" s="41"/>
      <c r="I28" s="149"/>
      <c r="J28" s="41"/>
      <c r="K28" s="41"/>
      <c r="L28" s="150"/>
      <c r="S28" s="41"/>
      <c r="T28" s="41"/>
      <c r="U28" s="41"/>
      <c r="V28" s="41"/>
      <c r="W28" s="41"/>
      <c r="X28" s="41"/>
      <c r="Y28" s="41"/>
      <c r="Z28" s="41"/>
      <c r="AA28" s="41"/>
      <c r="AB28" s="41"/>
      <c r="AC28" s="41"/>
      <c r="AD28" s="41"/>
      <c r="AE28" s="41"/>
    </row>
    <row r="29" s="2" customFormat="1" ht="6.96" customHeight="1">
      <c r="A29" s="41"/>
      <c r="B29" s="47"/>
      <c r="C29" s="41"/>
      <c r="D29" s="159"/>
      <c r="E29" s="159"/>
      <c r="F29" s="159"/>
      <c r="G29" s="159"/>
      <c r="H29" s="159"/>
      <c r="I29" s="160"/>
      <c r="J29" s="159"/>
      <c r="K29" s="159"/>
      <c r="L29" s="150"/>
      <c r="S29" s="41"/>
      <c r="T29" s="41"/>
      <c r="U29" s="41"/>
      <c r="V29" s="41"/>
      <c r="W29" s="41"/>
      <c r="X29" s="41"/>
      <c r="Y29" s="41"/>
      <c r="Z29" s="41"/>
      <c r="AA29" s="41"/>
      <c r="AB29" s="41"/>
      <c r="AC29" s="41"/>
      <c r="AD29" s="41"/>
      <c r="AE29" s="41"/>
    </row>
    <row r="30" s="2" customFormat="1" ht="25.44" customHeight="1">
      <c r="A30" s="41"/>
      <c r="B30" s="47"/>
      <c r="C30" s="41"/>
      <c r="D30" s="161" t="s">
        <v>42</v>
      </c>
      <c r="E30" s="41"/>
      <c r="F30" s="41"/>
      <c r="G30" s="41"/>
      <c r="H30" s="41"/>
      <c r="I30" s="149"/>
      <c r="J30" s="162">
        <f>ROUND(J82, 2)</f>
        <v>0</v>
      </c>
      <c r="K30" s="41"/>
      <c r="L30" s="150"/>
      <c r="S30" s="41"/>
      <c r="T30" s="41"/>
      <c r="U30" s="41"/>
      <c r="V30" s="41"/>
      <c r="W30" s="41"/>
      <c r="X30" s="41"/>
      <c r="Y30" s="41"/>
      <c r="Z30" s="41"/>
      <c r="AA30" s="41"/>
      <c r="AB30" s="41"/>
      <c r="AC30" s="41"/>
      <c r="AD30" s="41"/>
      <c r="AE30" s="41"/>
    </row>
    <row r="31" s="2" customFormat="1" ht="6.96" customHeight="1">
      <c r="A31" s="41"/>
      <c r="B31" s="47"/>
      <c r="C31" s="41"/>
      <c r="D31" s="159"/>
      <c r="E31" s="159"/>
      <c r="F31" s="159"/>
      <c r="G31" s="159"/>
      <c r="H31" s="159"/>
      <c r="I31" s="160"/>
      <c r="J31" s="159"/>
      <c r="K31" s="159"/>
      <c r="L31" s="150"/>
      <c r="S31" s="41"/>
      <c r="T31" s="41"/>
      <c r="U31" s="41"/>
      <c r="V31" s="41"/>
      <c r="W31" s="41"/>
      <c r="X31" s="41"/>
      <c r="Y31" s="41"/>
      <c r="Z31" s="41"/>
      <c r="AA31" s="41"/>
      <c r="AB31" s="41"/>
      <c r="AC31" s="41"/>
      <c r="AD31" s="41"/>
      <c r="AE31" s="41"/>
    </row>
    <row r="32" s="2" customFormat="1" ht="14.4" customHeight="1">
      <c r="A32" s="41"/>
      <c r="B32" s="47"/>
      <c r="C32" s="41"/>
      <c r="D32" s="41"/>
      <c r="E32" s="41"/>
      <c r="F32" s="163" t="s">
        <v>44</v>
      </c>
      <c r="G32" s="41"/>
      <c r="H32" s="41"/>
      <c r="I32" s="164" t="s">
        <v>43</v>
      </c>
      <c r="J32" s="163" t="s">
        <v>45</v>
      </c>
      <c r="K32" s="41"/>
      <c r="L32" s="150"/>
      <c r="S32" s="41"/>
      <c r="T32" s="41"/>
      <c r="U32" s="41"/>
      <c r="V32" s="41"/>
      <c r="W32" s="41"/>
      <c r="X32" s="41"/>
      <c r="Y32" s="41"/>
      <c r="Z32" s="41"/>
      <c r="AA32" s="41"/>
      <c r="AB32" s="41"/>
      <c r="AC32" s="41"/>
      <c r="AD32" s="41"/>
      <c r="AE32" s="41"/>
    </row>
    <row r="33" s="2" customFormat="1" ht="14.4" customHeight="1">
      <c r="A33" s="41"/>
      <c r="B33" s="47"/>
      <c r="C33" s="41"/>
      <c r="D33" s="165" t="s">
        <v>46</v>
      </c>
      <c r="E33" s="147" t="s">
        <v>47</v>
      </c>
      <c r="F33" s="166">
        <f>ROUND((SUM(BE82:BE100)),  2)</f>
        <v>0</v>
      </c>
      <c r="G33" s="41"/>
      <c r="H33" s="41"/>
      <c r="I33" s="167">
        <v>0.20999999999999999</v>
      </c>
      <c r="J33" s="166">
        <f>ROUND(((SUM(BE82:BE100))*I33),  2)</f>
        <v>0</v>
      </c>
      <c r="K33" s="41"/>
      <c r="L33" s="150"/>
      <c r="S33" s="41"/>
      <c r="T33" s="41"/>
      <c r="U33" s="41"/>
      <c r="V33" s="41"/>
      <c r="W33" s="41"/>
      <c r="X33" s="41"/>
      <c r="Y33" s="41"/>
      <c r="Z33" s="41"/>
      <c r="AA33" s="41"/>
      <c r="AB33" s="41"/>
      <c r="AC33" s="41"/>
      <c r="AD33" s="41"/>
      <c r="AE33" s="41"/>
    </row>
    <row r="34" s="2" customFormat="1" ht="14.4" customHeight="1">
      <c r="A34" s="41"/>
      <c r="B34" s="47"/>
      <c r="C34" s="41"/>
      <c r="D34" s="41"/>
      <c r="E34" s="147" t="s">
        <v>48</v>
      </c>
      <c r="F34" s="166">
        <f>ROUND((SUM(BF82:BF100)),  2)</f>
        <v>0</v>
      </c>
      <c r="G34" s="41"/>
      <c r="H34" s="41"/>
      <c r="I34" s="167">
        <v>0.14999999999999999</v>
      </c>
      <c r="J34" s="166">
        <f>ROUND(((SUM(BF82:BF100))*I34),  2)</f>
        <v>0</v>
      </c>
      <c r="K34" s="41"/>
      <c r="L34" s="150"/>
      <c r="S34" s="41"/>
      <c r="T34" s="41"/>
      <c r="U34" s="41"/>
      <c r="V34" s="41"/>
      <c r="W34" s="41"/>
      <c r="X34" s="41"/>
      <c r="Y34" s="41"/>
      <c r="Z34" s="41"/>
      <c r="AA34" s="41"/>
      <c r="AB34" s="41"/>
      <c r="AC34" s="41"/>
      <c r="AD34" s="41"/>
      <c r="AE34" s="41"/>
    </row>
    <row r="35" hidden="1" s="2" customFormat="1" ht="14.4" customHeight="1">
      <c r="A35" s="41"/>
      <c r="B35" s="47"/>
      <c r="C35" s="41"/>
      <c r="D35" s="41"/>
      <c r="E35" s="147" t="s">
        <v>49</v>
      </c>
      <c r="F35" s="166">
        <f>ROUND((SUM(BG82:BG100)),  2)</f>
        <v>0</v>
      </c>
      <c r="G35" s="41"/>
      <c r="H35" s="41"/>
      <c r="I35" s="167">
        <v>0.20999999999999999</v>
      </c>
      <c r="J35" s="166">
        <f>0</f>
        <v>0</v>
      </c>
      <c r="K35" s="41"/>
      <c r="L35" s="150"/>
      <c r="S35" s="41"/>
      <c r="T35" s="41"/>
      <c r="U35" s="41"/>
      <c r="V35" s="41"/>
      <c r="W35" s="41"/>
      <c r="X35" s="41"/>
      <c r="Y35" s="41"/>
      <c r="Z35" s="41"/>
      <c r="AA35" s="41"/>
      <c r="AB35" s="41"/>
      <c r="AC35" s="41"/>
      <c r="AD35" s="41"/>
      <c r="AE35" s="41"/>
    </row>
    <row r="36" hidden="1" s="2" customFormat="1" ht="14.4" customHeight="1">
      <c r="A36" s="41"/>
      <c r="B36" s="47"/>
      <c r="C36" s="41"/>
      <c r="D36" s="41"/>
      <c r="E36" s="147" t="s">
        <v>50</v>
      </c>
      <c r="F36" s="166">
        <f>ROUND((SUM(BH82:BH100)),  2)</f>
        <v>0</v>
      </c>
      <c r="G36" s="41"/>
      <c r="H36" s="41"/>
      <c r="I36" s="167">
        <v>0.14999999999999999</v>
      </c>
      <c r="J36" s="166">
        <f>0</f>
        <v>0</v>
      </c>
      <c r="K36" s="41"/>
      <c r="L36" s="150"/>
      <c r="S36" s="41"/>
      <c r="T36" s="41"/>
      <c r="U36" s="41"/>
      <c r="V36" s="41"/>
      <c r="W36" s="41"/>
      <c r="X36" s="41"/>
      <c r="Y36" s="41"/>
      <c r="Z36" s="41"/>
      <c r="AA36" s="41"/>
      <c r="AB36" s="41"/>
      <c r="AC36" s="41"/>
      <c r="AD36" s="41"/>
      <c r="AE36" s="41"/>
    </row>
    <row r="37" hidden="1" s="2" customFormat="1" ht="14.4" customHeight="1">
      <c r="A37" s="41"/>
      <c r="B37" s="47"/>
      <c r="C37" s="41"/>
      <c r="D37" s="41"/>
      <c r="E37" s="147" t="s">
        <v>51</v>
      </c>
      <c r="F37" s="166">
        <f>ROUND((SUM(BI82:BI100)),  2)</f>
        <v>0</v>
      </c>
      <c r="G37" s="41"/>
      <c r="H37" s="41"/>
      <c r="I37" s="167">
        <v>0</v>
      </c>
      <c r="J37" s="166">
        <f>0</f>
        <v>0</v>
      </c>
      <c r="K37" s="41"/>
      <c r="L37" s="150"/>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149"/>
      <c r="J38" s="41"/>
      <c r="K38" s="41"/>
      <c r="L38" s="150"/>
      <c r="S38" s="41"/>
      <c r="T38" s="41"/>
      <c r="U38" s="41"/>
      <c r="V38" s="41"/>
      <c r="W38" s="41"/>
      <c r="X38" s="41"/>
      <c r="Y38" s="41"/>
      <c r="Z38" s="41"/>
      <c r="AA38" s="41"/>
      <c r="AB38" s="41"/>
      <c r="AC38" s="41"/>
      <c r="AD38" s="41"/>
      <c r="AE38" s="41"/>
    </row>
    <row r="39" s="2" customFormat="1" ht="25.44" customHeight="1">
      <c r="A39" s="41"/>
      <c r="B39" s="47"/>
      <c r="C39" s="168"/>
      <c r="D39" s="169" t="s">
        <v>52</v>
      </c>
      <c r="E39" s="170"/>
      <c r="F39" s="170"/>
      <c r="G39" s="171" t="s">
        <v>53</v>
      </c>
      <c r="H39" s="172" t="s">
        <v>54</v>
      </c>
      <c r="I39" s="173"/>
      <c r="J39" s="174">
        <f>SUM(J30:J37)</f>
        <v>0</v>
      </c>
      <c r="K39" s="175"/>
      <c r="L39" s="150"/>
      <c r="S39" s="41"/>
      <c r="T39" s="41"/>
      <c r="U39" s="41"/>
      <c r="V39" s="41"/>
      <c r="W39" s="41"/>
      <c r="X39" s="41"/>
      <c r="Y39" s="41"/>
      <c r="Z39" s="41"/>
      <c r="AA39" s="41"/>
      <c r="AB39" s="41"/>
      <c r="AC39" s="41"/>
      <c r="AD39" s="41"/>
      <c r="AE39" s="41"/>
    </row>
    <row r="40" s="2" customFormat="1" ht="14.4" customHeight="1">
      <c r="A40" s="41"/>
      <c r="B40" s="176"/>
      <c r="C40" s="177"/>
      <c r="D40" s="177"/>
      <c r="E40" s="177"/>
      <c r="F40" s="177"/>
      <c r="G40" s="177"/>
      <c r="H40" s="177"/>
      <c r="I40" s="178"/>
      <c r="J40" s="177"/>
      <c r="K40" s="177"/>
      <c r="L40" s="150"/>
      <c r="S40" s="41"/>
      <c r="T40" s="41"/>
      <c r="U40" s="41"/>
      <c r="V40" s="41"/>
      <c r="W40" s="41"/>
      <c r="X40" s="41"/>
      <c r="Y40" s="41"/>
      <c r="Z40" s="41"/>
      <c r="AA40" s="41"/>
      <c r="AB40" s="41"/>
      <c r="AC40" s="41"/>
      <c r="AD40" s="41"/>
      <c r="AE40" s="41"/>
    </row>
    <row r="44" s="2" customFormat="1" ht="6.96" customHeight="1">
      <c r="A44" s="41"/>
      <c r="B44" s="179"/>
      <c r="C44" s="180"/>
      <c r="D44" s="180"/>
      <c r="E44" s="180"/>
      <c r="F44" s="180"/>
      <c r="G44" s="180"/>
      <c r="H44" s="180"/>
      <c r="I44" s="181"/>
      <c r="J44" s="180"/>
      <c r="K44" s="180"/>
      <c r="L44" s="150"/>
      <c r="S44" s="41"/>
      <c r="T44" s="41"/>
      <c r="U44" s="41"/>
      <c r="V44" s="41"/>
      <c r="W44" s="41"/>
      <c r="X44" s="41"/>
      <c r="Y44" s="41"/>
      <c r="Z44" s="41"/>
      <c r="AA44" s="41"/>
      <c r="AB44" s="41"/>
      <c r="AC44" s="41"/>
      <c r="AD44" s="41"/>
      <c r="AE44" s="41"/>
    </row>
    <row r="45" s="2" customFormat="1" ht="24.96" customHeight="1">
      <c r="A45" s="41"/>
      <c r="B45" s="42"/>
      <c r="C45" s="26" t="s">
        <v>116</v>
      </c>
      <c r="D45" s="43"/>
      <c r="E45" s="43"/>
      <c r="F45" s="43"/>
      <c r="G45" s="43"/>
      <c r="H45" s="43"/>
      <c r="I45" s="149"/>
      <c r="J45" s="43"/>
      <c r="K45" s="43"/>
      <c r="L45" s="150"/>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149"/>
      <c r="J46" s="43"/>
      <c r="K46" s="43"/>
      <c r="L46" s="150"/>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149"/>
      <c r="J47" s="43"/>
      <c r="K47" s="43"/>
      <c r="L47" s="150"/>
      <c r="S47" s="41"/>
      <c r="T47" s="41"/>
      <c r="U47" s="41"/>
      <c r="V47" s="41"/>
      <c r="W47" s="41"/>
      <c r="X47" s="41"/>
      <c r="Y47" s="41"/>
      <c r="Z47" s="41"/>
      <c r="AA47" s="41"/>
      <c r="AB47" s="41"/>
      <c r="AC47" s="41"/>
      <c r="AD47" s="41"/>
      <c r="AE47" s="41"/>
    </row>
    <row r="48" s="2" customFormat="1" ht="16.5" customHeight="1">
      <c r="A48" s="41"/>
      <c r="B48" s="42"/>
      <c r="C48" s="43"/>
      <c r="D48" s="43"/>
      <c r="E48" s="182" t="str">
        <f>E7</f>
        <v>ZŠ K.H.Máchy v Doksech stavební úpravy sociálních zařízení</v>
      </c>
      <c r="F48" s="35"/>
      <c r="G48" s="35"/>
      <c r="H48" s="35"/>
      <c r="I48" s="149"/>
      <c r="J48" s="43"/>
      <c r="K48" s="43"/>
      <c r="L48" s="150"/>
      <c r="S48" s="41"/>
      <c r="T48" s="41"/>
      <c r="U48" s="41"/>
      <c r="V48" s="41"/>
      <c r="W48" s="41"/>
      <c r="X48" s="41"/>
      <c r="Y48" s="41"/>
      <c r="Z48" s="41"/>
      <c r="AA48" s="41"/>
      <c r="AB48" s="41"/>
      <c r="AC48" s="41"/>
      <c r="AD48" s="41"/>
      <c r="AE48" s="41"/>
    </row>
    <row r="49" s="2" customFormat="1" ht="12" customHeight="1">
      <c r="A49" s="41"/>
      <c r="B49" s="42"/>
      <c r="C49" s="35" t="s">
        <v>112</v>
      </c>
      <c r="D49" s="43"/>
      <c r="E49" s="43"/>
      <c r="F49" s="43"/>
      <c r="G49" s="43"/>
      <c r="H49" s="43"/>
      <c r="I49" s="149"/>
      <c r="J49" s="43"/>
      <c r="K49" s="43"/>
      <c r="L49" s="150"/>
      <c r="S49" s="41"/>
      <c r="T49" s="41"/>
      <c r="U49" s="41"/>
      <c r="V49" s="41"/>
      <c r="W49" s="41"/>
      <c r="X49" s="41"/>
      <c r="Y49" s="41"/>
      <c r="Z49" s="41"/>
      <c r="AA49" s="41"/>
      <c r="AB49" s="41"/>
      <c r="AC49" s="41"/>
      <c r="AD49" s="41"/>
      <c r="AE49" s="41"/>
    </row>
    <row r="50" s="2" customFormat="1" ht="16.5" customHeight="1">
      <c r="A50" s="41"/>
      <c r="B50" s="42"/>
      <c r="C50" s="43"/>
      <c r="D50" s="43"/>
      <c r="E50" s="72" t="str">
        <f>E9</f>
        <v>VON - Vedlejší a ostatní náklady</v>
      </c>
      <c r="F50" s="43"/>
      <c r="G50" s="43"/>
      <c r="H50" s="43"/>
      <c r="I50" s="149"/>
      <c r="J50" s="43"/>
      <c r="K50" s="43"/>
      <c r="L50" s="150"/>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149"/>
      <c r="J51" s="43"/>
      <c r="K51" s="43"/>
      <c r="L51" s="150"/>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Doksy</v>
      </c>
      <c r="G52" s="43"/>
      <c r="H52" s="43"/>
      <c r="I52" s="152" t="s">
        <v>23</v>
      </c>
      <c r="J52" s="75" t="str">
        <f>IF(J12="","",J12)</f>
        <v>30. 7. 2019</v>
      </c>
      <c r="K52" s="43"/>
      <c r="L52" s="150"/>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149"/>
      <c r="J53" s="43"/>
      <c r="K53" s="43"/>
      <c r="L53" s="150"/>
      <c r="S53" s="41"/>
      <c r="T53" s="41"/>
      <c r="U53" s="41"/>
      <c r="V53" s="41"/>
      <c r="W53" s="41"/>
      <c r="X53" s="41"/>
      <c r="Y53" s="41"/>
      <c r="Z53" s="41"/>
      <c r="AA53" s="41"/>
      <c r="AB53" s="41"/>
      <c r="AC53" s="41"/>
      <c r="AD53" s="41"/>
      <c r="AE53" s="41"/>
    </row>
    <row r="54" s="2" customFormat="1" ht="58.2" customHeight="1">
      <c r="A54" s="41"/>
      <c r="B54" s="42"/>
      <c r="C54" s="35" t="s">
        <v>25</v>
      </c>
      <c r="D54" s="43"/>
      <c r="E54" s="43"/>
      <c r="F54" s="30" t="str">
        <f>E15</f>
        <v>Město Doksy náměstí Republiky 193 472 01 Doksy</v>
      </c>
      <c r="G54" s="43"/>
      <c r="H54" s="43"/>
      <c r="I54" s="152" t="s">
        <v>33</v>
      </c>
      <c r="J54" s="39" t="str">
        <f>E21</f>
        <v>BKN,spol.s r.o.Vladislavova 29/I,566 01Vysoké Mýto</v>
      </c>
      <c r="K54" s="43"/>
      <c r="L54" s="150"/>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152" t="s">
        <v>38</v>
      </c>
      <c r="J55" s="39" t="str">
        <f>E24</f>
        <v xml:space="preserve"> </v>
      </c>
      <c r="K55" s="43"/>
      <c r="L55" s="150"/>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149"/>
      <c r="J56" s="43"/>
      <c r="K56" s="43"/>
      <c r="L56" s="150"/>
      <c r="S56" s="41"/>
      <c r="T56" s="41"/>
      <c r="U56" s="41"/>
      <c r="V56" s="41"/>
      <c r="W56" s="41"/>
      <c r="X56" s="41"/>
      <c r="Y56" s="41"/>
      <c r="Z56" s="41"/>
      <c r="AA56" s="41"/>
      <c r="AB56" s="41"/>
      <c r="AC56" s="41"/>
      <c r="AD56" s="41"/>
      <c r="AE56" s="41"/>
    </row>
    <row r="57" s="2" customFormat="1" ht="29.28" customHeight="1">
      <c r="A57" s="41"/>
      <c r="B57" s="42"/>
      <c r="C57" s="183" t="s">
        <v>117</v>
      </c>
      <c r="D57" s="184"/>
      <c r="E57" s="184"/>
      <c r="F57" s="184"/>
      <c r="G57" s="184"/>
      <c r="H57" s="184"/>
      <c r="I57" s="185"/>
      <c r="J57" s="186" t="s">
        <v>118</v>
      </c>
      <c r="K57" s="184"/>
      <c r="L57" s="150"/>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149"/>
      <c r="J58" s="43"/>
      <c r="K58" s="43"/>
      <c r="L58" s="150"/>
      <c r="S58" s="41"/>
      <c r="T58" s="41"/>
      <c r="U58" s="41"/>
      <c r="V58" s="41"/>
      <c r="W58" s="41"/>
      <c r="X58" s="41"/>
      <c r="Y58" s="41"/>
      <c r="Z58" s="41"/>
      <c r="AA58" s="41"/>
      <c r="AB58" s="41"/>
      <c r="AC58" s="41"/>
      <c r="AD58" s="41"/>
      <c r="AE58" s="41"/>
    </row>
    <row r="59" s="2" customFormat="1" ht="22.8" customHeight="1">
      <c r="A59" s="41"/>
      <c r="B59" s="42"/>
      <c r="C59" s="187" t="s">
        <v>74</v>
      </c>
      <c r="D59" s="43"/>
      <c r="E59" s="43"/>
      <c r="F59" s="43"/>
      <c r="G59" s="43"/>
      <c r="H59" s="43"/>
      <c r="I59" s="149"/>
      <c r="J59" s="105">
        <f>J82</f>
        <v>0</v>
      </c>
      <c r="K59" s="43"/>
      <c r="L59" s="150"/>
      <c r="S59" s="41"/>
      <c r="T59" s="41"/>
      <c r="U59" s="41"/>
      <c r="V59" s="41"/>
      <c r="W59" s="41"/>
      <c r="X59" s="41"/>
      <c r="Y59" s="41"/>
      <c r="Z59" s="41"/>
      <c r="AA59" s="41"/>
      <c r="AB59" s="41"/>
      <c r="AC59" s="41"/>
      <c r="AD59" s="41"/>
      <c r="AE59" s="41"/>
      <c r="AU59" s="20" t="s">
        <v>119</v>
      </c>
    </row>
    <row r="60" s="9" customFormat="1" ht="24.96" customHeight="1">
      <c r="A60" s="9"/>
      <c r="B60" s="188"/>
      <c r="C60" s="189"/>
      <c r="D60" s="190" t="s">
        <v>2477</v>
      </c>
      <c r="E60" s="191"/>
      <c r="F60" s="191"/>
      <c r="G60" s="191"/>
      <c r="H60" s="191"/>
      <c r="I60" s="192"/>
      <c r="J60" s="193">
        <f>J83</f>
        <v>0</v>
      </c>
      <c r="K60" s="189"/>
      <c r="L60" s="194"/>
      <c r="S60" s="9"/>
      <c r="T60" s="9"/>
      <c r="U60" s="9"/>
      <c r="V60" s="9"/>
      <c r="W60" s="9"/>
      <c r="X60" s="9"/>
      <c r="Y60" s="9"/>
      <c r="Z60" s="9"/>
      <c r="AA60" s="9"/>
      <c r="AB60" s="9"/>
      <c r="AC60" s="9"/>
      <c r="AD60" s="9"/>
      <c r="AE60" s="9"/>
    </row>
    <row r="61" s="10" customFormat="1" ht="19.92" customHeight="1">
      <c r="A61" s="10"/>
      <c r="B61" s="195"/>
      <c r="C61" s="128"/>
      <c r="D61" s="196" t="s">
        <v>2478</v>
      </c>
      <c r="E61" s="197"/>
      <c r="F61" s="197"/>
      <c r="G61" s="197"/>
      <c r="H61" s="197"/>
      <c r="I61" s="198"/>
      <c r="J61" s="199">
        <f>J84</f>
        <v>0</v>
      </c>
      <c r="K61" s="128"/>
      <c r="L61" s="200"/>
      <c r="S61" s="10"/>
      <c r="T61" s="10"/>
      <c r="U61" s="10"/>
      <c r="V61" s="10"/>
      <c r="W61" s="10"/>
      <c r="X61" s="10"/>
      <c r="Y61" s="10"/>
      <c r="Z61" s="10"/>
      <c r="AA61" s="10"/>
      <c r="AB61" s="10"/>
      <c r="AC61" s="10"/>
      <c r="AD61" s="10"/>
      <c r="AE61" s="10"/>
    </row>
    <row r="62" s="10" customFormat="1" ht="19.92" customHeight="1">
      <c r="A62" s="10"/>
      <c r="B62" s="195"/>
      <c r="C62" s="128"/>
      <c r="D62" s="196" t="s">
        <v>2479</v>
      </c>
      <c r="E62" s="197"/>
      <c r="F62" s="197"/>
      <c r="G62" s="197"/>
      <c r="H62" s="197"/>
      <c r="I62" s="198"/>
      <c r="J62" s="199">
        <f>J96</f>
        <v>0</v>
      </c>
      <c r="K62" s="128"/>
      <c r="L62" s="200"/>
      <c r="S62" s="10"/>
      <c r="T62" s="10"/>
      <c r="U62" s="10"/>
      <c r="V62" s="10"/>
      <c r="W62" s="10"/>
      <c r="X62" s="10"/>
      <c r="Y62" s="10"/>
      <c r="Z62" s="10"/>
      <c r="AA62" s="10"/>
      <c r="AB62" s="10"/>
      <c r="AC62" s="10"/>
      <c r="AD62" s="10"/>
      <c r="AE62" s="10"/>
    </row>
    <row r="63" s="2" customFormat="1" ht="21.84" customHeight="1">
      <c r="A63" s="41"/>
      <c r="B63" s="42"/>
      <c r="C63" s="43"/>
      <c r="D63" s="43"/>
      <c r="E63" s="43"/>
      <c r="F63" s="43"/>
      <c r="G63" s="43"/>
      <c r="H63" s="43"/>
      <c r="I63" s="149"/>
      <c r="J63" s="43"/>
      <c r="K63" s="43"/>
      <c r="L63" s="150"/>
      <c r="S63" s="41"/>
      <c r="T63" s="41"/>
      <c r="U63" s="41"/>
      <c r="V63" s="41"/>
      <c r="W63" s="41"/>
      <c r="X63" s="41"/>
      <c r="Y63" s="41"/>
      <c r="Z63" s="41"/>
      <c r="AA63" s="41"/>
      <c r="AB63" s="41"/>
      <c r="AC63" s="41"/>
      <c r="AD63" s="41"/>
      <c r="AE63" s="41"/>
    </row>
    <row r="64" s="2" customFormat="1" ht="6.96" customHeight="1">
      <c r="A64" s="41"/>
      <c r="B64" s="62"/>
      <c r="C64" s="63"/>
      <c r="D64" s="63"/>
      <c r="E64" s="63"/>
      <c r="F64" s="63"/>
      <c r="G64" s="63"/>
      <c r="H64" s="63"/>
      <c r="I64" s="178"/>
      <c r="J64" s="63"/>
      <c r="K64" s="63"/>
      <c r="L64" s="150"/>
      <c r="S64" s="41"/>
      <c r="T64" s="41"/>
      <c r="U64" s="41"/>
      <c r="V64" s="41"/>
      <c r="W64" s="41"/>
      <c r="X64" s="41"/>
      <c r="Y64" s="41"/>
      <c r="Z64" s="41"/>
      <c r="AA64" s="41"/>
      <c r="AB64" s="41"/>
      <c r="AC64" s="41"/>
      <c r="AD64" s="41"/>
      <c r="AE64" s="41"/>
    </row>
    <row r="68" s="2" customFormat="1" ht="6.96" customHeight="1">
      <c r="A68" s="41"/>
      <c r="B68" s="64"/>
      <c r="C68" s="65"/>
      <c r="D68" s="65"/>
      <c r="E68" s="65"/>
      <c r="F68" s="65"/>
      <c r="G68" s="65"/>
      <c r="H68" s="65"/>
      <c r="I68" s="181"/>
      <c r="J68" s="65"/>
      <c r="K68" s="65"/>
      <c r="L68" s="150"/>
      <c r="S68" s="41"/>
      <c r="T68" s="41"/>
      <c r="U68" s="41"/>
      <c r="V68" s="41"/>
      <c r="W68" s="41"/>
      <c r="X68" s="41"/>
      <c r="Y68" s="41"/>
      <c r="Z68" s="41"/>
      <c r="AA68" s="41"/>
      <c r="AB68" s="41"/>
      <c r="AC68" s="41"/>
      <c r="AD68" s="41"/>
      <c r="AE68" s="41"/>
    </row>
    <row r="69" s="2" customFormat="1" ht="24.96" customHeight="1">
      <c r="A69" s="41"/>
      <c r="B69" s="42"/>
      <c r="C69" s="26" t="s">
        <v>136</v>
      </c>
      <c r="D69" s="43"/>
      <c r="E69" s="43"/>
      <c r="F69" s="43"/>
      <c r="G69" s="43"/>
      <c r="H69" s="43"/>
      <c r="I69" s="149"/>
      <c r="J69" s="43"/>
      <c r="K69" s="43"/>
      <c r="L69" s="150"/>
      <c r="S69" s="41"/>
      <c r="T69" s="41"/>
      <c r="U69" s="41"/>
      <c r="V69" s="41"/>
      <c r="W69" s="41"/>
      <c r="X69" s="41"/>
      <c r="Y69" s="41"/>
      <c r="Z69" s="41"/>
      <c r="AA69" s="41"/>
      <c r="AB69" s="41"/>
      <c r="AC69" s="41"/>
      <c r="AD69" s="41"/>
      <c r="AE69" s="41"/>
    </row>
    <row r="70" s="2" customFormat="1" ht="6.96" customHeight="1">
      <c r="A70" s="41"/>
      <c r="B70" s="42"/>
      <c r="C70" s="43"/>
      <c r="D70" s="43"/>
      <c r="E70" s="43"/>
      <c r="F70" s="43"/>
      <c r="G70" s="43"/>
      <c r="H70" s="43"/>
      <c r="I70" s="149"/>
      <c r="J70" s="43"/>
      <c r="K70" s="43"/>
      <c r="L70" s="150"/>
      <c r="S70" s="41"/>
      <c r="T70" s="41"/>
      <c r="U70" s="41"/>
      <c r="V70" s="41"/>
      <c r="W70" s="41"/>
      <c r="X70" s="41"/>
      <c r="Y70" s="41"/>
      <c r="Z70" s="41"/>
      <c r="AA70" s="41"/>
      <c r="AB70" s="41"/>
      <c r="AC70" s="41"/>
      <c r="AD70" s="41"/>
      <c r="AE70" s="41"/>
    </row>
    <row r="71" s="2" customFormat="1" ht="12" customHeight="1">
      <c r="A71" s="41"/>
      <c r="B71" s="42"/>
      <c r="C71" s="35" t="s">
        <v>16</v>
      </c>
      <c r="D71" s="43"/>
      <c r="E71" s="43"/>
      <c r="F71" s="43"/>
      <c r="G71" s="43"/>
      <c r="H71" s="43"/>
      <c r="I71" s="149"/>
      <c r="J71" s="43"/>
      <c r="K71" s="43"/>
      <c r="L71" s="150"/>
      <c r="S71" s="41"/>
      <c r="T71" s="41"/>
      <c r="U71" s="41"/>
      <c r="V71" s="41"/>
      <c r="W71" s="41"/>
      <c r="X71" s="41"/>
      <c r="Y71" s="41"/>
      <c r="Z71" s="41"/>
      <c r="AA71" s="41"/>
      <c r="AB71" s="41"/>
      <c r="AC71" s="41"/>
      <c r="AD71" s="41"/>
      <c r="AE71" s="41"/>
    </row>
    <row r="72" s="2" customFormat="1" ht="16.5" customHeight="1">
      <c r="A72" s="41"/>
      <c r="B72" s="42"/>
      <c r="C72" s="43"/>
      <c r="D72" s="43"/>
      <c r="E72" s="182" t="str">
        <f>E7</f>
        <v>ZŠ K.H.Máchy v Doksech stavební úpravy sociálních zařízení</v>
      </c>
      <c r="F72" s="35"/>
      <c r="G72" s="35"/>
      <c r="H72" s="35"/>
      <c r="I72" s="149"/>
      <c r="J72" s="43"/>
      <c r="K72" s="43"/>
      <c r="L72" s="150"/>
      <c r="S72" s="41"/>
      <c r="T72" s="41"/>
      <c r="U72" s="41"/>
      <c r="V72" s="41"/>
      <c r="W72" s="41"/>
      <c r="X72" s="41"/>
      <c r="Y72" s="41"/>
      <c r="Z72" s="41"/>
      <c r="AA72" s="41"/>
      <c r="AB72" s="41"/>
      <c r="AC72" s="41"/>
      <c r="AD72" s="41"/>
      <c r="AE72" s="41"/>
    </row>
    <row r="73" s="2" customFormat="1" ht="12" customHeight="1">
      <c r="A73" s="41"/>
      <c r="B73" s="42"/>
      <c r="C73" s="35" t="s">
        <v>112</v>
      </c>
      <c r="D73" s="43"/>
      <c r="E73" s="43"/>
      <c r="F73" s="43"/>
      <c r="G73" s="43"/>
      <c r="H73" s="43"/>
      <c r="I73" s="149"/>
      <c r="J73" s="43"/>
      <c r="K73" s="43"/>
      <c r="L73" s="150"/>
      <c r="S73" s="41"/>
      <c r="T73" s="41"/>
      <c r="U73" s="41"/>
      <c r="V73" s="41"/>
      <c r="W73" s="41"/>
      <c r="X73" s="41"/>
      <c r="Y73" s="41"/>
      <c r="Z73" s="41"/>
      <c r="AA73" s="41"/>
      <c r="AB73" s="41"/>
      <c r="AC73" s="41"/>
      <c r="AD73" s="41"/>
      <c r="AE73" s="41"/>
    </row>
    <row r="74" s="2" customFormat="1" ht="16.5" customHeight="1">
      <c r="A74" s="41"/>
      <c r="B74" s="42"/>
      <c r="C74" s="43"/>
      <c r="D74" s="43"/>
      <c r="E74" s="72" t="str">
        <f>E9</f>
        <v>VON - Vedlejší a ostatní náklady</v>
      </c>
      <c r="F74" s="43"/>
      <c r="G74" s="43"/>
      <c r="H74" s="43"/>
      <c r="I74" s="149"/>
      <c r="J74" s="43"/>
      <c r="K74" s="43"/>
      <c r="L74" s="150"/>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149"/>
      <c r="J75" s="43"/>
      <c r="K75" s="43"/>
      <c r="L75" s="150"/>
      <c r="S75" s="41"/>
      <c r="T75" s="41"/>
      <c r="U75" s="41"/>
      <c r="V75" s="41"/>
      <c r="W75" s="41"/>
      <c r="X75" s="41"/>
      <c r="Y75" s="41"/>
      <c r="Z75" s="41"/>
      <c r="AA75" s="41"/>
      <c r="AB75" s="41"/>
      <c r="AC75" s="41"/>
      <c r="AD75" s="41"/>
      <c r="AE75" s="41"/>
    </row>
    <row r="76" s="2" customFormat="1" ht="12" customHeight="1">
      <c r="A76" s="41"/>
      <c r="B76" s="42"/>
      <c r="C76" s="35" t="s">
        <v>21</v>
      </c>
      <c r="D76" s="43"/>
      <c r="E76" s="43"/>
      <c r="F76" s="30" t="str">
        <f>F12</f>
        <v>Doksy</v>
      </c>
      <c r="G76" s="43"/>
      <c r="H76" s="43"/>
      <c r="I76" s="152" t="s">
        <v>23</v>
      </c>
      <c r="J76" s="75" t="str">
        <f>IF(J12="","",J12)</f>
        <v>30. 7. 2019</v>
      </c>
      <c r="K76" s="43"/>
      <c r="L76" s="150"/>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149"/>
      <c r="J77" s="43"/>
      <c r="K77" s="43"/>
      <c r="L77" s="150"/>
      <c r="S77" s="41"/>
      <c r="T77" s="41"/>
      <c r="U77" s="41"/>
      <c r="V77" s="41"/>
      <c r="W77" s="41"/>
      <c r="X77" s="41"/>
      <c r="Y77" s="41"/>
      <c r="Z77" s="41"/>
      <c r="AA77" s="41"/>
      <c r="AB77" s="41"/>
      <c r="AC77" s="41"/>
      <c r="AD77" s="41"/>
      <c r="AE77" s="41"/>
    </row>
    <row r="78" s="2" customFormat="1" ht="58.2" customHeight="1">
      <c r="A78" s="41"/>
      <c r="B78" s="42"/>
      <c r="C78" s="35" t="s">
        <v>25</v>
      </c>
      <c r="D78" s="43"/>
      <c r="E78" s="43"/>
      <c r="F78" s="30" t="str">
        <f>E15</f>
        <v>Město Doksy náměstí Republiky 193 472 01 Doksy</v>
      </c>
      <c r="G78" s="43"/>
      <c r="H78" s="43"/>
      <c r="I78" s="152" t="s">
        <v>33</v>
      </c>
      <c r="J78" s="39" t="str">
        <f>E21</f>
        <v>BKN,spol.s r.o.Vladislavova 29/I,566 01Vysoké Mýto</v>
      </c>
      <c r="K78" s="43"/>
      <c r="L78" s="150"/>
      <c r="S78" s="41"/>
      <c r="T78" s="41"/>
      <c r="U78" s="41"/>
      <c r="V78" s="41"/>
      <c r="W78" s="41"/>
      <c r="X78" s="41"/>
      <c r="Y78" s="41"/>
      <c r="Z78" s="41"/>
      <c r="AA78" s="41"/>
      <c r="AB78" s="41"/>
      <c r="AC78" s="41"/>
      <c r="AD78" s="41"/>
      <c r="AE78" s="41"/>
    </row>
    <row r="79" s="2" customFormat="1" ht="15.15" customHeight="1">
      <c r="A79" s="41"/>
      <c r="B79" s="42"/>
      <c r="C79" s="35" t="s">
        <v>31</v>
      </c>
      <c r="D79" s="43"/>
      <c r="E79" s="43"/>
      <c r="F79" s="30" t="str">
        <f>IF(E18="","",E18)</f>
        <v>Vyplň údaj</v>
      </c>
      <c r="G79" s="43"/>
      <c r="H79" s="43"/>
      <c r="I79" s="152" t="s">
        <v>38</v>
      </c>
      <c r="J79" s="39" t="str">
        <f>E24</f>
        <v xml:space="preserve"> </v>
      </c>
      <c r="K79" s="43"/>
      <c r="L79" s="150"/>
      <c r="S79" s="41"/>
      <c r="T79" s="41"/>
      <c r="U79" s="41"/>
      <c r="V79" s="41"/>
      <c r="W79" s="41"/>
      <c r="X79" s="41"/>
      <c r="Y79" s="41"/>
      <c r="Z79" s="41"/>
      <c r="AA79" s="41"/>
      <c r="AB79" s="41"/>
      <c r="AC79" s="41"/>
      <c r="AD79" s="41"/>
      <c r="AE79" s="41"/>
    </row>
    <row r="80" s="2" customFormat="1" ht="10.32" customHeight="1">
      <c r="A80" s="41"/>
      <c r="B80" s="42"/>
      <c r="C80" s="43"/>
      <c r="D80" s="43"/>
      <c r="E80" s="43"/>
      <c r="F80" s="43"/>
      <c r="G80" s="43"/>
      <c r="H80" s="43"/>
      <c r="I80" s="149"/>
      <c r="J80" s="43"/>
      <c r="K80" s="43"/>
      <c r="L80" s="150"/>
      <c r="S80" s="41"/>
      <c r="T80" s="41"/>
      <c r="U80" s="41"/>
      <c r="V80" s="41"/>
      <c r="W80" s="41"/>
      <c r="X80" s="41"/>
      <c r="Y80" s="41"/>
      <c r="Z80" s="41"/>
      <c r="AA80" s="41"/>
      <c r="AB80" s="41"/>
      <c r="AC80" s="41"/>
      <c r="AD80" s="41"/>
      <c r="AE80" s="41"/>
    </row>
    <row r="81" s="11" customFormat="1" ht="29.28" customHeight="1">
      <c r="A81" s="201"/>
      <c r="B81" s="202"/>
      <c r="C81" s="203" t="s">
        <v>137</v>
      </c>
      <c r="D81" s="204" t="s">
        <v>61</v>
      </c>
      <c r="E81" s="204" t="s">
        <v>57</v>
      </c>
      <c r="F81" s="204" t="s">
        <v>58</v>
      </c>
      <c r="G81" s="204" t="s">
        <v>138</v>
      </c>
      <c r="H81" s="204" t="s">
        <v>139</v>
      </c>
      <c r="I81" s="205" t="s">
        <v>140</v>
      </c>
      <c r="J81" s="204" t="s">
        <v>118</v>
      </c>
      <c r="K81" s="206" t="s">
        <v>141</v>
      </c>
      <c r="L81" s="207"/>
      <c r="M81" s="95" t="s">
        <v>19</v>
      </c>
      <c r="N81" s="96" t="s">
        <v>46</v>
      </c>
      <c r="O81" s="96" t="s">
        <v>142</v>
      </c>
      <c r="P81" s="96" t="s">
        <v>143</v>
      </c>
      <c r="Q81" s="96" t="s">
        <v>144</v>
      </c>
      <c r="R81" s="96" t="s">
        <v>145</v>
      </c>
      <c r="S81" s="96" t="s">
        <v>146</v>
      </c>
      <c r="T81" s="97" t="s">
        <v>147</v>
      </c>
      <c r="U81" s="201"/>
      <c r="V81" s="201"/>
      <c r="W81" s="201"/>
      <c r="X81" s="201"/>
      <c r="Y81" s="201"/>
      <c r="Z81" s="201"/>
      <c r="AA81" s="201"/>
      <c r="AB81" s="201"/>
      <c r="AC81" s="201"/>
      <c r="AD81" s="201"/>
      <c r="AE81" s="201"/>
    </row>
    <row r="82" s="2" customFormat="1" ht="22.8" customHeight="1">
      <c r="A82" s="41"/>
      <c r="B82" s="42"/>
      <c r="C82" s="102" t="s">
        <v>148</v>
      </c>
      <c r="D82" s="43"/>
      <c r="E82" s="43"/>
      <c r="F82" s="43"/>
      <c r="G82" s="43"/>
      <c r="H82" s="43"/>
      <c r="I82" s="149"/>
      <c r="J82" s="208">
        <f>BK82</f>
        <v>0</v>
      </c>
      <c r="K82" s="43"/>
      <c r="L82" s="47"/>
      <c r="M82" s="98"/>
      <c r="N82" s="209"/>
      <c r="O82" s="99"/>
      <c r="P82" s="210">
        <f>P83</f>
        <v>0</v>
      </c>
      <c r="Q82" s="99"/>
      <c r="R82" s="210">
        <f>R83</f>
        <v>0</v>
      </c>
      <c r="S82" s="99"/>
      <c r="T82" s="211">
        <f>T83</f>
        <v>0</v>
      </c>
      <c r="U82" s="41"/>
      <c r="V82" s="41"/>
      <c r="W82" s="41"/>
      <c r="X82" s="41"/>
      <c r="Y82" s="41"/>
      <c r="Z82" s="41"/>
      <c r="AA82" s="41"/>
      <c r="AB82" s="41"/>
      <c r="AC82" s="41"/>
      <c r="AD82" s="41"/>
      <c r="AE82" s="41"/>
      <c r="AT82" s="20" t="s">
        <v>75</v>
      </c>
      <c r="AU82" s="20" t="s">
        <v>119</v>
      </c>
      <c r="BK82" s="212">
        <f>BK83</f>
        <v>0</v>
      </c>
    </row>
    <row r="83" s="12" customFormat="1" ht="25.92" customHeight="1">
      <c r="A83" s="12"/>
      <c r="B83" s="213"/>
      <c r="C83" s="214"/>
      <c r="D83" s="215" t="s">
        <v>75</v>
      </c>
      <c r="E83" s="216" t="s">
        <v>2480</v>
      </c>
      <c r="F83" s="216" t="s">
        <v>2481</v>
      </c>
      <c r="G83" s="214"/>
      <c r="H83" s="214"/>
      <c r="I83" s="217"/>
      <c r="J83" s="218">
        <f>BK83</f>
        <v>0</v>
      </c>
      <c r="K83" s="214"/>
      <c r="L83" s="219"/>
      <c r="M83" s="220"/>
      <c r="N83" s="221"/>
      <c r="O83" s="221"/>
      <c r="P83" s="222">
        <f>P84+P96</f>
        <v>0</v>
      </c>
      <c r="Q83" s="221"/>
      <c r="R83" s="222">
        <f>R84+R96</f>
        <v>0</v>
      </c>
      <c r="S83" s="221"/>
      <c r="T83" s="223">
        <f>T84+T96</f>
        <v>0</v>
      </c>
      <c r="U83" s="12"/>
      <c r="V83" s="12"/>
      <c r="W83" s="12"/>
      <c r="X83" s="12"/>
      <c r="Y83" s="12"/>
      <c r="Z83" s="12"/>
      <c r="AA83" s="12"/>
      <c r="AB83" s="12"/>
      <c r="AC83" s="12"/>
      <c r="AD83" s="12"/>
      <c r="AE83" s="12"/>
      <c r="AR83" s="224" t="s">
        <v>158</v>
      </c>
      <c r="AT83" s="225" t="s">
        <v>75</v>
      </c>
      <c r="AU83" s="225" t="s">
        <v>76</v>
      </c>
      <c r="AY83" s="224" t="s">
        <v>151</v>
      </c>
      <c r="BK83" s="226">
        <f>BK84+BK96</f>
        <v>0</v>
      </c>
    </row>
    <row r="84" s="12" customFormat="1" ht="22.8" customHeight="1">
      <c r="A84" s="12"/>
      <c r="B84" s="213"/>
      <c r="C84" s="214"/>
      <c r="D84" s="215" t="s">
        <v>75</v>
      </c>
      <c r="E84" s="227" t="s">
        <v>2482</v>
      </c>
      <c r="F84" s="227" t="s">
        <v>2483</v>
      </c>
      <c r="G84" s="214"/>
      <c r="H84" s="214"/>
      <c r="I84" s="217"/>
      <c r="J84" s="228">
        <f>BK84</f>
        <v>0</v>
      </c>
      <c r="K84" s="214"/>
      <c r="L84" s="219"/>
      <c r="M84" s="220"/>
      <c r="N84" s="221"/>
      <c r="O84" s="221"/>
      <c r="P84" s="222">
        <f>SUM(P85:P95)</f>
        <v>0</v>
      </c>
      <c r="Q84" s="221"/>
      <c r="R84" s="222">
        <f>SUM(R85:R95)</f>
        <v>0</v>
      </c>
      <c r="S84" s="221"/>
      <c r="T84" s="223">
        <f>SUM(T85:T95)</f>
        <v>0</v>
      </c>
      <c r="U84" s="12"/>
      <c r="V84" s="12"/>
      <c r="W84" s="12"/>
      <c r="X84" s="12"/>
      <c r="Y84" s="12"/>
      <c r="Z84" s="12"/>
      <c r="AA84" s="12"/>
      <c r="AB84" s="12"/>
      <c r="AC84" s="12"/>
      <c r="AD84" s="12"/>
      <c r="AE84" s="12"/>
      <c r="AR84" s="224" t="s">
        <v>158</v>
      </c>
      <c r="AT84" s="225" t="s">
        <v>75</v>
      </c>
      <c r="AU84" s="225" t="s">
        <v>83</v>
      </c>
      <c r="AY84" s="224" t="s">
        <v>151</v>
      </c>
      <c r="BK84" s="226">
        <f>SUM(BK85:BK95)</f>
        <v>0</v>
      </c>
    </row>
    <row r="85" s="2" customFormat="1" ht="16.5" customHeight="1">
      <c r="A85" s="41"/>
      <c r="B85" s="42"/>
      <c r="C85" s="229" t="s">
        <v>83</v>
      </c>
      <c r="D85" s="229" t="s">
        <v>154</v>
      </c>
      <c r="E85" s="230" t="s">
        <v>2484</v>
      </c>
      <c r="F85" s="231" t="s">
        <v>2485</v>
      </c>
      <c r="G85" s="232" t="s">
        <v>164</v>
      </c>
      <c r="H85" s="233">
        <v>1</v>
      </c>
      <c r="I85" s="234"/>
      <c r="J85" s="235">
        <f>ROUND(I85*H85,2)</f>
        <v>0</v>
      </c>
      <c r="K85" s="231" t="s">
        <v>19</v>
      </c>
      <c r="L85" s="47"/>
      <c r="M85" s="236" t="s">
        <v>19</v>
      </c>
      <c r="N85" s="237" t="s">
        <v>47</v>
      </c>
      <c r="O85" s="87"/>
      <c r="P85" s="238">
        <f>O85*H85</f>
        <v>0</v>
      </c>
      <c r="Q85" s="238">
        <v>0</v>
      </c>
      <c r="R85" s="238">
        <f>Q85*H85</f>
        <v>0</v>
      </c>
      <c r="S85" s="238">
        <v>0</v>
      </c>
      <c r="T85" s="239">
        <f>S85*H85</f>
        <v>0</v>
      </c>
      <c r="U85" s="41"/>
      <c r="V85" s="41"/>
      <c r="W85" s="41"/>
      <c r="X85" s="41"/>
      <c r="Y85" s="41"/>
      <c r="Z85" s="41"/>
      <c r="AA85" s="41"/>
      <c r="AB85" s="41"/>
      <c r="AC85" s="41"/>
      <c r="AD85" s="41"/>
      <c r="AE85" s="41"/>
      <c r="AR85" s="240" t="s">
        <v>2486</v>
      </c>
      <c r="AT85" s="240" t="s">
        <v>154</v>
      </c>
      <c r="AU85" s="240" t="s">
        <v>86</v>
      </c>
      <c r="AY85" s="20" t="s">
        <v>151</v>
      </c>
      <c r="BE85" s="241">
        <f>IF(N85="základní",J85,0)</f>
        <v>0</v>
      </c>
      <c r="BF85" s="241">
        <f>IF(N85="snížená",J85,0)</f>
        <v>0</v>
      </c>
      <c r="BG85" s="241">
        <f>IF(N85="zákl. přenesená",J85,0)</f>
        <v>0</v>
      </c>
      <c r="BH85" s="241">
        <f>IF(N85="sníž. přenesená",J85,0)</f>
        <v>0</v>
      </c>
      <c r="BI85" s="241">
        <f>IF(N85="nulová",J85,0)</f>
        <v>0</v>
      </c>
      <c r="BJ85" s="20" t="s">
        <v>83</v>
      </c>
      <c r="BK85" s="241">
        <f>ROUND(I85*H85,2)</f>
        <v>0</v>
      </c>
      <c r="BL85" s="20" t="s">
        <v>2486</v>
      </c>
      <c r="BM85" s="240" t="s">
        <v>2487</v>
      </c>
    </row>
    <row r="86" s="2" customFormat="1" ht="24" customHeight="1">
      <c r="A86" s="41"/>
      <c r="B86" s="42"/>
      <c r="C86" s="229" t="s">
        <v>86</v>
      </c>
      <c r="D86" s="229" t="s">
        <v>154</v>
      </c>
      <c r="E86" s="230" t="s">
        <v>2488</v>
      </c>
      <c r="F86" s="231" t="s">
        <v>2489</v>
      </c>
      <c r="G86" s="232" t="s">
        <v>633</v>
      </c>
      <c r="H86" s="233">
        <v>1</v>
      </c>
      <c r="I86" s="234"/>
      <c r="J86" s="235">
        <f>ROUND(I86*H86,2)</f>
        <v>0</v>
      </c>
      <c r="K86" s="231" t="s">
        <v>19</v>
      </c>
      <c r="L86" s="47"/>
      <c r="M86" s="236" t="s">
        <v>19</v>
      </c>
      <c r="N86" s="237" t="s">
        <v>47</v>
      </c>
      <c r="O86" s="87"/>
      <c r="P86" s="238">
        <f>O86*H86</f>
        <v>0</v>
      </c>
      <c r="Q86" s="238">
        <v>0</v>
      </c>
      <c r="R86" s="238">
        <f>Q86*H86</f>
        <v>0</v>
      </c>
      <c r="S86" s="238">
        <v>0</v>
      </c>
      <c r="T86" s="239">
        <f>S86*H86</f>
        <v>0</v>
      </c>
      <c r="U86" s="41"/>
      <c r="V86" s="41"/>
      <c r="W86" s="41"/>
      <c r="X86" s="41"/>
      <c r="Y86" s="41"/>
      <c r="Z86" s="41"/>
      <c r="AA86" s="41"/>
      <c r="AB86" s="41"/>
      <c r="AC86" s="41"/>
      <c r="AD86" s="41"/>
      <c r="AE86" s="41"/>
      <c r="AR86" s="240" t="s">
        <v>2486</v>
      </c>
      <c r="AT86" s="240" t="s">
        <v>154</v>
      </c>
      <c r="AU86" s="240" t="s">
        <v>86</v>
      </c>
      <c r="AY86" s="20" t="s">
        <v>151</v>
      </c>
      <c r="BE86" s="241">
        <f>IF(N86="základní",J86,0)</f>
        <v>0</v>
      </c>
      <c r="BF86" s="241">
        <f>IF(N86="snížená",J86,0)</f>
        <v>0</v>
      </c>
      <c r="BG86" s="241">
        <f>IF(N86="zákl. přenesená",J86,0)</f>
        <v>0</v>
      </c>
      <c r="BH86" s="241">
        <f>IF(N86="sníž. přenesená",J86,0)</f>
        <v>0</v>
      </c>
      <c r="BI86" s="241">
        <f>IF(N86="nulová",J86,0)</f>
        <v>0</v>
      </c>
      <c r="BJ86" s="20" t="s">
        <v>83</v>
      </c>
      <c r="BK86" s="241">
        <f>ROUND(I86*H86,2)</f>
        <v>0</v>
      </c>
      <c r="BL86" s="20" t="s">
        <v>2486</v>
      </c>
      <c r="BM86" s="240" t="s">
        <v>2490</v>
      </c>
    </row>
    <row r="87" s="2" customFormat="1" ht="16.5" customHeight="1">
      <c r="A87" s="41"/>
      <c r="B87" s="42"/>
      <c r="C87" s="229" t="s">
        <v>152</v>
      </c>
      <c r="D87" s="229" t="s">
        <v>154</v>
      </c>
      <c r="E87" s="230" t="s">
        <v>2491</v>
      </c>
      <c r="F87" s="231" t="s">
        <v>2492</v>
      </c>
      <c r="G87" s="232" t="s">
        <v>633</v>
      </c>
      <c r="H87" s="233">
        <v>1</v>
      </c>
      <c r="I87" s="234"/>
      <c r="J87" s="235">
        <f>ROUND(I87*H87,2)</f>
        <v>0</v>
      </c>
      <c r="K87" s="231" t="s">
        <v>19</v>
      </c>
      <c r="L87" s="47"/>
      <c r="M87" s="236" t="s">
        <v>19</v>
      </c>
      <c r="N87" s="237" t="s">
        <v>47</v>
      </c>
      <c r="O87" s="87"/>
      <c r="P87" s="238">
        <f>O87*H87</f>
        <v>0</v>
      </c>
      <c r="Q87" s="238">
        <v>0</v>
      </c>
      <c r="R87" s="238">
        <f>Q87*H87</f>
        <v>0</v>
      </c>
      <c r="S87" s="238">
        <v>0</v>
      </c>
      <c r="T87" s="239">
        <f>S87*H87</f>
        <v>0</v>
      </c>
      <c r="U87" s="41"/>
      <c r="V87" s="41"/>
      <c r="W87" s="41"/>
      <c r="X87" s="41"/>
      <c r="Y87" s="41"/>
      <c r="Z87" s="41"/>
      <c r="AA87" s="41"/>
      <c r="AB87" s="41"/>
      <c r="AC87" s="41"/>
      <c r="AD87" s="41"/>
      <c r="AE87" s="41"/>
      <c r="AR87" s="240" t="s">
        <v>2486</v>
      </c>
      <c r="AT87" s="240" t="s">
        <v>154</v>
      </c>
      <c r="AU87" s="240" t="s">
        <v>86</v>
      </c>
      <c r="AY87" s="20" t="s">
        <v>151</v>
      </c>
      <c r="BE87" s="241">
        <f>IF(N87="základní",J87,0)</f>
        <v>0</v>
      </c>
      <c r="BF87" s="241">
        <f>IF(N87="snížená",J87,0)</f>
        <v>0</v>
      </c>
      <c r="BG87" s="241">
        <f>IF(N87="zákl. přenesená",J87,0)</f>
        <v>0</v>
      </c>
      <c r="BH87" s="241">
        <f>IF(N87="sníž. přenesená",J87,0)</f>
        <v>0</v>
      </c>
      <c r="BI87" s="241">
        <f>IF(N87="nulová",J87,0)</f>
        <v>0</v>
      </c>
      <c r="BJ87" s="20" t="s">
        <v>83</v>
      </c>
      <c r="BK87" s="241">
        <f>ROUND(I87*H87,2)</f>
        <v>0</v>
      </c>
      <c r="BL87" s="20" t="s">
        <v>2486</v>
      </c>
      <c r="BM87" s="240" t="s">
        <v>2493</v>
      </c>
    </row>
    <row r="88" s="2" customFormat="1">
      <c r="A88" s="41"/>
      <c r="B88" s="42"/>
      <c r="C88" s="43"/>
      <c r="D88" s="244" t="s">
        <v>1888</v>
      </c>
      <c r="E88" s="43"/>
      <c r="F88" s="254" t="s">
        <v>2494</v>
      </c>
      <c r="G88" s="43"/>
      <c r="H88" s="43"/>
      <c r="I88" s="149"/>
      <c r="J88" s="43"/>
      <c r="K88" s="43"/>
      <c r="L88" s="47"/>
      <c r="M88" s="255"/>
      <c r="N88" s="256"/>
      <c r="O88" s="87"/>
      <c r="P88" s="87"/>
      <c r="Q88" s="87"/>
      <c r="R88" s="87"/>
      <c r="S88" s="87"/>
      <c r="T88" s="88"/>
      <c r="U88" s="41"/>
      <c r="V88" s="41"/>
      <c r="W88" s="41"/>
      <c r="X88" s="41"/>
      <c r="Y88" s="41"/>
      <c r="Z88" s="41"/>
      <c r="AA88" s="41"/>
      <c r="AB88" s="41"/>
      <c r="AC88" s="41"/>
      <c r="AD88" s="41"/>
      <c r="AE88" s="41"/>
      <c r="AT88" s="20" t="s">
        <v>1888</v>
      </c>
      <c r="AU88" s="20" t="s">
        <v>86</v>
      </c>
    </row>
    <row r="89" s="2" customFormat="1" ht="16.5" customHeight="1">
      <c r="A89" s="41"/>
      <c r="B89" s="42"/>
      <c r="C89" s="229" t="s">
        <v>158</v>
      </c>
      <c r="D89" s="229" t="s">
        <v>154</v>
      </c>
      <c r="E89" s="230" t="s">
        <v>2495</v>
      </c>
      <c r="F89" s="231" t="s">
        <v>2496</v>
      </c>
      <c r="G89" s="232" t="s">
        <v>633</v>
      </c>
      <c r="H89" s="233">
        <v>1</v>
      </c>
      <c r="I89" s="234"/>
      <c r="J89" s="235">
        <f>ROUND(I89*H89,2)</f>
        <v>0</v>
      </c>
      <c r="K89" s="231" t="s">
        <v>19</v>
      </c>
      <c r="L89" s="47"/>
      <c r="M89" s="236" t="s">
        <v>19</v>
      </c>
      <c r="N89" s="237" t="s">
        <v>47</v>
      </c>
      <c r="O89" s="87"/>
      <c r="P89" s="238">
        <f>O89*H89</f>
        <v>0</v>
      </c>
      <c r="Q89" s="238">
        <v>0</v>
      </c>
      <c r="R89" s="238">
        <f>Q89*H89</f>
        <v>0</v>
      </c>
      <c r="S89" s="238">
        <v>0</v>
      </c>
      <c r="T89" s="239">
        <f>S89*H89</f>
        <v>0</v>
      </c>
      <c r="U89" s="41"/>
      <c r="V89" s="41"/>
      <c r="W89" s="41"/>
      <c r="X89" s="41"/>
      <c r="Y89" s="41"/>
      <c r="Z89" s="41"/>
      <c r="AA89" s="41"/>
      <c r="AB89" s="41"/>
      <c r="AC89" s="41"/>
      <c r="AD89" s="41"/>
      <c r="AE89" s="41"/>
      <c r="AR89" s="240" t="s">
        <v>2486</v>
      </c>
      <c r="AT89" s="240" t="s">
        <v>154</v>
      </c>
      <c r="AU89" s="240" t="s">
        <v>86</v>
      </c>
      <c r="AY89" s="20" t="s">
        <v>151</v>
      </c>
      <c r="BE89" s="241">
        <f>IF(N89="základní",J89,0)</f>
        <v>0</v>
      </c>
      <c r="BF89" s="241">
        <f>IF(N89="snížená",J89,0)</f>
        <v>0</v>
      </c>
      <c r="BG89" s="241">
        <f>IF(N89="zákl. přenesená",J89,0)</f>
        <v>0</v>
      </c>
      <c r="BH89" s="241">
        <f>IF(N89="sníž. přenesená",J89,0)</f>
        <v>0</v>
      </c>
      <c r="BI89" s="241">
        <f>IF(N89="nulová",J89,0)</f>
        <v>0</v>
      </c>
      <c r="BJ89" s="20" t="s">
        <v>83</v>
      </c>
      <c r="BK89" s="241">
        <f>ROUND(I89*H89,2)</f>
        <v>0</v>
      </c>
      <c r="BL89" s="20" t="s">
        <v>2486</v>
      </c>
      <c r="BM89" s="240" t="s">
        <v>2497</v>
      </c>
    </row>
    <row r="90" s="2" customFormat="1">
      <c r="A90" s="41"/>
      <c r="B90" s="42"/>
      <c r="C90" s="43"/>
      <c r="D90" s="244" t="s">
        <v>1888</v>
      </c>
      <c r="E90" s="43"/>
      <c r="F90" s="254" t="s">
        <v>2498</v>
      </c>
      <c r="G90" s="43"/>
      <c r="H90" s="43"/>
      <c r="I90" s="149"/>
      <c r="J90" s="43"/>
      <c r="K90" s="43"/>
      <c r="L90" s="47"/>
      <c r="M90" s="255"/>
      <c r="N90" s="256"/>
      <c r="O90" s="87"/>
      <c r="P90" s="87"/>
      <c r="Q90" s="87"/>
      <c r="R90" s="87"/>
      <c r="S90" s="87"/>
      <c r="T90" s="88"/>
      <c r="U90" s="41"/>
      <c r="V90" s="41"/>
      <c r="W90" s="41"/>
      <c r="X90" s="41"/>
      <c r="Y90" s="41"/>
      <c r="Z90" s="41"/>
      <c r="AA90" s="41"/>
      <c r="AB90" s="41"/>
      <c r="AC90" s="41"/>
      <c r="AD90" s="41"/>
      <c r="AE90" s="41"/>
      <c r="AT90" s="20" t="s">
        <v>1888</v>
      </c>
      <c r="AU90" s="20" t="s">
        <v>86</v>
      </c>
    </row>
    <row r="91" s="2" customFormat="1" ht="16.5" customHeight="1">
      <c r="A91" s="41"/>
      <c r="B91" s="42"/>
      <c r="C91" s="229" t="s">
        <v>185</v>
      </c>
      <c r="D91" s="229" t="s">
        <v>154</v>
      </c>
      <c r="E91" s="230" t="s">
        <v>2499</v>
      </c>
      <c r="F91" s="231" t="s">
        <v>2500</v>
      </c>
      <c r="G91" s="232" t="s">
        <v>633</v>
      </c>
      <c r="H91" s="233">
        <v>1</v>
      </c>
      <c r="I91" s="234"/>
      <c r="J91" s="235">
        <f>ROUND(I91*H91,2)</f>
        <v>0</v>
      </c>
      <c r="K91" s="231" t="s">
        <v>19</v>
      </c>
      <c r="L91" s="47"/>
      <c r="M91" s="236" t="s">
        <v>19</v>
      </c>
      <c r="N91" s="237" t="s">
        <v>47</v>
      </c>
      <c r="O91" s="87"/>
      <c r="P91" s="238">
        <f>O91*H91</f>
        <v>0</v>
      </c>
      <c r="Q91" s="238">
        <v>0</v>
      </c>
      <c r="R91" s="238">
        <f>Q91*H91</f>
        <v>0</v>
      </c>
      <c r="S91" s="238">
        <v>0</v>
      </c>
      <c r="T91" s="239">
        <f>S91*H91</f>
        <v>0</v>
      </c>
      <c r="U91" s="41"/>
      <c r="V91" s="41"/>
      <c r="W91" s="41"/>
      <c r="X91" s="41"/>
      <c r="Y91" s="41"/>
      <c r="Z91" s="41"/>
      <c r="AA91" s="41"/>
      <c r="AB91" s="41"/>
      <c r="AC91" s="41"/>
      <c r="AD91" s="41"/>
      <c r="AE91" s="41"/>
      <c r="AR91" s="240" t="s">
        <v>2486</v>
      </c>
      <c r="AT91" s="240" t="s">
        <v>154</v>
      </c>
      <c r="AU91" s="240" t="s">
        <v>86</v>
      </c>
      <c r="AY91" s="20" t="s">
        <v>151</v>
      </c>
      <c r="BE91" s="241">
        <f>IF(N91="základní",J91,0)</f>
        <v>0</v>
      </c>
      <c r="BF91" s="241">
        <f>IF(N91="snížená",J91,0)</f>
        <v>0</v>
      </c>
      <c r="BG91" s="241">
        <f>IF(N91="zákl. přenesená",J91,0)</f>
        <v>0</v>
      </c>
      <c r="BH91" s="241">
        <f>IF(N91="sníž. přenesená",J91,0)</f>
        <v>0</v>
      </c>
      <c r="BI91" s="241">
        <f>IF(N91="nulová",J91,0)</f>
        <v>0</v>
      </c>
      <c r="BJ91" s="20" t="s">
        <v>83</v>
      </c>
      <c r="BK91" s="241">
        <f>ROUND(I91*H91,2)</f>
        <v>0</v>
      </c>
      <c r="BL91" s="20" t="s">
        <v>2486</v>
      </c>
      <c r="BM91" s="240" t="s">
        <v>2501</v>
      </c>
    </row>
    <row r="92" s="2" customFormat="1">
      <c r="A92" s="41"/>
      <c r="B92" s="42"/>
      <c r="C92" s="43"/>
      <c r="D92" s="244" t="s">
        <v>1888</v>
      </c>
      <c r="E92" s="43"/>
      <c r="F92" s="254" t="s">
        <v>2502</v>
      </c>
      <c r="G92" s="43"/>
      <c r="H92" s="43"/>
      <c r="I92" s="149"/>
      <c r="J92" s="43"/>
      <c r="K92" s="43"/>
      <c r="L92" s="47"/>
      <c r="M92" s="255"/>
      <c r="N92" s="256"/>
      <c r="O92" s="87"/>
      <c r="P92" s="87"/>
      <c r="Q92" s="87"/>
      <c r="R92" s="87"/>
      <c r="S92" s="87"/>
      <c r="T92" s="88"/>
      <c r="U92" s="41"/>
      <c r="V92" s="41"/>
      <c r="W92" s="41"/>
      <c r="X92" s="41"/>
      <c r="Y92" s="41"/>
      <c r="Z92" s="41"/>
      <c r="AA92" s="41"/>
      <c r="AB92" s="41"/>
      <c r="AC92" s="41"/>
      <c r="AD92" s="41"/>
      <c r="AE92" s="41"/>
      <c r="AT92" s="20" t="s">
        <v>1888</v>
      </c>
      <c r="AU92" s="20" t="s">
        <v>86</v>
      </c>
    </row>
    <row r="93" s="2" customFormat="1" ht="16.5" customHeight="1">
      <c r="A93" s="41"/>
      <c r="B93" s="42"/>
      <c r="C93" s="229" t="s">
        <v>192</v>
      </c>
      <c r="D93" s="229" t="s">
        <v>154</v>
      </c>
      <c r="E93" s="230" t="s">
        <v>2503</v>
      </c>
      <c r="F93" s="231" t="s">
        <v>2504</v>
      </c>
      <c r="G93" s="232" t="s">
        <v>164</v>
      </c>
      <c r="H93" s="233">
        <v>1</v>
      </c>
      <c r="I93" s="234"/>
      <c r="J93" s="235">
        <f>ROUND(I93*H93,2)</f>
        <v>0</v>
      </c>
      <c r="K93" s="231" t="s">
        <v>19</v>
      </c>
      <c r="L93" s="47"/>
      <c r="M93" s="236" t="s">
        <v>19</v>
      </c>
      <c r="N93" s="237" t="s">
        <v>47</v>
      </c>
      <c r="O93" s="87"/>
      <c r="P93" s="238">
        <f>O93*H93</f>
        <v>0</v>
      </c>
      <c r="Q93" s="238">
        <v>0</v>
      </c>
      <c r="R93" s="238">
        <f>Q93*H93</f>
        <v>0</v>
      </c>
      <c r="S93" s="238">
        <v>0</v>
      </c>
      <c r="T93" s="239">
        <f>S93*H93</f>
        <v>0</v>
      </c>
      <c r="U93" s="41"/>
      <c r="V93" s="41"/>
      <c r="W93" s="41"/>
      <c r="X93" s="41"/>
      <c r="Y93" s="41"/>
      <c r="Z93" s="41"/>
      <c r="AA93" s="41"/>
      <c r="AB93" s="41"/>
      <c r="AC93" s="41"/>
      <c r="AD93" s="41"/>
      <c r="AE93" s="41"/>
      <c r="AR93" s="240" t="s">
        <v>2486</v>
      </c>
      <c r="AT93" s="240" t="s">
        <v>154</v>
      </c>
      <c r="AU93" s="240" t="s">
        <v>86</v>
      </c>
      <c r="AY93" s="20" t="s">
        <v>151</v>
      </c>
      <c r="BE93" s="241">
        <f>IF(N93="základní",J93,0)</f>
        <v>0</v>
      </c>
      <c r="BF93" s="241">
        <f>IF(N93="snížená",J93,0)</f>
        <v>0</v>
      </c>
      <c r="BG93" s="241">
        <f>IF(N93="zákl. přenesená",J93,0)</f>
        <v>0</v>
      </c>
      <c r="BH93" s="241">
        <f>IF(N93="sníž. přenesená",J93,0)</f>
        <v>0</v>
      </c>
      <c r="BI93" s="241">
        <f>IF(N93="nulová",J93,0)</f>
        <v>0</v>
      </c>
      <c r="BJ93" s="20" t="s">
        <v>83</v>
      </c>
      <c r="BK93" s="241">
        <f>ROUND(I93*H93,2)</f>
        <v>0</v>
      </c>
      <c r="BL93" s="20" t="s">
        <v>2486</v>
      </c>
      <c r="BM93" s="240" t="s">
        <v>2505</v>
      </c>
    </row>
    <row r="94" s="2" customFormat="1" ht="16.5" customHeight="1">
      <c r="A94" s="41"/>
      <c r="B94" s="42"/>
      <c r="C94" s="229" t="s">
        <v>198</v>
      </c>
      <c r="D94" s="229" t="s">
        <v>154</v>
      </c>
      <c r="E94" s="230" t="s">
        <v>2506</v>
      </c>
      <c r="F94" s="231" t="s">
        <v>2507</v>
      </c>
      <c r="G94" s="232" t="s">
        <v>164</v>
      </c>
      <c r="H94" s="233">
        <v>1</v>
      </c>
      <c r="I94" s="234"/>
      <c r="J94" s="235">
        <f>ROUND(I94*H94,2)</f>
        <v>0</v>
      </c>
      <c r="K94" s="231" t="s">
        <v>19</v>
      </c>
      <c r="L94" s="47"/>
      <c r="M94" s="236" t="s">
        <v>19</v>
      </c>
      <c r="N94" s="237" t="s">
        <v>47</v>
      </c>
      <c r="O94" s="87"/>
      <c r="P94" s="238">
        <f>O94*H94</f>
        <v>0</v>
      </c>
      <c r="Q94" s="238">
        <v>0</v>
      </c>
      <c r="R94" s="238">
        <f>Q94*H94</f>
        <v>0</v>
      </c>
      <c r="S94" s="238">
        <v>0</v>
      </c>
      <c r="T94" s="239">
        <f>S94*H94</f>
        <v>0</v>
      </c>
      <c r="U94" s="41"/>
      <c r="V94" s="41"/>
      <c r="W94" s="41"/>
      <c r="X94" s="41"/>
      <c r="Y94" s="41"/>
      <c r="Z94" s="41"/>
      <c r="AA94" s="41"/>
      <c r="AB94" s="41"/>
      <c r="AC94" s="41"/>
      <c r="AD94" s="41"/>
      <c r="AE94" s="41"/>
      <c r="AR94" s="240" t="s">
        <v>2486</v>
      </c>
      <c r="AT94" s="240" t="s">
        <v>154</v>
      </c>
      <c r="AU94" s="240" t="s">
        <v>86</v>
      </c>
      <c r="AY94" s="20" t="s">
        <v>151</v>
      </c>
      <c r="BE94" s="241">
        <f>IF(N94="základní",J94,0)</f>
        <v>0</v>
      </c>
      <c r="BF94" s="241">
        <f>IF(N94="snížená",J94,0)</f>
        <v>0</v>
      </c>
      <c r="BG94" s="241">
        <f>IF(N94="zákl. přenesená",J94,0)</f>
        <v>0</v>
      </c>
      <c r="BH94" s="241">
        <f>IF(N94="sníž. přenesená",J94,0)</f>
        <v>0</v>
      </c>
      <c r="BI94" s="241">
        <f>IF(N94="nulová",J94,0)</f>
        <v>0</v>
      </c>
      <c r="BJ94" s="20" t="s">
        <v>83</v>
      </c>
      <c r="BK94" s="241">
        <f>ROUND(I94*H94,2)</f>
        <v>0</v>
      </c>
      <c r="BL94" s="20" t="s">
        <v>2486</v>
      </c>
      <c r="BM94" s="240" t="s">
        <v>2508</v>
      </c>
    </row>
    <row r="95" s="2" customFormat="1">
      <c r="A95" s="41"/>
      <c r="B95" s="42"/>
      <c r="C95" s="43"/>
      <c r="D95" s="244" t="s">
        <v>1888</v>
      </c>
      <c r="E95" s="43"/>
      <c r="F95" s="254" t="s">
        <v>2509</v>
      </c>
      <c r="G95" s="43"/>
      <c r="H95" s="43"/>
      <c r="I95" s="149"/>
      <c r="J95" s="43"/>
      <c r="K95" s="43"/>
      <c r="L95" s="47"/>
      <c r="M95" s="255"/>
      <c r="N95" s="256"/>
      <c r="O95" s="87"/>
      <c r="P95" s="87"/>
      <c r="Q95" s="87"/>
      <c r="R95" s="87"/>
      <c r="S95" s="87"/>
      <c r="T95" s="88"/>
      <c r="U95" s="41"/>
      <c r="V95" s="41"/>
      <c r="W95" s="41"/>
      <c r="X95" s="41"/>
      <c r="Y95" s="41"/>
      <c r="Z95" s="41"/>
      <c r="AA95" s="41"/>
      <c r="AB95" s="41"/>
      <c r="AC95" s="41"/>
      <c r="AD95" s="41"/>
      <c r="AE95" s="41"/>
      <c r="AT95" s="20" t="s">
        <v>1888</v>
      </c>
      <c r="AU95" s="20" t="s">
        <v>86</v>
      </c>
    </row>
    <row r="96" s="12" customFormat="1" ht="22.8" customHeight="1">
      <c r="A96" s="12"/>
      <c r="B96" s="213"/>
      <c r="C96" s="214"/>
      <c r="D96" s="215" t="s">
        <v>75</v>
      </c>
      <c r="E96" s="227" t="s">
        <v>76</v>
      </c>
      <c r="F96" s="227" t="s">
        <v>2481</v>
      </c>
      <c r="G96" s="214"/>
      <c r="H96" s="214"/>
      <c r="I96" s="217"/>
      <c r="J96" s="228">
        <f>BK96</f>
        <v>0</v>
      </c>
      <c r="K96" s="214"/>
      <c r="L96" s="219"/>
      <c r="M96" s="220"/>
      <c r="N96" s="221"/>
      <c r="O96" s="221"/>
      <c r="P96" s="222">
        <f>SUM(P97:P100)</f>
        <v>0</v>
      </c>
      <c r="Q96" s="221"/>
      <c r="R96" s="222">
        <f>SUM(R97:R100)</f>
        <v>0</v>
      </c>
      <c r="S96" s="221"/>
      <c r="T96" s="223">
        <f>SUM(T97:T100)</f>
        <v>0</v>
      </c>
      <c r="U96" s="12"/>
      <c r="V96" s="12"/>
      <c r="W96" s="12"/>
      <c r="X96" s="12"/>
      <c r="Y96" s="12"/>
      <c r="Z96" s="12"/>
      <c r="AA96" s="12"/>
      <c r="AB96" s="12"/>
      <c r="AC96" s="12"/>
      <c r="AD96" s="12"/>
      <c r="AE96" s="12"/>
      <c r="AR96" s="224" t="s">
        <v>185</v>
      </c>
      <c r="AT96" s="225" t="s">
        <v>75</v>
      </c>
      <c r="AU96" s="225" t="s">
        <v>83</v>
      </c>
      <c r="AY96" s="224" t="s">
        <v>151</v>
      </c>
      <c r="BK96" s="226">
        <f>SUM(BK97:BK100)</f>
        <v>0</v>
      </c>
    </row>
    <row r="97" s="2" customFormat="1" ht="16.5" customHeight="1">
      <c r="A97" s="41"/>
      <c r="B97" s="42"/>
      <c r="C97" s="229" t="s">
        <v>189</v>
      </c>
      <c r="D97" s="229" t="s">
        <v>154</v>
      </c>
      <c r="E97" s="230" t="s">
        <v>2510</v>
      </c>
      <c r="F97" s="231" t="s">
        <v>2511</v>
      </c>
      <c r="G97" s="232" t="s">
        <v>633</v>
      </c>
      <c r="H97" s="233">
        <v>1</v>
      </c>
      <c r="I97" s="234"/>
      <c r="J97" s="235">
        <f>ROUND(I97*H97,2)</f>
        <v>0</v>
      </c>
      <c r="K97" s="231" t="s">
        <v>19</v>
      </c>
      <c r="L97" s="47"/>
      <c r="M97" s="236" t="s">
        <v>19</v>
      </c>
      <c r="N97" s="237" t="s">
        <v>47</v>
      </c>
      <c r="O97" s="87"/>
      <c r="P97" s="238">
        <f>O97*H97</f>
        <v>0</v>
      </c>
      <c r="Q97" s="238">
        <v>0</v>
      </c>
      <c r="R97" s="238">
        <f>Q97*H97</f>
        <v>0</v>
      </c>
      <c r="S97" s="238">
        <v>0</v>
      </c>
      <c r="T97" s="239">
        <f>S97*H97</f>
        <v>0</v>
      </c>
      <c r="U97" s="41"/>
      <c r="V97" s="41"/>
      <c r="W97" s="41"/>
      <c r="X97" s="41"/>
      <c r="Y97" s="41"/>
      <c r="Z97" s="41"/>
      <c r="AA97" s="41"/>
      <c r="AB97" s="41"/>
      <c r="AC97" s="41"/>
      <c r="AD97" s="41"/>
      <c r="AE97" s="41"/>
      <c r="AR97" s="240" t="s">
        <v>2486</v>
      </c>
      <c r="AT97" s="240" t="s">
        <v>154</v>
      </c>
      <c r="AU97" s="240" t="s">
        <v>86</v>
      </c>
      <c r="AY97" s="20" t="s">
        <v>151</v>
      </c>
      <c r="BE97" s="241">
        <f>IF(N97="základní",J97,0)</f>
        <v>0</v>
      </c>
      <c r="BF97" s="241">
        <f>IF(N97="snížená",J97,0)</f>
        <v>0</v>
      </c>
      <c r="BG97" s="241">
        <f>IF(N97="zákl. přenesená",J97,0)</f>
        <v>0</v>
      </c>
      <c r="BH97" s="241">
        <f>IF(N97="sníž. přenesená",J97,0)</f>
        <v>0</v>
      </c>
      <c r="BI97" s="241">
        <f>IF(N97="nulová",J97,0)</f>
        <v>0</v>
      </c>
      <c r="BJ97" s="20" t="s">
        <v>83</v>
      </c>
      <c r="BK97" s="241">
        <f>ROUND(I97*H97,2)</f>
        <v>0</v>
      </c>
      <c r="BL97" s="20" t="s">
        <v>2486</v>
      </c>
      <c r="BM97" s="240" t="s">
        <v>2512</v>
      </c>
    </row>
    <row r="98" s="2" customFormat="1">
      <c r="A98" s="41"/>
      <c r="B98" s="42"/>
      <c r="C98" s="43"/>
      <c r="D98" s="244" t="s">
        <v>1888</v>
      </c>
      <c r="E98" s="43"/>
      <c r="F98" s="254" t="s">
        <v>2513</v>
      </c>
      <c r="G98" s="43"/>
      <c r="H98" s="43"/>
      <c r="I98" s="149"/>
      <c r="J98" s="43"/>
      <c r="K98" s="43"/>
      <c r="L98" s="47"/>
      <c r="M98" s="255"/>
      <c r="N98" s="256"/>
      <c r="O98" s="87"/>
      <c r="P98" s="87"/>
      <c r="Q98" s="87"/>
      <c r="R98" s="87"/>
      <c r="S98" s="87"/>
      <c r="T98" s="88"/>
      <c r="U98" s="41"/>
      <c r="V98" s="41"/>
      <c r="W98" s="41"/>
      <c r="X98" s="41"/>
      <c r="Y98" s="41"/>
      <c r="Z98" s="41"/>
      <c r="AA98" s="41"/>
      <c r="AB98" s="41"/>
      <c r="AC98" s="41"/>
      <c r="AD98" s="41"/>
      <c r="AE98" s="41"/>
      <c r="AT98" s="20" t="s">
        <v>1888</v>
      </c>
      <c r="AU98" s="20" t="s">
        <v>86</v>
      </c>
    </row>
    <row r="99" s="2" customFormat="1" ht="16.5" customHeight="1">
      <c r="A99" s="41"/>
      <c r="B99" s="42"/>
      <c r="C99" s="229" t="s">
        <v>218</v>
      </c>
      <c r="D99" s="229" t="s">
        <v>154</v>
      </c>
      <c r="E99" s="230" t="s">
        <v>2514</v>
      </c>
      <c r="F99" s="231" t="s">
        <v>2515</v>
      </c>
      <c r="G99" s="232" t="s">
        <v>633</v>
      </c>
      <c r="H99" s="233">
        <v>1</v>
      </c>
      <c r="I99" s="234"/>
      <c r="J99" s="235">
        <f>ROUND(I99*H99,2)</f>
        <v>0</v>
      </c>
      <c r="K99" s="231" t="s">
        <v>19</v>
      </c>
      <c r="L99" s="47"/>
      <c r="M99" s="236" t="s">
        <v>19</v>
      </c>
      <c r="N99" s="237" t="s">
        <v>47</v>
      </c>
      <c r="O99" s="87"/>
      <c r="P99" s="238">
        <f>O99*H99</f>
        <v>0</v>
      </c>
      <c r="Q99" s="238">
        <v>0</v>
      </c>
      <c r="R99" s="238">
        <f>Q99*H99</f>
        <v>0</v>
      </c>
      <c r="S99" s="238">
        <v>0</v>
      </c>
      <c r="T99" s="239">
        <f>S99*H99</f>
        <v>0</v>
      </c>
      <c r="U99" s="41"/>
      <c r="V99" s="41"/>
      <c r="W99" s="41"/>
      <c r="X99" s="41"/>
      <c r="Y99" s="41"/>
      <c r="Z99" s="41"/>
      <c r="AA99" s="41"/>
      <c r="AB99" s="41"/>
      <c r="AC99" s="41"/>
      <c r="AD99" s="41"/>
      <c r="AE99" s="41"/>
      <c r="AR99" s="240" t="s">
        <v>2486</v>
      </c>
      <c r="AT99" s="240" t="s">
        <v>154</v>
      </c>
      <c r="AU99" s="240" t="s">
        <v>86</v>
      </c>
      <c r="AY99" s="20" t="s">
        <v>151</v>
      </c>
      <c r="BE99" s="241">
        <f>IF(N99="základní",J99,0)</f>
        <v>0</v>
      </c>
      <c r="BF99" s="241">
        <f>IF(N99="snížená",J99,0)</f>
        <v>0</v>
      </c>
      <c r="BG99" s="241">
        <f>IF(N99="zákl. přenesená",J99,0)</f>
        <v>0</v>
      </c>
      <c r="BH99" s="241">
        <f>IF(N99="sníž. přenesená",J99,0)</f>
        <v>0</v>
      </c>
      <c r="BI99" s="241">
        <f>IF(N99="nulová",J99,0)</f>
        <v>0</v>
      </c>
      <c r="BJ99" s="20" t="s">
        <v>83</v>
      </c>
      <c r="BK99" s="241">
        <f>ROUND(I99*H99,2)</f>
        <v>0</v>
      </c>
      <c r="BL99" s="20" t="s">
        <v>2486</v>
      </c>
      <c r="BM99" s="240" t="s">
        <v>2516</v>
      </c>
    </row>
    <row r="100" s="2" customFormat="1">
      <c r="A100" s="41"/>
      <c r="B100" s="42"/>
      <c r="C100" s="43"/>
      <c r="D100" s="244" t="s">
        <v>1888</v>
      </c>
      <c r="E100" s="43"/>
      <c r="F100" s="254" t="s">
        <v>2517</v>
      </c>
      <c r="G100" s="43"/>
      <c r="H100" s="43"/>
      <c r="I100" s="149"/>
      <c r="J100" s="43"/>
      <c r="K100" s="43"/>
      <c r="L100" s="47"/>
      <c r="M100" s="302"/>
      <c r="N100" s="303"/>
      <c r="O100" s="304"/>
      <c r="P100" s="304"/>
      <c r="Q100" s="304"/>
      <c r="R100" s="304"/>
      <c r="S100" s="304"/>
      <c r="T100" s="305"/>
      <c r="U100" s="41"/>
      <c r="V100" s="41"/>
      <c r="W100" s="41"/>
      <c r="X100" s="41"/>
      <c r="Y100" s="41"/>
      <c r="Z100" s="41"/>
      <c r="AA100" s="41"/>
      <c r="AB100" s="41"/>
      <c r="AC100" s="41"/>
      <c r="AD100" s="41"/>
      <c r="AE100" s="41"/>
      <c r="AT100" s="20" t="s">
        <v>1888</v>
      </c>
      <c r="AU100" s="20" t="s">
        <v>86</v>
      </c>
    </row>
    <row r="101" s="2" customFormat="1" ht="6.96" customHeight="1">
      <c r="A101" s="41"/>
      <c r="B101" s="62"/>
      <c r="C101" s="63"/>
      <c r="D101" s="63"/>
      <c r="E101" s="63"/>
      <c r="F101" s="63"/>
      <c r="G101" s="63"/>
      <c r="H101" s="63"/>
      <c r="I101" s="178"/>
      <c r="J101" s="63"/>
      <c r="K101" s="63"/>
      <c r="L101" s="47"/>
      <c r="M101" s="41"/>
      <c r="O101" s="41"/>
      <c r="P101" s="41"/>
      <c r="Q101" s="41"/>
      <c r="R101" s="41"/>
      <c r="S101" s="41"/>
      <c r="T101" s="41"/>
      <c r="U101" s="41"/>
      <c r="V101" s="41"/>
      <c r="W101" s="41"/>
      <c r="X101" s="41"/>
      <c r="Y101" s="41"/>
      <c r="Z101" s="41"/>
      <c r="AA101" s="41"/>
      <c r="AB101" s="41"/>
      <c r="AC101" s="41"/>
      <c r="AD101" s="41"/>
      <c r="AE101" s="41"/>
    </row>
  </sheetData>
  <sheetProtection sheet="1" autoFilter="0" formatColumns="0" formatRows="0" objects="1" scenarios="1" spinCount="100000" saltValue="VCS8Zs01dPFkyqRAbvO715QPhv1u70d3DkJpMGFLSbzmMNxetCQ29FB3bMxiHZctYeyAk9PriijN/zuD+oz/Qg==" hashValue="S3j50r/O0+WiOlfiPSyDhTY4DnZfTkovXGbUOhgMoFvfNFyrW+hMsM6M+xq/hMg367hplNlCdxcKIOB2CDP3Jw==" algorithmName="SHA-512" password="CC35"/>
  <autoFilter ref="C81:K100"/>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sheetFormatPr defaultRowHeight="13.5"/>
  <cols>
    <col min="1" max="1" width="8.33" style="323" customWidth="1"/>
    <col min="2" max="2" width="1.664063" style="323" customWidth="1"/>
    <col min="3" max="4" width="5" style="323" customWidth="1"/>
    <col min="5" max="5" width="11.67" style="323" customWidth="1"/>
    <col min="6" max="6" width="9.17" style="323" customWidth="1"/>
    <col min="7" max="7" width="5" style="323" customWidth="1"/>
    <col min="8" max="8" width="77.83" style="323" customWidth="1"/>
    <col min="9" max="10" width="20" style="323" customWidth="1"/>
    <col min="11" max="11" width="1.664063" style="323" customWidth="1"/>
  </cols>
  <sheetData>
    <row r="1" s="1" customFormat="1" ht="37.5" customHeight="1"/>
    <row r="2" s="1" customFormat="1" ht="7.5" customHeight="1">
      <c r="B2" s="324"/>
      <c r="C2" s="325"/>
      <c r="D2" s="325"/>
      <c r="E2" s="325"/>
      <c r="F2" s="325"/>
      <c r="G2" s="325"/>
      <c r="H2" s="325"/>
      <c r="I2" s="325"/>
      <c r="J2" s="325"/>
      <c r="K2" s="326"/>
    </row>
    <row r="3" s="18" customFormat="1" ht="45" customHeight="1">
      <c r="B3" s="327"/>
      <c r="C3" s="328" t="s">
        <v>2518</v>
      </c>
      <c r="D3" s="328"/>
      <c r="E3" s="328"/>
      <c r="F3" s="328"/>
      <c r="G3" s="328"/>
      <c r="H3" s="328"/>
      <c r="I3" s="328"/>
      <c r="J3" s="328"/>
      <c r="K3" s="329"/>
    </row>
    <row r="4" s="1" customFormat="1" ht="25.5" customHeight="1">
      <c r="B4" s="330"/>
      <c r="C4" s="331" t="s">
        <v>2519</v>
      </c>
      <c r="D4" s="331"/>
      <c r="E4" s="331"/>
      <c r="F4" s="331"/>
      <c r="G4" s="331"/>
      <c r="H4" s="331"/>
      <c r="I4" s="331"/>
      <c r="J4" s="331"/>
      <c r="K4" s="332"/>
    </row>
    <row r="5" s="1" customFormat="1" ht="5.25" customHeight="1">
      <c r="B5" s="330"/>
      <c r="C5" s="333"/>
      <c r="D5" s="333"/>
      <c r="E5" s="333"/>
      <c r="F5" s="333"/>
      <c r="G5" s="333"/>
      <c r="H5" s="333"/>
      <c r="I5" s="333"/>
      <c r="J5" s="333"/>
      <c r="K5" s="332"/>
    </row>
    <row r="6" s="1" customFormat="1" ht="15" customHeight="1">
      <c r="B6" s="330"/>
      <c r="C6" s="334" t="s">
        <v>2520</v>
      </c>
      <c r="D6" s="334"/>
      <c r="E6" s="334"/>
      <c r="F6" s="334"/>
      <c r="G6" s="334"/>
      <c r="H6" s="334"/>
      <c r="I6" s="334"/>
      <c r="J6" s="334"/>
      <c r="K6" s="332"/>
    </row>
    <row r="7" s="1" customFormat="1" ht="15" customHeight="1">
      <c r="B7" s="335"/>
      <c r="C7" s="334" t="s">
        <v>2521</v>
      </c>
      <c r="D7" s="334"/>
      <c r="E7" s="334"/>
      <c r="F7" s="334"/>
      <c r="G7" s="334"/>
      <c r="H7" s="334"/>
      <c r="I7" s="334"/>
      <c r="J7" s="334"/>
      <c r="K7" s="332"/>
    </row>
    <row r="8" s="1" customFormat="1" ht="12.75" customHeight="1">
      <c r="B8" s="335"/>
      <c r="C8" s="334"/>
      <c r="D8" s="334"/>
      <c r="E8" s="334"/>
      <c r="F8" s="334"/>
      <c r="G8" s="334"/>
      <c r="H8" s="334"/>
      <c r="I8" s="334"/>
      <c r="J8" s="334"/>
      <c r="K8" s="332"/>
    </row>
    <row r="9" s="1" customFormat="1" ht="15" customHeight="1">
      <c r="B9" s="335"/>
      <c r="C9" s="334" t="s">
        <v>2522</v>
      </c>
      <c r="D9" s="334"/>
      <c r="E9" s="334"/>
      <c r="F9" s="334"/>
      <c r="G9" s="334"/>
      <c r="H9" s="334"/>
      <c r="I9" s="334"/>
      <c r="J9" s="334"/>
      <c r="K9" s="332"/>
    </row>
    <row r="10" s="1" customFormat="1" ht="15" customHeight="1">
      <c r="B10" s="335"/>
      <c r="C10" s="334"/>
      <c r="D10" s="334" t="s">
        <v>2523</v>
      </c>
      <c r="E10" s="334"/>
      <c r="F10" s="334"/>
      <c r="G10" s="334"/>
      <c r="H10" s="334"/>
      <c r="I10" s="334"/>
      <c r="J10" s="334"/>
      <c r="K10" s="332"/>
    </row>
    <row r="11" s="1" customFormat="1" ht="15" customHeight="1">
      <c r="B11" s="335"/>
      <c r="C11" s="336"/>
      <c r="D11" s="334" t="s">
        <v>2524</v>
      </c>
      <c r="E11" s="334"/>
      <c r="F11" s="334"/>
      <c r="G11" s="334"/>
      <c r="H11" s="334"/>
      <c r="I11" s="334"/>
      <c r="J11" s="334"/>
      <c r="K11" s="332"/>
    </row>
    <row r="12" s="1" customFormat="1" ht="15" customHeight="1">
      <c r="B12" s="335"/>
      <c r="C12" s="336"/>
      <c r="D12" s="334"/>
      <c r="E12" s="334"/>
      <c r="F12" s="334"/>
      <c r="G12" s="334"/>
      <c r="H12" s="334"/>
      <c r="I12" s="334"/>
      <c r="J12" s="334"/>
      <c r="K12" s="332"/>
    </row>
    <row r="13" s="1" customFormat="1" ht="15" customHeight="1">
      <c r="B13" s="335"/>
      <c r="C13" s="336"/>
      <c r="D13" s="337" t="s">
        <v>2525</v>
      </c>
      <c r="E13" s="334"/>
      <c r="F13" s="334"/>
      <c r="G13" s="334"/>
      <c r="H13" s="334"/>
      <c r="I13" s="334"/>
      <c r="J13" s="334"/>
      <c r="K13" s="332"/>
    </row>
    <row r="14" s="1" customFormat="1" ht="12.75" customHeight="1">
      <c r="B14" s="335"/>
      <c r="C14" s="336"/>
      <c r="D14" s="336"/>
      <c r="E14" s="336"/>
      <c r="F14" s="336"/>
      <c r="G14" s="336"/>
      <c r="H14" s="336"/>
      <c r="I14" s="336"/>
      <c r="J14" s="336"/>
      <c r="K14" s="332"/>
    </row>
    <row r="15" s="1" customFormat="1" ht="15" customHeight="1">
      <c r="B15" s="335"/>
      <c r="C15" s="336"/>
      <c r="D15" s="334" t="s">
        <v>2526</v>
      </c>
      <c r="E15" s="334"/>
      <c r="F15" s="334"/>
      <c r="G15" s="334"/>
      <c r="H15" s="334"/>
      <c r="I15" s="334"/>
      <c r="J15" s="334"/>
      <c r="K15" s="332"/>
    </row>
    <row r="16" s="1" customFormat="1" ht="15" customHeight="1">
      <c r="B16" s="335"/>
      <c r="C16" s="336"/>
      <c r="D16" s="334" t="s">
        <v>2527</v>
      </c>
      <c r="E16" s="334"/>
      <c r="F16" s="334"/>
      <c r="G16" s="334"/>
      <c r="H16" s="334"/>
      <c r="I16" s="334"/>
      <c r="J16" s="334"/>
      <c r="K16" s="332"/>
    </row>
    <row r="17" s="1" customFormat="1" ht="15" customHeight="1">
      <c r="B17" s="335"/>
      <c r="C17" s="336"/>
      <c r="D17" s="334" t="s">
        <v>2528</v>
      </c>
      <c r="E17" s="334"/>
      <c r="F17" s="334"/>
      <c r="G17" s="334"/>
      <c r="H17" s="334"/>
      <c r="I17" s="334"/>
      <c r="J17" s="334"/>
      <c r="K17" s="332"/>
    </row>
    <row r="18" s="1" customFormat="1" ht="15" customHeight="1">
      <c r="B18" s="335"/>
      <c r="C18" s="336"/>
      <c r="D18" s="336"/>
      <c r="E18" s="338" t="s">
        <v>82</v>
      </c>
      <c r="F18" s="334" t="s">
        <v>2529</v>
      </c>
      <c r="G18" s="334"/>
      <c r="H18" s="334"/>
      <c r="I18" s="334"/>
      <c r="J18" s="334"/>
      <c r="K18" s="332"/>
    </row>
    <row r="19" s="1" customFormat="1" ht="15" customHeight="1">
      <c r="B19" s="335"/>
      <c r="C19" s="336"/>
      <c r="D19" s="336"/>
      <c r="E19" s="338" t="s">
        <v>2530</v>
      </c>
      <c r="F19" s="334" t="s">
        <v>2531</v>
      </c>
      <c r="G19" s="334"/>
      <c r="H19" s="334"/>
      <c r="I19" s="334"/>
      <c r="J19" s="334"/>
      <c r="K19" s="332"/>
    </row>
    <row r="20" s="1" customFormat="1" ht="15" customHeight="1">
      <c r="B20" s="335"/>
      <c r="C20" s="336"/>
      <c r="D20" s="336"/>
      <c r="E20" s="338" t="s">
        <v>106</v>
      </c>
      <c r="F20" s="334" t="s">
        <v>2532</v>
      </c>
      <c r="G20" s="334"/>
      <c r="H20" s="334"/>
      <c r="I20" s="334"/>
      <c r="J20" s="334"/>
      <c r="K20" s="332"/>
    </row>
    <row r="21" s="1" customFormat="1" ht="15" customHeight="1">
      <c r="B21" s="335"/>
      <c r="C21" s="336"/>
      <c r="D21" s="336"/>
      <c r="E21" s="338" t="s">
        <v>108</v>
      </c>
      <c r="F21" s="334" t="s">
        <v>109</v>
      </c>
      <c r="G21" s="334"/>
      <c r="H21" s="334"/>
      <c r="I21" s="334"/>
      <c r="J21" s="334"/>
      <c r="K21" s="332"/>
    </row>
    <row r="22" s="1" customFormat="1" ht="15" customHeight="1">
      <c r="B22" s="335"/>
      <c r="C22" s="336"/>
      <c r="D22" s="336"/>
      <c r="E22" s="338" t="s">
        <v>1543</v>
      </c>
      <c r="F22" s="334" t="s">
        <v>1544</v>
      </c>
      <c r="G22" s="334"/>
      <c r="H22" s="334"/>
      <c r="I22" s="334"/>
      <c r="J22" s="334"/>
      <c r="K22" s="332"/>
    </row>
    <row r="23" s="1" customFormat="1" ht="15" customHeight="1">
      <c r="B23" s="335"/>
      <c r="C23" s="336"/>
      <c r="D23" s="336"/>
      <c r="E23" s="338" t="s">
        <v>90</v>
      </c>
      <c r="F23" s="334" t="s">
        <v>2533</v>
      </c>
      <c r="G23" s="334"/>
      <c r="H23" s="334"/>
      <c r="I23" s="334"/>
      <c r="J23" s="334"/>
      <c r="K23" s="332"/>
    </row>
    <row r="24" s="1" customFormat="1" ht="12.75" customHeight="1">
      <c r="B24" s="335"/>
      <c r="C24" s="336"/>
      <c r="D24" s="336"/>
      <c r="E24" s="336"/>
      <c r="F24" s="336"/>
      <c r="G24" s="336"/>
      <c r="H24" s="336"/>
      <c r="I24" s="336"/>
      <c r="J24" s="336"/>
      <c r="K24" s="332"/>
    </row>
    <row r="25" s="1" customFormat="1" ht="15" customHeight="1">
      <c r="B25" s="335"/>
      <c r="C25" s="334" t="s">
        <v>2534</v>
      </c>
      <c r="D25" s="334"/>
      <c r="E25" s="334"/>
      <c r="F25" s="334"/>
      <c r="G25" s="334"/>
      <c r="H25" s="334"/>
      <c r="I25" s="334"/>
      <c r="J25" s="334"/>
      <c r="K25" s="332"/>
    </row>
    <row r="26" s="1" customFormat="1" ht="15" customHeight="1">
      <c r="B26" s="335"/>
      <c r="C26" s="334" t="s">
        <v>2535</v>
      </c>
      <c r="D26" s="334"/>
      <c r="E26" s="334"/>
      <c r="F26" s="334"/>
      <c r="G26" s="334"/>
      <c r="H26" s="334"/>
      <c r="I26" s="334"/>
      <c r="J26" s="334"/>
      <c r="K26" s="332"/>
    </row>
    <row r="27" s="1" customFormat="1" ht="15" customHeight="1">
      <c r="B27" s="335"/>
      <c r="C27" s="334"/>
      <c r="D27" s="334" t="s">
        <v>2536</v>
      </c>
      <c r="E27" s="334"/>
      <c r="F27" s="334"/>
      <c r="G27" s="334"/>
      <c r="H27" s="334"/>
      <c r="I27" s="334"/>
      <c r="J27" s="334"/>
      <c r="K27" s="332"/>
    </row>
    <row r="28" s="1" customFormat="1" ht="15" customHeight="1">
      <c r="B28" s="335"/>
      <c r="C28" s="336"/>
      <c r="D28" s="334" t="s">
        <v>2537</v>
      </c>
      <c r="E28" s="334"/>
      <c r="F28" s="334"/>
      <c r="G28" s="334"/>
      <c r="H28" s="334"/>
      <c r="I28" s="334"/>
      <c r="J28" s="334"/>
      <c r="K28" s="332"/>
    </row>
    <row r="29" s="1" customFormat="1" ht="12.75" customHeight="1">
      <c r="B29" s="335"/>
      <c r="C29" s="336"/>
      <c r="D29" s="336"/>
      <c r="E29" s="336"/>
      <c r="F29" s="336"/>
      <c r="G29" s="336"/>
      <c r="H29" s="336"/>
      <c r="I29" s="336"/>
      <c r="J29" s="336"/>
      <c r="K29" s="332"/>
    </row>
    <row r="30" s="1" customFormat="1" ht="15" customHeight="1">
      <c r="B30" s="335"/>
      <c r="C30" s="336"/>
      <c r="D30" s="334" t="s">
        <v>2538</v>
      </c>
      <c r="E30" s="334"/>
      <c r="F30" s="334"/>
      <c r="G30" s="334"/>
      <c r="H30" s="334"/>
      <c r="I30" s="334"/>
      <c r="J30" s="334"/>
      <c r="K30" s="332"/>
    </row>
    <row r="31" s="1" customFormat="1" ht="15" customHeight="1">
      <c r="B31" s="335"/>
      <c r="C31" s="336"/>
      <c r="D31" s="334" t="s">
        <v>2539</v>
      </c>
      <c r="E31" s="334"/>
      <c r="F31" s="334"/>
      <c r="G31" s="334"/>
      <c r="H31" s="334"/>
      <c r="I31" s="334"/>
      <c r="J31" s="334"/>
      <c r="K31" s="332"/>
    </row>
    <row r="32" s="1" customFormat="1" ht="12.75" customHeight="1">
      <c r="B32" s="335"/>
      <c r="C32" s="336"/>
      <c r="D32" s="336"/>
      <c r="E32" s="336"/>
      <c r="F32" s="336"/>
      <c r="G32" s="336"/>
      <c r="H32" s="336"/>
      <c r="I32" s="336"/>
      <c r="J32" s="336"/>
      <c r="K32" s="332"/>
    </row>
    <row r="33" s="1" customFormat="1" ht="15" customHeight="1">
      <c r="B33" s="335"/>
      <c r="C33" s="336"/>
      <c r="D33" s="334" t="s">
        <v>2540</v>
      </c>
      <c r="E33" s="334"/>
      <c r="F33" s="334"/>
      <c r="G33" s="334"/>
      <c r="H33" s="334"/>
      <c r="I33" s="334"/>
      <c r="J33" s="334"/>
      <c r="K33" s="332"/>
    </row>
    <row r="34" s="1" customFormat="1" ht="15" customHeight="1">
      <c r="B34" s="335"/>
      <c r="C34" s="336"/>
      <c r="D34" s="334" t="s">
        <v>2541</v>
      </c>
      <c r="E34" s="334"/>
      <c r="F34" s="334"/>
      <c r="G34" s="334"/>
      <c r="H34" s="334"/>
      <c r="I34" s="334"/>
      <c r="J34" s="334"/>
      <c r="K34" s="332"/>
    </row>
    <row r="35" s="1" customFormat="1" ht="15" customHeight="1">
      <c r="B35" s="335"/>
      <c r="C35" s="336"/>
      <c r="D35" s="334" t="s">
        <v>2542</v>
      </c>
      <c r="E35" s="334"/>
      <c r="F35" s="334"/>
      <c r="G35" s="334"/>
      <c r="H35" s="334"/>
      <c r="I35" s="334"/>
      <c r="J35" s="334"/>
      <c r="K35" s="332"/>
    </row>
    <row r="36" s="1" customFormat="1" ht="15" customHeight="1">
      <c r="B36" s="335"/>
      <c r="C36" s="336"/>
      <c r="D36" s="334"/>
      <c r="E36" s="337" t="s">
        <v>137</v>
      </c>
      <c r="F36" s="334"/>
      <c r="G36" s="334" t="s">
        <v>2543</v>
      </c>
      <c r="H36" s="334"/>
      <c r="I36" s="334"/>
      <c r="J36" s="334"/>
      <c r="K36" s="332"/>
    </row>
    <row r="37" s="1" customFormat="1" ht="30.75" customHeight="1">
      <c r="B37" s="335"/>
      <c r="C37" s="336"/>
      <c r="D37" s="334"/>
      <c r="E37" s="337" t="s">
        <v>2544</v>
      </c>
      <c r="F37" s="334"/>
      <c r="G37" s="334" t="s">
        <v>2545</v>
      </c>
      <c r="H37" s="334"/>
      <c r="I37" s="334"/>
      <c r="J37" s="334"/>
      <c r="K37" s="332"/>
    </row>
    <row r="38" s="1" customFormat="1" ht="15" customHeight="1">
      <c r="B38" s="335"/>
      <c r="C38" s="336"/>
      <c r="D38" s="334"/>
      <c r="E38" s="337" t="s">
        <v>57</v>
      </c>
      <c r="F38" s="334"/>
      <c r="G38" s="334" t="s">
        <v>2546</v>
      </c>
      <c r="H38" s="334"/>
      <c r="I38" s="334"/>
      <c r="J38" s="334"/>
      <c r="K38" s="332"/>
    </row>
    <row r="39" s="1" customFormat="1" ht="15" customHeight="1">
      <c r="B39" s="335"/>
      <c r="C39" s="336"/>
      <c r="D39" s="334"/>
      <c r="E39" s="337" t="s">
        <v>58</v>
      </c>
      <c r="F39" s="334"/>
      <c r="G39" s="334" t="s">
        <v>2547</v>
      </c>
      <c r="H39" s="334"/>
      <c r="I39" s="334"/>
      <c r="J39" s="334"/>
      <c r="K39" s="332"/>
    </row>
    <row r="40" s="1" customFormat="1" ht="15" customHeight="1">
      <c r="B40" s="335"/>
      <c r="C40" s="336"/>
      <c r="D40" s="334"/>
      <c r="E40" s="337" t="s">
        <v>138</v>
      </c>
      <c r="F40" s="334"/>
      <c r="G40" s="334" t="s">
        <v>2548</v>
      </c>
      <c r="H40" s="334"/>
      <c r="I40" s="334"/>
      <c r="J40" s="334"/>
      <c r="K40" s="332"/>
    </row>
    <row r="41" s="1" customFormat="1" ht="15" customHeight="1">
      <c r="B41" s="335"/>
      <c r="C41" s="336"/>
      <c r="D41" s="334"/>
      <c r="E41" s="337" t="s">
        <v>139</v>
      </c>
      <c r="F41" s="334"/>
      <c r="G41" s="334" t="s">
        <v>2549</v>
      </c>
      <c r="H41" s="334"/>
      <c r="I41" s="334"/>
      <c r="J41" s="334"/>
      <c r="K41" s="332"/>
    </row>
    <row r="42" s="1" customFormat="1" ht="15" customHeight="1">
      <c r="B42" s="335"/>
      <c r="C42" s="336"/>
      <c r="D42" s="334"/>
      <c r="E42" s="337" t="s">
        <v>2550</v>
      </c>
      <c r="F42" s="334"/>
      <c r="G42" s="334" t="s">
        <v>2551</v>
      </c>
      <c r="H42" s="334"/>
      <c r="I42" s="334"/>
      <c r="J42" s="334"/>
      <c r="K42" s="332"/>
    </row>
    <row r="43" s="1" customFormat="1" ht="15" customHeight="1">
      <c r="B43" s="335"/>
      <c r="C43" s="336"/>
      <c r="D43" s="334"/>
      <c r="E43" s="337"/>
      <c r="F43" s="334"/>
      <c r="G43" s="334" t="s">
        <v>2552</v>
      </c>
      <c r="H43" s="334"/>
      <c r="I43" s="334"/>
      <c r="J43" s="334"/>
      <c r="K43" s="332"/>
    </row>
    <row r="44" s="1" customFormat="1" ht="15" customHeight="1">
      <c r="B44" s="335"/>
      <c r="C44" s="336"/>
      <c r="D44" s="334"/>
      <c r="E44" s="337" t="s">
        <v>2553</v>
      </c>
      <c r="F44" s="334"/>
      <c r="G44" s="334" t="s">
        <v>2554</v>
      </c>
      <c r="H44" s="334"/>
      <c r="I44" s="334"/>
      <c r="J44" s="334"/>
      <c r="K44" s="332"/>
    </row>
    <row r="45" s="1" customFormat="1" ht="15" customHeight="1">
      <c r="B45" s="335"/>
      <c r="C45" s="336"/>
      <c r="D45" s="334"/>
      <c r="E45" s="337" t="s">
        <v>141</v>
      </c>
      <c r="F45" s="334"/>
      <c r="G45" s="334" t="s">
        <v>2555</v>
      </c>
      <c r="H45" s="334"/>
      <c r="I45" s="334"/>
      <c r="J45" s="334"/>
      <c r="K45" s="332"/>
    </row>
    <row r="46" s="1" customFormat="1" ht="12.75" customHeight="1">
      <c r="B46" s="335"/>
      <c r="C46" s="336"/>
      <c r="D46" s="334"/>
      <c r="E46" s="334"/>
      <c r="F46" s="334"/>
      <c r="G46" s="334"/>
      <c r="H46" s="334"/>
      <c r="I46" s="334"/>
      <c r="J46" s="334"/>
      <c r="K46" s="332"/>
    </row>
    <row r="47" s="1" customFormat="1" ht="15" customHeight="1">
      <c r="B47" s="335"/>
      <c r="C47" s="336"/>
      <c r="D47" s="334" t="s">
        <v>2556</v>
      </c>
      <c r="E47" s="334"/>
      <c r="F47" s="334"/>
      <c r="G47" s="334"/>
      <c r="H47" s="334"/>
      <c r="I47" s="334"/>
      <c r="J47" s="334"/>
      <c r="K47" s="332"/>
    </row>
    <row r="48" s="1" customFormat="1" ht="15" customHeight="1">
      <c r="B48" s="335"/>
      <c r="C48" s="336"/>
      <c r="D48" s="336"/>
      <c r="E48" s="334" t="s">
        <v>2557</v>
      </c>
      <c r="F48" s="334"/>
      <c r="G48" s="334"/>
      <c r="H48" s="334"/>
      <c r="I48" s="334"/>
      <c r="J48" s="334"/>
      <c r="K48" s="332"/>
    </row>
    <row r="49" s="1" customFormat="1" ht="15" customHeight="1">
      <c r="B49" s="335"/>
      <c r="C49" s="336"/>
      <c r="D49" s="336"/>
      <c r="E49" s="334" t="s">
        <v>2558</v>
      </c>
      <c r="F49" s="334"/>
      <c r="G49" s="334"/>
      <c r="H49" s="334"/>
      <c r="I49" s="334"/>
      <c r="J49" s="334"/>
      <c r="K49" s="332"/>
    </row>
    <row r="50" s="1" customFormat="1" ht="15" customHeight="1">
      <c r="B50" s="335"/>
      <c r="C50" s="336"/>
      <c r="D50" s="336"/>
      <c r="E50" s="334" t="s">
        <v>2559</v>
      </c>
      <c r="F50" s="334"/>
      <c r="G50" s="334"/>
      <c r="H50" s="334"/>
      <c r="I50" s="334"/>
      <c r="J50" s="334"/>
      <c r="K50" s="332"/>
    </row>
    <row r="51" s="1" customFormat="1" ht="15" customHeight="1">
      <c r="B51" s="335"/>
      <c r="C51" s="336"/>
      <c r="D51" s="334" t="s">
        <v>2560</v>
      </c>
      <c r="E51" s="334"/>
      <c r="F51" s="334"/>
      <c r="G51" s="334"/>
      <c r="H51" s="334"/>
      <c r="I51" s="334"/>
      <c r="J51" s="334"/>
      <c r="K51" s="332"/>
    </row>
    <row r="52" s="1" customFormat="1" ht="25.5" customHeight="1">
      <c r="B52" s="330"/>
      <c r="C52" s="331" t="s">
        <v>2561</v>
      </c>
      <c r="D52" s="331"/>
      <c r="E52" s="331"/>
      <c r="F52" s="331"/>
      <c r="G52" s="331"/>
      <c r="H52" s="331"/>
      <c r="I52" s="331"/>
      <c r="J52" s="331"/>
      <c r="K52" s="332"/>
    </row>
    <row r="53" s="1" customFormat="1" ht="5.25" customHeight="1">
      <c r="B53" s="330"/>
      <c r="C53" s="333"/>
      <c r="D53" s="333"/>
      <c r="E53" s="333"/>
      <c r="F53" s="333"/>
      <c r="G53" s="333"/>
      <c r="H53" s="333"/>
      <c r="I53" s="333"/>
      <c r="J53" s="333"/>
      <c r="K53" s="332"/>
    </row>
    <row r="54" s="1" customFormat="1" ht="15" customHeight="1">
      <c r="B54" s="330"/>
      <c r="C54" s="334" t="s">
        <v>2562</v>
      </c>
      <c r="D54" s="334"/>
      <c r="E54" s="334"/>
      <c r="F54" s="334"/>
      <c r="G54" s="334"/>
      <c r="H54" s="334"/>
      <c r="I54" s="334"/>
      <c r="J54" s="334"/>
      <c r="K54" s="332"/>
    </row>
    <row r="55" s="1" customFormat="1" ht="15" customHeight="1">
      <c r="B55" s="330"/>
      <c r="C55" s="334" t="s">
        <v>2563</v>
      </c>
      <c r="D55" s="334"/>
      <c r="E55" s="334"/>
      <c r="F55" s="334"/>
      <c r="G55" s="334"/>
      <c r="H55" s="334"/>
      <c r="I55" s="334"/>
      <c r="J55" s="334"/>
      <c r="K55" s="332"/>
    </row>
    <row r="56" s="1" customFormat="1" ht="12.75" customHeight="1">
      <c r="B56" s="330"/>
      <c r="C56" s="334"/>
      <c r="D56" s="334"/>
      <c r="E56" s="334"/>
      <c r="F56" s="334"/>
      <c r="G56" s="334"/>
      <c r="H56" s="334"/>
      <c r="I56" s="334"/>
      <c r="J56" s="334"/>
      <c r="K56" s="332"/>
    </row>
    <row r="57" s="1" customFormat="1" ht="15" customHeight="1">
      <c r="B57" s="330"/>
      <c r="C57" s="334" t="s">
        <v>2564</v>
      </c>
      <c r="D57" s="334"/>
      <c r="E57" s="334"/>
      <c r="F57" s="334"/>
      <c r="G57" s="334"/>
      <c r="H57" s="334"/>
      <c r="I57" s="334"/>
      <c r="J57" s="334"/>
      <c r="K57" s="332"/>
    </row>
    <row r="58" s="1" customFormat="1" ht="15" customHeight="1">
      <c r="B58" s="330"/>
      <c r="C58" s="336"/>
      <c r="D58" s="334" t="s">
        <v>2565</v>
      </c>
      <c r="E58" s="334"/>
      <c r="F58" s="334"/>
      <c r="G58" s="334"/>
      <c r="H58" s="334"/>
      <c r="I58" s="334"/>
      <c r="J58" s="334"/>
      <c r="K58" s="332"/>
    </row>
    <row r="59" s="1" customFormat="1" ht="15" customHeight="1">
      <c r="B59" s="330"/>
      <c r="C59" s="336"/>
      <c r="D59" s="334" t="s">
        <v>2566</v>
      </c>
      <c r="E59" s="334"/>
      <c r="F59" s="334"/>
      <c r="G59" s="334"/>
      <c r="H59" s="334"/>
      <c r="I59" s="334"/>
      <c r="J59" s="334"/>
      <c r="K59" s="332"/>
    </row>
    <row r="60" s="1" customFormat="1" ht="15" customHeight="1">
      <c r="B60" s="330"/>
      <c r="C60" s="336"/>
      <c r="D60" s="334" t="s">
        <v>2567</v>
      </c>
      <c r="E60" s="334"/>
      <c r="F60" s="334"/>
      <c r="G60" s="334"/>
      <c r="H60" s="334"/>
      <c r="I60" s="334"/>
      <c r="J60" s="334"/>
      <c r="K60" s="332"/>
    </row>
    <row r="61" s="1" customFormat="1" ht="15" customHeight="1">
      <c r="B61" s="330"/>
      <c r="C61" s="336"/>
      <c r="D61" s="334" t="s">
        <v>2568</v>
      </c>
      <c r="E61" s="334"/>
      <c r="F61" s="334"/>
      <c r="G61" s="334"/>
      <c r="H61" s="334"/>
      <c r="I61" s="334"/>
      <c r="J61" s="334"/>
      <c r="K61" s="332"/>
    </row>
    <row r="62" s="1" customFormat="1" ht="15" customHeight="1">
      <c r="B62" s="330"/>
      <c r="C62" s="336"/>
      <c r="D62" s="339" t="s">
        <v>2569</v>
      </c>
      <c r="E62" s="339"/>
      <c r="F62" s="339"/>
      <c r="G62" s="339"/>
      <c r="H62" s="339"/>
      <c r="I62" s="339"/>
      <c r="J62" s="339"/>
      <c r="K62" s="332"/>
    </row>
    <row r="63" s="1" customFormat="1" ht="15" customHeight="1">
      <c r="B63" s="330"/>
      <c r="C63" s="336"/>
      <c r="D63" s="334" t="s">
        <v>2570</v>
      </c>
      <c r="E63" s="334"/>
      <c r="F63" s="334"/>
      <c r="G63" s="334"/>
      <c r="H63" s="334"/>
      <c r="I63" s="334"/>
      <c r="J63" s="334"/>
      <c r="K63" s="332"/>
    </row>
    <row r="64" s="1" customFormat="1" ht="12.75" customHeight="1">
      <c r="B64" s="330"/>
      <c r="C64" s="336"/>
      <c r="D64" s="336"/>
      <c r="E64" s="340"/>
      <c r="F64" s="336"/>
      <c r="G64" s="336"/>
      <c r="H64" s="336"/>
      <c r="I64" s="336"/>
      <c r="J64" s="336"/>
      <c r="K64" s="332"/>
    </row>
    <row r="65" s="1" customFormat="1" ht="15" customHeight="1">
      <c r="B65" s="330"/>
      <c r="C65" s="336"/>
      <c r="D65" s="334" t="s">
        <v>2571</v>
      </c>
      <c r="E65" s="334"/>
      <c r="F65" s="334"/>
      <c r="G65" s="334"/>
      <c r="H65" s="334"/>
      <c r="I65" s="334"/>
      <c r="J65" s="334"/>
      <c r="K65" s="332"/>
    </row>
    <row r="66" s="1" customFormat="1" ht="15" customHeight="1">
      <c r="B66" s="330"/>
      <c r="C66" s="336"/>
      <c r="D66" s="339" t="s">
        <v>2572</v>
      </c>
      <c r="E66" s="339"/>
      <c r="F66" s="339"/>
      <c r="G66" s="339"/>
      <c r="H66" s="339"/>
      <c r="I66" s="339"/>
      <c r="J66" s="339"/>
      <c r="K66" s="332"/>
    </row>
    <row r="67" s="1" customFormat="1" ht="15" customHeight="1">
      <c r="B67" s="330"/>
      <c r="C67" s="336"/>
      <c r="D67" s="334" t="s">
        <v>2573</v>
      </c>
      <c r="E67" s="334"/>
      <c r="F67" s="334"/>
      <c r="G67" s="334"/>
      <c r="H67" s="334"/>
      <c r="I67" s="334"/>
      <c r="J67" s="334"/>
      <c r="K67" s="332"/>
    </row>
    <row r="68" s="1" customFormat="1" ht="15" customHeight="1">
      <c r="B68" s="330"/>
      <c r="C68" s="336"/>
      <c r="D68" s="334" t="s">
        <v>2574</v>
      </c>
      <c r="E68" s="334"/>
      <c r="F68" s="334"/>
      <c r="G68" s="334"/>
      <c r="H68" s="334"/>
      <c r="I68" s="334"/>
      <c r="J68" s="334"/>
      <c r="K68" s="332"/>
    </row>
    <row r="69" s="1" customFormat="1" ht="15" customHeight="1">
      <c r="B69" s="330"/>
      <c r="C69" s="336"/>
      <c r="D69" s="334" t="s">
        <v>2575</v>
      </c>
      <c r="E69" s="334"/>
      <c r="F69" s="334"/>
      <c r="G69" s="334"/>
      <c r="H69" s="334"/>
      <c r="I69" s="334"/>
      <c r="J69" s="334"/>
      <c r="K69" s="332"/>
    </row>
    <row r="70" s="1" customFormat="1" ht="15" customHeight="1">
      <c r="B70" s="330"/>
      <c r="C70" s="336"/>
      <c r="D70" s="334" t="s">
        <v>2576</v>
      </c>
      <c r="E70" s="334"/>
      <c r="F70" s="334"/>
      <c r="G70" s="334"/>
      <c r="H70" s="334"/>
      <c r="I70" s="334"/>
      <c r="J70" s="334"/>
      <c r="K70" s="332"/>
    </row>
    <row r="71" s="1" customFormat="1" ht="12.75" customHeight="1">
      <c r="B71" s="341"/>
      <c r="C71" s="342"/>
      <c r="D71" s="342"/>
      <c r="E71" s="342"/>
      <c r="F71" s="342"/>
      <c r="G71" s="342"/>
      <c r="H71" s="342"/>
      <c r="I71" s="342"/>
      <c r="J71" s="342"/>
      <c r="K71" s="343"/>
    </row>
    <row r="72" s="1" customFormat="1" ht="18.75" customHeight="1">
      <c r="B72" s="344"/>
      <c r="C72" s="344"/>
      <c r="D72" s="344"/>
      <c r="E72" s="344"/>
      <c r="F72" s="344"/>
      <c r="G72" s="344"/>
      <c r="H72" s="344"/>
      <c r="I72" s="344"/>
      <c r="J72" s="344"/>
      <c r="K72" s="345"/>
    </row>
    <row r="73" s="1" customFormat="1" ht="18.75" customHeight="1">
      <c r="B73" s="345"/>
      <c r="C73" s="345"/>
      <c r="D73" s="345"/>
      <c r="E73" s="345"/>
      <c r="F73" s="345"/>
      <c r="G73" s="345"/>
      <c r="H73" s="345"/>
      <c r="I73" s="345"/>
      <c r="J73" s="345"/>
      <c r="K73" s="345"/>
    </row>
    <row r="74" s="1" customFormat="1" ht="7.5" customHeight="1">
      <c r="B74" s="346"/>
      <c r="C74" s="347"/>
      <c r="D74" s="347"/>
      <c r="E74" s="347"/>
      <c r="F74" s="347"/>
      <c r="G74" s="347"/>
      <c r="H74" s="347"/>
      <c r="I74" s="347"/>
      <c r="J74" s="347"/>
      <c r="K74" s="348"/>
    </row>
    <row r="75" s="1" customFormat="1" ht="45" customHeight="1">
      <c r="B75" s="349"/>
      <c r="C75" s="350" t="s">
        <v>2577</v>
      </c>
      <c r="D75" s="350"/>
      <c r="E75" s="350"/>
      <c r="F75" s="350"/>
      <c r="G75" s="350"/>
      <c r="H75" s="350"/>
      <c r="I75" s="350"/>
      <c r="J75" s="350"/>
      <c r="K75" s="351"/>
    </row>
    <row r="76" s="1" customFormat="1" ht="17.25" customHeight="1">
      <c r="B76" s="349"/>
      <c r="C76" s="352" t="s">
        <v>2578</v>
      </c>
      <c r="D76" s="352"/>
      <c r="E76" s="352"/>
      <c r="F76" s="352" t="s">
        <v>2579</v>
      </c>
      <c r="G76" s="353"/>
      <c r="H76" s="352" t="s">
        <v>58</v>
      </c>
      <c r="I76" s="352" t="s">
        <v>61</v>
      </c>
      <c r="J76" s="352" t="s">
        <v>2580</v>
      </c>
      <c r="K76" s="351"/>
    </row>
    <row r="77" s="1" customFormat="1" ht="17.25" customHeight="1">
      <c r="B77" s="349"/>
      <c r="C77" s="354" t="s">
        <v>2581</v>
      </c>
      <c r="D77" s="354"/>
      <c r="E77" s="354"/>
      <c r="F77" s="355" t="s">
        <v>2582</v>
      </c>
      <c r="G77" s="356"/>
      <c r="H77" s="354"/>
      <c r="I77" s="354"/>
      <c r="J77" s="354" t="s">
        <v>2583</v>
      </c>
      <c r="K77" s="351"/>
    </row>
    <row r="78" s="1" customFormat="1" ht="5.25" customHeight="1">
      <c r="B78" s="349"/>
      <c r="C78" s="357"/>
      <c r="D78" s="357"/>
      <c r="E78" s="357"/>
      <c r="F78" s="357"/>
      <c r="G78" s="358"/>
      <c r="H78" s="357"/>
      <c r="I78" s="357"/>
      <c r="J78" s="357"/>
      <c r="K78" s="351"/>
    </row>
    <row r="79" s="1" customFormat="1" ht="15" customHeight="1">
      <c r="B79" s="349"/>
      <c r="C79" s="337" t="s">
        <v>57</v>
      </c>
      <c r="D79" s="357"/>
      <c r="E79" s="357"/>
      <c r="F79" s="359" t="s">
        <v>2043</v>
      </c>
      <c r="G79" s="358"/>
      <c r="H79" s="337" t="s">
        <v>2584</v>
      </c>
      <c r="I79" s="337" t="s">
        <v>2585</v>
      </c>
      <c r="J79" s="337">
        <v>20</v>
      </c>
      <c r="K79" s="351"/>
    </row>
    <row r="80" s="1" customFormat="1" ht="15" customHeight="1">
      <c r="B80" s="349"/>
      <c r="C80" s="337" t="s">
        <v>2586</v>
      </c>
      <c r="D80" s="337"/>
      <c r="E80" s="337"/>
      <c r="F80" s="359" t="s">
        <v>2043</v>
      </c>
      <c r="G80" s="358"/>
      <c r="H80" s="337" t="s">
        <v>2587</v>
      </c>
      <c r="I80" s="337" t="s">
        <v>2585</v>
      </c>
      <c r="J80" s="337">
        <v>120</v>
      </c>
      <c r="K80" s="351"/>
    </row>
    <row r="81" s="1" customFormat="1" ht="15" customHeight="1">
      <c r="B81" s="360"/>
      <c r="C81" s="337" t="s">
        <v>2588</v>
      </c>
      <c r="D81" s="337"/>
      <c r="E81" s="337"/>
      <c r="F81" s="359" t="s">
        <v>2051</v>
      </c>
      <c r="G81" s="358"/>
      <c r="H81" s="337" t="s">
        <v>2589</v>
      </c>
      <c r="I81" s="337" t="s">
        <v>2585</v>
      </c>
      <c r="J81" s="337">
        <v>50</v>
      </c>
      <c r="K81" s="351"/>
    </row>
    <row r="82" s="1" customFormat="1" ht="15" customHeight="1">
      <c r="B82" s="360"/>
      <c r="C82" s="337" t="s">
        <v>2590</v>
      </c>
      <c r="D82" s="337"/>
      <c r="E82" s="337"/>
      <c r="F82" s="359" t="s">
        <v>2043</v>
      </c>
      <c r="G82" s="358"/>
      <c r="H82" s="337" t="s">
        <v>2591</v>
      </c>
      <c r="I82" s="337" t="s">
        <v>2592</v>
      </c>
      <c r="J82" s="337"/>
      <c r="K82" s="351"/>
    </row>
    <row r="83" s="1" customFormat="1" ht="15" customHeight="1">
      <c r="B83" s="360"/>
      <c r="C83" s="361" t="s">
        <v>2593</v>
      </c>
      <c r="D83" s="361"/>
      <c r="E83" s="361"/>
      <c r="F83" s="362" t="s">
        <v>2051</v>
      </c>
      <c r="G83" s="361"/>
      <c r="H83" s="361" t="s">
        <v>2594</v>
      </c>
      <c r="I83" s="361" t="s">
        <v>2585</v>
      </c>
      <c r="J83" s="361">
        <v>15</v>
      </c>
      <c r="K83" s="351"/>
    </row>
    <row r="84" s="1" customFormat="1" ht="15" customHeight="1">
      <c r="B84" s="360"/>
      <c r="C84" s="361" t="s">
        <v>2595</v>
      </c>
      <c r="D84" s="361"/>
      <c r="E84" s="361"/>
      <c r="F84" s="362" t="s">
        <v>2051</v>
      </c>
      <c r="G84" s="361"/>
      <c r="H84" s="361" t="s">
        <v>2596</v>
      </c>
      <c r="I84" s="361" t="s">
        <v>2585</v>
      </c>
      <c r="J84" s="361">
        <v>15</v>
      </c>
      <c r="K84" s="351"/>
    </row>
    <row r="85" s="1" customFormat="1" ht="15" customHeight="1">
      <c r="B85" s="360"/>
      <c r="C85" s="361" t="s">
        <v>2597</v>
      </c>
      <c r="D85" s="361"/>
      <c r="E85" s="361"/>
      <c r="F85" s="362" t="s">
        <v>2051</v>
      </c>
      <c r="G85" s="361"/>
      <c r="H85" s="361" t="s">
        <v>2598</v>
      </c>
      <c r="I85" s="361" t="s">
        <v>2585</v>
      </c>
      <c r="J85" s="361">
        <v>20</v>
      </c>
      <c r="K85" s="351"/>
    </row>
    <row r="86" s="1" customFormat="1" ht="15" customHeight="1">
      <c r="B86" s="360"/>
      <c r="C86" s="361" t="s">
        <v>2599</v>
      </c>
      <c r="D86" s="361"/>
      <c r="E86" s="361"/>
      <c r="F86" s="362" t="s">
        <v>2051</v>
      </c>
      <c r="G86" s="361"/>
      <c r="H86" s="361" t="s">
        <v>2600</v>
      </c>
      <c r="I86" s="361" t="s">
        <v>2585</v>
      </c>
      <c r="J86" s="361">
        <v>20</v>
      </c>
      <c r="K86" s="351"/>
    </row>
    <row r="87" s="1" customFormat="1" ht="15" customHeight="1">
      <c r="B87" s="360"/>
      <c r="C87" s="337" t="s">
        <v>2601</v>
      </c>
      <c r="D87" s="337"/>
      <c r="E87" s="337"/>
      <c r="F87" s="359" t="s">
        <v>2051</v>
      </c>
      <c r="G87" s="358"/>
      <c r="H87" s="337" t="s">
        <v>2602</v>
      </c>
      <c r="I87" s="337" t="s">
        <v>2585</v>
      </c>
      <c r="J87" s="337">
        <v>50</v>
      </c>
      <c r="K87" s="351"/>
    </row>
    <row r="88" s="1" customFormat="1" ht="15" customHeight="1">
      <c r="B88" s="360"/>
      <c r="C88" s="337" t="s">
        <v>2603</v>
      </c>
      <c r="D88" s="337"/>
      <c r="E88" s="337"/>
      <c r="F88" s="359" t="s">
        <v>2051</v>
      </c>
      <c r="G88" s="358"/>
      <c r="H88" s="337" t="s">
        <v>2604</v>
      </c>
      <c r="I88" s="337" t="s">
        <v>2585</v>
      </c>
      <c r="J88" s="337">
        <v>20</v>
      </c>
      <c r="K88" s="351"/>
    </row>
    <row r="89" s="1" customFormat="1" ht="15" customHeight="1">
      <c r="B89" s="360"/>
      <c r="C89" s="337" t="s">
        <v>2605</v>
      </c>
      <c r="D89" s="337"/>
      <c r="E89" s="337"/>
      <c r="F89" s="359" t="s">
        <v>2051</v>
      </c>
      <c r="G89" s="358"/>
      <c r="H89" s="337" t="s">
        <v>2606</v>
      </c>
      <c r="I89" s="337" t="s">
        <v>2585</v>
      </c>
      <c r="J89" s="337">
        <v>20</v>
      </c>
      <c r="K89" s="351"/>
    </row>
    <row r="90" s="1" customFormat="1" ht="15" customHeight="1">
      <c r="B90" s="360"/>
      <c r="C90" s="337" t="s">
        <v>2607</v>
      </c>
      <c r="D90" s="337"/>
      <c r="E90" s="337"/>
      <c r="F90" s="359" t="s">
        <v>2051</v>
      </c>
      <c r="G90" s="358"/>
      <c r="H90" s="337" t="s">
        <v>2608</v>
      </c>
      <c r="I90" s="337" t="s">
        <v>2585</v>
      </c>
      <c r="J90" s="337">
        <v>50</v>
      </c>
      <c r="K90" s="351"/>
    </row>
    <row r="91" s="1" customFormat="1" ht="15" customHeight="1">
      <c r="B91" s="360"/>
      <c r="C91" s="337" t="s">
        <v>2609</v>
      </c>
      <c r="D91" s="337"/>
      <c r="E91" s="337"/>
      <c r="F91" s="359" t="s">
        <v>2051</v>
      </c>
      <c r="G91" s="358"/>
      <c r="H91" s="337" t="s">
        <v>2609</v>
      </c>
      <c r="I91" s="337" t="s">
        <v>2585</v>
      </c>
      <c r="J91" s="337">
        <v>50</v>
      </c>
      <c r="K91" s="351"/>
    </row>
    <row r="92" s="1" customFormat="1" ht="15" customHeight="1">
      <c r="B92" s="360"/>
      <c r="C92" s="337" t="s">
        <v>2610</v>
      </c>
      <c r="D92" s="337"/>
      <c r="E92" s="337"/>
      <c r="F92" s="359" t="s">
        <v>2051</v>
      </c>
      <c r="G92" s="358"/>
      <c r="H92" s="337" t="s">
        <v>2611</v>
      </c>
      <c r="I92" s="337" t="s">
        <v>2585</v>
      </c>
      <c r="J92" s="337">
        <v>255</v>
      </c>
      <c r="K92" s="351"/>
    </row>
    <row r="93" s="1" customFormat="1" ht="15" customHeight="1">
      <c r="B93" s="360"/>
      <c r="C93" s="337" t="s">
        <v>2612</v>
      </c>
      <c r="D93" s="337"/>
      <c r="E93" s="337"/>
      <c r="F93" s="359" t="s">
        <v>2043</v>
      </c>
      <c r="G93" s="358"/>
      <c r="H93" s="337" t="s">
        <v>2613</v>
      </c>
      <c r="I93" s="337" t="s">
        <v>2614</v>
      </c>
      <c r="J93" s="337"/>
      <c r="K93" s="351"/>
    </row>
    <row r="94" s="1" customFormat="1" ht="15" customHeight="1">
      <c r="B94" s="360"/>
      <c r="C94" s="337" t="s">
        <v>2615</v>
      </c>
      <c r="D94" s="337"/>
      <c r="E94" s="337"/>
      <c r="F94" s="359" t="s">
        <v>2043</v>
      </c>
      <c r="G94" s="358"/>
      <c r="H94" s="337" t="s">
        <v>2616</v>
      </c>
      <c r="I94" s="337" t="s">
        <v>2617</v>
      </c>
      <c r="J94" s="337"/>
      <c r="K94" s="351"/>
    </row>
    <row r="95" s="1" customFormat="1" ht="15" customHeight="1">
      <c r="B95" s="360"/>
      <c r="C95" s="337" t="s">
        <v>2618</v>
      </c>
      <c r="D95" s="337"/>
      <c r="E95" s="337"/>
      <c r="F95" s="359" t="s">
        <v>2043</v>
      </c>
      <c r="G95" s="358"/>
      <c r="H95" s="337" t="s">
        <v>2618</v>
      </c>
      <c r="I95" s="337" t="s">
        <v>2617</v>
      </c>
      <c r="J95" s="337"/>
      <c r="K95" s="351"/>
    </row>
    <row r="96" s="1" customFormat="1" ht="15" customHeight="1">
      <c r="B96" s="360"/>
      <c r="C96" s="337" t="s">
        <v>42</v>
      </c>
      <c r="D96" s="337"/>
      <c r="E96" s="337"/>
      <c r="F96" s="359" t="s">
        <v>2043</v>
      </c>
      <c r="G96" s="358"/>
      <c r="H96" s="337" t="s">
        <v>2619</v>
      </c>
      <c r="I96" s="337" t="s">
        <v>2617</v>
      </c>
      <c r="J96" s="337"/>
      <c r="K96" s="351"/>
    </row>
    <row r="97" s="1" customFormat="1" ht="15" customHeight="1">
      <c r="B97" s="360"/>
      <c r="C97" s="337" t="s">
        <v>52</v>
      </c>
      <c r="D97" s="337"/>
      <c r="E97" s="337"/>
      <c r="F97" s="359" t="s">
        <v>2043</v>
      </c>
      <c r="G97" s="358"/>
      <c r="H97" s="337" t="s">
        <v>2620</v>
      </c>
      <c r="I97" s="337" t="s">
        <v>2617</v>
      </c>
      <c r="J97" s="337"/>
      <c r="K97" s="351"/>
    </row>
    <row r="98" s="1" customFormat="1" ht="15" customHeight="1">
      <c r="B98" s="363"/>
      <c r="C98" s="364"/>
      <c r="D98" s="364"/>
      <c r="E98" s="364"/>
      <c r="F98" s="364"/>
      <c r="G98" s="364"/>
      <c r="H98" s="364"/>
      <c r="I98" s="364"/>
      <c r="J98" s="364"/>
      <c r="K98" s="365"/>
    </row>
    <row r="99" s="1" customFormat="1" ht="18.75" customHeight="1">
      <c r="B99" s="366"/>
      <c r="C99" s="367"/>
      <c r="D99" s="367"/>
      <c r="E99" s="367"/>
      <c r="F99" s="367"/>
      <c r="G99" s="367"/>
      <c r="H99" s="367"/>
      <c r="I99" s="367"/>
      <c r="J99" s="367"/>
      <c r="K99" s="366"/>
    </row>
    <row r="100" s="1" customFormat="1" ht="18.75" customHeight="1">
      <c r="B100" s="345"/>
      <c r="C100" s="345"/>
      <c r="D100" s="345"/>
      <c r="E100" s="345"/>
      <c r="F100" s="345"/>
      <c r="G100" s="345"/>
      <c r="H100" s="345"/>
      <c r="I100" s="345"/>
      <c r="J100" s="345"/>
      <c r="K100" s="345"/>
    </row>
    <row r="101" s="1" customFormat="1" ht="7.5" customHeight="1">
      <c r="B101" s="346"/>
      <c r="C101" s="347"/>
      <c r="D101" s="347"/>
      <c r="E101" s="347"/>
      <c r="F101" s="347"/>
      <c r="G101" s="347"/>
      <c r="H101" s="347"/>
      <c r="I101" s="347"/>
      <c r="J101" s="347"/>
      <c r="K101" s="348"/>
    </row>
    <row r="102" s="1" customFormat="1" ht="45" customHeight="1">
      <c r="B102" s="349"/>
      <c r="C102" s="350" t="s">
        <v>2621</v>
      </c>
      <c r="D102" s="350"/>
      <c r="E102" s="350"/>
      <c r="F102" s="350"/>
      <c r="G102" s="350"/>
      <c r="H102" s="350"/>
      <c r="I102" s="350"/>
      <c r="J102" s="350"/>
      <c r="K102" s="351"/>
    </row>
    <row r="103" s="1" customFormat="1" ht="17.25" customHeight="1">
      <c r="B103" s="349"/>
      <c r="C103" s="352" t="s">
        <v>2578</v>
      </c>
      <c r="D103" s="352"/>
      <c r="E103" s="352"/>
      <c r="F103" s="352" t="s">
        <v>2579</v>
      </c>
      <c r="G103" s="353"/>
      <c r="H103" s="352" t="s">
        <v>58</v>
      </c>
      <c r="I103" s="352" t="s">
        <v>61</v>
      </c>
      <c r="J103" s="352" t="s">
        <v>2580</v>
      </c>
      <c r="K103" s="351"/>
    </row>
    <row r="104" s="1" customFormat="1" ht="17.25" customHeight="1">
      <c r="B104" s="349"/>
      <c r="C104" s="354" t="s">
        <v>2581</v>
      </c>
      <c r="D104" s="354"/>
      <c r="E104" s="354"/>
      <c r="F104" s="355" t="s">
        <v>2582</v>
      </c>
      <c r="G104" s="356"/>
      <c r="H104" s="354"/>
      <c r="I104" s="354"/>
      <c r="J104" s="354" t="s">
        <v>2583</v>
      </c>
      <c r="K104" s="351"/>
    </row>
    <row r="105" s="1" customFormat="1" ht="5.25" customHeight="1">
      <c r="B105" s="349"/>
      <c r="C105" s="352"/>
      <c r="D105" s="352"/>
      <c r="E105" s="352"/>
      <c r="F105" s="352"/>
      <c r="G105" s="368"/>
      <c r="H105" s="352"/>
      <c r="I105" s="352"/>
      <c r="J105" s="352"/>
      <c r="K105" s="351"/>
    </row>
    <row r="106" s="1" customFormat="1" ht="15" customHeight="1">
      <c r="B106" s="349"/>
      <c r="C106" s="337" t="s">
        <v>57</v>
      </c>
      <c r="D106" s="357"/>
      <c r="E106" s="357"/>
      <c r="F106" s="359" t="s">
        <v>2043</v>
      </c>
      <c r="G106" s="368"/>
      <c r="H106" s="337" t="s">
        <v>2622</v>
      </c>
      <c r="I106" s="337" t="s">
        <v>2585</v>
      </c>
      <c r="J106" s="337">
        <v>20</v>
      </c>
      <c r="K106" s="351"/>
    </row>
    <row r="107" s="1" customFormat="1" ht="15" customHeight="1">
      <c r="B107" s="349"/>
      <c r="C107" s="337" t="s">
        <v>2586</v>
      </c>
      <c r="D107" s="337"/>
      <c r="E107" s="337"/>
      <c r="F107" s="359" t="s">
        <v>2043</v>
      </c>
      <c r="G107" s="337"/>
      <c r="H107" s="337" t="s">
        <v>2622</v>
      </c>
      <c r="I107" s="337" t="s">
        <v>2585</v>
      </c>
      <c r="J107" s="337">
        <v>120</v>
      </c>
      <c r="K107" s="351"/>
    </row>
    <row r="108" s="1" customFormat="1" ht="15" customHeight="1">
      <c r="B108" s="360"/>
      <c r="C108" s="337" t="s">
        <v>2588</v>
      </c>
      <c r="D108" s="337"/>
      <c r="E108" s="337"/>
      <c r="F108" s="359" t="s">
        <v>2051</v>
      </c>
      <c r="G108" s="337"/>
      <c r="H108" s="337" t="s">
        <v>2622</v>
      </c>
      <c r="I108" s="337" t="s">
        <v>2585</v>
      </c>
      <c r="J108" s="337">
        <v>50</v>
      </c>
      <c r="K108" s="351"/>
    </row>
    <row r="109" s="1" customFormat="1" ht="15" customHeight="1">
      <c r="B109" s="360"/>
      <c r="C109" s="337" t="s">
        <v>2590</v>
      </c>
      <c r="D109" s="337"/>
      <c r="E109" s="337"/>
      <c r="F109" s="359" t="s">
        <v>2043</v>
      </c>
      <c r="G109" s="337"/>
      <c r="H109" s="337" t="s">
        <v>2622</v>
      </c>
      <c r="I109" s="337" t="s">
        <v>2592</v>
      </c>
      <c r="J109" s="337"/>
      <c r="K109" s="351"/>
    </row>
    <row r="110" s="1" customFormat="1" ht="15" customHeight="1">
      <c r="B110" s="360"/>
      <c r="C110" s="337" t="s">
        <v>2601</v>
      </c>
      <c r="D110" s="337"/>
      <c r="E110" s="337"/>
      <c r="F110" s="359" t="s">
        <v>2051</v>
      </c>
      <c r="G110" s="337"/>
      <c r="H110" s="337" t="s">
        <v>2622</v>
      </c>
      <c r="I110" s="337" t="s">
        <v>2585</v>
      </c>
      <c r="J110" s="337">
        <v>50</v>
      </c>
      <c r="K110" s="351"/>
    </row>
    <row r="111" s="1" customFormat="1" ht="15" customHeight="1">
      <c r="B111" s="360"/>
      <c r="C111" s="337" t="s">
        <v>2609</v>
      </c>
      <c r="D111" s="337"/>
      <c r="E111" s="337"/>
      <c r="F111" s="359" t="s">
        <v>2051</v>
      </c>
      <c r="G111" s="337"/>
      <c r="H111" s="337" t="s">
        <v>2622</v>
      </c>
      <c r="I111" s="337" t="s">
        <v>2585</v>
      </c>
      <c r="J111" s="337">
        <v>50</v>
      </c>
      <c r="K111" s="351"/>
    </row>
    <row r="112" s="1" customFormat="1" ht="15" customHeight="1">
      <c r="B112" s="360"/>
      <c r="C112" s="337" t="s">
        <v>2607</v>
      </c>
      <c r="D112" s="337"/>
      <c r="E112" s="337"/>
      <c r="F112" s="359" t="s">
        <v>2051</v>
      </c>
      <c r="G112" s="337"/>
      <c r="H112" s="337" t="s">
        <v>2622</v>
      </c>
      <c r="I112" s="337" t="s">
        <v>2585</v>
      </c>
      <c r="J112" s="337">
        <v>50</v>
      </c>
      <c r="K112" s="351"/>
    </row>
    <row r="113" s="1" customFormat="1" ht="15" customHeight="1">
      <c r="B113" s="360"/>
      <c r="C113" s="337" t="s">
        <v>57</v>
      </c>
      <c r="D113" s="337"/>
      <c r="E113" s="337"/>
      <c r="F113" s="359" t="s">
        <v>2043</v>
      </c>
      <c r="G113" s="337"/>
      <c r="H113" s="337" t="s">
        <v>2623</v>
      </c>
      <c r="I113" s="337" t="s">
        <v>2585</v>
      </c>
      <c r="J113" s="337">
        <v>20</v>
      </c>
      <c r="K113" s="351"/>
    </row>
    <row r="114" s="1" customFormat="1" ht="15" customHeight="1">
      <c r="B114" s="360"/>
      <c r="C114" s="337" t="s">
        <v>2624</v>
      </c>
      <c r="D114" s="337"/>
      <c r="E114" s="337"/>
      <c r="F114" s="359" t="s">
        <v>2043</v>
      </c>
      <c r="G114" s="337"/>
      <c r="H114" s="337" t="s">
        <v>2625</v>
      </c>
      <c r="I114" s="337" t="s">
        <v>2585</v>
      </c>
      <c r="J114" s="337">
        <v>120</v>
      </c>
      <c r="K114" s="351"/>
    </row>
    <row r="115" s="1" customFormat="1" ht="15" customHeight="1">
      <c r="B115" s="360"/>
      <c r="C115" s="337" t="s">
        <v>42</v>
      </c>
      <c r="D115" s="337"/>
      <c r="E115" s="337"/>
      <c r="F115" s="359" t="s">
        <v>2043</v>
      </c>
      <c r="G115" s="337"/>
      <c r="H115" s="337" t="s">
        <v>2626</v>
      </c>
      <c r="I115" s="337" t="s">
        <v>2617</v>
      </c>
      <c r="J115" s="337"/>
      <c r="K115" s="351"/>
    </row>
    <row r="116" s="1" customFormat="1" ht="15" customHeight="1">
      <c r="B116" s="360"/>
      <c r="C116" s="337" t="s">
        <v>52</v>
      </c>
      <c r="D116" s="337"/>
      <c r="E116" s="337"/>
      <c r="F116" s="359" t="s">
        <v>2043</v>
      </c>
      <c r="G116" s="337"/>
      <c r="H116" s="337" t="s">
        <v>2627</v>
      </c>
      <c r="I116" s="337" t="s">
        <v>2617</v>
      </c>
      <c r="J116" s="337"/>
      <c r="K116" s="351"/>
    </row>
    <row r="117" s="1" customFormat="1" ht="15" customHeight="1">
      <c r="B117" s="360"/>
      <c r="C117" s="337" t="s">
        <v>61</v>
      </c>
      <c r="D117" s="337"/>
      <c r="E117" s="337"/>
      <c r="F117" s="359" t="s">
        <v>2043</v>
      </c>
      <c r="G117" s="337"/>
      <c r="H117" s="337" t="s">
        <v>2628</v>
      </c>
      <c r="I117" s="337" t="s">
        <v>2629</v>
      </c>
      <c r="J117" s="337"/>
      <c r="K117" s="351"/>
    </row>
    <row r="118" s="1" customFormat="1" ht="15" customHeight="1">
      <c r="B118" s="363"/>
      <c r="C118" s="369"/>
      <c r="D118" s="369"/>
      <c r="E118" s="369"/>
      <c r="F118" s="369"/>
      <c r="G118" s="369"/>
      <c r="H118" s="369"/>
      <c r="I118" s="369"/>
      <c r="J118" s="369"/>
      <c r="K118" s="365"/>
    </row>
    <row r="119" s="1" customFormat="1" ht="18.75" customHeight="1">
      <c r="B119" s="370"/>
      <c r="C119" s="334"/>
      <c r="D119" s="334"/>
      <c r="E119" s="334"/>
      <c r="F119" s="371"/>
      <c r="G119" s="334"/>
      <c r="H119" s="334"/>
      <c r="I119" s="334"/>
      <c r="J119" s="334"/>
      <c r="K119" s="370"/>
    </row>
    <row r="120" s="1" customFormat="1" ht="18.75" customHeight="1">
      <c r="B120" s="345"/>
      <c r="C120" s="345"/>
      <c r="D120" s="345"/>
      <c r="E120" s="345"/>
      <c r="F120" s="345"/>
      <c r="G120" s="345"/>
      <c r="H120" s="345"/>
      <c r="I120" s="345"/>
      <c r="J120" s="345"/>
      <c r="K120" s="345"/>
    </row>
    <row r="121" s="1" customFormat="1" ht="7.5" customHeight="1">
      <c r="B121" s="372"/>
      <c r="C121" s="373"/>
      <c r="D121" s="373"/>
      <c r="E121" s="373"/>
      <c r="F121" s="373"/>
      <c r="G121" s="373"/>
      <c r="H121" s="373"/>
      <c r="I121" s="373"/>
      <c r="J121" s="373"/>
      <c r="K121" s="374"/>
    </row>
    <row r="122" s="1" customFormat="1" ht="45" customHeight="1">
      <c r="B122" s="375"/>
      <c r="C122" s="328" t="s">
        <v>2630</v>
      </c>
      <c r="D122" s="328"/>
      <c r="E122" s="328"/>
      <c r="F122" s="328"/>
      <c r="G122" s="328"/>
      <c r="H122" s="328"/>
      <c r="I122" s="328"/>
      <c r="J122" s="328"/>
      <c r="K122" s="376"/>
    </row>
    <row r="123" s="1" customFormat="1" ht="17.25" customHeight="1">
      <c r="B123" s="377"/>
      <c r="C123" s="352" t="s">
        <v>2578</v>
      </c>
      <c r="D123" s="352"/>
      <c r="E123" s="352"/>
      <c r="F123" s="352" t="s">
        <v>2579</v>
      </c>
      <c r="G123" s="353"/>
      <c r="H123" s="352" t="s">
        <v>58</v>
      </c>
      <c r="I123" s="352" t="s">
        <v>61</v>
      </c>
      <c r="J123" s="352" t="s">
        <v>2580</v>
      </c>
      <c r="K123" s="378"/>
    </row>
    <row r="124" s="1" customFormat="1" ht="17.25" customHeight="1">
      <c r="B124" s="377"/>
      <c r="C124" s="354" t="s">
        <v>2581</v>
      </c>
      <c r="D124" s="354"/>
      <c r="E124" s="354"/>
      <c r="F124" s="355" t="s">
        <v>2582</v>
      </c>
      <c r="G124" s="356"/>
      <c r="H124" s="354"/>
      <c r="I124" s="354"/>
      <c r="J124" s="354" t="s">
        <v>2583</v>
      </c>
      <c r="K124" s="378"/>
    </row>
    <row r="125" s="1" customFormat="1" ht="5.25" customHeight="1">
      <c r="B125" s="379"/>
      <c r="C125" s="357"/>
      <c r="D125" s="357"/>
      <c r="E125" s="357"/>
      <c r="F125" s="357"/>
      <c r="G125" s="337"/>
      <c r="H125" s="357"/>
      <c r="I125" s="357"/>
      <c r="J125" s="357"/>
      <c r="K125" s="380"/>
    </row>
    <row r="126" s="1" customFormat="1" ht="15" customHeight="1">
      <c r="B126" s="379"/>
      <c r="C126" s="337" t="s">
        <v>2586</v>
      </c>
      <c r="D126" s="357"/>
      <c r="E126" s="357"/>
      <c r="F126" s="359" t="s">
        <v>2043</v>
      </c>
      <c r="G126" s="337"/>
      <c r="H126" s="337" t="s">
        <v>2622</v>
      </c>
      <c r="I126" s="337" t="s">
        <v>2585</v>
      </c>
      <c r="J126" s="337">
        <v>120</v>
      </c>
      <c r="K126" s="381"/>
    </row>
    <row r="127" s="1" customFormat="1" ht="15" customHeight="1">
      <c r="B127" s="379"/>
      <c r="C127" s="337" t="s">
        <v>2631</v>
      </c>
      <c r="D127" s="337"/>
      <c r="E127" s="337"/>
      <c r="F127" s="359" t="s">
        <v>2043</v>
      </c>
      <c r="G127" s="337"/>
      <c r="H127" s="337" t="s">
        <v>2632</v>
      </c>
      <c r="I127" s="337" t="s">
        <v>2585</v>
      </c>
      <c r="J127" s="337" t="s">
        <v>2633</v>
      </c>
      <c r="K127" s="381"/>
    </row>
    <row r="128" s="1" customFormat="1" ht="15" customHeight="1">
      <c r="B128" s="379"/>
      <c r="C128" s="337" t="s">
        <v>90</v>
      </c>
      <c r="D128" s="337"/>
      <c r="E128" s="337"/>
      <c r="F128" s="359" t="s">
        <v>2043</v>
      </c>
      <c r="G128" s="337"/>
      <c r="H128" s="337" t="s">
        <v>2634</v>
      </c>
      <c r="I128" s="337" t="s">
        <v>2585</v>
      </c>
      <c r="J128" s="337" t="s">
        <v>2633</v>
      </c>
      <c r="K128" s="381"/>
    </row>
    <row r="129" s="1" customFormat="1" ht="15" customHeight="1">
      <c r="B129" s="379"/>
      <c r="C129" s="337" t="s">
        <v>2593</v>
      </c>
      <c r="D129" s="337"/>
      <c r="E129" s="337"/>
      <c r="F129" s="359" t="s">
        <v>2051</v>
      </c>
      <c r="G129" s="337"/>
      <c r="H129" s="337" t="s">
        <v>2594</v>
      </c>
      <c r="I129" s="337" t="s">
        <v>2585</v>
      </c>
      <c r="J129" s="337">
        <v>15</v>
      </c>
      <c r="K129" s="381"/>
    </row>
    <row r="130" s="1" customFormat="1" ht="15" customHeight="1">
      <c r="B130" s="379"/>
      <c r="C130" s="361" t="s">
        <v>2595</v>
      </c>
      <c r="D130" s="361"/>
      <c r="E130" s="361"/>
      <c r="F130" s="362" t="s">
        <v>2051</v>
      </c>
      <c r="G130" s="361"/>
      <c r="H130" s="361" t="s">
        <v>2596</v>
      </c>
      <c r="I130" s="361" t="s">
        <v>2585</v>
      </c>
      <c r="J130" s="361">
        <v>15</v>
      </c>
      <c r="K130" s="381"/>
    </row>
    <row r="131" s="1" customFormat="1" ht="15" customHeight="1">
      <c r="B131" s="379"/>
      <c r="C131" s="361" t="s">
        <v>2597</v>
      </c>
      <c r="D131" s="361"/>
      <c r="E131" s="361"/>
      <c r="F131" s="362" t="s">
        <v>2051</v>
      </c>
      <c r="G131" s="361"/>
      <c r="H131" s="361" t="s">
        <v>2598</v>
      </c>
      <c r="I131" s="361" t="s">
        <v>2585</v>
      </c>
      <c r="J131" s="361">
        <v>20</v>
      </c>
      <c r="K131" s="381"/>
    </row>
    <row r="132" s="1" customFormat="1" ht="15" customHeight="1">
      <c r="B132" s="379"/>
      <c r="C132" s="361" t="s">
        <v>2599</v>
      </c>
      <c r="D132" s="361"/>
      <c r="E132" s="361"/>
      <c r="F132" s="362" t="s">
        <v>2051</v>
      </c>
      <c r="G132" s="361"/>
      <c r="H132" s="361" t="s">
        <v>2600</v>
      </c>
      <c r="I132" s="361" t="s">
        <v>2585</v>
      </c>
      <c r="J132" s="361">
        <v>20</v>
      </c>
      <c r="K132" s="381"/>
    </row>
    <row r="133" s="1" customFormat="1" ht="15" customHeight="1">
      <c r="B133" s="379"/>
      <c r="C133" s="337" t="s">
        <v>2588</v>
      </c>
      <c r="D133" s="337"/>
      <c r="E133" s="337"/>
      <c r="F133" s="359" t="s">
        <v>2051</v>
      </c>
      <c r="G133" s="337"/>
      <c r="H133" s="337" t="s">
        <v>2622</v>
      </c>
      <c r="I133" s="337" t="s">
        <v>2585</v>
      </c>
      <c r="J133" s="337">
        <v>50</v>
      </c>
      <c r="K133" s="381"/>
    </row>
    <row r="134" s="1" customFormat="1" ht="15" customHeight="1">
      <c r="B134" s="379"/>
      <c r="C134" s="337" t="s">
        <v>2601</v>
      </c>
      <c r="D134" s="337"/>
      <c r="E134" s="337"/>
      <c r="F134" s="359" t="s">
        <v>2051</v>
      </c>
      <c r="G134" s="337"/>
      <c r="H134" s="337" t="s">
        <v>2622</v>
      </c>
      <c r="I134" s="337" t="s">
        <v>2585</v>
      </c>
      <c r="J134" s="337">
        <v>50</v>
      </c>
      <c r="K134" s="381"/>
    </row>
    <row r="135" s="1" customFormat="1" ht="15" customHeight="1">
      <c r="B135" s="379"/>
      <c r="C135" s="337" t="s">
        <v>2607</v>
      </c>
      <c r="D135" s="337"/>
      <c r="E135" s="337"/>
      <c r="F135" s="359" t="s">
        <v>2051</v>
      </c>
      <c r="G135" s="337"/>
      <c r="H135" s="337" t="s">
        <v>2622</v>
      </c>
      <c r="I135" s="337" t="s">
        <v>2585</v>
      </c>
      <c r="J135" s="337">
        <v>50</v>
      </c>
      <c r="K135" s="381"/>
    </row>
    <row r="136" s="1" customFormat="1" ht="15" customHeight="1">
      <c r="B136" s="379"/>
      <c r="C136" s="337" t="s">
        <v>2609</v>
      </c>
      <c r="D136" s="337"/>
      <c r="E136" s="337"/>
      <c r="F136" s="359" t="s">
        <v>2051</v>
      </c>
      <c r="G136" s="337"/>
      <c r="H136" s="337" t="s">
        <v>2622</v>
      </c>
      <c r="I136" s="337" t="s">
        <v>2585</v>
      </c>
      <c r="J136" s="337">
        <v>50</v>
      </c>
      <c r="K136" s="381"/>
    </row>
    <row r="137" s="1" customFormat="1" ht="15" customHeight="1">
      <c r="B137" s="379"/>
      <c r="C137" s="337" t="s">
        <v>2610</v>
      </c>
      <c r="D137" s="337"/>
      <c r="E137" s="337"/>
      <c r="F137" s="359" t="s">
        <v>2051</v>
      </c>
      <c r="G137" s="337"/>
      <c r="H137" s="337" t="s">
        <v>2635</v>
      </c>
      <c r="I137" s="337" t="s">
        <v>2585</v>
      </c>
      <c r="J137" s="337">
        <v>255</v>
      </c>
      <c r="K137" s="381"/>
    </row>
    <row r="138" s="1" customFormat="1" ht="15" customHeight="1">
      <c r="B138" s="379"/>
      <c r="C138" s="337" t="s">
        <v>2612</v>
      </c>
      <c r="D138" s="337"/>
      <c r="E138" s="337"/>
      <c r="F138" s="359" t="s">
        <v>2043</v>
      </c>
      <c r="G138" s="337"/>
      <c r="H138" s="337" t="s">
        <v>2636</v>
      </c>
      <c r="I138" s="337" t="s">
        <v>2614</v>
      </c>
      <c r="J138" s="337"/>
      <c r="K138" s="381"/>
    </row>
    <row r="139" s="1" customFormat="1" ht="15" customHeight="1">
      <c r="B139" s="379"/>
      <c r="C139" s="337" t="s">
        <v>2615</v>
      </c>
      <c r="D139" s="337"/>
      <c r="E139" s="337"/>
      <c r="F139" s="359" t="s">
        <v>2043</v>
      </c>
      <c r="G139" s="337"/>
      <c r="H139" s="337" t="s">
        <v>2637</v>
      </c>
      <c r="I139" s="337" t="s">
        <v>2617</v>
      </c>
      <c r="J139" s="337"/>
      <c r="K139" s="381"/>
    </row>
    <row r="140" s="1" customFormat="1" ht="15" customHeight="1">
      <c r="B140" s="379"/>
      <c r="C140" s="337" t="s">
        <v>2618</v>
      </c>
      <c r="D140" s="337"/>
      <c r="E140" s="337"/>
      <c r="F140" s="359" t="s">
        <v>2043</v>
      </c>
      <c r="G140" s="337"/>
      <c r="H140" s="337" t="s">
        <v>2618</v>
      </c>
      <c r="I140" s="337" t="s">
        <v>2617</v>
      </c>
      <c r="J140" s="337"/>
      <c r="K140" s="381"/>
    </row>
    <row r="141" s="1" customFormat="1" ht="15" customHeight="1">
      <c r="B141" s="379"/>
      <c r="C141" s="337" t="s">
        <v>42</v>
      </c>
      <c r="D141" s="337"/>
      <c r="E141" s="337"/>
      <c r="F141" s="359" t="s">
        <v>2043</v>
      </c>
      <c r="G141" s="337"/>
      <c r="H141" s="337" t="s">
        <v>2638</v>
      </c>
      <c r="I141" s="337" t="s">
        <v>2617</v>
      </c>
      <c r="J141" s="337"/>
      <c r="K141" s="381"/>
    </row>
    <row r="142" s="1" customFormat="1" ht="15" customHeight="1">
      <c r="B142" s="379"/>
      <c r="C142" s="337" t="s">
        <v>2639</v>
      </c>
      <c r="D142" s="337"/>
      <c r="E142" s="337"/>
      <c r="F142" s="359" t="s">
        <v>2043</v>
      </c>
      <c r="G142" s="337"/>
      <c r="H142" s="337" t="s">
        <v>2640</v>
      </c>
      <c r="I142" s="337" t="s">
        <v>2617</v>
      </c>
      <c r="J142" s="337"/>
      <c r="K142" s="381"/>
    </row>
    <row r="143" s="1" customFormat="1" ht="15" customHeight="1">
      <c r="B143" s="382"/>
      <c r="C143" s="383"/>
      <c r="D143" s="383"/>
      <c r="E143" s="383"/>
      <c r="F143" s="383"/>
      <c r="G143" s="383"/>
      <c r="H143" s="383"/>
      <c r="I143" s="383"/>
      <c r="J143" s="383"/>
      <c r="K143" s="384"/>
    </row>
    <row r="144" s="1" customFormat="1" ht="18.75" customHeight="1">
      <c r="B144" s="334"/>
      <c r="C144" s="334"/>
      <c r="D144" s="334"/>
      <c r="E144" s="334"/>
      <c r="F144" s="371"/>
      <c r="G144" s="334"/>
      <c r="H144" s="334"/>
      <c r="I144" s="334"/>
      <c r="J144" s="334"/>
      <c r="K144" s="334"/>
    </row>
    <row r="145" s="1" customFormat="1" ht="18.75" customHeight="1">
      <c r="B145" s="345"/>
      <c r="C145" s="345"/>
      <c r="D145" s="345"/>
      <c r="E145" s="345"/>
      <c r="F145" s="345"/>
      <c r="G145" s="345"/>
      <c r="H145" s="345"/>
      <c r="I145" s="345"/>
      <c r="J145" s="345"/>
      <c r="K145" s="345"/>
    </row>
    <row r="146" s="1" customFormat="1" ht="7.5" customHeight="1">
      <c r="B146" s="346"/>
      <c r="C146" s="347"/>
      <c r="D146" s="347"/>
      <c r="E146" s="347"/>
      <c r="F146" s="347"/>
      <c r="G146" s="347"/>
      <c r="H146" s="347"/>
      <c r="I146" s="347"/>
      <c r="J146" s="347"/>
      <c r="K146" s="348"/>
    </row>
    <row r="147" s="1" customFormat="1" ht="45" customHeight="1">
      <c r="B147" s="349"/>
      <c r="C147" s="350" t="s">
        <v>2641</v>
      </c>
      <c r="D147" s="350"/>
      <c r="E147" s="350"/>
      <c r="F147" s="350"/>
      <c r="G147" s="350"/>
      <c r="H147" s="350"/>
      <c r="I147" s="350"/>
      <c r="J147" s="350"/>
      <c r="K147" s="351"/>
    </row>
    <row r="148" s="1" customFormat="1" ht="17.25" customHeight="1">
      <c r="B148" s="349"/>
      <c r="C148" s="352" t="s">
        <v>2578</v>
      </c>
      <c r="D148" s="352"/>
      <c r="E148" s="352"/>
      <c r="F148" s="352" t="s">
        <v>2579</v>
      </c>
      <c r="G148" s="353"/>
      <c r="H148" s="352" t="s">
        <v>58</v>
      </c>
      <c r="I148" s="352" t="s">
        <v>61</v>
      </c>
      <c r="J148" s="352" t="s">
        <v>2580</v>
      </c>
      <c r="K148" s="351"/>
    </row>
    <row r="149" s="1" customFormat="1" ht="17.25" customHeight="1">
      <c r="B149" s="349"/>
      <c r="C149" s="354" t="s">
        <v>2581</v>
      </c>
      <c r="D149" s="354"/>
      <c r="E149" s="354"/>
      <c r="F149" s="355" t="s">
        <v>2582</v>
      </c>
      <c r="G149" s="356"/>
      <c r="H149" s="354"/>
      <c r="I149" s="354"/>
      <c r="J149" s="354" t="s">
        <v>2583</v>
      </c>
      <c r="K149" s="351"/>
    </row>
    <row r="150" s="1" customFormat="1" ht="5.25" customHeight="1">
      <c r="B150" s="360"/>
      <c r="C150" s="357"/>
      <c r="D150" s="357"/>
      <c r="E150" s="357"/>
      <c r="F150" s="357"/>
      <c r="G150" s="358"/>
      <c r="H150" s="357"/>
      <c r="I150" s="357"/>
      <c r="J150" s="357"/>
      <c r="K150" s="381"/>
    </row>
    <row r="151" s="1" customFormat="1" ht="15" customHeight="1">
      <c r="B151" s="360"/>
      <c r="C151" s="385" t="s">
        <v>2586</v>
      </c>
      <c r="D151" s="337"/>
      <c r="E151" s="337"/>
      <c r="F151" s="386" t="s">
        <v>2043</v>
      </c>
      <c r="G151" s="337"/>
      <c r="H151" s="385" t="s">
        <v>2622</v>
      </c>
      <c r="I151" s="385" t="s">
        <v>2585</v>
      </c>
      <c r="J151" s="385">
        <v>120</v>
      </c>
      <c r="K151" s="381"/>
    </row>
    <row r="152" s="1" customFormat="1" ht="15" customHeight="1">
      <c r="B152" s="360"/>
      <c r="C152" s="385" t="s">
        <v>2631</v>
      </c>
      <c r="D152" s="337"/>
      <c r="E152" s="337"/>
      <c r="F152" s="386" t="s">
        <v>2043</v>
      </c>
      <c r="G152" s="337"/>
      <c r="H152" s="385" t="s">
        <v>2642</v>
      </c>
      <c r="I152" s="385" t="s">
        <v>2585</v>
      </c>
      <c r="J152" s="385" t="s">
        <v>2633</v>
      </c>
      <c r="K152" s="381"/>
    </row>
    <row r="153" s="1" customFormat="1" ht="15" customHeight="1">
      <c r="B153" s="360"/>
      <c r="C153" s="385" t="s">
        <v>90</v>
      </c>
      <c r="D153" s="337"/>
      <c r="E153" s="337"/>
      <c r="F153" s="386" t="s">
        <v>2043</v>
      </c>
      <c r="G153" s="337"/>
      <c r="H153" s="385" t="s">
        <v>2643</v>
      </c>
      <c r="I153" s="385" t="s">
        <v>2585</v>
      </c>
      <c r="J153" s="385" t="s">
        <v>2633</v>
      </c>
      <c r="K153" s="381"/>
    </row>
    <row r="154" s="1" customFormat="1" ht="15" customHeight="1">
      <c r="B154" s="360"/>
      <c r="C154" s="385" t="s">
        <v>2588</v>
      </c>
      <c r="D154" s="337"/>
      <c r="E154" s="337"/>
      <c r="F154" s="386" t="s">
        <v>2051</v>
      </c>
      <c r="G154" s="337"/>
      <c r="H154" s="385" t="s">
        <v>2622</v>
      </c>
      <c r="I154" s="385" t="s">
        <v>2585</v>
      </c>
      <c r="J154" s="385">
        <v>50</v>
      </c>
      <c r="K154" s="381"/>
    </row>
    <row r="155" s="1" customFormat="1" ht="15" customHeight="1">
      <c r="B155" s="360"/>
      <c r="C155" s="385" t="s">
        <v>2590</v>
      </c>
      <c r="D155" s="337"/>
      <c r="E155" s="337"/>
      <c r="F155" s="386" t="s">
        <v>2043</v>
      </c>
      <c r="G155" s="337"/>
      <c r="H155" s="385" t="s">
        <v>2622</v>
      </c>
      <c r="I155" s="385" t="s">
        <v>2592</v>
      </c>
      <c r="J155" s="385"/>
      <c r="K155" s="381"/>
    </row>
    <row r="156" s="1" customFormat="1" ht="15" customHeight="1">
      <c r="B156" s="360"/>
      <c r="C156" s="385" t="s">
        <v>2601</v>
      </c>
      <c r="D156" s="337"/>
      <c r="E156" s="337"/>
      <c r="F156" s="386" t="s">
        <v>2051</v>
      </c>
      <c r="G156" s="337"/>
      <c r="H156" s="385" t="s">
        <v>2622</v>
      </c>
      <c r="I156" s="385" t="s">
        <v>2585</v>
      </c>
      <c r="J156" s="385">
        <v>50</v>
      </c>
      <c r="K156" s="381"/>
    </row>
    <row r="157" s="1" customFormat="1" ht="15" customHeight="1">
      <c r="B157" s="360"/>
      <c r="C157" s="385" t="s">
        <v>2609</v>
      </c>
      <c r="D157" s="337"/>
      <c r="E157" s="337"/>
      <c r="F157" s="386" t="s">
        <v>2051</v>
      </c>
      <c r="G157" s="337"/>
      <c r="H157" s="385" t="s">
        <v>2622</v>
      </c>
      <c r="I157" s="385" t="s">
        <v>2585</v>
      </c>
      <c r="J157" s="385">
        <v>50</v>
      </c>
      <c r="K157" s="381"/>
    </row>
    <row r="158" s="1" customFormat="1" ht="15" customHeight="1">
      <c r="B158" s="360"/>
      <c r="C158" s="385" t="s">
        <v>2607</v>
      </c>
      <c r="D158" s="337"/>
      <c r="E158" s="337"/>
      <c r="F158" s="386" t="s">
        <v>2051</v>
      </c>
      <c r="G158" s="337"/>
      <c r="H158" s="385" t="s">
        <v>2622</v>
      </c>
      <c r="I158" s="385" t="s">
        <v>2585</v>
      </c>
      <c r="J158" s="385">
        <v>50</v>
      </c>
      <c r="K158" s="381"/>
    </row>
    <row r="159" s="1" customFormat="1" ht="15" customHeight="1">
      <c r="B159" s="360"/>
      <c r="C159" s="385" t="s">
        <v>117</v>
      </c>
      <c r="D159" s="337"/>
      <c r="E159" s="337"/>
      <c r="F159" s="386" t="s">
        <v>2043</v>
      </c>
      <c r="G159" s="337"/>
      <c r="H159" s="385" t="s">
        <v>2644</v>
      </c>
      <c r="I159" s="385" t="s">
        <v>2585</v>
      </c>
      <c r="J159" s="385" t="s">
        <v>2645</v>
      </c>
      <c r="K159" s="381"/>
    </row>
    <row r="160" s="1" customFormat="1" ht="15" customHeight="1">
      <c r="B160" s="360"/>
      <c r="C160" s="385" t="s">
        <v>2646</v>
      </c>
      <c r="D160" s="337"/>
      <c r="E160" s="337"/>
      <c r="F160" s="386" t="s">
        <v>2043</v>
      </c>
      <c r="G160" s="337"/>
      <c r="H160" s="385" t="s">
        <v>2647</v>
      </c>
      <c r="I160" s="385" t="s">
        <v>2617</v>
      </c>
      <c r="J160" s="385"/>
      <c r="K160" s="381"/>
    </row>
    <row r="161" s="1" customFormat="1" ht="15" customHeight="1">
      <c r="B161" s="387"/>
      <c r="C161" s="369"/>
      <c r="D161" s="369"/>
      <c r="E161" s="369"/>
      <c r="F161" s="369"/>
      <c r="G161" s="369"/>
      <c r="H161" s="369"/>
      <c r="I161" s="369"/>
      <c r="J161" s="369"/>
      <c r="K161" s="388"/>
    </row>
    <row r="162" s="1" customFormat="1" ht="18.75" customHeight="1">
      <c r="B162" s="334"/>
      <c r="C162" s="337"/>
      <c r="D162" s="337"/>
      <c r="E162" s="337"/>
      <c r="F162" s="359"/>
      <c r="G162" s="337"/>
      <c r="H162" s="337"/>
      <c r="I162" s="337"/>
      <c r="J162" s="337"/>
      <c r="K162" s="334"/>
    </row>
    <row r="163" s="1" customFormat="1" ht="18.75" customHeight="1">
      <c r="B163" s="345"/>
      <c r="C163" s="345"/>
      <c r="D163" s="345"/>
      <c r="E163" s="345"/>
      <c r="F163" s="345"/>
      <c r="G163" s="345"/>
      <c r="H163" s="345"/>
      <c r="I163" s="345"/>
      <c r="J163" s="345"/>
      <c r="K163" s="345"/>
    </row>
    <row r="164" s="1" customFormat="1" ht="7.5" customHeight="1">
      <c r="B164" s="324"/>
      <c r="C164" s="325"/>
      <c r="D164" s="325"/>
      <c r="E164" s="325"/>
      <c r="F164" s="325"/>
      <c r="G164" s="325"/>
      <c r="H164" s="325"/>
      <c r="I164" s="325"/>
      <c r="J164" s="325"/>
      <c r="K164" s="326"/>
    </row>
    <row r="165" s="1" customFormat="1" ht="45" customHeight="1">
      <c r="B165" s="327"/>
      <c r="C165" s="328" t="s">
        <v>2648</v>
      </c>
      <c r="D165" s="328"/>
      <c r="E165" s="328"/>
      <c r="F165" s="328"/>
      <c r="G165" s="328"/>
      <c r="H165" s="328"/>
      <c r="I165" s="328"/>
      <c r="J165" s="328"/>
      <c r="K165" s="329"/>
    </row>
    <row r="166" s="1" customFormat="1" ht="17.25" customHeight="1">
      <c r="B166" s="327"/>
      <c r="C166" s="352" t="s">
        <v>2578</v>
      </c>
      <c r="D166" s="352"/>
      <c r="E166" s="352"/>
      <c r="F166" s="352" t="s">
        <v>2579</v>
      </c>
      <c r="G166" s="389"/>
      <c r="H166" s="390" t="s">
        <v>58</v>
      </c>
      <c r="I166" s="390" t="s">
        <v>61</v>
      </c>
      <c r="J166" s="352" t="s">
        <v>2580</v>
      </c>
      <c r="K166" s="329"/>
    </row>
    <row r="167" s="1" customFormat="1" ht="17.25" customHeight="1">
      <c r="B167" s="330"/>
      <c r="C167" s="354" t="s">
        <v>2581</v>
      </c>
      <c r="D167" s="354"/>
      <c r="E167" s="354"/>
      <c r="F167" s="355" t="s">
        <v>2582</v>
      </c>
      <c r="G167" s="391"/>
      <c r="H167" s="392"/>
      <c r="I167" s="392"/>
      <c r="J167" s="354" t="s">
        <v>2583</v>
      </c>
      <c r="K167" s="332"/>
    </row>
    <row r="168" s="1" customFormat="1" ht="5.25" customHeight="1">
      <c r="B168" s="360"/>
      <c r="C168" s="357"/>
      <c r="D168" s="357"/>
      <c r="E168" s="357"/>
      <c r="F168" s="357"/>
      <c r="G168" s="358"/>
      <c r="H168" s="357"/>
      <c r="I168" s="357"/>
      <c r="J168" s="357"/>
      <c r="K168" s="381"/>
    </row>
    <row r="169" s="1" customFormat="1" ht="15" customHeight="1">
      <c r="B169" s="360"/>
      <c r="C169" s="337" t="s">
        <v>2586</v>
      </c>
      <c r="D169" s="337"/>
      <c r="E169" s="337"/>
      <c r="F169" s="359" t="s">
        <v>2043</v>
      </c>
      <c r="G169" s="337"/>
      <c r="H169" s="337" t="s">
        <v>2622</v>
      </c>
      <c r="I169" s="337" t="s">
        <v>2585</v>
      </c>
      <c r="J169" s="337">
        <v>120</v>
      </c>
      <c r="K169" s="381"/>
    </row>
    <row r="170" s="1" customFormat="1" ht="15" customHeight="1">
      <c r="B170" s="360"/>
      <c r="C170" s="337" t="s">
        <v>2631</v>
      </c>
      <c r="D170" s="337"/>
      <c r="E170" s="337"/>
      <c r="F170" s="359" t="s">
        <v>2043</v>
      </c>
      <c r="G170" s="337"/>
      <c r="H170" s="337" t="s">
        <v>2632</v>
      </c>
      <c r="I170" s="337" t="s">
        <v>2585</v>
      </c>
      <c r="J170" s="337" t="s">
        <v>2633</v>
      </c>
      <c r="K170" s="381"/>
    </row>
    <row r="171" s="1" customFormat="1" ht="15" customHeight="1">
      <c r="B171" s="360"/>
      <c r="C171" s="337" t="s">
        <v>90</v>
      </c>
      <c r="D171" s="337"/>
      <c r="E171" s="337"/>
      <c r="F171" s="359" t="s">
        <v>2043</v>
      </c>
      <c r="G171" s="337"/>
      <c r="H171" s="337" t="s">
        <v>2649</v>
      </c>
      <c r="I171" s="337" t="s">
        <v>2585</v>
      </c>
      <c r="J171" s="337" t="s">
        <v>2633</v>
      </c>
      <c r="K171" s="381"/>
    </row>
    <row r="172" s="1" customFormat="1" ht="15" customHeight="1">
      <c r="B172" s="360"/>
      <c r="C172" s="337" t="s">
        <v>2588</v>
      </c>
      <c r="D172" s="337"/>
      <c r="E172" s="337"/>
      <c r="F172" s="359" t="s">
        <v>2051</v>
      </c>
      <c r="G172" s="337"/>
      <c r="H172" s="337" t="s">
        <v>2649</v>
      </c>
      <c r="I172" s="337" t="s">
        <v>2585</v>
      </c>
      <c r="J172" s="337">
        <v>50</v>
      </c>
      <c r="K172" s="381"/>
    </row>
    <row r="173" s="1" customFormat="1" ht="15" customHeight="1">
      <c r="B173" s="360"/>
      <c r="C173" s="337" t="s">
        <v>2590</v>
      </c>
      <c r="D173" s="337"/>
      <c r="E173" s="337"/>
      <c r="F173" s="359" t="s">
        <v>2043</v>
      </c>
      <c r="G173" s="337"/>
      <c r="H173" s="337" t="s">
        <v>2649</v>
      </c>
      <c r="I173" s="337" t="s">
        <v>2592</v>
      </c>
      <c r="J173" s="337"/>
      <c r="K173" s="381"/>
    </row>
    <row r="174" s="1" customFormat="1" ht="15" customHeight="1">
      <c r="B174" s="360"/>
      <c r="C174" s="337" t="s">
        <v>2601</v>
      </c>
      <c r="D174" s="337"/>
      <c r="E174" s="337"/>
      <c r="F174" s="359" t="s">
        <v>2051</v>
      </c>
      <c r="G174" s="337"/>
      <c r="H174" s="337" t="s">
        <v>2649</v>
      </c>
      <c r="I174" s="337" t="s">
        <v>2585</v>
      </c>
      <c r="J174" s="337">
        <v>50</v>
      </c>
      <c r="K174" s="381"/>
    </row>
    <row r="175" s="1" customFormat="1" ht="15" customHeight="1">
      <c r="B175" s="360"/>
      <c r="C175" s="337" t="s">
        <v>2609</v>
      </c>
      <c r="D175" s="337"/>
      <c r="E175" s="337"/>
      <c r="F175" s="359" t="s">
        <v>2051</v>
      </c>
      <c r="G175" s="337"/>
      <c r="H175" s="337" t="s">
        <v>2649</v>
      </c>
      <c r="I175" s="337" t="s">
        <v>2585</v>
      </c>
      <c r="J175" s="337">
        <v>50</v>
      </c>
      <c r="K175" s="381"/>
    </row>
    <row r="176" s="1" customFormat="1" ht="15" customHeight="1">
      <c r="B176" s="360"/>
      <c r="C176" s="337" t="s">
        <v>2607</v>
      </c>
      <c r="D176" s="337"/>
      <c r="E176" s="337"/>
      <c r="F176" s="359" t="s">
        <v>2051</v>
      </c>
      <c r="G176" s="337"/>
      <c r="H176" s="337" t="s">
        <v>2649</v>
      </c>
      <c r="I176" s="337" t="s">
        <v>2585</v>
      </c>
      <c r="J176" s="337">
        <v>50</v>
      </c>
      <c r="K176" s="381"/>
    </row>
    <row r="177" s="1" customFormat="1" ht="15" customHeight="1">
      <c r="B177" s="360"/>
      <c r="C177" s="337" t="s">
        <v>137</v>
      </c>
      <c r="D177" s="337"/>
      <c r="E177" s="337"/>
      <c r="F177" s="359" t="s">
        <v>2043</v>
      </c>
      <c r="G177" s="337"/>
      <c r="H177" s="337" t="s">
        <v>2650</v>
      </c>
      <c r="I177" s="337" t="s">
        <v>2651</v>
      </c>
      <c r="J177" s="337"/>
      <c r="K177" s="381"/>
    </row>
    <row r="178" s="1" customFormat="1" ht="15" customHeight="1">
      <c r="B178" s="360"/>
      <c r="C178" s="337" t="s">
        <v>61</v>
      </c>
      <c r="D178" s="337"/>
      <c r="E178" s="337"/>
      <c r="F178" s="359" t="s">
        <v>2043</v>
      </c>
      <c r="G178" s="337"/>
      <c r="H178" s="337" t="s">
        <v>2652</v>
      </c>
      <c r="I178" s="337" t="s">
        <v>2653</v>
      </c>
      <c r="J178" s="337">
        <v>1</v>
      </c>
      <c r="K178" s="381"/>
    </row>
    <row r="179" s="1" customFormat="1" ht="15" customHeight="1">
      <c r="B179" s="360"/>
      <c r="C179" s="337" t="s">
        <v>57</v>
      </c>
      <c r="D179" s="337"/>
      <c r="E179" s="337"/>
      <c r="F179" s="359" t="s">
        <v>2043</v>
      </c>
      <c r="G179" s="337"/>
      <c r="H179" s="337" t="s">
        <v>2654</v>
      </c>
      <c r="I179" s="337" t="s">
        <v>2585</v>
      </c>
      <c r="J179" s="337">
        <v>20</v>
      </c>
      <c r="K179" s="381"/>
    </row>
    <row r="180" s="1" customFormat="1" ht="15" customHeight="1">
      <c r="B180" s="360"/>
      <c r="C180" s="337" t="s">
        <v>58</v>
      </c>
      <c r="D180" s="337"/>
      <c r="E180" s="337"/>
      <c r="F180" s="359" t="s">
        <v>2043</v>
      </c>
      <c r="G180" s="337"/>
      <c r="H180" s="337" t="s">
        <v>2655</v>
      </c>
      <c r="I180" s="337" t="s">
        <v>2585</v>
      </c>
      <c r="J180" s="337">
        <v>255</v>
      </c>
      <c r="K180" s="381"/>
    </row>
    <row r="181" s="1" customFormat="1" ht="15" customHeight="1">
      <c r="B181" s="360"/>
      <c r="C181" s="337" t="s">
        <v>138</v>
      </c>
      <c r="D181" s="337"/>
      <c r="E181" s="337"/>
      <c r="F181" s="359" t="s">
        <v>2043</v>
      </c>
      <c r="G181" s="337"/>
      <c r="H181" s="337" t="s">
        <v>2548</v>
      </c>
      <c r="I181" s="337" t="s">
        <v>2585</v>
      </c>
      <c r="J181" s="337">
        <v>10</v>
      </c>
      <c r="K181" s="381"/>
    </row>
    <row r="182" s="1" customFormat="1" ht="15" customHeight="1">
      <c r="B182" s="360"/>
      <c r="C182" s="337" t="s">
        <v>139</v>
      </c>
      <c r="D182" s="337"/>
      <c r="E182" s="337"/>
      <c r="F182" s="359" t="s">
        <v>2043</v>
      </c>
      <c r="G182" s="337"/>
      <c r="H182" s="337" t="s">
        <v>2656</v>
      </c>
      <c r="I182" s="337" t="s">
        <v>2617</v>
      </c>
      <c r="J182" s="337"/>
      <c r="K182" s="381"/>
    </row>
    <row r="183" s="1" customFormat="1" ht="15" customHeight="1">
      <c r="B183" s="360"/>
      <c r="C183" s="337" t="s">
        <v>2657</v>
      </c>
      <c r="D183" s="337"/>
      <c r="E183" s="337"/>
      <c r="F183" s="359" t="s">
        <v>2043</v>
      </c>
      <c r="G183" s="337"/>
      <c r="H183" s="337" t="s">
        <v>2658</v>
      </c>
      <c r="I183" s="337" t="s">
        <v>2617</v>
      </c>
      <c r="J183" s="337"/>
      <c r="K183" s="381"/>
    </row>
    <row r="184" s="1" customFormat="1" ht="15" customHeight="1">
      <c r="B184" s="360"/>
      <c r="C184" s="337" t="s">
        <v>2646</v>
      </c>
      <c r="D184" s="337"/>
      <c r="E184" s="337"/>
      <c r="F184" s="359" t="s">
        <v>2043</v>
      </c>
      <c r="G184" s="337"/>
      <c r="H184" s="337" t="s">
        <v>2659</v>
      </c>
      <c r="I184" s="337" t="s">
        <v>2617</v>
      </c>
      <c r="J184" s="337"/>
      <c r="K184" s="381"/>
    </row>
    <row r="185" s="1" customFormat="1" ht="15" customHeight="1">
      <c r="B185" s="360"/>
      <c r="C185" s="337" t="s">
        <v>141</v>
      </c>
      <c r="D185" s="337"/>
      <c r="E185" s="337"/>
      <c r="F185" s="359" t="s">
        <v>2051</v>
      </c>
      <c r="G185" s="337"/>
      <c r="H185" s="337" t="s">
        <v>2660</v>
      </c>
      <c r="I185" s="337" t="s">
        <v>2585</v>
      </c>
      <c r="J185" s="337">
        <v>50</v>
      </c>
      <c r="K185" s="381"/>
    </row>
    <row r="186" s="1" customFormat="1" ht="15" customHeight="1">
      <c r="B186" s="360"/>
      <c r="C186" s="337" t="s">
        <v>2661</v>
      </c>
      <c r="D186" s="337"/>
      <c r="E186" s="337"/>
      <c r="F186" s="359" t="s">
        <v>2051</v>
      </c>
      <c r="G186" s="337"/>
      <c r="H186" s="337" t="s">
        <v>2662</v>
      </c>
      <c r="I186" s="337" t="s">
        <v>2663</v>
      </c>
      <c r="J186" s="337"/>
      <c r="K186" s="381"/>
    </row>
    <row r="187" s="1" customFormat="1" ht="15" customHeight="1">
      <c r="B187" s="360"/>
      <c r="C187" s="337" t="s">
        <v>2664</v>
      </c>
      <c r="D187" s="337"/>
      <c r="E187" s="337"/>
      <c r="F187" s="359" t="s">
        <v>2051</v>
      </c>
      <c r="G187" s="337"/>
      <c r="H187" s="337" t="s">
        <v>2665</v>
      </c>
      <c r="I187" s="337" t="s">
        <v>2663</v>
      </c>
      <c r="J187" s="337"/>
      <c r="K187" s="381"/>
    </row>
    <row r="188" s="1" customFormat="1" ht="15" customHeight="1">
      <c r="B188" s="360"/>
      <c r="C188" s="337" t="s">
        <v>2666</v>
      </c>
      <c r="D188" s="337"/>
      <c r="E188" s="337"/>
      <c r="F188" s="359" t="s">
        <v>2051</v>
      </c>
      <c r="G188" s="337"/>
      <c r="H188" s="337" t="s">
        <v>2667</v>
      </c>
      <c r="I188" s="337" t="s">
        <v>2663</v>
      </c>
      <c r="J188" s="337"/>
      <c r="K188" s="381"/>
    </row>
    <row r="189" s="1" customFormat="1" ht="15" customHeight="1">
      <c r="B189" s="360"/>
      <c r="C189" s="393" t="s">
        <v>2668</v>
      </c>
      <c r="D189" s="337"/>
      <c r="E189" s="337"/>
      <c r="F189" s="359" t="s">
        <v>2051</v>
      </c>
      <c r="G189" s="337"/>
      <c r="H189" s="337" t="s">
        <v>2669</v>
      </c>
      <c r="I189" s="337" t="s">
        <v>2670</v>
      </c>
      <c r="J189" s="394" t="s">
        <v>2671</v>
      </c>
      <c r="K189" s="381"/>
    </row>
    <row r="190" s="1" customFormat="1" ht="15" customHeight="1">
      <c r="B190" s="360"/>
      <c r="C190" s="344" t="s">
        <v>46</v>
      </c>
      <c r="D190" s="337"/>
      <c r="E190" s="337"/>
      <c r="F190" s="359" t="s">
        <v>2043</v>
      </c>
      <c r="G190" s="337"/>
      <c r="H190" s="334" t="s">
        <v>2672</v>
      </c>
      <c r="I190" s="337" t="s">
        <v>2673</v>
      </c>
      <c r="J190" s="337"/>
      <c r="K190" s="381"/>
    </row>
    <row r="191" s="1" customFormat="1" ht="15" customHeight="1">
      <c r="B191" s="360"/>
      <c r="C191" s="344" t="s">
        <v>2674</v>
      </c>
      <c r="D191" s="337"/>
      <c r="E191" s="337"/>
      <c r="F191" s="359" t="s">
        <v>2043</v>
      </c>
      <c r="G191" s="337"/>
      <c r="H191" s="337" t="s">
        <v>2675</v>
      </c>
      <c r="I191" s="337" t="s">
        <v>2617</v>
      </c>
      <c r="J191" s="337"/>
      <c r="K191" s="381"/>
    </row>
    <row r="192" s="1" customFormat="1" ht="15" customHeight="1">
      <c r="B192" s="360"/>
      <c r="C192" s="344" t="s">
        <v>2676</v>
      </c>
      <c r="D192" s="337"/>
      <c r="E192" s="337"/>
      <c r="F192" s="359" t="s">
        <v>2043</v>
      </c>
      <c r="G192" s="337"/>
      <c r="H192" s="337" t="s">
        <v>2677</v>
      </c>
      <c r="I192" s="337" t="s">
        <v>2617</v>
      </c>
      <c r="J192" s="337"/>
      <c r="K192" s="381"/>
    </row>
    <row r="193" s="1" customFormat="1" ht="15" customHeight="1">
      <c r="B193" s="360"/>
      <c r="C193" s="344" t="s">
        <v>2678</v>
      </c>
      <c r="D193" s="337"/>
      <c r="E193" s="337"/>
      <c r="F193" s="359" t="s">
        <v>2051</v>
      </c>
      <c r="G193" s="337"/>
      <c r="H193" s="337" t="s">
        <v>2679</v>
      </c>
      <c r="I193" s="337" t="s">
        <v>2617</v>
      </c>
      <c r="J193" s="337"/>
      <c r="K193" s="381"/>
    </row>
    <row r="194" s="1" customFormat="1" ht="15" customHeight="1">
      <c r="B194" s="387"/>
      <c r="C194" s="395"/>
      <c r="D194" s="369"/>
      <c r="E194" s="369"/>
      <c r="F194" s="369"/>
      <c r="G194" s="369"/>
      <c r="H194" s="369"/>
      <c r="I194" s="369"/>
      <c r="J194" s="369"/>
      <c r="K194" s="388"/>
    </row>
    <row r="195" s="1" customFormat="1" ht="18.75" customHeight="1">
      <c r="B195" s="334"/>
      <c r="C195" s="337"/>
      <c r="D195" s="337"/>
      <c r="E195" s="337"/>
      <c r="F195" s="359"/>
      <c r="G195" s="337"/>
      <c r="H195" s="337"/>
      <c r="I195" s="337"/>
      <c r="J195" s="337"/>
      <c r="K195" s="334"/>
    </row>
    <row r="196" s="1" customFormat="1" ht="18.75" customHeight="1">
      <c r="B196" s="334"/>
      <c r="C196" s="337"/>
      <c r="D196" s="337"/>
      <c r="E196" s="337"/>
      <c r="F196" s="359"/>
      <c r="G196" s="337"/>
      <c r="H196" s="337"/>
      <c r="I196" s="337"/>
      <c r="J196" s="337"/>
      <c r="K196" s="334"/>
    </row>
    <row r="197" s="1" customFormat="1" ht="18.75" customHeight="1">
      <c r="B197" s="345"/>
      <c r="C197" s="345"/>
      <c r="D197" s="345"/>
      <c r="E197" s="345"/>
      <c r="F197" s="345"/>
      <c r="G197" s="345"/>
      <c r="H197" s="345"/>
      <c r="I197" s="345"/>
      <c r="J197" s="345"/>
      <c r="K197" s="345"/>
    </row>
    <row r="198" s="1" customFormat="1" ht="13.5">
      <c r="B198" s="324"/>
      <c r="C198" s="325"/>
      <c r="D198" s="325"/>
      <c r="E198" s="325"/>
      <c r="F198" s="325"/>
      <c r="G198" s="325"/>
      <c r="H198" s="325"/>
      <c r="I198" s="325"/>
      <c r="J198" s="325"/>
      <c r="K198" s="326"/>
    </row>
    <row r="199" s="1" customFormat="1" ht="21">
      <c r="B199" s="327"/>
      <c r="C199" s="328" t="s">
        <v>2680</v>
      </c>
      <c r="D199" s="328"/>
      <c r="E199" s="328"/>
      <c r="F199" s="328"/>
      <c r="G199" s="328"/>
      <c r="H199" s="328"/>
      <c r="I199" s="328"/>
      <c r="J199" s="328"/>
      <c r="K199" s="329"/>
    </row>
    <row r="200" s="1" customFormat="1" ht="25.5" customHeight="1">
      <c r="B200" s="327"/>
      <c r="C200" s="396" t="s">
        <v>2681</v>
      </c>
      <c r="D200" s="396"/>
      <c r="E200" s="396"/>
      <c r="F200" s="396" t="s">
        <v>2682</v>
      </c>
      <c r="G200" s="397"/>
      <c r="H200" s="396" t="s">
        <v>2683</v>
      </c>
      <c r="I200" s="396"/>
      <c r="J200" s="396"/>
      <c r="K200" s="329"/>
    </row>
    <row r="201" s="1" customFormat="1" ht="5.25" customHeight="1">
      <c r="B201" s="360"/>
      <c r="C201" s="357"/>
      <c r="D201" s="357"/>
      <c r="E201" s="357"/>
      <c r="F201" s="357"/>
      <c r="G201" s="337"/>
      <c r="H201" s="357"/>
      <c r="I201" s="357"/>
      <c r="J201" s="357"/>
      <c r="K201" s="381"/>
    </row>
    <row r="202" s="1" customFormat="1" ht="15" customHeight="1">
      <c r="B202" s="360"/>
      <c r="C202" s="337" t="s">
        <v>2673</v>
      </c>
      <c r="D202" s="337"/>
      <c r="E202" s="337"/>
      <c r="F202" s="359" t="s">
        <v>47</v>
      </c>
      <c r="G202" s="337"/>
      <c r="H202" s="337" t="s">
        <v>2684</v>
      </c>
      <c r="I202" s="337"/>
      <c r="J202" s="337"/>
      <c r="K202" s="381"/>
    </row>
    <row r="203" s="1" customFormat="1" ht="15" customHeight="1">
      <c r="B203" s="360"/>
      <c r="C203" s="366"/>
      <c r="D203" s="337"/>
      <c r="E203" s="337"/>
      <c r="F203" s="359" t="s">
        <v>48</v>
      </c>
      <c r="G203" s="337"/>
      <c r="H203" s="337" t="s">
        <v>2685</v>
      </c>
      <c r="I203" s="337"/>
      <c r="J203" s="337"/>
      <c r="K203" s="381"/>
    </row>
    <row r="204" s="1" customFormat="1" ht="15" customHeight="1">
      <c r="B204" s="360"/>
      <c r="C204" s="366"/>
      <c r="D204" s="337"/>
      <c r="E204" s="337"/>
      <c r="F204" s="359" t="s">
        <v>51</v>
      </c>
      <c r="G204" s="337"/>
      <c r="H204" s="337" t="s">
        <v>2686</v>
      </c>
      <c r="I204" s="337"/>
      <c r="J204" s="337"/>
      <c r="K204" s="381"/>
    </row>
    <row r="205" s="1" customFormat="1" ht="15" customHeight="1">
      <c r="B205" s="360"/>
      <c r="C205" s="337"/>
      <c r="D205" s="337"/>
      <c r="E205" s="337"/>
      <c r="F205" s="359" t="s">
        <v>49</v>
      </c>
      <c r="G205" s="337"/>
      <c r="H205" s="337" t="s">
        <v>2687</v>
      </c>
      <c r="I205" s="337"/>
      <c r="J205" s="337"/>
      <c r="K205" s="381"/>
    </row>
    <row r="206" s="1" customFormat="1" ht="15" customHeight="1">
      <c r="B206" s="360"/>
      <c r="C206" s="337"/>
      <c r="D206" s="337"/>
      <c r="E206" s="337"/>
      <c r="F206" s="359" t="s">
        <v>50</v>
      </c>
      <c r="G206" s="337"/>
      <c r="H206" s="337" t="s">
        <v>2688</v>
      </c>
      <c r="I206" s="337"/>
      <c r="J206" s="337"/>
      <c r="K206" s="381"/>
    </row>
    <row r="207" s="1" customFormat="1" ht="15" customHeight="1">
      <c r="B207" s="360"/>
      <c r="C207" s="337"/>
      <c r="D207" s="337"/>
      <c r="E207" s="337"/>
      <c r="F207" s="359"/>
      <c r="G207" s="337"/>
      <c r="H207" s="337"/>
      <c r="I207" s="337"/>
      <c r="J207" s="337"/>
      <c r="K207" s="381"/>
    </row>
    <row r="208" s="1" customFormat="1" ht="15" customHeight="1">
      <c r="B208" s="360"/>
      <c r="C208" s="337" t="s">
        <v>2629</v>
      </c>
      <c r="D208" s="337"/>
      <c r="E208" s="337"/>
      <c r="F208" s="359" t="s">
        <v>82</v>
      </c>
      <c r="G208" s="337"/>
      <c r="H208" s="337" t="s">
        <v>2689</v>
      </c>
      <c r="I208" s="337"/>
      <c r="J208" s="337"/>
      <c r="K208" s="381"/>
    </row>
    <row r="209" s="1" customFormat="1" ht="15" customHeight="1">
      <c r="B209" s="360"/>
      <c r="C209" s="366"/>
      <c r="D209" s="337"/>
      <c r="E209" s="337"/>
      <c r="F209" s="359" t="s">
        <v>106</v>
      </c>
      <c r="G209" s="337"/>
      <c r="H209" s="337" t="s">
        <v>2532</v>
      </c>
      <c r="I209" s="337"/>
      <c r="J209" s="337"/>
      <c r="K209" s="381"/>
    </row>
    <row r="210" s="1" customFormat="1" ht="15" customHeight="1">
      <c r="B210" s="360"/>
      <c r="C210" s="337"/>
      <c r="D210" s="337"/>
      <c r="E210" s="337"/>
      <c r="F210" s="359" t="s">
        <v>2530</v>
      </c>
      <c r="G210" s="337"/>
      <c r="H210" s="337" t="s">
        <v>2690</v>
      </c>
      <c r="I210" s="337"/>
      <c r="J210" s="337"/>
      <c r="K210" s="381"/>
    </row>
    <row r="211" s="1" customFormat="1" ht="15" customHeight="1">
      <c r="B211" s="398"/>
      <c r="C211" s="366"/>
      <c r="D211" s="366"/>
      <c r="E211" s="366"/>
      <c r="F211" s="359" t="s">
        <v>108</v>
      </c>
      <c r="G211" s="344"/>
      <c r="H211" s="385" t="s">
        <v>109</v>
      </c>
      <c r="I211" s="385"/>
      <c r="J211" s="385"/>
      <c r="K211" s="399"/>
    </row>
    <row r="212" s="1" customFormat="1" ht="15" customHeight="1">
      <c r="B212" s="398"/>
      <c r="C212" s="366"/>
      <c r="D212" s="366"/>
      <c r="E212" s="366"/>
      <c r="F212" s="359" t="s">
        <v>1543</v>
      </c>
      <c r="G212" s="344"/>
      <c r="H212" s="385" t="s">
        <v>2483</v>
      </c>
      <c r="I212" s="385"/>
      <c r="J212" s="385"/>
      <c r="K212" s="399"/>
    </row>
    <row r="213" s="1" customFormat="1" ht="15" customHeight="1">
      <c r="B213" s="398"/>
      <c r="C213" s="366"/>
      <c r="D213" s="366"/>
      <c r="E213" s="366"/>
      <c r="F213" s="400"/>
      <c r="G213" s="344"/>
      <c r="H213" s="401"/>
      <c r="I213" s="401"/>
      <c r="J213" s="401"/>
      <c r="K213" s="399"/>
    </row>
    <row r="214" s="1" customFormat="1" ht="15" customHeight="1">
      <c r="B214" s="398"/>
      <c r="C214" s="337" t="s">
        <v>2653</v>
      </c>
      <c r="D214" s="366"/>
      <c r="E214" s="366"/>
      <c r="F214" s="359">
        <v>1</v>
      </c>
      <c r="G214" s="344"/>
      <c r="H214" s="385" t="s">
        <v>2691</v>
      </c>
      <c r="I214" s="385"/>
      <c r="J214" s="385"/>
      <c r="K214" s="399"/>
    </row>
    <row r="215" s="1" customFormat="1" ht="15" customHeight="1">
      <c r="B215" s="398"/>
      <c r="C215" s="366"/>
      <c r="D215" s="366"/>
      <c r="E215" s="366"/>
      <c r="F215" s="359">
        <v>2</v>
      </c>
      <c r="G215" s="344"/>
      <c r="H215" s="385" t="s">
        <v>2692</v>
      </c>
      <c r="I215" s="385"/>
      <c r="J215" s="385"/>
      <c r="K215" s="399"/>
    </row>
    <row r="216" s="1" customFormat="1" ht="15" customHeight="1">
      <c r="B216" s="398"/>
      <c r="C216" s="366"/>
      <c r="D216" s="366"/>
      <c r="E216" s="366"/>
      <c r="F216" s="359">
        <v>3</v>
      </c>
      <c r="G216" s="344"/>
      <c r="H216" s="385" t="s">
        <v>2693</v>
      </c>
      <c r="I216" s="385"/>
      <c r="J216" s="385"/>
      <c r="K216" s="399"/>
    </row>
    <row r="217" s="1" customFormat="1" ht="15" customHeight="1">
      <c r="B217" s="398"/>
      <c r="C217" s="366"/>
      <c r="D217" s="366"/>
      <c r="E217" s="366"/>
      <c r="F217" s="359">
        <v>4</v>
      </c>
      <c r="G217" s="344"/>
      <c r="H217" s="385" t="s">
        <v>2694</v>
      </c>
      <c r="I217" s="385"/>
      <c r="J217" s="385"/>
      <c r="K217" s="399"/>
    </row>
    <row r="218" s="1" customFormat="1" ht="12.75" customHeight="1">
      <c r="B218" s="402"/>
      <c r="C218" s="403"/>
      <c r="D218" s="403"/>
      <c r="E218" s="403"/>
      <c r="F218" s="403"/>
      <c r="G218" s="403"/>
      <c r="H218" s="403"/>
      <c r="I218" s="403"/>
      <c r="J218" s="403"/>
      <c r="K218" s="404"/>
    </row>
  </sheetData>
  <sheetProtection autoFilter="0" deleteColumns="0" deleteRows="0" formatCells="0" formatColumns="0" formatRows="0" insertColumns="0" insertHyperlinks="0" insertRows="0" pivotTables="0" sort="0"/>
  <mergeCells count="77">
    <mergeCell ref="H217:J217"/>
    <mergeCell ref="H210:J210"/>
    <mergeCell ref="H205:J205"/>
    <mergeCell ref="H203:J203"/>
    <mergeCell ref="H214:J214"/>
    <mergeCell ref="H216:J216"/>
    <mergeCell ref="H215:J215"/>
    <mergeCell ref="H212:J212"/>
    <mergeCell ref="H211:J211"/>
    <mergeCell ref="H209:J209"/>
    <mergeCell ref="H200:J200"/>
    <mergeCell ref="C199:J199"/>
    <mergeCell ref="H208:J208"/>
    <mergeCell ref="H206:J206"/>
    <mergeCell ref="H204:J204"/>
    <mergeCell ref="H202:J202"/>
    <mergeCell ref="C165:J165"/>
    <mergeCell ref="C122:J122"/>
    <mergeCell ref="C147:J147"/>
    <mergeCell ref="C102:J102"/>
    <mergeCell ref="C75:J75"/>
    <mergeCell ref="D70:J70"/>
    <mergeCell ref="D68:J68"/>
    <mergeCell ref="D67:J67"/>
    <mergeCell ref="D69:J69"/>
    <mergeCell ref="D66:J66"/>
    <mergeCell ref="D61:J61"/>
    <mergeCell ref="D62:J62"/>
    <mergeCell ref="D65:J65"/>
    <mergeCell ref="D63:J63"/>
    <mergeCell ref="D60:J60"/>
    <mergeCell ref="D59:J59"/>
    <mergeCell ref="D58:J58"/>
    <mergeCell ref="D47:J47"/>
    <mergeCell ref="C52:J52"/>
    <mergeCell ref="C54:J54"/>
    <mergeCell ref="C55:J55"/>
    <mergeCell ref="C57:J57"/>
    <mergeCell ref="D51:J51"/>
    <mergeCell ref="E50:J50"/>
    <mergeCell ref="E49:J49"/>
    <mergeCell ref="E48:J48"/>
    <mergeCell ref="G45:J45"/>
    <mergeCell ref="G44:J44"/>
    <mergeCell ref="D35:J35"/>
    <mergeCell ref="G40:J40"/>
    <mergeCell ref="G41:J41"/>
    <mergeCell ref="G42:J42"/>
    <mergeCell ref="G43:J43"/>
    <mergeCell ref="G36:J36"/>
    <mergeCell ref="G37:J37"/>
    <mergeCell ref="G38:J38"/>
    <mergeCell ref="G39:J39"/>
    <mergeCell ref="D33:J33"/>
    <mergeCell ref="D34:J34"/>
    <mergeCell ref="D31:J31"/>
    <mergeCell ref="D30:J30"/>
    <mergeCell ref="D28:J28"/>
    <mergeCell ref="C25:J25"/>
    <mergeCell ref="D27:J27"/>
    <mergeCell ref="C26:J26"/>
    <mergeCell ref="F20:J20"/>
    <mergeCell ref="F23:J23"/>
    <mergeCell ref="F21:J21"/>
    <mergeCell ref="F22:J22"/>
    <mergeCell ref="D16:J16"/>
    <mergeCell ref="D17:J17"/>
    <mergeCell ref="F18:J18"/>
    <mergeCell ref="F19:J19"/>
    <mergeCell ref="D15:J15"/>
    <mergeCell ref="C3:J3"/>
    <mergeCell ref="C9:J9"/>
    <mergeCell ref="D11:J11"/>
    <mergeCell ref="D10:J10"/>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Miroslava Šmejdířová</dc:creator>
  <cp:lastModifiedBy>Miroslava Šmejdířová</cp:lastModifiedBy>
  <dcterms:created xsi:type="dcterms:W3CDTF">2019-08-16T09:57:50Z</dcterms:created>
  <dcterms:modified xsi:type="dcterms:W3CDTF">2019-08-16T09:58:05Z</dcterms:modified>
</cp:coreProperties>
</file>