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7 - sanace zdiva" sheetId="2" r:id="rId2"/>
    <sheet name="08 - VRN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'07 - sanace zdiva'!$C$121:$K$153</definedName>
    <definedName name="_xlnm.Print_Area" localSheetId="1">'07 - sanace zdiva'!$C$4:$J$76,'07 - sanace zdiva'!$C$82:$J$103,'07 - sanace zdiva'!$C$109:$K$153</definedName>
    <definedName name="_xlnm.Print_Titles" localSheetId="1">'07 - sanace zdiva'!$121:$121</definedName>
    <definedName name="_xlnm._FilterDatabase" localSheetId="2" hidden="1">'08 - VRN'!$C$119:$K$130</definedName>
    <definedName name="_xlnm.Print_Area" localSheetId="2">'08 - VRN'!$C$4:$J$76,'08 - VRN'!$C$82:$J$101,'08 - VRN'!$C$107:$K$130</definedName>
    <definedName name="_xlnm.Print_Titles" localSheetId="2">'08 - VRN'!$119:$119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29"/>
  <c r="BH129"/>
  <c r="BG129"/>
  <c r="BF129"/>
  <c r="T129"/>
  <c r="T128"/>
  <c r="R129"/>
  <c r="R128"/>
  <c r="P129"/>
  <c r="P128"/>
  <c r="BI126"/>
  <c r="BH126"/>
  <c r="BG126"/>
  <c r="BF126"/>
  <c r="T126"/>
  <c r="T125"/>
  <c r="R126"/>
  <c r="R125"/>
  <c r="P126"/>
  <c r="P125"/>
  <c r="BI123"/>
  <c r="BH123"/>
  <c r="BG123"/>
  <c r="BF123"/>
  <c r="T123"/>
  <c r="T122"/>
  <c r="T121"/>
  <c r="T120"/>
  <c r="R123"/>
  <c r="R122"/>
  <c r="R121"/>
  <c r="R120"/>
  <c r="P123"/>
  <c r="P122"/>
  <c r="P121"/>
  <c r="P120"/>
  <c i="1" r="AU96"/>
  <c i="3" r="J117"/>
  <c r="J116"/>
  <c r="F116"/>
  <c r="F114"/>
  <c r="E112"/>
  <c r="J92"/>
  <c r="J91"/>
  <c r="F91"/>
  <c r="F89"/>
  <c r="E87"/>
  <c r="J18"/>
  <c r="E18"/>
  <c r="F117"/>
  <c r="J17"/>
  <c r="J12"/>
  <c r="J89"/>
  <c r="E7"/>
  <c r="E110"/>
  <c i="2" r="J37"/>
  <c r="J36"/>
  <c i="1" r="AY95"/>
  <c i="2" r="J35"/>
  <c i="1" r="AX95"/>
  <c i="2" r="BI152"/>
  <c r="BH152"/>
  <c r="BG152"/>
  <c r="BF152"/>
  <c r="T152"/>
  <c r="T151"/>
  <c r="R152"/>
  <c r="R151"/>
  <c r="P152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112"/>
  <c i="1" r="L90"/>
  <c r="AM90"/>
  <c r="AM89"/>
  <c r="L89"/>
  <c r="AM87"/>
  <c r="L87"/>
  <c r="L85"/>
  <c r="L84"/>
  <c i="2" r="J142"/>
  <c r="J125"/>
  <c r="BK149"/>
  <c i="1" r="AS94"/>
  <c i="3" r="J123"/>
  <c r="BK129"/>
  <c i="2" r="J149"/>
  <c r="J134"/>
  <c r="J146"/>
  <c r="BK134"/>
  <c r="BK146"/>
  <c r="J128"/>
  <c i="3" r="J126"/>
  <c r="BK123"/>
  <c i="2" r="BK132"/>
  <c r="J139"/>
  <c r="BK137"/>
  <c r="J132"/>
  <c r="BK144"/>
  <c r="J137"/>
  <c i="3" r="J129"/>
  <c i="2" r="BK152"/>
  <c r="J152"/>
  <c r="J144"/>
  <c r="BK128"/>
  <c r="BK142"/>
  <c r="BK139"/>
  <c r="BK125"/>
  <c i="3" r="BK126"/>
  <c i="2" l="1" r="P124"/>
  <c r="P131"/>
  <c r="P136"/>
  <c r="P141"/>
  <c r="T124"/>
  <c r="R131"/>
  <c r="R136"/>
  <c r="R141"/>
  <c r="BK124"/>
  <c r="J124"/>
  <c r="J98"/>
  <c r="BK131"/>
  <c r="J131"/>
  <c r="J99"/>
  <c r="T131"/>
  <c r="T136"/>
  <c r="T141"/>
  <c r="R124"/>
  <c r="R123"/>
  <c r="R122"/>
  <c r="BK136"/>
  <c r="J136"/>
  <c r="J100"/>
  <c r="BK141"/>
  <c r="J141"/>
  <c r="J101"/>
  <c i="3" r="BK122"/>
  <c r="J122"/>
  <c r="J98"/>
  <c r="BK128"/>
  <c r="J128"/>
  <c r="J100"/>
  <c i="2" r="BK151"/>
  <c r="J151"/>
  <c r="J102"/>
  <c i="3" r="BK125"/>
  <c r="J125"/>
  <c r="J99"/>
  <c r="F92"/>
  <c r="BE123"/>
  <c r="E85"/>
  <c r="J114"/>
  <c r="BE126"/>
  <c r="BE129"/>
  <c i="2" r="E85"/>
  <c r="J89"/>
  <c r="BE132"/>
  <c r="BE137"/>
  <c r="BE152"/>
  <c r="BE139"/>
  <c r="BE146"/>
  <c r="F92"/>
  <c r="BE128"/>
  <c r="BE142"/>
  <c r="BE149"/>
  <c r="BE125"/>
  <c r="BE134"/>
  <c r="BE144"/>
  <c r="F36"/>
  <c i="1" r="BC95"/>
  <c i="3" r="J34"/>
  <c i="1" r="AW96"/>
  <c i="3" r="F37"/>
  <c i="1" r="BD96"/>
  <c i="2" r="J34"/>
  <c i="1" r="AW95"/>
  <c i="3" r="F36"/>
  <c i="1" r="BC96"/>
  <c i="2" r="F34"/>
  <c i="1" r="BA95"/>
  <c i="3" r="F34"/>
  <c i="1" r="BA96"/>
  <c i="3" r="F35"/>
  <c i="1" r="BB96"/>
  <c i="2" r="F35"/>
  <c i="1" r="BB95"/>
  <c i="2" r="F37"/>
  <c i="1" r="BD95"/>
  <c i="2" l="1" r="T123"/>
  <c r="T122"/>
  <c r="P123"/>
  <c r="P122"/>
  <c i="1" r="AU95"/>
  <c i="2" r="BK123"/>
  <c r="J123"/>
  <c r="J97"/>
  <c i="3" r="BK121"/>
  <c r="BK120"/>
  <c r="J120"/>
  <c i="1" r="AU94"/>
  <c i="3" r="J30"/>
  <c i="1" r="AG96"/>
  <c i="2" r="F33"/>
  <c i="1" r="AZ95"/>
  <c r="BD94"/>
  <c r="W33"/>
  <c i="2" r="J33"/>
  <c i="1" r="AV95"/>
  <c r="AT95"/>
  <c r="BB94"/>
  <c r="W31"/>
  <c i="3" r="F33"/>
  <c i="1" r="AZ96"/>
  <c r="BC94"/>
  <c r="W32"/>
  <c i="3" r="J33"/>
  <c i="1" r="AV96"/>
  <c r="AT96"/>
  <c r="AN96"/>
  <c r="BA94"/>
  <c r="W30"/>
  <c i="2" l="1" r="BK122"/>
  <c r="J122"/>
  <c r="J96"/>
  <c i="3" r="J96"/>
  <c r="J121"/>
  <c r="J97"/>
  <c r="J39"/>
  <c i="1" r="AX94"/>
  <c r="AW94"/>
  <c r="AK30"/>
  <c r="AY94"/>
  <c r="AZ94"/>
  <c r="W29"/>
  <c i="2" l="1" r="J30"/>
  <c i="1" r="AG95"/>
  <c r="AG94"/>
  <c r="AK26"/>
  <c r="AV94"/>
  <c r="AK29"/>
  <c r="AK35"/>
  <c i="2" l="1" r="J39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<sst xmlns="http://schemas.openxmlformats.org/spreadsheetml/2006/main">
  <si>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</si>
  <si>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</si>
  <si>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</si>
  <si>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</si>
  <si>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</si>
  <si>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{daa7b2f2-b932-43e8-8532-26ab0236c75f}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</si>
  <si>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</si>
  <si>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</si>
  <si>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</si>
  <si>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</si>
  <si>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</si>
  <si>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</si>
  <si>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</si>
  <si>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</si>
  <si>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20220120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</si>
  <si>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</si>
  <si>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</si>
  <si>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Mobilita - domov pro seniory - sanace</t>
  </si>
  <si>
    <t>KSO:</t>
  </si>
  <si>
    <t>CC-CZ:</t>
  </si>
  <si>
    <t>Místo:</t>
  </si>
  <si>
    <t>Doksy</t>
  </si>
  <si>
    <t>Datum:</t>
  </si>
  <si>
    <t>20. 1. 2022</t>
  </si>
  <si>
    <t>Zadavatel:</t>
  </si>
  <si>
    <t>IČ:</t>
  </si>
  <si>
    <t>Město Doksy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</si>
  <si>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</si>
  <si>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</si>
  <si>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</si>
  <si>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</si>
  <si>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</si>
  <si>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</si>
  <si>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</si>
  <si>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</si>
  <si>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</si>
  <si>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</si>
  <si>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</si>
  <si>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</si>
  <si>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</si>
  <si>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</si>
  <si>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</si>
  <si>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</si>
  <si>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</si>
  <si>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</si>
  <si>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</si>
  <si>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</si>
  <si>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</si>
  <si>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</si>
  <si>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</si>
  <si>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</si>
  <si>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</si>
  <si>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</si>
  <si>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</si>
  <si>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</si>
  <si>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</si>
  <si>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</si>
  <si>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</si>
  <si>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</si>
  <si>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</si>
  <si>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</si>
  <si>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</si>
  <si>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</si>
  <si>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</si>
  <si>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</si>
  <si>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</si>
  <si>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</si>
  <si>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</si>
  <si>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</si>
  <si>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</si>
  <si>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</si>
  <si>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</si>
  <si>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</si>
  <si>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</si>
  <si>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</si>
  <si>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</si>
  <si>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</si>
  <si>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</si>
  <si>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</si>
  <si>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</si>
  <si>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07</t>
  </si>
  <si>
    <t>sanace zdiva</t>
  </si>
  <si>
    <t>STA</t>
  </si>
  <si>
    <t>1</t>
  </si>
  <si>
    <t>{d40e6f8f-1b52-4768-aace-9a68ef38fbce}</t>
  </si>
  <si>
    <t>2</t>
  </si>
  <si>
    <t>08</t>
  </si>
  <si>
    <t>VRN</t>
  </si>
  <si>
    <t>{82493ef6-8254-43b0-a57c-932ef1ee135f}</t>
  </si>
  <si>
    <t>KRYCÍ LIST SOUPISU PRACÍ</t>
  </si>
  <si>
    <t>Objekt:</t>
  </si>
  <si>
    <t>07 - sanace zdiva</t>
  </si>
  <si>
    <t>R. Voce</t>
  </si>
  <si>
    <t>J. Nešněra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</si>
  <si>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</si>
  <si>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</si>
  <si>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</si>
  <si>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</si>
  <si>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</si>
  <si>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</si>
  <si>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</si>
  <si>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</si>
  <si>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</si>
  <si>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</si>
  <si>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</si>
  <si>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</si>
  <si>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</si>
  <si>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</si>
  <si>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</si>
  <si>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</si>
  <si>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</si>
  <si>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</si>
  <si>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</si>
  <si>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</si>
  <si>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</si>
  <si>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</si>
  <si>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</si>
  <si>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</si>
  <si>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</si>
  <si>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</si>
  <si>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</si>
  <si>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</si>
  <si>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</si>
  <si>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</si>
  <si>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319202112</t>
  </si>
  <si>
    <t>Dodatečná izolace zdiva tl přes 150 do 300 mm nízkotlakou injektáží silikonovou mikroemulzí</t>
  </si>
  <si>
    <t>m</t>
  </si>
  <si>
    <t>CS ÚRS 2021 02</t>
  </si>
  <si>
    <t>4</t>
  </si>
  <si>
    <t>622158983</t>
  </si>
  <si>
    <t>PP</t>
  </si>
  <si>
    <t>Dodatečná izolace zdiva injektáží nízkotlakou metodou silikonovou mikroemulzí, tloušťka zdiva přes 150 do 300 mm</t>
  </si>
  <si>
    <t>VV</t>
  </si>
  <si>
    <t>9+4,5+2,05+5,4+3,2+2+5+2+2,5+2,5+2,5+3+3,2+5,8</t>
  </si>
  <si>
    <t>319202115</t>
  </si>
  <si>
    <t>Dodatečná izolace zdiva tl přes 600 do 900 mm nízkotlakou injektáží silikonovou mikroemulzí</t>
  </si>
  <si>
    <t>-1797851188</t>
  </si>
  <si>
    <t>Dodatečná izolace zdiva injektáží nízkotlakou metodou silikonovou mikroemulzí, tloušťka zdiva přes 600 do 900 mm</t>
  </si>
  <si>
    <t>175,05-52,65</t>
  </si>
  <si>
    <t>6</t>
  </si>
  <si>
    <t>Úpravy povrchů, podlahy a osazování výplní</t>
  </si>
  <si>
    <t>612821012</t>
  </si>
  <si>
    <t>Vnitřní sanační štuková omítka pro vlhké a zasolené zdivo prováděná ručně</t>
  </si>
  <si>
    <t>m2</t>
  </si>
  <si>
    <t>-1773971914</t>
  </si>
  <si>
    <t>Sanační omítka vnitřních ploch stěn pro vlhké a zasolené zdivo, prováděná ve dvou vrstvách, tl. jádrové omítky do 30 mm ručně štuková</t>
  </si>
  <si>
    <t>612821031</t>
  </si>
  <si>
    <t>Vnitřní vyrovnávací sanační omítka prováděná ručně</t>
  </si>
  <si>
    <t>1577438479</t>
  </si>
  <si>
    <t>Sanační omítka vnitřních ploch stěn vyrovnávací vrstva, prováděná v tl. do 20 mm ručně</t>
  </si>
  <si>
    <t>9</t>
  </si>
  <si>
    <t>Ostatní konstrukce a práce, bourání</t>
  </si>
  <si>
    <t>5</t>
  </si>
  <si>
    <t>978013191</t>
  </si>
  <si>
    <t>Otlučení (osekání) vnitřní vápenné nebo vápenocementové omítky stěn v rozsahu přes 50 do 100 %</t>
  </si>
  <si>
    <t>942580917</t>
  </si>
  <si>
    <t>Otlučení vápenných nebo vápenocementových omítek vnitřních ploch stěn s vyškrabáním spar, s očištěním zdiva, v rozsahu přes 50 do 100 %</t>
  </si>
  <si>
    <t>978888R1</t>
  </si>
  <si>
    <t>zakrytí a ochrana konstrukcí</t>
  </si>
  <si>
    <t>soubor</t>
  </si>
  <si>
    <t>-1762170838</t>
  </si>
  <si>
    <t>997</t>
  </si>
  <si>
    <t>Přesun sutě</t>
  </si>
  <si>
    <t>7</t>
  </si>
  <si>
    <t>997013211</t>
  </si>
  <si>
    <t>Vnitrostaveništní doprava suti a vybouraných hmot pro budovy v do 6 m ručně</t>
  </si>
  <si>
    <t>t</t>
  </si>
  <si>
    <t>-1548690931</t>
  </si>
  <si>
    <t xml:space="preserve">Vnitrostaveništní doprava suti a vybouraných hmot  vodorovně do 50 m svisle ručně pro budovy a haly výšky do 6 m</t>
  </si>
  <si>
    <t>8</t>
  </si>
  <si>
    <t>997013501</t>
  </si>
  <si>
    <t>Odvoz suti a vybouraných hmot na skládku nebo meziskládku do 1 km se složením</t>
  </si>
  <si>
    <t>126219402</t>
  </si>
  <si>
    <t xml:space="preserve">Odvoz suti a vybouraných hmot na skládku nebo meziskládku  se složením, na vzdálenost do 1 km</t>
  </si>
  <si>
    <t>997013509</t>
  </si>
  <si>
    <t>Příplatek k odvozu suti a vybouraných hmot na skládku ZKD 1 km přes 1 km</t>
  </si>
  <si>
    <t>868250107</t>
  </si>
  <si>
    <t xml:space="preserve">Odvoz suti a vybouraných hmot na skládku nebo meziskládku  se složením, na vzdálenost Příplatek k ceně za každý další i započatý 1 km přes 1 km</t>
  </si>
  <si>
    <t>4,97*29 'Přepočtené koeficientem množství</t>
  </si>
  <si>
    <t>10</t>
  </si>
  <si>
    <t>997013631</t>
  </si>
  <si>
    <t>Poplatek za uložení na skládce (skládkovné) stavebního odpadu směsného kód odpadu 17 09 04</t>
  </si>
  <si>
    <t>-1130747867</t>
  </si>
  <si>
    <t>Poplatek za uložení stavebního odpadu na skládce (skládkovné) směsného stavebního a demoličního zatříděného do Katalogu odpadů pod kódem 17 09 04</t>
  </si>
  <si>
    <t>998</t>
  </si>
  <si>
    <t>Přesun hmot</t>
  </si>
  <si>
    <t>11</t>
  </si>
  <si>
    <t>998011001</t>
  </si>
  <si>
    <t>Přesun hmot pro budovy zděné v do 6 m</t>
  </si>
  <si>
    <t>-1173731987</t>
  </si>
  <si>
    <t xml:space="preserve">Přesun hmot pro budovy občanské výstavby, bydlení, výrobu a služby  s nosnou svislou konstrukcí zděnou z cihel, tvárnic nebo kamene vodorovná dopravní vzdálenost do 100 m pro budovy výšky do 6 m</t>
  </si>
  <si>
    <t>08 -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</si>
  <si>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</si>
  <si>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</si>
  <si>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</si>
  <si>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</si>
  <si>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</si>
  <si>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</si>
  <si>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</si>
  <si>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</si>
  <si>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</si>
  <si>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CS ÚRS 2020 01</t>
  </si>
  <si>
    <t>1024</t>
  </si>
  <si>
    <t>-1205419359</t>
  </si>
  <si>
    <t>VRN3</t>
  </si>
  <si>
    <t>Zařízení staveniště</t>
  </si>
  <si>
    <t>032903000</t>
  </si>
  <si>
    <t>Náklady na provoz a údržbu vybavení staveniště</t>
  </si>
  <si>
    <t>-1261966078</t>
  </si>
  <si>
    <t>VRN4</t>
  </si>
  <si>
    <t>Inženýrská činnost</t>
  </si>
  <si>
    <t>045203000</t>
  </si>
  <si>
    <t>Kompletační činnost</t>
  </si>
  <si>
    <t>1386465950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</si>
</sst>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32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32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35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36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37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38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39</v>
      </c>
      <c r="E29" s="45"/>
      <c r="F29" s="30" t="s">
        <v>40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41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42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43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44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45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46</v>
      </c>
      <c r="U35" s="52"/>
      <c r="V35" s="52"/>
      <c r="W35" s="52"/>
      <c r="X35" s="54" t="s">
        <v>47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48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49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50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51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50</v>
      </c>
      <c r="AI60" s="40"/>
      <c r="AJ60" s="40"/>
      <c r="AK60" s="40"/>
      <c r="AL60" s="40"/>
      <c r="AM60" s="62" t="s">
        <v>51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52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53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50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51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50</v>
      </c>
      <c r="AI75" s="40"/>
      <c r="AJ75" s="40"/>
      <c r="AK75" s="40"/>
      <c r="AL75" s="40"/>
      <c r="AM75" s="62" t="s">
        <v>51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54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20220120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Mobilita - domov pro seniory - sanace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Doksy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20. 1. 2022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Město Doksy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30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42"/>
      <c r="AS89" s="79" t="s">
        <v>55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28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33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56</v>
      </c>
      <c r="D92" s="92"/>
      <c r="E92" s="92"/>
      <c r="F92" s="92"/>
      <c r="G92" s="92"/>
      <c r="H92" s="93"/>
      <c r="I92" s="94" t="s">
        <v>57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58</v>
      </c>
      <c r="AH92" s="92"/>
      <c r="AI92" s="92"/>
      <c r="AJ92" s="92"/>
      <c r="AK92" s="92"/>
      <c r="AL92" s="92"/>
      <c r="AM92" s="92"/>
      <c r="AN92" s="94" t="s">
        <v>59</v>
      </c>
      <c r="AO92" s="92"/>
      <c r="AP92" s="96"/>
      <c r="AQ92" s="97" t="s">
        <v>60</v>
      </c>
      <c r="AR92" s="42"/>
      <c r="AS92" s="98" t="s">
        <v>61</v>
      </c>
      <c r="AT92" s="99" t="s">
        <v>62</v>
      </c>
      <c r="AU92" s="99" t="s">
        <v>63</v>
      </c>
      <c r="AV92" s="99" t="s">
        <v>64</v>
      </c>
      <c r="AW92" s="99" t="s">
        <v>65</v>
      </c>
      <c r="AX92" s="99" t="s">
        <v>66</v>
      </c>
      <c r="AY92" s="99" t="s">
        <v>67</v>
      </c>
      <c r="AZ92" s="99" t="s">
        <v>68</v>
      </c>
      <c r="BA92" s="99" t="s">
        <v>69</v>
      </c>
      <c r="BB92" s="99" t="s">
        <v>70</v>
      </c>
      <c r="BC92" s="99" t="s">
        <v>71</v>
      </c>
      <c r="BD92" s="100" t="s">
        <v>72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73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ROUND(SUM(AG95:AG96),2)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ROUND(SUM(AS95:AS96),2)</f>
        <v>0</v>
      </c>
      <c r="AT94" s="112">
        <f>ROUND(SUM(AV94:AW94),2)</f>
        <v>0</v>
      </c>
      <c r="AU94" s="113">
        <f>ROUND(SUM(AU95:AU96),5)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ROUND(SUM(AZ95:AZ96),2)</f>
        <v>0</v>
      </c>
      <c r="BA94" s="112">
        <f>ROUND(SUM(BA95:BA96),2)</f>
        <v>0</v>
      </c>
      <c r="BB94" s="112">
        <f>ROUND(SUM(BB95:BB96),2)</f>
        <v>0</v>
      </c>
      <c r="BC94" s="112">
        <f>ROUND(SUM(BC95:BC96),2)</f>
        <v>0</v>
      </c>
      <c r="BD94" s="114">
        <f>ROUND(SUM(BD95:BD96),2)</f>
        <v>0</v>
      </c>
      <c r="BE94" s="6"/>
      <c r="BS94" s="115" t="s">
        <v>74</v>
      </c>
      <c r="BT94" s="115" t="s">
        <v>75</v>
      </c>
      <c r="BU94" s="116" t="s">
        <v>76</v>
      </c>
      <c r="BV94" s="115" t="s">
        <v>77</v>
      </c>
      <c r="BW94" s="115" t="s">
        <v>5</v>
      </c>
      <c r="BX94" s="115" t="s">
        <v>78</v>
      </c>
      <c r="CL94" s="115" t="s">
        <v>1</v>
      </c>
    </row>
    <row r="95" s="7" customFormat="1" ht="16.5" customHeight="1">
      <c r="A95" s="117" t="s">
        <v>79</v>
      </c>
      <c r="B95" s="118"/>
      <c r="C95" s="119"/>
      <c r="D95" s="120" t="s">
        <v>80</v>
      </c>
      <c r="E95" s="120"/>
      <c r="F95" s="120"/>
      <c r="G95" s="120"/>
      <c r="H95" s="120"/>
      <c r="I95" s="121"/>
      <c r="J95" s="120" t="s">
        <v>81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'07 - sanace zdiva'!J30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82</v>
      </c>
      <c r="AR95" s="124"/>
      <c r="AS95" s="125">
        <v>0</v>
      </c>
      <c r="AT95" s="126">
        <f>ROUND(SUM(AV95:AW95),2)</f>
        <v>0</v>
      </c>
      <c r="AU95" s="127">
        <f>'07 - sanace zdiva'!P122</f>
        <v>0</v>
      </c>
      <c r="AV95" s="126">
        <f>'07 - sanace zdiva'!J33</f>
        <v>0</v>
      </c>
      <c r="AW95" s="126">
        <f>'07 - sanace zdiva'!J34</f>
        <v>0</v>
      </c>
      <c r="AX95" s="126">
        <f>'07 - sanace zdiva'!J35</f>
        <v>0</v>
      </c>
      <c r="AY95" s="126">
        <f>'07 - sanace zdiva'!J36</f>
        <v>0</v>
      </c>
      <c r="AZ95" s="126">
        <f>'07 - sanace zdiva'!F33</f>
        <v>0</v>
      </c>
      <c r="BA95" s="126">
        <f>'07 - sanace zdiva'!F34</f>
        <v>0</v>
      </c>
      <c r="BB95" s="126">
        <f>'07 - sanace zdiva'!F35</f>
        <v>0</v>
      </c>
      <c r="BC95" s="126">
        <f>'07 - sanace zdiva'!F36</f>
        <v>0</v>
      </c>
      <c r="BD95" s="128">
        <f>'07 - sanace zdiva'!F37</f>
        <v>0</v>
      </c>
      <c r="BE95" s="7"/>
      <c r="BT95" s="129" t="s">
        <v>83</v>
      </c>
      <c r="BV95" s="129" t="s">
        <v>77</v>
      </c>
      <c r="BW95" s="129" t="s">
        <v>84</v>
      </c>
      <c r="BX95" s="129" t="s">
        <v>5</v>
      </c>
      <c r="CL95" s="129" t="s">
        <v>1</v>
      </c>
      <c r="CM95" s="129" t="s">
        <v>85</v>
      </c>
    </row>
    <row r="96" s="7" customFormat="1" ht="16.5" customHeight="1">
      <c r="A96" s="117" t="s">
        <v>79</v>
      </c>
      <c r="B96" s="118"/>
      <c r="C96" s="119"/>
      <c r="D96" s="120" t="s">
        <v>86</v>
      </c>
      <c r="E96" s="120"/>
      <c r="F96" s="120"/>
      <c r="G96" s="120"/>
      <c r="H96" s="120"/>
      <c r="I96" s="121"/>
      <c r="J96" s="120" t="s">
        <v>87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2">
        <f>'08 - VRN'!J30</f>
        <v>0</v>
      </c>
      <c r="AH96" s="121"/>
      <c r="AI96" s="121"/>
      <c r="AJ96" s="121"/>
      <c r="AK96" s="121"/>
      <c r="AL96" s="121"/>
      <c r="AM96" s="121"/>
      <c r="AN96" s="122">
        <f>SUM(AG96,AT96)</f>
        <v>0</v>
      </c>
      <c r="AO96" s="121"/>
      <c r="AP96" s="121"/>
      <c r="AQ96" s="123" t="s">
        <v>82</v>
      </c>
      <c r="AR96" s="124"/>
      <c r="AS96" s="130">
        <v>0</v>
      </c>
      <c r="AT96" s="131">
        <f>ROUND(SUM(AV96:AW96),2)</f>
        <v>0</v>
      </c>
      <c r="AU96" s="132">
        <f>'08 - VRN'!P120</f>
        <v>0</v>
      </c>
      <c r="AV96" s="131">
        <f>'08 - VRN'!J33</f>
        <v>0</v>
      </c>
      <c r="AW96" s="131">
        <f>'08 - VRN'!J34</f>
        <v>0</v>
      </c>
      <c r="AX96" s="131">
        <f>'08 - VRN'!J35</f>
        <v>0</v>
      </c>
      <c r="AY96" s="131">
        <f>'08 - VRN'!J36</f>
        <v>0</v>
      </c>
      <c r="AZ96" s="131">
        <f>'08 - VRN'!F33</f>
        <v>0</v>
      </c>
      <c r="BA96" s="131">
        <f>'08 - VRN'!F34</f>
        <v>0</v>
      </c>
      <c r="BB96" s="131">
        <f>'08 - VRN'!F35</f>
        <v>0</v>
      </c>
      <c r="BC96" s="131">
        <f>'08 - VRN'!F36</f>
        <v>0</v>
      </c>
      <c r="BD96" s="133">
        <f>'08 - VRN'!F37</f>
        <v>0</v>
      </c>
      <c r="BE96" s="7"/>
      <c r="BT96" s="129" t="s">
        <v>83</v>
      </c>
      <c r="BV96" s="129" t="s">
        <v>77</v>
      </c>
      <c r="BW96" s="129" t="s">
        <v>88</v>
      </c>
      <c r="BX96" s="129" t="s">
        <v>5</v>
      </c>
      <c r="CL96" s="129" t="s">
        <v>1</v>
      </c>
      <c r="CM96" s="129" t="s">
        <v>85</v>
      </c>
    </row>
    <row r="97" s="2" customFormat="1" ht="30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  <row r="98" s="2" customFormat="1" ht="6.96" customHeight="1">
      <c r="A98" s="36"/>
      <c r="B98" s="64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42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</row>
  </sheetData>
  <sheetProtection sheet="1" formatColumns="0" formatRows="0" objects="1" scenarios="1" spinCount="100000" saltValue="NU0Dq9Pfxk6uO/Z150C3eO0CtTtR+ote14g4wS+h49zaErRz/po1y7ZtISGFC6677h4ryR62aefmJJUu/RzT4A==" hashValue="dHSvLIiJl4X0KgdddIOo7FT/Zhh0S4vIb/qNnK6JVXwWbjaYCdI5UZEc/KFuMRsXBfCX7eZI8Qai+5Hi+W0MNw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7 - sanace zdiva'!C2" display="/"/>
    <hyperlink ref="A96" location="'08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84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85</v>
      </c>
    </row>
    <row r="4" s="1" customFormat="1" ht="24.96" customHeight="1">
      <c r="B4" s="18"/>
      <c r="D4" s="136" t="s">
        <v>89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Mobilita - domov pro seniory - sanace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90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91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20. 1. 2022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26</v>
      </c>
      <c r="F15" s="36"/>
      <c r="G15" s="36"/>
      <c r="H15" s="36"/>
      <c r="I15" s="138" t="s">
        <v>27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28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30</v>
      </c>
      <c r="E20" s="36"/>
      <c r="F20" s="36"/>
      <c r="G20" s="36"/>
      <c r="H20" s="36"/>
      <c r="I20" s="138" t="s">
        <v>25</v>
      </c>
      <c r="J20" s="141" t="s">
        <v>1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92</v>
      </c>
      <c r="F21" s="36"/>
      <c r="G21" s="36"/>
      <c r="H21" s="36"/>
      <c r="I21" s="138" t="s">
        <v>27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33</v>
      </c>
      <c r="E23" s="36"/>
      <c r="F23" s="36"/>
      <c r="G23" s="36"/>
      <c r="H23" s="36"/>
      <c r="I23" s="138" t="s">
        <v>25</v>
      </c>
      <c r="J23" s="141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">
        <v>93</v>
      </c>
      <c r="F24" s="36"/>
      <c r="G24" s="36"/>
      <c r="H24" s="36"/>
      <c r="I24" s="138" t="s">
        <v>27</v>
      </c>
      <c r="J24" s="141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34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35</v>
      </c>
      <c r="E30" s="36"/>
      <c r="F30" s="36"/>
      <c r="G30" s="36"/>
      <c r="H30" s="36"/>
      <c r="I30" s="36"/>
      <c r="J30" s="149">
        <f>ROUND(J122,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37</v>
      </c>
      <c r="G32" s="36"/>
      <c r="H32" s="36"/>
      <c r="I32" s="150" t="s">
        <v>36</v>
      </c>
      <c r="J32" s="150" t="s">
        <v>38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39</v>
      </c>
      <c r="E33" s="138" t="s">
        <v>40</v>
      </c>
      <c r="F33" s="152">
        <f>ROUND((SUM(BE122:BE153)),  2)</f>
        <v>0</v>
      </c>
      <c r="G33" s="36"/>
      <c r="H33" s="36"/>
      <c r="I33" s="153">
        <v>0.20999999999999999</v>
      </c>
      <c r="J33" s="152">
        <f>ROUND(((SUM(BE122:BE153))*I33),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41</v>
      </c>
      <c r="F34" s="152">
        <f>ROUND((SUM(BF122:BF153)),  2)</f>
        <v>0</v>
      </c>
      <c r="G34" s="36"/>
      <c r="H34" s="36"/>
      <c r="I34" s="153">
        <v>0.14999999999999999</v>
      </c>
      <c r="J34" s="152">
        <f>ROUND(((SUM(BF122:BF153))*I34),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42</v>
      </c>
      <c r="F35" s="152">
        <f>ROUND((SUM(BG122:BG153)),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43</v>
      </c>
      <c r="F36" s="152">
        <f>ROUND((SUM(BH122:BH153)),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44</v>
      </c>
      <c r="F37" s="152">
        <f>ROUND((SUM(BI122:BI153)),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45</v>
      </c>
      <c r="E39" s="156"/>
      <c r="F39" s="156"/>
      <c r="G39" s="157" t="s">
        <v>46</v>
      </c>
      <c r="H39" s="158" t="s">
        <v>47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48</v>
      </c>
      <c r="E50" s="162"/>
      <c r="F50" s="162"/>
      <c r="G50" s="161" t="s">
        <v>49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50</v>
      </c>
      <c r="E61" s="164"/>
      <c r="F61" s="165" t="s">
        <v>51</v>
      </c>
      <c r="G61" s="163" t="s">
        <v>50</v>
      </c>
      <c r="H61" s="164"/>
      <c r="I61" s="164"/>
      <c r="J61" s="166" t="s">
        <v>51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52</v>
      </c>
      <c r="E65" s="167"/>
      <c r="F65" s="167"/>
      <c r="G65" s="161" t="s">
        <v>53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50</v>
      </c>
      <c r="E76" s="164"/>
      <c r="F76" s="165" t="s">
        <v>51</v>
      </c>
      <c r="G76" s="163" t="s">
        <v>50</v>
      </c>
      <c r="H76" s="164"/>
      <c r="I76" s="164"/>
      <c r="J76" s="166" t="s">
        <v>51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94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Mobilita - domov pro seniory - sanace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90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07 - sanace zdiva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Doksy</v>
      </c>
      <c r="G89" s="38"/>
      <c r="H89" s="38"/>
      <c r="I89" s="30" t="s">
        <v>22</v>
      </c>
      <c r="J89" s="77" t="str">
        <f>IF(J12="","",J12)</f>
        <v>20. 1. 2022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Město Doksy</v>
      </c>
      <c r="G91" s="38"/>
      <c r="H91" s="38"/>
      <c r="I91" s="30" t="s">
        <v>30</v>
      </c>
      <c r="J91" s="34" t="str">
        <f>E21</f>
        <v>R. Voce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33</v>
      </c>
      <c r="J92" s="34" t="str">
        <f>E24</f>
        <v>J. Nešněra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95</v>
      </c>
      <c r="D94" s="174"/>
      <c r="E94" s="174"/>
      <c r="F94" s="174"/>
      <c r="G94" s="174"/>
      <c r="H94" s="174"/>
      <c r="I94" s="174"/>
      <c r="J94" s="175" t="s">
        <v>96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97</v>
      </c>
      <c r="D96" s="38"/>
      <c r="E96" s="38"/>
      <c r="F96" s="38"/>
      <c r="G96" s="38"/>
      <c r="H96" s="38"/>
      <c r="I96" s="38"/>
      <c r="J96" s="108">
        <f>J122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98</v>
      </c>
    </row>
    <row r="97" s="9" customFormat="1" ht="24.96" customHeight="1">
      <c r="A97" s="9"/>
      <c r="B97" s="177"/>
      <c r="C97" s="178"/>
      <c r="D97" s="179" t="s">
        <v>99</v>
      </c>
      <c r="E97" s="180"/>
      <c r="F97" s="180"/>
      <c r="G97" s="180"/>
      <c r="H97" s="180"/>
      <c r="I97" s="180"/>
      <c r="J97" s="181">
        <f>J123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100</v>
      </c>
      <c r="E98" s="186"/>
      <c r="F98" s="186"/>
      <c r="G98" s="186"/>
      <c r="H98" s="186"/>
      <c r="I98" s="186"/>
      <c r="J98" s="187">
        <f>J124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101</v>
      </c>
      <c r="E99" s="186"/>
      <c r="F99" s="186"/>
      <c r="G99" s="186"/>
      <c r="H99" s="186"/>
      <c r="I99" s="186"/>
      <c r="J99" s="187">
        <f>J131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102</v>
      </c>
      <c r="E100" s="186"/>
      <c r="F100" s="186"/>
      <c r="G100" s="186"/>
      <c r="H100" s="186"/>
      <c r="I100" s="186"/>
      <c r="J100" s="187">
        <f>J136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103</v>
      </c>
      <c r="E101" s="186"/>
      <c r="F101" s="186"/>
      <c r="G101" s="186"/>
      <c r="H101" s="186"/>
      <c r="I101" s="186"/>
      <c r="J101" s="187">
        <f>J141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104</v>
      </c>
      <c r="E102" s="186"/>
      <c r="F102" s="186"/>
      <c r="G102" s="186"/>
      <c r="H102" s="186"/>
      <c r="I102" s="186"/>
      <c r="J102" s="187">
        <f>J151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6.96" customHeight="1">
      <c r="A104" s="36"/>
      <c r="B104" s="64"/>
      <c r="C104" s="65"/>
      <c r="D104" s="65"/>
      <c r="E104" s="65"/>
      <c r="F104" s="65"/>
      <c r="G104" s="65"/>
      <c r="H104" s="65"/>
      <c r="I104" s="65"/>
      <c r="J104" s="65"/>
      <c r="K104" s="65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8" s="2" customFormat="1" ht="6.96" customHeight="1">
      <c r="A108" s="36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24.96" customHeight="1">
      <c r="A109" s="36"/>
      <c r="B109" s="37"/>
      <c r="C109" s="21" t="s">
        <v>105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16</v>
      </c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8"/>
      <c r="D112" s="38"/>
      <c r="E112" s="172" t="str">
        <f>E7</f>
        <v>Mobilita - domov pro seniory - sanace</v>
      </c>
      <c r="F112" s="30"/>
      <c r="G112" s="30"/>
      <c r="H112" s="30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90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74" t="str">
        <f>E9</f>
        <v>07 - sanace zdiva</v>
      </c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20</v>
      </c>
      <c r="D116" s="38"/>
      <c r="E116" s="38"/>
      <c r="F116" s="25" t="str">
        <f>F12</f>
        <v>Doksy</v>
      </c>
      <c r="G116" s="38"/>
      <c r="H116" s="38"/>
      <c r="I116" s="30" t="s">
        <v>22</v>
      </c>
      <c r="J116" s="77" t="str">
        <f>IF(J12="","",J12)</f>
        <v>20. 1. 2022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24</v>
      </c>
      <c r="D118" s="38"/>
      <c r="E118" s="38"/>
      <c r="F118" s="25" t="str">
        <f>E15</f>
        <v>Město Doksy</v>
      </c>
      <c r="G118" s="38"/>
      <c r="H118" s="38"/>
      <c r="I118" s="30" t="s">
        <v>30</v>
      </c>
      <c r="J118" s="34" t="str">
        <f>E21</f>
        <v>R. Voce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28</v>
      </c>
      <c r="D119" s="38"/>
      <c r="E119" s="38"/>
      <c r="F119" s="25" t="str">
        <f>IF(E18="","",E18)</f>
        <v>Vyplň údaj</v>
      </c>
      <c r="G119" s="38"/>
      <c r="H119" s="38"/>
      <c r="I119" s="30" t="s">
        <v>33</v>
      </c>
      <c r="J119" s="34" t="str">
        <f>E24</f>
        <v>J. Nešněra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0.32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11" customFormat="1" ht="29.28" customHeight="1">
      <c r="A121" s="189"/>
      <c r="B121" s="190"/>
      <c r="C121" s="191" t="s">
        <v>106</v>
      </c>
      <c r="D121" s="192" t="s">
        <v>60</v>
      </c>
      <c r="E121" s="192" t="s">
        <v>56</v>
      </c>
      <c r="F121" s="192" t="s">
        <v>57</v>
      </c>
      <c r="G121" s="192" t="s">
        <v>107</v>
      </c>
      <c r="H121" s="192" t="s">
        <v>108</v>
      </c>
      <c r="I121" s="192" t="s">
        <v>109</v>
      </c>
      <c r="J121" s="192" t="s">
        <v>96</v>
      </c>
      <c r="K121" s="193" t="s">
        <v>110</v>
      </c>
      <c r="L121" s="194"/>
      <c r="M121" s="98" t="s">
        <v>1</v>
      </c>
      <c r="N121" s="99" t="s">
        <v>39</v>
      </c>
      <c r="O121" s="99" t="s">
        <v>111</v>
      </c>
      <c r="P121" s="99" t="s">
        <v>112</v>
      </c>
      <c r="Q121" s="99" t="s">
        <v>113</v>
      </c>
      <c r="R121" s="99" t="s">
        <v>114</v>
      </c>
      <c r="S121" s="99" t="s">
        <v>115</v>
      </c>
      <c r="T121" s="100" t="s">
        <v>116</v>
      </c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</row>
    <row r="122" s="2" customFormat="1" ht="22.8" customHeight="1">
      <c r="A122" s="36"/>
      <c r="B122" s="37"/>
      <c r="C122" s="105" t="s">
        <v>117</v>
      </c>
      <c r="D122" s="38"/>
      <c r="E122" s="38"/>
      <c r="F122" s="38"/>
      <c r="G122" s="38"/>
      <c r="H122" s="38"/>
      <c r="I122" s="38"/>
      <c r="J122" s="195">
        <f>BK122</f>
        <v>0</v>
      </c>
      <c r="K122" s="38"/>
      <c r="L122" s="42"/>
      <c r="M122" s="101"/>
      <c r="N122" s="196"/>
      <c r="O122" s="102"/>
      <c r="P122" s="197">
        <f>P123</f>
        <v>0</v>
      </c>
      <c r="Q122" s="102"/>
      <c r="R122" s="197">
        <f>R123</f>
        <v>5.7029355000000006</v>
      </c>
      <c r="S122" s="102"/>
      <c r="T122" s="198">
        <f>T123</f>
        <v>4.9697505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74</v>
      </c>
      <c r="AU122" s="15" t="s">
        <v>98</v>
      </c>
      <c r="BK122" s="199">
        <f>BK123</f>
        <v>0</v>
      </c>
    </row>
    <row r="123" s="12" customFormat="1" ht="25.92" customHeight="1">
      <c r="A123" s="12"/>
      <c r="B123" s="200"/>
      <c r="C123" s="201"/>
      <c r="D123" s="202" t="s">
        <v>74</v>
      </c>
      <c r="E123" s="203" t="s">
        <v>118</v>
      </c>
      <c r="F123" s="203" t="s">
        <v>119</v>
      </c>
      <c r="G123" s="201"/>
      <c r="H123" s="201"/>
      <c r="I123" s="204"/>
      <c r="J123" s="205">
        <f>BK123</f>
        <v>0</v>
      </c>
      <c r="K123" s="201"/>
      <c r="L123" s="206"/>
      <c r="M123" s="207"/>
      <c r="N123" s="208"/>
      <c r="O123" s="208"/>
      <c r="P123" s="209">
        <f>P124+P131+P136+P141+P151</f>
        <v>0</v>
      </c>
      <c r="Q123" s="208"/>
      <c r="R123" s="209">
        <f>R124+R131+R136+R141+R151</f>
        <v>5.7029355000000006</v>
      </c>
      <c r="S123" s="208"/>
      <c r="T123" s="210">
        <f>T124+T131+T136+T141+T151</f>
        <v>4.9697505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74</v>
      </c>
      <c r="AU123" s="212" t="s">
        <v>75</v>
      </c>
      <c r="AY123" s="211" t="s">
        <v>120</v>
      </c>
      <c r="BK123" s="213">
        <f>BK124+BK131+BK136+BK141+BK151</f>
        <v>0</v>
      </c>
    </row>
    <row r="124" s="12" customFormat="1" ht="22.8" customHeight="1">
      <c r="A124" s="12"/>
      <c r="B124" s="200"/>
      <c r="C124" s="201"/>
      <c r="D124" s="202" t="s">
        <v>74</v>
      </c>
      <c r="E124" s="214" t="s">
        <v>121</v>
      </c>
      <c r="F124" s="214" t="s">
        <v>122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SUM(P125:P130)</f>
        <v>0</v>
      </c>
      <c r="Q124" s="208"/>
      <c r="R124" s="209">
        <f>SUM(R125:R130)</f>
        <v>0.2489355</v>
      </c>
      <c r="S124" s="208"/>
      <c r="T124" s="210">
        <f>SUM(T125:T130)</f>
        <v>0.0017505000000000003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83</v>
      </c>
      <c r="AT124" s="212" t="s">
        <v>74</v>
      </c>
      <c r="AU124" s="212" t="s">
        <v>83</v>
      </c>
      <c r="AY124" s="211" t="s">
        <v>120</v>
      </c>
      <c r="BK124" s="213">
        <f>SUM(BK125:BK130)</f>
        <v>0</v>
      </c>
    </row>
    <row r="125" s="2" customFormat="1" ht="24.15" customHeight="1">
      <c r="A125" s="36"/>
      <c r="B125" s="37"/>
      <c r="C125" s="216" t="s">
        <v>83</v>
      </c>
      <c r="D125" s="216" t="s">
        <v>123</v>
      </c>
      <c r="E125" s="217" t="s">
        <v>124</v>
      </c>
      <c r="F125" s="218" t="s">
        <v>125</v>
      </c>
      <c r="G125" s="219" t="s">
        <v>126</v>
      </c>
      <c r="H125" s="220">
        <v>52.649999999999999</v>
      </c>
      <c r="I125" s="221"/>
      <c r="J125" s="222">
        <f>ROUND(I125*H125,2)</f>
        <v>0</v>
      </c>
      <c r="K125" s="218" t="s">
        <v>127</v>
      </c>
      <c r="L125" s="42"/>
      <c r="M125" s="223" t="s">
        <v>1</v>
      </c>
      <c r="N125" s="224" t="s">
        <v>40</v>
      </c>
      <c r="O125" s="89"/>
      <c r="P125" s="225">
        <f>O125*H125</f>
        <v>0</v>
      </c>
      <c r="Q125" s="225">
        <v>0.00059000000000000003</v>
      </c>
      <c r="R125" s="225">
        <f>Q125*H125</f>
        <v>0.031063500000000001</v>
      </c>
      <c r="S125" s="225">
        <v>1.0000000000000001E-05</v>
      </c>
      <c r="T125" s="226">
        <f>S125*H125</f>
        <v>0.00052650000000000006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7" t="s">
        <v>128</v>
      </c>
      <c r="AT125" s="227" t="s">
        <v>123</v>
      </c>
      <c r="AU125" s="227" t="s">
        <v>85</v>
      </c>
      <c r="AY125" s="15" t="s">
        <v>120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5" t="s">
        <v>83</v>
      </c>
      <c r="BK125" s="228">
        <f>ROUND(I125*H125,2)</f>
        <v>0</v>
      </c>
      <c r="BL125" s="15" t="s">
        <v>128</v>
      </c>
      <c r="BM125" s="227" t="s">
        <v>129</v>
      </c>
    </row>
    <row r="126" s="2" customFormat="1">
      <c r="A126" s="36"/>
      <c r="B126" s="37"/>
      <c r="C126" s="38"/>
      <c r="D126" s="229" t="s">
        <v>130</v>
      </c>
      <c r="E126" s="38"/>
      <c r="F126" s="230" t="s">
        <v>131</v>
      </c>
      <c r="G126" s="38"/>
      <c r="H126" s="38"/>
      <c r="I126" s="231"/>
      <c r="J126" s="38"/>
      <c r="K126" s="38"/>
      <c r="L126" s="42"/>
      <c r="M126" s="232"/>
      <c r="N126" s="233"/>
      <c r="O126" s="89"/>
      <c r="P126" s="89"/>
      <c r="Q126" s="89"/>
      <c r="R126" s="89"/>
      <c r="S126" s="89"/>
      <c r="T126" s="90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130</v>
      </c>
      <c r="AU126" s="15" t="s">
        <v>85</v>
      </c>
    </row>
    <row r="127" s="13" customFormat="1">
      <c r="A127" s="13"/>
      <c r="B127" s="234"/>
      <c r="C127" s="235"/>
      <c r="D127" s="229" t="s">
        <v>132</v>
      </c>
      <c r="E127" s="236" t="s">
        <v>1</v>
      </c>
      <c r="F127" s="237" t="s">
        <v>133</v>
      </c>
      <c r="G127" s="235"/>
      <c r="H127" s="238">
        <v>52.649999999999999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132</v>
      </c>
      <c r="AU127" s="244" t="s">
        <v>85</v>
      </c>
      <c r="AV127" s="13" t="s">
        <v>85</v>
      </c>
      <c r="AW127" s="13" t="s">
        <v>32</v>
      </c>
      <c r="AX127" s="13" t="s">
        <v>83</v>
      </c>
      <c r="AY127" s="244" t="s">
        <v>120</v>
      </c>
    </row>
    <row r="128" s="2" customFormat="1" ht="24.15" customHeight="1">
      <c r="A128" s="36"/>
      <c r="B128" s="37"/>
      <c r="C128" s="216" t="s">
        <v>85</v>
      </c>
      <c r="D128" s="216" t="s">
        <v>123</v>
      </c>
      <c r="E128" s="217" t="s">
        <v>134</v>
      </c>
      <c r="F128" s="218" t="s">
        <v>135</v>
      </c>
      <c r="G128" s="219" t="s">
        <v>126</v>
      </c>
      <c r="H128" s="220">
        <v>122.40000000000001</v>
      </c>
      <c r="I128" s="221"/>
      <c r="J128" s="222">
        <f>ROUND(I128*H128,2)</f>
        <v>0</v>
      </c>
      <c r="K128" s="218" t="s">
        <v>127</v>
      </c>
      <c r="L128" s="42"/>
      <c r="M128" s="223" t="s">
        <v>1</v>
      </c>
      <c r="N128" s="224" t="s">
        <v>40</v>
      </c>
      <c r="O128" s="89"/>
      <c r="P128" s="225">
        <f>O128*H128</f>
        <v>0</v>
      </c>
      <c r="Q128" s="225">
        <v>0.0017799999999999999</v>
      </c>
      <c r="R128" s="225">
        <f>Q128*H128</f>
        <v>0.21787200000000001</v>
      </c>
      <c r="S128" s="225">
        <v>1.0000000000000001E-05</v>
      </c>
      <c r="T128" s="226">
        <f>S128*H128</f>
        <v>0.0012240000000000003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7" t="s">
        <v>128</v>
      </c>
      <c r="AT128" s="227" t="s">
        <v>123</v>
      </c>
      <c r="AU128" s="227" t="s">
        <v>85</v>
      </c>
      <c r="AY128" s="15" t="s">
        <v>120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5" t="s">
        <v>83</v>
      </c>
      <c r="BK128" s="228">
        <f>ROUND(I128*H128,2)</f>
        <v>0</v>
      </c>
      <c r="BL128" s="15" t="s">
        <v>128</v>
      </c>
      <c r="BM128" s="227" t="s">
        <v>136</v>
      </c>
    </row>
    <row r="129" s="2" customFormat="1">
      <c r="A129" s="36"/>
      <c r="B129" s="37"/>
      <c r="C129" s="38"/>
      <c r="D129" s="229" t="s">
        <v>130</v>
      </c>
      <c r="E129" s="38"/>
      <c r="F129" s="230" t="s">
        <v>137</v>
      </c>
      <c r="G129" s="38"/>
      <c r="H129" s="38"/>
      <c r="I129" s="231"/>
      <c r="J129" s="38"/>
      <c r="K129" s="38"/>
      <c r="L129" s="42"/>
      <c r="M129" s="232"/>
      <c r="N129" s="233"/>
      <c r="O129" s="89"/>
      <c r="P129" s="89"/>
      <c r="Q129" s="89"/>
      <c r="R129" s="89"/>
      <c r="S129" s="89"/>
      <c r="T129" s="90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130</v>
      </c>
      <c r="AU129" s="15" t="s">
        <v>85</v>
      </c>
    </row>
    <row r="130" s="13" customFormat="1">
      <c r="A130" s="13"/>
      <c r="B130" s="234"/>
      <c r="C130" s="235"/>
      <c r="D130" s="229" t="s">
        <v>132</v>
      </c>
      <c r="E130" s="236" t="s">
        <v>1</v>
      </c>
      <c r="F130" s="237" t="s">
        <v>138</v>
      </c>
      <c r="G130" s="235"/>
      <c r="H130" s="238">
        <v>122.40000000000001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132</v>
      </c>
      <c r="AU130" s="244" t="s">
        <v>85</v>
      </c>
      <c r="AV130" s="13" t="s">
        <v>85</v>
      </c>
      <c r="AW130" s="13" t="s">
        <v>32</v>
      </c>
      <c r="AX130" s="13" t="s">
        <v>83</v>
      </c>
      <c r="AY130" s="244" t="s">
        <v>120</v>
      </c>
    </row>
    <row r="131" s="12" customFormat="1" ht="22.8" customHeight="1">
      <c r="A131" s="12"/>
      <c r="B131" s="200"/>
      <c r="C131" s="201"/>
      <c r="D131" s="202" t="s">
        <v>74</v>
      </c>
      <c r="E131" s="214" t="s">
        <v>139</v>
      </c>
      <c r="F131" s="214" t="s">
        <v>140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SUM(P132:P135)</f>
        <v>0</v>
      </c>
      <c r="Q131" s="208"/>
      <c r="R131" s="209">
        <f>SUM(R132:R135)</f>
        <v>5.4540000000000006</v>
      </c>
      <c r="S131" s="208"/>
      <c r="T131" s="210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83</v>
      </c>
      <c r="AT131" s="212" t="s">
        <v>74</v>
      </c>
      <c r="AU131" s="212" t="s">
        <v>83</v>
      </c>
      <c r="AY131" s="211" t="s">
        <v>120</v>
      </c>
      <c r="BK131" s="213">
        <f>SUM(BK132:BK135)</f>
        <v>0</v>
      </c>
    </row>
    <row r="132" s="2" customFormat="1" ht="24.15" customHeight="1">
      <c r="A132" s="36"/>
      <c r="B132" s="37"/>
      <c r="C132" s="216" t="s">
        <v>121</v>
      </c>
      <c r="D132" s="216" t="s">
        <v>123</v>
      </c>
      <c r="E132" s="217" t="s">
        <v>141</v>
      </c>
      <c r="F132" s="218" t="s">
        <v>142</v>
      </c>
      <c r="G132" s="219" t="s">
        <v>143</v>
      </c>
      <c r="H132" s="220">
        <v>108</v>
      </c>
      <c r="I132" s="221"/>
      <c r="J132" s="222">
        <f>ROUND(I132*H132,2)</f>
        <v>0</v>
      </c>
      <c r="K132" s="218" t="s">
        <v>127</v>
      </c>
      <c r="L132" s="42"/>
      <c r="M132" s="223" t="s">
        <v>1</v>
      </c>
      <c r="N132" s="224" t="s">
        <v>40</v>
      </c>
      <c r="O132" s="89"/>
      <c r="P132" s="225">
        <f>O132*H132</f>
        <v>0</v>
      </c>
      <c r="Q132" s="225">
        <v>0.034500000000000003</v>
      </c>
      <c r="R132" s="225">
        <f>Q132*H132</f>
        <v>3.7260000000000004</v>
      </c>
      <c r="S132" s="225">
        <v>0</v>
      </c>
      <c r="T132" s="226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7" t="s">
        <v>128</v>
      </c>
      <c r="AT132" s="227" t="s">
        <v>123</v>
      </c>
      <c r="AU132" s="227" t="s">
        <v>85</v>
      </c>
      <c r="AY132" s="15" t="s">
        <v>120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5" t="s">
        <v>83</v>
      </c>
      <c r="BK132" s="228">
        <f>ROUND(I132*H132,2)</f>
        <v>0</v>
      </c>
      <c r="BL132" s="15" t="s">
        <v>128</v>
      </c>
      <c r="BM132" s="227" t="s">
        <v>144</v>
      </c>
    </row>
    <row r="133" s="2" customFormat="1">
      <c r="A133" s="36"/>
      <c r="B133" s="37"/>
      <c r="C133" s="38"/>
      <c r="D133" s="229" t="s">
        <v>130</v>
      </c>
      <c r="E133" s="38"/>
      <c r="F133" s="230" t="s">
        <v>145</v>
      </c>
      <c r="G133" s="38"/>
      <c r="H133" s="38"/>
      <c r="I133" s="231"/>
      <c r="J133" s="38"/>
      <c r="K133" s="38"/>
      <c r="L133" s="42"/>
      <c r="M133" s="232"/>
      <c r="N133" s="233"/>
      <c r="O133" s="89"/>
      <c r="P133" s="89"/>
      <c r="Q133" s="89"/>
      <c r="R133" s="89"/>
      <c r="S133" s="89"/>
      <c r="T133" s="90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130</v>
      </c>
      <c r="AU133" s="15" t="s">
        <v>85</v>
      </c>
    </row>
    <row r="134" s="2" customFormat="1" ht="21.75" customHeight="1">
      <c r="A134" s="36"/>
      <c r="B134" s="37"/>
      <c r="C134" s="216" t="s">
        <v>128</v>
      </c>
      <c r="D134" s="216" t="s">
        <v>123</v>
      </c>
      <c r="E134" s="217" t="s">
        <v>146</v>
      </c>
      <c r="F134" s="218" t="s">
        <v>147</v>
      </c>
      <c r="G134" s="219" t="s">
        <v>143</v>
      </c>
      <c r="H134" s="220">
        <v>108</v>
      </c>
      <c r="I134" s="221"/>
      <c r="J134" s="222">
        <f>ROUND(I134*H134,2)</f>
        <v>0</v>
      </c>
      <c r="K134" s="218" t="s">
        <v>127</v>
      </c>
      <c r="L134" s="42"/>
      <c r="M134" s="223" t="s">
        <v>1</v>
      </c>
      <c r="N134" s="224" t="s">
        <v>40</v>
      </c>
      <c r="O134" s="89"/>
      <c r="P134" s="225">
        <f>O134*H134</f>
        <v>0</v>
      </c>
      <c r="Q134" s="225">
        <v>0.016</v>
      </c>
      <c r="R134" s="225">
        <f>Q134*H134</f>
        <v>1.728</v>
      </c>
      <c r="S134" s="225">
        <v>0</v>
      </c>
      <c r="T134" s="22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7" t="s">
        <v>128</v>
      </c>
      <c r="AT134" s="227" t="s">
        <v>123</v>
      </c>
      <c r="AU134" s="227" t="s">
        <v>85</v>
      </c>
      <c r="AY134" s="15" t="s">
        <v>120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5" t="s">
        <v>83</v>
      </c>
      <c r="BK134" s="228">
        <f>ROUND(I134*H134,2)</f>
        <v>0</v>
      </c>
      <c r="BL134" s="15" t="s">
        <v>128</v>
      </c>
      <c r="BM134" s="227" t="s">
        <v>148</v>
      </c>
    </row>
    <row r="135" s="2" customFormat="1">
      <c r="A135" s="36"/>
      <c r="B135" s="37"/>
      <c r="C135" s="38"/>
      <c r="D135" s="229" t="s">
        <v>130</v>
      </c>
      <c r="E135" s="38"/>
      <c r="F135" s="230" t="s">
        <v>149</v>
      </c>
      <c r="G135" s="38"/>
      <c r="H135" s="38"/>
      <c r="I135" s="231"/>
      <c r="J135" s="38"/>
      <c r="K135" s="38"/>
      <c r="L135" s="42"/>
      <c r="M135" s="232"/>
      <c r="N135" s="233"/>
      <c r="O135" s="89"/>
      <c r="P135" s="89"/>
      <c r="Q135" s="89"/>
      <c r="R135" s="89"/>
      <c r="S135" s="89"/>
      <c r="T135" s="90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130</v>
      </c>
      <c r="AU135" s="15" t="s">
        <v>85</v>
      </c>
    </row>
    <row r="136" s="12" customFormat="1" ht="22.8" customHeight="1">
      <c r="A136" s="12"/>
      <c r="B136" s="200"/>
      <c r="C136" s="201"/>
      <c r="D136" s="202" t="s">
        <v>74</v>
      </c>
      <c r="E136" s="214" t="s">
        <v>150</v>
      </c>
      <c r="F136" s="214" t="s">
        <v>151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SUM(P137:P140)</f>
        <v>0</v>
      </c>
      <c r="Q136" s="208"/>
      <c r="R136" s="209">
        <f>SUM(R137:R140)</f>
        <v>0</v>
      </c>
      <c r="S136" s="208"/>
      <c r="T136" s="210">
        <f>SUM(T137:T140)</f>
        <v>4.968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83</v>
      </c>
      <c r="AT136" s="212" t="s">
        <v>74</v>
      </c>
      <c r="AU136" s="212" t="s">
        <v>83</v>
      </c>
      <c r="AY136" s="211" t="s">
        <v>120</v>
      </c>
      <c r="BK136" s="213">
        <f>SUM(BK137:BK140)</f>
        <v>0</v>
      </c>
    </row>
    <row r="137" s="2" customFormat="1" ht="37.8" customHeight="1">
      <c r="A137" s="36"/>
      <c r="B137" s="37"/>
      <c r="C137" s="216" t="s">
        <v>152</v>
      </c>
      <c r="D137" s="216" t="s">
        <v>123</v>
      </c>
      <c r="E137" s="217" t="s">
        <v>153</v>
      </c>
      <c r="F137" s="218" t="s">
        <v>154</v>
      </c>
      <c r="G137" s="219" t="s">
        <v>143</v>
      </c>
      <c r="H137" s="220">
        <v>108</v>
      </c>
      <c r="I137" s="221"/>
      <c r="J137" s="222">
        <f>ROUND(I137*H137,2)</f>
        <v>0</v>
      </c>
      <c r="K137" s="218" t="s">
        <v>127</v>
      </c>
      <c r="L137" s="42"/>
      <c r="M137" s="223" t="s">
        <v>1</v>
      </c>
      <c r="N137" s="224" t="s">
        <v>40</v>
      </c>
      <c r="O137" s="89"/>
      <c r="P137" s="225">
        <f>O137*H137</f>
        <v>0</v>
      </c>
      <c r="Q137" s="225">
        <v>0</v>
      </c>
      <c r="R137" s="225">
        <f>Q137*H137</f>
        <v>0</v>
      </c>
      <c r="S137" s="225">
        <v>0.045999999999999999</v>
      </c>
      <c r="T137" s="226">
        <f>S137*H137</f>
        <v>4.968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7" t="s">
        <v>128</v>
      </c>
      <c r="AT137" s="227" t="s">
        <v>123</v>
      </c>
      <c r="AU137" s="227" t="s">
        <v>85</v>
      </c>
      <c r="AY137" s="15" t="s">
        <v>120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5" t="s">
        <v>83</v>
      </c>
      <c r="BK137" s="228">
        <f>ROUND(I137*H137,2)</f>
        <v>0</v>
      </c>
      <c r="BL137" s="15" t="s">
        <v>128</v>
      </c>
      <c r="BM137" s="227" t="s">
        <v>155</v>
      </c>
    </row>
    <row r="138" s="2" customFormat="1">
      <c r="A138" s="36"/>
      <c r="B138" s="37"/>
      <c r="C138" s="38"/>
      <c r="D138" s="229" t="s">
        <v>130</v>
      </c>
      <c r="E138" s="38"/>
      <c r="F138" s="230" t="s">
        <v>156</v>
      </c>
      <c r="G138" s="38"/>
      <c r="H138" s="38"/>
      <c r="I138" s="231"/>
      <c r="J138" s="38"/>
      <c r="K138" s="38"/>
      <c r="L138" s="42"/>
      <c r="M138" s="232"/>
      <c r="N138" s="233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130</v>
      </c>
      <c r="AU138" s="15" t="s">
        <v>85</v>
      </c>
    </row>
    <row r="139" s="2" customFormat="1" ht="16.5" customHeight="1">
      <c r="A139" s="36"/>
      <c r="B139" s="37"/>
      <c r="C139" s="216" t="s">
        <v>139</v>
      </c>
      <c r="D139" s="216" t="s">
        <v>123</v>
      </c>
      <c r="E139" s="217" t="s">
        <v>157</v>
      </c>
      <c r="F139" s="218" t="s">
        <v>158</v>
      </c>
      <c r="G139" s="219" t="s">
        <v>159</v>
      </c>
      <c r="H139" s="220">
        <v>1</v>
      </c>
      <c r="I139" s="221"/>
      <c r="J139" s="222">
        <f>ROUND(I139*H139,2)</f>
        <v>0</v>
      </c>
      <c r="K139" s="218" t="s">
        <v>1</v>
      </c>
      <c r="L139" s="42"/>
      <c r="M139" s="223" t="s">
        <v>1</v>
      </c>
      <c r="N139" s="224" t="s">
        <v>40</v>
      </c>
      <c r="O139" s="89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128</v>
      </c>
      <c r="AT139" s="227" t="s">
        <v>123</v>
      </c>
      <c r="AU139" s="227" t="s">
        <v>85</v>
      </c>
      <c r="AY139" s="15" t="s">
        <v>120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5" t="s">
        <v>83</v>
      </c>
      <c r="BK139" s="228">
        <f>ROUND(I139*H139,2)</f>
        <v>0</v>
      </c>
      <c r="BL139" s="15" t="s">
        <v>128</v>
      </c>
      <c r="BM139" s="227" t="s">
        <v>160</v>
      </c>
    </row>
    <row r="140" s="2" customFormat="1">
      <c r="A140" s="36"/>
      <c r="B140" s="37"/>
      <c r="C140" s="38"/>
      <c r="D140" s="229" t="s">
        <v>130</v>
      </c>
      <c r="E140" s="38"/>
      <c r="F140" s="230" t="s">
        <v>158</v>
      </c>
      <c r="G140" s="38"/>
      <c r="H140" s="38"/>
      <c r="I140" s="231"/>
      <c r="J140" s="38"/>
      <c r="K140" s="38"/>
      <c r="L140" s="42"/>
      <c r="M140" s="232"/>
      <c r="N140" s="233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130</v>
      </c>
      <c r="AU140" s="15" t="s">
        <v>85</v>
      </c>
    </row>
    <row r="141" s="12" customFormat="1" ht="22.8" customHeight="1">
      <c r="A141" s="12"/>
      <c r="B141" s="200"/>
      <c r="C141" s="201"/>
      <c r="D141" s="202" t="s">
        <v>74</v>
      </c>
      <c r="E141" s="214" t="s">
        <v>161</v>
      </c>
      <c r="F141" s="214" t="s">
        <v>162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SUM(P142:P150)</f>
        <v>0</v>
      </c>
      <c r="Q141" s="208"/>
      <c r="R141" s="209">
        <f>SUM(R142:R150)</f>
        <v>0</v>
      </c>
      <c r="S141" s="208"/>
      <c r="T141" s="210">
        <f>SUM(T142:T150)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83</v>
      </c>
      <c r="AT141" s="212" t="s">
        <v>74</v>
      </c>
      <c r="AU141" s="212" t="s">
        <v>83</v>
      </c>
      <c r="AY141" s="211" t="s">
        <v>120</v>
      </c>
      <c r="BK141" s="213">
        <f>SUM(BK142:BK150)</f>
        <v>0</v>
      </c>
    </row>
    <row r="142" s="2" customFormat="1" ht="24.15" customHeight="1">
      <c r="A142" s="36"/>
      <c r="B142" s="37"/>
      <c r="C142" s="216" t="s">
        <v>163</v>
      </c>
      <c r="D142" s="216" t="s">
        <v>123</v>
      </c>
      <c r="E142" s="217" t="s">
        <v>164</v>
      </c>
      <c r="F142" s="218" t="s">
        <v>165</v>
      </c>
      <c r="G142" s="219" t="s">
        <v>166</v>
      </c>
      <c r="H142" s="220">
        <v>4.9699999999999998</v>
      </c>
      <c r="I142" s="221"/>
      <c r="J142" s="222">
        <f>ROUND(I142*H142,2)</f>
        <v>0</v>
      </c>
      <c r="K142" s="218" t="s">
        <v>127</v>
      </c>
      <c r="L142" s="42"/>
      <c r="M142" s="223" t="s">
        <v>1</v>
      </c>
      <c r="N142" s="224" t="s">
        <v>40</v>
      </c>
      <c r="O142" s="89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7" t="s">
        <v>128</v>
      </c>
      <c r="AT142" s="227" t="s">
        <v>123</v>
      </c>
      <c r="AU142" s="227" t="s">
        <v>85</v>
      </c>
      <c r="AY142" s="15" t="s">
        <v>120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5" t="s">
        <v>83</v>
      </c>
      <c r="BK142" s="228">
        <f>ROUND(I142*H142,2)</f>
        <v>0</v>
      </c>
      <c r="BL142" s="15" t="s">
        <v>128</v>
      </c>
      <c r="BM142" s="227" t="s">
        <v>167</v>
      </c>
    </row>
    <row r="143" s="2" customFormat="1">
      <c r="A143" s="36"/>
      <c r="B143" s="37"/>
      <c r="C143" s="38"/>
      <c r="D143" s="229" t="s">
        <v>130</v>
      </c>
      <c r="E143" s="38"/>
      <c r="F143" s="230" t="s">
        <v>168</v>
      </c>
      <c r="G143" s="38"/>
      <c r="H143" s="38"/>
      <c r="I143" s="231"/>
      <c r="J143" s="38"/>
      <c r="K143" s="38"/>
      <c r="L143" s="42"/>
      <c r="M143" s="232"/>
      <c r="N143" s="233"/>
      <c r="O143" s="89"/>
      <c r="P143" s="89"/>
      <c r="Q143" s="89"/>
      <c r="R143" s="89"/>
      <c r="S143" s="89"/>
      <c r="T143" s="9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130</v>
      </c>
      <c r="AU143" s="15" t="s">
        <v>85</v>
      </c>
    </row>
    <row r="144" s="2" customFormat="1" ht="24.15" customHeight="1">
      <c r="A144" s="36"/>
      <c r="B144" s="37"/>
      <c r="C144" s="216" t="s">
        <v>169</v>
      </c>
      <c r="D144" s="216" t="s">
        <v>123</v>
      </c>
      <c r="E144" s="217" t="s">
        <v>170</v>
      </c>
      <c r="F144" s="218" t="s">
        <v>171</v>
      </c>
      <c r="G144" s="219" t="s">
        <v>166</v>
      </c>
      <c r="H144" s="220">
        <v>4.9699999999999998</v>
      </c>
      <c r="I144" s="221"/>
      <c r="J144" s="222">
        <f>ROUND(I144*H144,2)</f>
        <v>0</v>
      </c>
      <c r="K144" s="218" t="s">
        <v>127</v>
      </c>
      <c r="L144" s="42"/>
      <c r="M144" s="223" t="s">
        <v>1</v>
      </c>
      <c r="N144" s="224" t="s">
        <v>40</v>
      </c>
      <c r="O144" s="89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128</v>
      </c>
      <c r="AT144" s="227" t="s">
        <v>123</v>
      </c>
      <c r="AU144" s="227" t="s">
        <v>85</v>
      </c>
      <c r="AY144" s="15" t="s">
        <v>120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5" t="s">
        <v>83</v>
      </c>
      <c r="BK144" s="228">
        <f>ROUND(I144*H144,2)</f>
        <v>0</v>
      </c>
      <c r="BL144" s="15" t="s">
        <v>128</v>
      </c>
      <c r="BM144" s="227" t="s">
        <v>172</v>
      </c>
    </row>
    <row r="145" s="2" customFormat="1">
      <c r="A145" s="36"/>
      <c r="B145" s="37"/>
      <c r="C145" s="38"/>
      <c r="D145" s="229" t="s">
        <v>130</v>
      </c>
      <c r="E145" s="38"/>
      <c r="F145" s="230" t="s">
        <v>173</v>
      </c>
      <c r="G145" s="38"/>
      <c r="H145" s="38"/>
      <c r="I145" s="231"/>
      <c r="J145" s="38"/>
      <c r="K145" s="38"/>
      <c r="L145" s="42"/>
      <c r="M145" s="232"/>
      <c r="N145" s="233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130</v>
      </c>
      <c r="AU145" s="15" t="s">
        <v>85</v>
      </c>
    </row>
    <row r="146" s="2" customFormat="1" ht="24.15" customHeight="1">
      <c r="A146" s="36"/>
      <c r="B146" s="37"/>
      <c r="C146" s="216" t="s">
        <v>150</v>
      </c>
      <c r="D146" s="216" t="s">
        <v>123</v>
      </c>
      <c r="E146" s="217" t="s">
        <v>174</v>
      </c>
      <c r="F146" s="218" t="s">
        <v>175</v>
      </c>
      <c r="G146" s="219" t="s">
        <v>166</v>
      </c>
      <c r="H146" s="220">
        <v>144.13</v>
      </c>
      <c r="I146" s="221"/>
      <c r="J146" s="222">
        <f>ROUND(I146*H146,2)</f>
        <v>0</v>
      </c>
      <c r="K146" s="218" t="s">
        <v>127</v>
      </c>
      <c r="L146" s="42"/>
      <c r="M146" s="223" t="s">
        <v>1</v>
      </c>
      <c r="N146" s="224" t="s">
        <v>40</v>
      </c>
      <c r="O146" s="89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128</v>
      </c>
      <c r="AT146" s="227" t="s">
        <v>123</v>
      </c>
      <c r="AU146" s="227" t="s">
        <v>85</v>
      </c>
      <c r="AY146" s="15" t="s">
        <v>120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5" t="s">
        <v>83</v>
      </c>
      <c r="BK146" s="228">
        <f>ROUND(I146*H146,2)</f>
        <v>0</v>
      </c>
      <c r="BL146" s="15" t="s">
        <v>128</v>
      </c>
      <c r="BM146" s="227" t="s">
        <v>176</v>
      </c>
    </row>
    <row r="147" s="2" customFormat="1">
      <c r="A147" s="36"/>
      <c r="B147" s="37"/>
      <c r="C147" s="38"/>
      <c r="D147" s="229" t="s">
        <v>130</v>
      </c>
      <c r="E147" s="38"/>
      <c r="F147" s="230" t="s">
        <v>177</v>
      </c>
      <c r="G147" s="38"/>
      <c r="H147" s="38"/>
      <c r="I147" s="231"/>
      <c r="J147" s="38"/>
      <c r="K147" s="38"/>
      <c r="L147" s="42"/>
      <c r="M147" s="232"/>
      <c r="N147" s="233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130</v>
      </c>
      <c r="AU147" s="15" t="s">
        <v>85</v>
      </c>
    </row>
    <row r="148" s="13" customFormat="1">
      <c r="A148" s="13"/>
      <c r="B148" s="234"/>
      <c r="C148" s="235"/>
      <c r="D148" s="229" t="s">
        <v>132</v>
      </c>
      <c r="E148" s="235"/>
      <c r="F148" s="237" t="s">
        <v>178</v>
      </c>
      <c r="G148" s="235"/>
      <c r="H148" s="238">
        <v>144.13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132</v>
      </c>
      <c r="AU148" s="244" t="s">
        <v>85</v>
      </c>
      <c r="AV148" s="13" t="s">
        <v>85</v>
      </c>
      <c r="AW148" s="13" t="s">
        <v>4</v>
      </c>
      <c r="AX148" s="13" t="s">
        <v>83</v>
      </c>
      <c r="AY148" s="244" t="s">
        <v>120</v>
      </c>
    </row>
    <row r="149" s="2" customFormat="1" ht="33" customHeight="1">
      <c r="A149" s="36"/>
      <c r="B149" s="37"/>
      <c r="C149" s="216" t="s">
        <v>179</v>
      </c>
      <c r="D149" s="216" t="s">
        <v>123</v>
      </c>
      <c r="E149" s="217" t="s">
        <v>180</v>
      </c>
      <c r="F149" s="218" t="s">
        <v>181</v>
      </c>
      <c r="G149" s="219" t="s">
        <v>166</v>
      </c>
      <c r="H149" s="220">
        <v>4.9699999999999998</v>
      </c>
      <c r="I149" s="221"/>
      <c r="J149" s="222">
        <f>ROUND(I149*H149,2)</f>
        <v>0</v>
      </c>
      <c r="K149" s="218" t="s">
        <v>127</v>
      </c>
      <c r="L149" s="42"/>
      <c r="M149" s="223" t="s">
        <v>1</v>
      </c>
      <c r="N149" s="224" t="s">
        <v>40</v>
      </c>
      <c r="O149" s="89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128</v>
      </c>
      <c r="AT149" s="227" t="s">
        <v>123</v>
      </c>
      <c r="AU149" s="227" t="s">
        <v>85</v>
      </c>
      <c r="AY149" s="15" t="s">
        <v>120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5" t="s">
        <v>83</v>
      </c>
      <c r="BK149" s="228">
        <f>ROUND(I149*H149,2)</f>
        <v>0</v>
      </c>
      <c r="BL149" s="15" t="s">
        <v>128</v>
      </c>
      <c r="BM149" s="227" t="s">
        <v>182</v>
      </c>
    </row>
    <row r="150" s="2" customFormat="1">
      <c r="A150" s="36"/>
      <c r="B150" s="37"/>
      <c r="C150" s="38"/>
      <c r="D150" s="229" t="s">
        <v>130</v>
      </c>
      <c r="E150" s="38"/>
      <c r="F150" s="230" t="s">
        <v>183</v>
      </c>
      <c r="G150" s="38"/>
      <c r="H150" s="38"/>
      <c r="I150" s="231"/>
      <c r="J150" s="38"/>
      <c r="K150" s="38"/>
      <c r="L150" s="42"/>
      <c r="M150" s="232"/>
      <c r="N150" s="233"/>
      <c r="O150" s="89"/>
      <c r="P150" s="89"/>
      <c r="Q150" s="89"/>
      <c r="R150" s="89"/>
      <c r="S150" s="89"/>
      <c r="T150" s="90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5" t="s">
        <v>130</v>
      </c>
      <c r="AU150" s="15" t="s">
        <v>85</v>
      </c>
    </row>
    <row r="151" s="12" customFormat="1" ht="22.8" customHeight="1">
      <c r="A151" s="12"/>
      <c r="B151" s="200"/>
      <c r="C151" s="201"/>
      <c r="D151" s="202" t="s">
        <v>74</v>
      </c>
      <c r="E151" s="214" t="s">
        <v>184</v>
      </c>
      <c r="F151" s="214" t="s">
        <v>185</v>
      </c>
      <c r="G151" s="201"/>
      <c r="H151" s="201"/>
      <c r="I151" s="204"/>
      <c r="J151" s="215">
        <f>BK151</f>
        <v>0</v>
      </c>
      <c r="K151" s="201"/>
      <c r="L151" s="206"/>
      <c r="M151" s="207"/>
      <c r="N151" s="208"/>
      <c r="O151" s="208"/>
      <c r="P151" s="209">
        <f>SUM(P152:P153)</f>
        <v>0</v>
      </c>
      <c r="Q151" s="208"/>
      <c r="R151" s="209">
        <f>SUM(R152:R153)</f>
        <v>0</v>
      </c>
      <c r="S151" s="208"/>
      <c r="T151" s="210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1" t="s">
        <v>83</v>
      </c>
      <c r="AT151" s="212" t="s">
        <v>74</v>
      </c>
      <c r="AU151" s="212" t="s">
        <v>83</v>
      </c>
      <c r="AY151" s="211" t="s">
        <v>120</v>
      </c>
      <c r="BK151" s="213">
        <f>SUM(BK152:BK153)</f>
        <v>0</v>
      </c>
    </row>
    <row r="152" s="2" customFormat="1" ht="16.5" customHeight="1">
      <c r="A152" s="36"/>
      <c r="B152" s="37"/>
      <c r="C152" s="216" t="s">
        <v>186</v>
      </c>
      <c r="D152" s="216" t="s">
        <v>123</v>
      </c>
      <c r="E152" s="217" t="s">
        <v>187</v>
      </c>
      <c r="F152" s="218" t="s">
        <v>188</v>
      </c>
      <c r="G152" s="219" t="s">
        <v>166</v>
      </c>
      <c r="H152" s="220">
        <v>5.7030000000000003</v>
      </c>
      <c r="I152" s="221"/>
      <c r="J152" s="222">
        <f>ROUND(I152*H152,2)</f>
        <v>0</v>
      </c>
      <c r="K152" s="218" t="s">
        <v>127</v>
      </c>
      <c r="L152" s="42"/>
      <c r="M152" s="223" t="s">
        <v>1</v>
      </c>
      <c r="N152" s="224" t="s">
        <v>40</v>
      </c>
      <c r="O152" s="89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7" t="s">
        <v>128</v>
      </c>
      <c r="AT152" s="227" t="s">
        <v>123</v>
      </c>
      <c r="AU152" s="227" t="s">
        <v>85</v>
      </c>
      <c r="AY152" s="15" t="s">
        <v>120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5" t="s">
        <v>83</v>
      </c>
      <c r="BK152" s="228">
        <f>ROUND(I152*H152,2)</f>
        <v>0</v>
      </c>
      <c r="BL152" s="15" t="s">
        <v>128</v>
      </c>
      <c r="BM152" s="227" t="s">
        <v>189</v>
      </c>
    </row>
    <row r="153" s="2" customFormat="1">
      <c r="A153" s="36"/>
      <c r="B153" s="37"/>
      <c r="C153" s="38"/>
      <c r="D153" s="229" t="s">
        <v>130</v>
      </c>
      <c r="E153" s="38"/>
      <c r="F153" s="230" t="s">
        <v>190</v>
      </c>
      <c r="G153" s="38"/>
      <c r="H153" s="38"/>
      <c r="I153" s="231"/>
      <c r="J153" s="38"/>
      <c r="K153" s="38"/>
      <c r="L153" s="42"/>
      <c r="M153" s="245"/>
      <c r="N153" s="246"/>
      <c r="O153" s="247"/>
      <c r="P153" s="247"/>
      <c r="Q153" s="247"/>
      <c r="R153" s="247"/>
      <c r="S153" s="247"/>
      <c r="T153" s="248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130</v>
      </c>
      <c r="AU153" s="15" t="s">
        <v>85</v>
      </c>
    </row>
    <row r="154" s="2" customFormat="1" ht="6.96" customHeight="1">
      <c r="A154" s="36"/>
      <c r="B154" s="64"/>
      <c r="C154" s="65"/>
      <c r="D154" s="65"/>
      <c r="E154" s="65"/>
      <c r="F154" s="65"/>
      <c r="G154" s="65"/>
      <c r="H154" s="65"/>
      <c r="I154" s="65"/>
      <c r="J154" s="65"/>
      <c r="K154" s="65"/>
      <c r="L154" s="42"/>
      <c r="M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</row>
  </sheetData>
  <sheetProtection sheet="1" autoFilter="0" formatColumns="0" formatRows="0" objects="1" scenarios="1" spinCount="100000" saltValue="6v8EWokSkG/P1hXNacMNbfO0Q5M93kFFm5vSRs6Y5LO7KHOO9owvZMsxP8hSmmx5mR26IVrydj3sV3bSnS23tQ==" hashValue="hnov3gLui8lCea66CNfrme0nplBV8iCo7ApYUh7XqO2/f4ugKh0cVn97X/qlxzcj43/vJS8STmCaWEGPybqN7g==" algorithmName="SHA-512" password="CC35"/>
  <autoFilter ref="C121:K15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88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85</v>
      </c>
    </row>
    <row r="4" s="1" customFormat="1" ht="24.96" customHeight="1">
      <c r="B4" s="18"/>
      <c r="D4" s="136" t="s">
        <v>89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Mobilita - domov pro seniory - sanace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90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191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20. 1. 2022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26</v>
      </c>
      <c r="F15" s="36"/>
      <c r="G15" s="36"/>
      <c r="H15" s="36"/>
      <c r="I15" s="138" t="s">
        <v>27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28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30</v>
      </c>
      <c r="E20" s="36"/>
      <c r="F20" s="36"/>
      <c r="G20" s="36"/>
      <c r="H20" s="36"/>
      <c r="I20" s="138" t="s">
        <v>25</v>
      </c>
      <c r="J20" s="141" t="s">
        <v>1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92</v>
      </c>
      <c r="F21" s="36"/>
      <c r="G21" s="36"/>
      <c r="H21" s="36"/>
      <c r="I21" s="138" t="s">
        <v>27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33</v>
      </c>
      <c r="E23" s="36"/>
      <c r="F23" s="36"/>
      <c r="G23" s="36"/>
      <c r="H23" s="36"/>
      <c r="I23" s="138" t="s">
        <v>25</v>
      </c>
      <c r="J23" s="141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">
        <v>93</v>
      </c>
      <c r="F24" s="36"/>
      <c r="G24" s="36"/>
      <c r="H24" s="36"/>
      <c r="I24" s="138" t="s">
        <v>27</v>
      </c>
      <c r="J24" s="141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34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35</v>
      </c>
      <c r="E30" s="36"/>
      <c r="F30" s="36"/>
      <c r="G30" s="36"/>
      <c r="H30" s="36"/>
      <c r="I30" s="36"/>
      <c r="J30" s="149">
        <f>ROUND(J120,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37</v>
      </c>
      <c r="G32" s="36"/>
      <c r="H32" s="36"/>
      <c r="I32" s="150" t="s">
        <v>36</v>
      </c>
      <c r="J32" s="150" t="s">
        <v>38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39</v>
      </c>
      <c r="E33" s="138" t="s">
        <v>40</v>
      </c>
      <c r="F33" s="152">
        <f>ROUND((SUM(BE120:BE130)),  2)</f>
        <v>0</v>
      </c>
      <c r="G33" s="36"/>
      <c r="H33" s="36"/>
      <c r="I33" s="153">
        <v>0.20999999999999999</v>
      </c>
      <c r="J33" s="152">
        <f>ROUND(((SUM(BE120:BE130))*I33),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41</v>
      </c>
      <c r="F34" s="152">
        <f>ROUND((SUM(BF120:BF130)),  2)</f>
        <v>0</v>
      </c>
      <c r="G34" s="36"/>
      <c r="H34" s="36"/>
      <c r="I34" s="153">
        <v>0.14999999999999999</v>
      </c>
      <c r="J34" s="152">
        <f>ROUND(((SUM(BF120:BF130))*I34),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42</v>
      </c>
      <c r="F35" s="152">
        <f>ROUND((SUM(BG120:BG130)),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43</v>
      </c>
      <c r="F36" s="152">
        <f>ROUND((SUM(BH120:BH130)),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44</v>
      </c>
      <c r="F37" s="152">
        <f>ROUND((SUM(BI120:BI130)),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45</v>
      </c>
      <c r="E39" s="156"/>
      <c r="F39" s="156"/>
      <c r="G39" s="157" t="s">
        <v>46</v>
      </c>
      <c r="H39" s="158" t="s">
        <v>47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48</v>
      </c>
      <c r="E50" s="162"/>
      <c r="F50" s="162"/>
      <c r="G50" s="161" t="s">
        <v>49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50</v>
      </c>
      <c r="E61" s="164"/>
      <c r="F61" s="165" t="s">
        <v>51</v>
      </c>
      <c r="G61" s="163" t="s">
        <v>50</v>
      </c>
      <c r="H61" s="164"/>
      <c r="I61" s="164"/>
      <c r="J61" s="166" t="s">
        <v>51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52</v>
      </c>
      <c r="E65" s="167"/>
      <c r="F65" s="167"/>
      <c r="G65" s="161" t="s">
        <v>53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50</v>
      </c>
      <c r="E76" s="164"/>
      <c r="F76" s="165" t="s">
        <v>51</v>
      </c>
      <c r="G76" s="163" t="s">
        <v>50</v>
      </c>
      <c r="H76" s="164"/>
      <c r="I76" s="164"/>
      <c r="J76" s="166" t="s">
        <v>51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94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Mobilita - domov pro seniory - sanace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90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08 - VRN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Doksy</v>
      </c>
      <c r="G89" s="38"/>
      <c r="H89" s="38"/>
      <c r="I89" s="30" t="s">
        <v>22</v>
      </c>
      <c r="J89" s="77" t="str">
        <f>IF(J12="","",J12)</f>
        <v>20. 1. 2022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Město Doksy</v>
      </c>
      <c r="G91" s="38"/>
      <c r="H91" s="38"/>
      <c r="I91" s="30" t="s">
        <v>30</v>
      </c>
      <c r="J91" s="34" t="str">
        <f>E21</f>
        <v>R. Voce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33</v>
      </c>
      <c r="J92" s="34" t="str">
        <f>E24</f>
        <v>J. Nešněra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95</v>
      </c>
      <c r="D94" s="174"/>
      <c r="E94" s="174"/>
      <c r="F94" s="174"/>
      <c r="G94" s="174"/>
      <c r="H94" s="174"/>
      <c r="I94" s="174"/>
      <c r="J94" s="175" t="s">
        <v>96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97</v>
      </c>
      <c r="D96" s="38"/>
      <c r="E96" s="38"/>
      <c r="F96" s="38"/>
      <c r="G96" s="38"/>
      <c r="H96" s="38"/>
      <c r="I96" s="38"/>
      <c r="J96" s="108">
        <f>J120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98</v>
      </c>
    </row>
    <row r="97" s="9" customFormat="1" ht="24.96" customHeight="1">
      <c r="A97" s="9"/>
      <c r="B97" s="177"/>
      <c r="C97" s="178"/>
      <c r="D97" s="179" t="s">
        <v>192</v>
      </c>
      <c r="E97" s="180"/>
      <c r="F97" s="180"/>
      <c r="G97" s="180"/>
      <c r="H97" s="180"/>
      <c r="I97" s="180"/>
      <c r="J97" s="181">
        <f>J121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193</v>
      </c>
      <c r="E98" s="186"/>
      <c r="F98" s="186"/>
      <c r="G98" s="186"/>
      <c r="H98" s="186"/>
      <c r="I98" s="186"/>
      <c r="J98" s="187">
        <f>J122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194</v>
      </c>
      <c r="E99" s="186"/>
      <c r="F99" s="186"/>
      <c r="G99" s="186"/>
      <c r="H99" s="186"/>
      <c r="I99" s="186"/>
      <c r="J99" s="187">
        <f>J125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195</v>
      </c>
      <c r="E100" s="186"/>
      <c r="F100" s="186"/>
      <c r="G100" s="186"/>
      <c r="H100" s="186"/>
      <c r="I100" s="186"/>
      <c r="J100" s="187">
        <f>J128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6"/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61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="2" customFormat="1" ht="6.96" customHeight="1">
      <c r="A102" s="36"/>
      <c r="B102" s="64"/>
      <c r="C102" s="65"/>
      <c r="D102" s="65"/>
      <c r="E102" s="65"/>
      <c r="F102" s="65"/>
      <c r="G102" s="65"/>
      <c r="H102" s="65"/>
      <c r="I102" s="65"/>
      <c r="J102" s="65"/>
      <c r="K102" s="65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6" s="2" customFormat="1" ht="6.96" customHeight="1">
      <c r="A106" s="36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24.96" customHeight="1">
      <c r="A107" s="36"/>
      <c r="B107" s="37"/>
      <c r="C107" s="21" t="s">
        <v>105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16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8"/>
      <c r="D110" s="38"/>
      <c r="E110" s="172" t="str">
        <f>E7</f>
        <v>Mobilita - domov pro seniory - sanace</v>
      </c>
      <c r="F110" s="30"/>
      <c r="G110" s="30"/>
      <c r="H110" s="30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90</v>
      </c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8"/>
      <c r="D112" s="38"/>
      <c r="E112" s="74" t="str">
        <f>E9</f>
        <v>08 - VRN</v>
      </c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20</v>
      </c>
      <c r="D114" s="38"/>
      <c r="E114" s="38"/>
      <c r="F114" s="25" t="str">
        <f>F12</f>
        <v>Doksy</v>
      </c>
      <c r="G114" s="38"/>
      <c r="H114" s="38"/>
      <c r="I114" s="30" t="s">
        <v>22</v>
      </c>
      <c r="J114" s="77" t="str">
        <f>IF(J12="","",J12)</f>
        <v>20. 1. 2022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5.15" customHeight="1">
      <c r="A116" s="36"/>
      <c r="B116" s="37"/>
      <c r="C116" s="30" t="s">
        <v>24</v>
      </c>
      <c r="D116" s="38"/>
      <c r="E116" s="38"/>
      <c r="F116" s="25" t="str">
        <f>E15</f>
        <v>Město Doksy</v>
      </c>
      <c r="G116" s="38"/>
      <c r="H116" s="38"/>
      <c r="I116" s="30" t="s">
        <v>30</v>
      </c>
      <c r="J116" s="34" t="str">
        <f>E21</f>
        <v>R. Voce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28</v>
      </c>
      <c r="D117" s="38"/>
      <c r="E117" s="38"/>
      <c r="F117" s="25" t="str">
        <f>IF(E18="","",E18)</f>
        <v>Vyplň údaj</v>
      </c>
      <c r="G117" s="38"/>
      <c r="H117" s="38"/>
      <c r="I117" s="30" t="s">
        <v>33</v>
      </c>
      <c r="J117" s="34" t="str">
        <f>E24</f>
        <v>J. Nešněra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0.32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11" customFormat="1" ht="29.28" customHeight="1">
      <c r="A119" s="189"/>
      <c r="B119" s="190"/>
      <c r="C119" s="191" t="s">
        <v>106</v>
      </c>
      <c r="D119" s="192" t="s">
        <v>60</v>
      </c>
      <c r="E119" s="192" t="s">
        <v>56</v>
      </c>
      <c r="F119" s="192" t="s">
        <v>57</v>
      </c>
      <c r="G119" s="192" t="s">
        <v>107</v>
      </c>
      <c r="H119" s="192" t="s">
        <v>108</v>
      </c>
      <c r="I119" s="192" t="s">
        <v>109</v>
      </c>
      <c r="J119" s="192" t="s">
        <v>96</v>
      </c>
      <c r="K119" s="193" t="s">
        <v>110</v>
      </c>
      <c r="L119" s="194"/>
      <c r="M119" s="98" t="s">
        <v>1</v>
      </c>
      <c r="N119" s="99" t="s">
        <v>39</v>
      </c>
      <c r="O119" s="99" t="s">
        <v>111</v>
      </c>
      <c r="P119" s="99" t="s">
        <v>112</v>
      </c>
      <c r="Q119" s="99" t="s">
        <v>113</v>
      </c>
      <c r="R119" s="99" t="s">
        <v>114</v>
      </c>
      <c r="S119" s="99" t="s">
        <v>115</v>
      </c>
      <c r="T119" s="100" t="s">
        <v>116</v>
      </c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89"/>
    </row>
    <row r="120" s="2" customFormat="1" ht="22.8" customHeight="1">
      <c r="A120" s="36"/>
      <c r="B120" s="37"/>
      <c r="C120" s="105" t="s">
        <v>117</v>
      </c>
      <c r="D120" s="38"/>
      <c r="E120" s="38"/>
      <c r="F120" s="38"/>
      <c r="G120" s="38"/>
      <c r="H120" s="38"/>
      <c r="I120" s="38"/>
      <c r="J120" s="195">
        <f>BK120</f>
        <v>0</v>
      </c>
      <c r="K120" s="38"/>
      <c r="L120" s="42"/>
      <c r="M120" s="101"/>
      <c r="N120" s="196"/>
      <c r="O120" s="102"/>
      <c r="P120" s="197">
        <f>P121</f>
        <v>0</v>
      </c>
      <c r="Q120" s="102"/>
      <c r="R120" s="197">
        <f>R121</f>
        <v>0</v>
      </c>
      <c r="S120" s="102"/>
      <c r="T120" s="198">
        <f>T121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5" t="s">
        <v>74</v>
      </c>
      <c r="AU120" s="15" t="s">
        <v>98</v>
      </c>
      <c r="BK120" s="199">
        <f>BK121</f>
        <v>0</v>
      </c>
    </row>
    <row r="121" s="12" customFormat="1" ht="25.92" customHeight="1">
      <c r="A121" s="12"/>
      <c r="B121" s="200"/>
      <c r="C121" s="201"/>
      <c r="D121" s="202" t="s">
        <v>74</v>
      </c>
      <c r="E121" s="203" t="s">
        <v>87</v>
      </c>
      <c r="F121" s="203" t="s">
        <v>196</v>
      </c>
      <c r="G121" s="201"/>
      <c r="H121" s="201"/>
      <c r="I121" s="204"/>
      <c r="J121" s="205">
        <f>BK121</f>
        <v>0</v>
      </c>
      <c r="K121" s="201"/>
      <c r="L121" s="206"/>
      <c r="M121" s="207"/>
      <c r="N121" s="208"/>
      <c r="O121" s="208"/>
      <c r="P121" s="209">
        <f>P122+P125+P128</f>
        <v>0</v>
      </c>
      <c r="Q121" s="208"/>
      <c r="R121" s="209">
        <f>R122+R125+R128</f>
        <v>0</v>
      </c>
      <c r="S121" s="208"/>
      <c r="T121" s="210">
        <f>T122+T125+T128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152</v>
      </c>
      <c r="AT121" s="212" t="s">
        <v>74</v>
      </c>
      <c r="AU121" s="212" t="s">
        <v>75</v>
      </c>
      <c r="AY121" s="211" t="s">
        <v>120</v>
      </c>
      <c r="BK121" s="213">
        <f>BK122+BK125+BK128</f>
        <v>0</v>
      </c>
    </row>
    <row r="122" s="12" customFormat="1" ht="22.8" customHeight="1">
      <c r="A122" s="12"/>
      <c r="B122" s="200"/>
      <c r="C122" s="201"/>
      <c r="D122" s="202" t="s">
        <v>74</v>
      </c>
      <c r="E122" s="214" t="s">
        <v>197</v>
      </c>
      <c r="F122" s="214" t="s">
        <v>198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SUM(P123:P124)</f>
        <v>0</v>
      </c>
      <c r="Q122" s="208"/>
      <c r="R122" s="209">
        <f>SUM(R123:R124)</f>
        <v>0</v>
      </c>
      <c r="S122" s="208"/>
      <c r="T122" s="210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152</v>
      </c>
      <c r="AT122" s="212" t="s">
        <v>74</v>
      </c>
      <c r="AU122" s="212" t="s">
        <v>83</v>
      </c>
      <c r="AY122" s="211" t="s">
        <v>120</v>
      </c>
      <c r="BK122" s="213">
        <f>SUM(BK123:BK124)</f>
        <v>0</v>
      </c>
    </row>
    <row r="123" s="2" customFormat="1" ht="16.5" customHeight="1">
      <c r="A123" s="36"/>
      <c r="B123" s="37"/>
      <c r="C123" s="216" t="s">
        <v>83</v>
      </c>
      <c r="D123" s="216" t="s">
        <v>123</v>
      </c>
      <c r="E123" s="217" t="s">
        <v>199</v>
      </c>
      <c r="F123" s="218" t="s">
        <v>200</v>
      </c>
      <c r="G123" s="219" t="s">
        <v>159</v>
      </c>
      <c r="H123" s="220">
        <v>1</v>
      </c>
      <c r="I123" s="221"/>
      <c r="J123" s="222">
        <f>ROUND(I123*H123,2)</f>
        <v>0</v>
      </c>
      <c r="K123" s="218" t="s">
        <v>201</v>
      </c>
      <c r="L123" s="42"/>
      <c r="M123" s="223" t="s">
        <v>1</v>
      </c>
      <c r="N123" s="224" t="s">
        <v>40</v>
      </c>
      <c r="O123" s="89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27" t="s">
        <v>202</v>
      </c>
      <c r="AT123" s="227" t="s">
        <v>123</v>
      </c>
      <c r="AU123" s="227" t="s">
        <v>85</v>
      </c>
      <c r="AY123" s="15" t="s">
        <v>120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5" t="s">
        <v>83</v>
      </c>
      <c r="BK123" s="228">
        <f>ROUND(I123*H123,2)</f>
        <v>0</v>
      </c>
      <c r="BL123" s="15" t="s">
        <v>202</v>
      </c>
      <c r="BM123" s="227" t="s">
        <v>203</v>
      </c>
    </row>
    <row r="124" s="2" customFormat="1">
      <c r="A124" s="36"/>
      <c r="B124" s="37"/>
      <c r="C124" s="38"/>
      <c r="D124" s="229" t="s">
        <v>130</v>
      </c>
      <c r="E124" s="38"/>
      <c r="F124" s="230" t="s">
        <v>200</v>
      </c>
      <c r="G124" s="38"/>
      <c r="H124" s="38"/>
      <c r="I124" s="231"/>
      <c r="J124" s="38"/>
      <c r="K124" s="38"/>
      <c r="L124" s="42"/>
      <c r="M124" s="232"/>
      <c r="N124" s="233"/>
      <c r="O124" s="89"/>
      <c r="P124" s="89"/>
      <c r="Q124" s="89"/>
      <c r="R124" s="89"/>
      <c r="S124" s="89"/>
      <c r="T124" s="90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130</v>
      </c>
      <c r="AU124" s="15" t="s">
        <v>85</v>
      </c>
    </row>
    <row r="125" s="12" customFormat="1" ht="22.8" customHeight="1">
      <c r="A125" s="12"/>
      <c r="B125" s="200"/>
      <c r="C125" s="201"/>
      <c r="D125" s="202" t="s">
        <v>74</v>
      </c>
      <c r="E125" s="214" t="s">
        <v>204</v>
      </c>
      <c r="F125" s="214" t="s">
        <v>205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SUM(P126:P127)</f>
        <v>0</v>
      </c>
      <c r="Q125" s="208"/>
      <c r="R125" s="209">
        <f>SUM(R126:R127)</f>
        <v>0</v>
      </c>
      <c r="S125" s="208"/>
      <c r="T125" s="210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152</v>
      </c>
      <c r="AT125" s="212" t="s">
        <v>74</v>
      </c>
      <c r="AU125" s="212" t="s">
        <v>83</v>
      </c>
      <c r="AY125" s="211" t="s">
        <v>120</v>
      </c>
      <c r="BK125" s="213">
        <f>SUM(BK126:BK127)</f>
        <v>0</v>
      </c>
    </row>
    <row r="126" s="2" customFormat="1" ht="16.5" customHeight="1">
      <c r="A126" s="36"/>
      <c r="B126" s="37"/>
      <c r="C126" s="216" t="s">
        <v>85</v>
      </c>
      <c r="D126" s="216" t="s">
        <v>123</v>
      </c>
      <c r="E126" s="217" t="s">
        <v>206</v>
      </c>
      <c r="F126" s="218" t="s">
        <v>207</v>
      </c>
      <c r="G126" s="219" t="s">
        <v>159</v>
      </c>
      <c r="H126" s="220">
        <v>1</v>
      </c>
      <c r="I126" s="221"/>
      <c r="J126" s="222">
        <f>ROUND(I126*H126,2)</f>
        <v>0</v>
      </c>
      <c r="K126" s="218" t="s">
        <v>201</v>
      </c>
      <c r="L126" s="42"/>
      <c r="M126" s="223" t="s">
        <v>1</v>
      </c>
      <c r="N126" s="224" t="s">
        <v>40</v>
      </c>
      <c r="O126" s="89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27" t="s">
        <v>202</v>
      </c>
      <c r="AT126" s="227" t="s">
        <v>123</v>
      </c>
      <c r="AU126" s="227" t="s">
        <v>85</v>
      </c>
      <c r="AY126" s="15" t="s">
        <v>120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5" t="s">
        <v>83</v>
      </c>
      <c r="BK126" s="228">
        <f>ROUND(I126*H126,2)</f>
        <v>0</v>
      </c>
      <c r="BL126" s="15" t="s">
        <v>202</v>
      </c>
      <c r="BM126" s="227" t="s">
        <v>208</v>
      </c>
    </row>
    <row r="127" s="2" customFormat="1">
      <c r="A127" s="36"/>
      <c r="B127" s="37"/>
      <c r="C127" s="38"/>
      <c r="D127" s="229" t="s">
        <v>130</v>
      </c>
      <c r="E127" s="38"/>
      <c r="F127" s="230" t="s">
        <v>207</v>
      </c>
      <c r="G127" s="38"/>
      <c r="H127" s="38"/>
      <c r="I127" s="231"/>
      <c r="J127" s="38"/>
      <c r="K127" s="38"/>
      <c r="L127" s="42"/>
      <c r="M127" s="232"/>
      <c r="N127" s="233"/>
      <c r="O127" s="89"/>
      <c r="P127" s="89"/>
      <c r="Q127" s="89"/>
      <c r="R127" s="89"/>
      <c r="S127" s="89"/>
      <c r="T127" s="90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5" t="s">
        <v>130</v>
      </c>
      <c r="AU127" s="15" t="s">
        <v>85</v>
      </c>
    </row>
    <row r="128" s="12" customFormat="1" ht="22.8" customHeight="1">
      <c r="A128" s="12"/>
      <c r="B128" s="200"/>
      <c r="C128" s="201"/>
      <c r="D128" s="202" t="s">
        <v>74</v>
      </c>
      <c r="E128" s="214" t="s">
        <v>209</v>
      </c>
      <c r="F128" s="214" t="s">
        <v>210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SUM(P129:P130)</f>
        <v>0</v>
      </c>
      <c r="Q128" s="208"/>
      <c r="R128" s="209">
        <f>SUM(R129:R130)</f>
        <v>0</v>
      </c>
      <c r="S128" s="208"/>
      <c r="T128" s="210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152</v>
      </c>
      <c r="AT128" s="212" t="s">
        <v>74</v>
      </c>
      <c r="AU128" s="212" t="s">
        <v>83</v>
      </c>
      <c r="AY128" s="211" t="s">
        <v>120</v>
      </c>
      <c r="BK128" s="213">
        <f>SUM(BK129:BK130)</f>
        <v>0</v>
      </c>
    </row>
    <row r="129" s="2" customFormat="1" ht="16.5" customHeight="1">
      <c r="A129" s="36"/>
      <c r="B129" s="37"/>
      <c r="C129" s="216" t="s">
        <v>121</v>
      </c>
      <c r="D129" s="216" t="s">
        <v>123</v>
      </c>
      <c r="E129" s="217" t="s">
        <v>211</v>
      </c>
      <c r="F129" s="218" t="s">
        <v>212</v>
      </c>
      <c r="G129" s="219" t="s">
        <v>159</v>
      </c>
      <c r="H129" s="220">
        <v>1</v>
      </c>
      <c r="I129" s="221"/>
      <c r="J129" s="222">
        <f>ROUND(I129*H129,2)</f>
        <v>0</v>
      </c>
      <c r="K129" s="218" t="s">
        <v>201</v>
      </c>
      <c r="L129" s="42"/>
      <c r="M129" s="223" t="s">
        <v>1</v>
      </c>
      <c r="N129" s="224" t="s">
        <v>40</v>
      </c>
      <c r="O129" s="89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7" t="s">
        <v>202</v>
      </c>
      <c r="AT129" s="227" t="s">
        <v>123</v>
      </c>
      <c r="AU129" s="227" t="s">
        <v>85</v>
      </c>
      <c r="AY129" s="15" t="s">
        <v>120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5" t="s">
        <v>83</v>
      </c>
      <c r="BK129" s="228">
        <f>ROUND(I129*H129,2)</f>
        <v>0</v>
      </c>
      <c r="BL129" s="15" t="s">
        <v>202</v>
      </c>
      <c r="BM129" s="227" t="s">
        <v>213</v>
      </c>
    </row>
    <row r="130" s="2" customFormat="1">
      <c r="A130" s="36"/>
      <c r="B130" s="37"/>
      <c r="C130" s="38"/>
      <c r="D130" s="229" t="s">
        <v>130</v>
      </c>
      <c r="E130" s="38"/>
      <c r="F130" s="230" t="s">
        <v>212</v>
      </c>
      <c r="G130" s="38"/>
      <c r="H130" s="38"/>
      <c r="I130" s="231"/>
      <c r="J130" s="38"/>
      <c r="K130" s="38"/>
      <c r="L130" s="42"/>
      <c r="M130" s="245"/>
      <c r="N130" s="246"/>
      <c r="O130" s="247"/>
      <c r="P130" s="247"/>
      <c r="Q130" s="247"/>
      <c r="R130" s="247"/>
      <c r="S130" s="247"/>
      <c r="T130" s="248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130</v>
      </c>
      <c r="AU130" s="15" t="s">
        <v>85</v>
      </c>
    </row>
    <row r="131" s="2" customFormat="1" ht="6.96" customHeight="1">
      <c r="A131" s="36"/>
      <c r="B131" s="64"/>
      <c r="C131" s="65"/>
      <c r="D131" s="65"/>
      <c r="E131" s="65"/>
      <c r="F131" s="65"/>
      <c r="G131" s="65"/>
      <c r="H131" s="65"/>
      <c r="I131" s="65"/>
      <c r="J131" s="65"/>
      <c r="K131" s="65"/>
      <c r="L131" s="42"/>
      <c r="M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</sheetData>
  <sheetProtection sheet="1" autoFilter="0" formatColumns="0" formatRows="0" objects="1" scenarios="1" spinCount="100000" saltValue="5h8G5A9KwhIwiCtxWFs9QzPJoPKfHH62kW/2vMVRjYseeEqwR7zEnMCngOV3Ns9zrtvWzdManUKnqOJuI6jtnw==" hashValue="+QXUg1OXSn9Cx4vAGb3obtCPLDCwyXQzf+jRBnmmCirAEkd5q2tFCTtxV7yqTqPjnYkehix3fgsL2CHhb2rgRA==" algorithmName="SHA-512" password="CC35"/>
  <autoFilter ref="C119:K13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DESKTOP-C275LRE\Jindra</dc:creator>
  <cp:lastModifiedBy>DESKTOP-C275LRE\Jindra</cp:lastModifiedBy>
  <dcterms:created xsi:type="dcterms:W3CDTF">2022-01-20T14:07:45Z</dcterms:created>
  <dcterms:modified xsi:type="dcterms:W3CDTF">2022-01-20T14:07:48Z</dcterms:modified>
</cp:coreProperties>
</file>