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2415" yWindow="1200" windowWidth="28065" windowHeight="16440"/>
  </bookViews>
  <sheets>
    <sheet name="Stavba" sheetId="1" r:id="rId1"/>
    <sheet name="VzorPolozky" sheetId="10" state="hidden" r:id="rId2"/>
    <sheet name="03 2018002 Pol" sheetId="12" r:id="rId3"/>
    <sheet name="04 2018002 Pol" sheetId="13" r:id="rId4"/>
    <sheet name="Gastro I.etapa" sheetId="14" r:id="rId5"/>
    <sheet name="Gastro II.etapa" sheetId="15" r:id="rId6"/>
  </sheets>
  <externalReferences>
    <externalReference r:id="rId7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'03 2018002 Pol'!$1:$7</definedName>
    <definedName name="_xlnm.Print_Titles" localSheetId="3">'04 2018002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'03 2018002 Pol'!$A$1:$V$21</definedName>
    <definedName name="_xlnm.Print_Area" localSheetId="3">'04 2018002 Pol'!$A$1:$V$21</definedName>
    <definedName name="_xlnm.Print_Area" localSheetId="0">Stavba!$A$1:$J$52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5" l="1"/>
  <c r="F11" i="15"/>
  <c r="F10" i="15"/>
  <c r="F8" i="15"/>
  <c r="F13" i="15" s="1"/>
  <c r="F7" i="15"/>
  <c r="F57" i="14" l="1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F9" i="14"/>
  <c r="F8" i="14"/>
  <c r="F7" i="14"/>
  <c r="F58" i="14" l="1"/>
  <c r="G9" i="13"/>
  <c r="G8" i="13" s="1"/>
  <c r="G11" i="13" s="1"/>
  <c r="I9" i="13"/>
  <c r="I8" i="13" s="1"/>
  <c r="K9" i="13"/>
  <c r="K8" i="13" s="1"/>
  <c r="M9" i="13"/>
  <c r="M8" i="13" s="1"/>
  <c r="O9" i="13"/>
  <c r="O8" i="13" s="1"/>
  <c r="Q9" i="13"/>
  <c r="Q8" i="13" s="1"/>
  <c r="U9" i="13"/>
  <c r="U8" i="13" s="1"/>
  <c r="AD11" i="13"/>
  <c r="F42" i="1" s="1"/>
  <c r="AE11" i="13"/>
  <c r="G42" i="1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AD11" i="12"/>
  <c r="F40" i="1" s="1"/>
  <c r="AE11" i="12"/>
  <c r="G40" i="1" s="1"/>
  <c r="I20" i="1"/>
  <c r="I19" i="1"/>
  <c r="I18" i="1"/>
  <c r="I16" i="1"/>
  <c r="H42" i="1" l="1"/>
  <c r="I42" i="1" s="1"/>
  <c r="H40" i="1"/>
  <c r="I40" i="1" s="1"/>
  <c r="G8" i="12"/>
  <c r="F39" i="1"/>
  <c r="G39" i="1"/>
  <c r="G44" i="1" s="1"/>
  <c r="G25" i="1" s="1"/>
  <c r="A25" i="1" s="1"/>
  <c r="A26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G11" i="12" l="1"/>
  <c r="I51" i="1"/>
  <c r="F44" i="1"/>
  <c r="H39" i="1"/>
  <c r="H44" i="1" s="1"/>
  <c r="I39" i="1" l="1"/>
  <c r="I44" i="1" s="1"/>
  <c r="J40" i="1" s="1"/>
  <c r="G28" i="1"/>
  <c r="G23" i="1"/>
  <c r="A23" i="1" s="1"/>
  <c r="A24" i="1" s="1"/>
  <c r="G24" i="1" s="1"/>
  <c r="A27" i="1" s="1"/>
  <c r="A29" i="1" s="1"/>
  <c r="G29" i="1" s="1"/>
  <c r="G27" i="1" s="1"/>
  <c r="I52" i="1"/>
  <c r="J51" i="1" s="1"/>
  <c r="J52" i="1" s="1"/>
  <c r="I17" i="1"/>
  <c r="I21" i="1" s="1"/>
  <c r="J42" i="1" l="1"/>
  <c r="J39" i="1"/>
  <c r="J44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<sst xmlns="http://schemas.openxmlformats.org/spreadsheetml/2006/main" count="359" uniqueCount="195">
  <si>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</si>
  <si>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</si>
  <si>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</si>
  <si>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</si>
  <si>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</si>
  <si>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</si>
  <si>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</si>
  <si>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</si>
  <si>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</si>
  <si>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</si>
  <si>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</si>
  <si>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</si>
  <si>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</si>
  <si>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</si>
  <si>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</si>
  <si>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</si>
  <si>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</si>
  <si>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</si>
  <si>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</si>
  <si>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</si>
  <si>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</si>
  <si>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</si>
  <si>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</si>
  <si>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</si>
  <si>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</si>
  <si>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</si>
  <si>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</si>
  <si>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</si>
  <si>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</si>
  <si>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</si>
  <si>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</si>
  <si>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</si>
  <si>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</si>
  <si>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</si>
  <si>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</si>
  <si>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</si>
  <si>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</si>
  <si>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</si>
  <si>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</si>
  <si>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</si>
  <si>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2018002</t>
  </si>
  <si>
    <t>Rekonstrukce kuchyně MŠ Pražská, Doksy, Způsobilé výdaje projektu - hlavní aktivita</t>
  </si>
  <si>
    <t>Stavba</t>
  </si>
  <si>
    <t>03</t>
  </si>
  <si>
    <t>Gastro vybavení I.etapa - Způsobilé výdaje projektu - hlavní aktivita</t>
  </si>
  <si>
    <t>Pražská č.p. 836, Doksy</t>
  </si>
  <si>
    <t>04</t>
  </si>
  <si>
    <t>Gastro vybavení II.etapa - Způsobilé výdaje projektu - hlavní aktivita</t>
  </si>
  <si>
    <t>Celkem za stavbu</t>
  </si>
  <si>
    <t>CZK</t>
  </si>
  <si>
    <t>Rekapitulace dílů</t>
  </si>
  <si>
    <t>Typ dílu</t>
  </si>
  <si>
    <t>791</t>
  </si>
  <si>
    <t>Montáž zařízení velkokuchyní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</si>
  <si>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</si>
  <si>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</si>
  <si>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</si>
  <si>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</si>
  <si>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</si>
  <si>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</si>
  <si>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</si>
  <si>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</si>
  <si>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</si>
  <si>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</si>
  <si>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</si>
  <si>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</si>
  <si>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</si>
  <si>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</si>
  <si>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</si>
  <si>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</si>
  <si>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</si>
  <si>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</si>
  <si>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</si>
  <si>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</si>
  <si>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</si>
  <si>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</si>
  <si>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</si>
  <si>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</si>
  <si>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</si>
  <si>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Díl:</t>
  </si>
  <si>
    <t>DIL</t>
  </si>
  <si>
    <t>791.01</t>
  </si>
  <si>
    <t>Dodávka a montáž - vybavení gastro viz příloha</t>
  </si>
  <si>
    <t xml:space="preserve">ks    </t>
  </si>
  <si>
    <t>Indiv</t>
  </si>
  <si>
    <t>POL1_</t>
  </si>
  <si>
    <t>SUM</t>
  </si>
  <si>
    <t>Poznámky uchazeče k zadání</t>
  </si>
  <si>
    <t>POPUZIV</t>
  </si>
  <si>
    <t>END</t>
  </si>
  <si>
    <t>MŠ Pražská - Rekonstrukce kuchyně - Gastro vybavení - I. etapa - soupis</t>
  </si>
  <si>
    <t>ks</t>
  </si>
  <si>
    <t>měr</t>
  </si>
  <si>
    <t>Cena za jedn.   v CZK bez DPH</t>
  </si>
  <si>
    <t>Pozice</t>
  </si>
  <si>
    <t>Popis zařízení</t>
  </si>
  <si>
    <t>M.Č. 1.107 - HRUBÁ PŘÍPRAVNA ZELENINY A MYTÍ TERMOPORTŮ</t>
  </si>
  <si>
    <t>1.107-1</t>
  </si>
  <si>
    <t>Chladící skříň 340 litrů bílá</t>
  </si>
  <si>
    <t>1.107-2</t>
  </si>
  <si>
    <t>Nerezové umyvadlo  - kolenové ovládání se zpožděním vč. baterie a sifonu</t>
  </si>
  <si>
    <t>1.107-4</t>
  </si>
  <si>
    <t>Vozík na mytí zeleniny a brambor</t>
  </si>
  <si>
    <t>1.107-6</t>
  </si>
  <si>
    <t>Stůl mycí otevřený roštový 2 dřezy 500x500x300</t>
  </si>
  <si>
    <t>1.107-6a</t>
  </si>
  <si>
    <t>Sprcha tlaková stojánková s baterií a ramínkem</t>
  </si>
  <si>
    <t>1.107-7</t>
  </si>
  <si>
    <t>Pracovní stůl s policí</t>
  </si>
  <si>
    <t>1.107-7a</t>
  </si>
  <si>
    <t>Zásuvka pod pracovní desku</t>
  </si>
  <si>
    <t>1.107-7b</t>
  </si>
  <si>
    <t>1.107-8</t>
  </si>
  <si>
    <t>Nástěnná police jednodílná</t>
  </si>
  <si>
    <t>1.107-9</t>
  </si>
  <si>
    <t>Podlahový rošt s vpustí</t>
  </si>
  <si>
    <t>1.107-10</t>
  </si>
  <si>
    <t>Koš na odpadky 50 litrů s poklopem - nerezový</t>
  </si>
  <si>
    <t>M.Č. 1.109 - KUCHYNĚ</t>
  </si>
  <si>
    <t>1.109-2</t>
  </si>
  <si>
    <t xml:space="preserve">Elektrická sklopná pánev 60lt. s nerezovým dnem </t>
  </si>
  <si>
    <t>1.109-3</t>
  </si>
  <si>
    <t xml:space="preserve">Elektrický sporák celoplošný 4 zónový s elektrickou troubou </t>
  </si>
  <si>
    <t>1.109-4</t>
  </si>
  <si>
    <t>1.109-4a</t>
  </si>
  <si>
    <t>Napouštěcí baterie pro varný blok- samostatně stojící modul</t>
  </si>
  <si>
    <t>1.109-5</t>
  </si>
  <si>
    <t>Pracovní stůl s 2 x policí</t>
  </si>
  <si>
    <t>1.109-6</t>
  </si>
  <si>
    <t>1.109-7</t>
  </si>
  <si>
    <t>1.109-12</t>
  </si>
  <si>
    <t>Automatický změkčovač vody 8 lt</t>
  </si>
  <si>
    <t>1.109-13</t>
  </si>
  <si>
    <t>Pracovní stůl jednoduchý</t>
  </si>
  <si>
    <t>1.109-14</t>
  </si>
  <si>
    <t>Chladící skříň 130 litrů bílá</t>
  </si>
  <si>
    <t>1.109-15</t>
  </si>
  <si>
    <t>Plastová deska na řezání - bílá</t>
  </si>
  <si>
    <t>1.109-16</t>
  </si>
  <si>
    <t>1.109-17</t>
  </si>
  <si>
    <t>Pracovní stůl se zásuvkami a policí a dřezem , baterie a sifon</t>
  </si>
  <si>
    <t>1.109-18</t>
  </si>
  <si>
    <t xml:space="preserve">Stolní váha do 6 kg </t>
  </si>
  <si>
    <t>1.109-19</t>
  </si>
  <si>
    <t>Krouhač zeleniny</t>
  </si>
  <si>
    <t>1.109-19a</t>
  </si>
  <si>
    <t>Sada 6 krájecích disků</t>
  </si>
  <si>
    <t>1.109-20</t>
  </si>
  <si>
    <t>1.109-21</t>
  </si>
  <si>
    <t>1.109-22</t>
  </si>
  <si>
    <t>Pracovní stůl jednoduchý, zásuvkový blok vpravo, volný prostor pro chladničku vlevo, zadní lem</t>
  </si>
  <si>
    <t>1.109-23</t>
  </si>
  <si>
    <t>Kombinace umyvadlo  - výlevka, nerez,  vč. baterie a sifonu</t>
  </si>
  <si>
    <t>1.109-24</t>
  </si>
  <si>
    <t>Pracovní stůl s dřezem vpravo, s volným spodním prostorem pro myčku vlevo, zadní  lem, otvor pro baterii, s pákovou baterií a sifonem</t>
  </si>
  <si>
    <t>1.109-25</t>
  </si>
  <si>
    <t xml:space="preserve">Myčka na nádobí </t>
  </si>
  <si>
    <t>1.109-25a</t>
  </si>
  <si>
    <t>Silnější topné těleso boileru, 6 kW</t>
  </si>
  <si>
    <t>1.109-25b</t>
  </si>
  <si>
    <t xml:space="preserve">Odpadové čerpadlo </t>
  </si>
  <si>
    <t>1.109-26</t>
  </si>
  <si>
    <t>Nástěnná skříňka s posuvnými dvířky</t>
  </si>
  <si>
    <t>1.109-27a</t>
  </si>
  <si>
    <t>Regál čtyřpolicový</t>
  </si>
  <si>
    <t>1.109-27b</t>
  </si>
  <si>
    <t>1.109-28A</t>
  </si>
  <si>
    <t xml:space="preserve">Sprcha tlaková stojánková s baterií a ramínkem, nerezová tlaková hadice, vyrovnávací pružina, tlaková sprcha s pákovým ovladačem, úchyt na stěnu, baterie, ramínko, </t>
  </si>
  <si>
    <t>nerezová tlaková hadice</t>
  </si>
  <si>
    <t>1.109-29</t>
  </si>
  <si>
    <t>Nástěnná police roštová jednodílná</t>
  </si>
  <si>
    <t>1.109-30</t>
  </si>
  <si>
    <t>1.109-31</t>
  </si>
  <si>
    <t>1.109-32</t>
  </si>
  <si>
    <t>1.109-33</t>
  </si>
  <si>
    <t>Stůl mycí otevřený policový dřez 400x400x250 VČ. SIFONU A BATERIE</t>
  </si>
  <si>
    <t>1.109-34</t>
  </si>
  <si>
    <t>1.109-35</t>
  </si>
  <si>
    <t>Univerzální šlehací a hnětací stroj - 60 l</t>
  </si>
  <si>
    <t>1.109-36</t>
  </si>
  <si>
    <t>Robot multifunkční profi</t>
  </si>
  <si>
    <t>1.109-37</t>
  </si>
  <si>
    <t>Montážní práce komplet (montáž, doprava, instalace, revizní zprávy, zaškolení)</t>
  </si>
  <si>
    <t>CELKOVÁ CENA BEZ DPH DPH:</t>
  </si>
  <si>
    <t>MŠ Pražská - Rekonstrukce kuchyně - Gastro vybavení - II. etapa - soupis</t>
  </si>
  <si>
    <t>M.Č. 1.104 - SKLAD POTRAVIN</t>
  </si>
  <si>
    <t>1.104-1</t>
  </si>
  <si>
    <t>Regál skladový čtyřpolicový - komaxit, rozměry (mm): 900x400x1800</t>
  </si>
  <si>
    <t>Regál skladový čtyřpolicový - komaxit, rozměry (mm): 1200x400x1800</t>
  </si>
  <si>
    <t>M.Č. 1.108 - CHLADÍCÍ SKLAD</t>
  </si>
  <si>
    <t>1.108-1</t>
  </si>
  <si>
    <t>Mrazící skříň 340 litrů bílá</t>
  </si>
  <si>
    <t>1.108-2</t>
  </si>
  <si>
    <t>Deska nierolen bílá</t>
  </si>
  <si>
    <t>Gastro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</si>
</sst>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\ &quot;Kč&quot;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20" fillId="0" borderId="0" xfId="0" applyFont="1" applyAlignment="1">
      <alignment wrapText="1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/>
    <xf numFmtId="0" fontId="22" fillId="0" borderId="0" xfId="0" applyFont="1" applyAlignment="1">
      <alignment wrapText="1"/>
    </xf>
    <xf numFmtId="0" fontId="21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vertical="center"/>
    </xf>
    <xf numFmtId="0" fontId="22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center"/>
    </xf>
    <xf numFmtId="165" fontId="19" fillId="0" borderId="0" xfId="0" applyNumberFormat="1" applyFont="1"/>
    <xf numFmtId="165" fontId="17" fillId="0" borderId="0" xfId="0" applyNumberFormat="1" applyFont="1"/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8" fillId="0" borderId="4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 applyProtection="1">
      <alignment horizontal="center" vertical="top" wrapText="1"/>
      <protection locked="0"/>
    </xf>
    <xf numFmtId="165" fontId="19" fillId="0" borderId="0" xfId="0" applyNumberFormat="1" applyFont="1" applyAlignment="1" applyProtection="1">
      <alignment horizont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37</v>
      </c>
      <c r="B1" s="207" t="s">
        <v>194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">
      <c r="A2" s="3"/>
      <c r="B2" s="77" t="s">
        <v>23</v>
      </c>
      <c r="C2" s="78"/>
      <c r="D2" s="79" t="s">
        <v>40</v>
      </c>
      <c r="E2" s="216" t="s">
        <v>41</v>
      </c>
      <c r="F2" s="217"/>
      <c r="G2" s="217"/>
      <c r="H2" s="217"/>
      <c r="I2" s="217"/>
      <c r="J2" s="218"/>
      <c r="O2" s="2"/>
    </row>
    <row r="3" spans="1:15" ht="27" hidden="1" customHeight="1" x14ac:dyDescent="0.2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 x14ac:dyDescent="0.2">
      <c r="A4" s="3"/>
      <c r="B4" s="82"/>
      <c r="C4" s="83"/>
      <c r="D4" s="84"/>
      <c r="E4" s="229"/>
      <c r="F4" s="229"/>
      <c r="G4" s="229"/>
      <c r="H4" s="229"/>
      <c r="I4" s="229"/>
      <c r="J4" s="230"/>
    </row>
    <row r="5" spans="1:15" ht="24" customHeight="1" x14ac:dyDescent="0.2">
      <c r="A5" s="3"/>
      <c r="B5" s="45" t="s">
        <v>22</v>
      </c>
      <c r="C5" s="4"/>
      <c r="D5" s="30"/>
      <c r="E5" s="24"/>
      <c r="F5" s="24"/>
      <c r="G5" s="24"/>
      <c r="H5" s="26" t="s">
        <v>39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35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39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35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23"/>
      <c r="E11" s="223"/>
      <c r="F11" s="223"/>
      <c r="G11" s="223"/>
      <c r="H11" s="26" t="s">
        <v>39</v>
      </c>
      <c r="I11" s="86"/>
      <c r="J11" s="10"/>
    </row>
    <row r="12" spans="1:15" ht="15.75" customHeight="1" x14ac:dyDescent="0.2">
      <c r="A12" s="3"/>
      <c r="B12" s="39"/>
      <c r="C12" s="24"/>
      <c r="D12" s="228"/>
      <c r="E12" s="228"/>
      <c r="F12" s="228"/>
      <c r="G12" s="228"/>
      <c r="H12" s="26" t="s">
        <v>35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31"/>
      <c r="F13" s="232"/>
      <c r="G13" s="232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33</v>
      </c>
      <c r="C15" s="70"/>
      <c r="D15" s="51"/>
      <c r="E15" s="222"/>
      <c r="F15" s="222"/>
      <c r="G15" s="224"/>
      <c r="H15" s="224"/>
      <c r="I15" s="224" t="s">
        <v>30</v>
      </c>
      <c r="J15" s="225"/>
    </row>
    <row r="16" spans="1:15" ht="23.25" customHeight="1" x14ac:dyDescent="0.2">
      <c r="A16" s="138" t="s">
        <v>25</v>
      </c>
      <c r="B16" s="55" t="s">
        <v>25</v>
      </c>
      <c r="C16" s="56"/>
      <c r="D16" s="57"/>
      <c r="E16" s="213"/>
      <c r="F16" s="214"/>
      <c r="G16" s="213"/>
      <c r="H16" s="214"/>
      <c r="I16" s="213">
        <f>SUMIF(F51:F51,A16,I51:I51)+SUMIF(F51:F51,"PSU",I51:I51)</f>
        <v>0</v>
      </c>
      <c r="J16" s="215"/>
    </row>
    <row r="17" spans="1:10" ht="23.25" customHeight="1" x14ac:dyDescent="0.2">
      <c r="A17" s="138" t="s">
        <v>26</v>
      </c>
      <c r="B17" s="55" t="s">
        <v>26</v>
      </c>
      <c r="C17" s="56"/>
      <c r="D17" s="57"/>
      <c r="E17" s="213"/>
      <c r="F17" s="214"/>
      <c r="G17" s="213"/>
      <c r="H17" s="214"/>
      <c r="I17" s="213">
        <f>SUMIF(F51:F51,A17,I51:I51)</f>
        <v>0</v>
      </c>
      <c r="J17" s="215"/>
    </row>
    <row r="18" spans="1:10" ht="23.25" customHeight="1" x14ac:dyDescent="0.2">
      <c r="A18" s="138" t="s">
        <v>27</v>
      </c>
      <c r="B18" s="55" t="s">
        <v>27</v>
      </c>
      <c r="C18" s="56"/>
      <c r="D18" s="57"/>
      <c r="E18" s="213"/>
      <c r="F18" s="214"/>
      <c r="G18" s="213"/>
      <c r="H18" s="214"/>
      <c r="I18" s="213">
        <f>SUMIF(F51:F51,A18,I51:I51)</f>
        <v>0</v>
      </c>
      <c r="J18" s="215"/>
    </row>
    <row r="19" spans="1:10" ht="23.25" customHeight="1" x14ac:dyDescent="0.2">
      <c r="A19" s="138" t="s">
        <v>54</v>
      </c>
      <c r="B19" s="55" t="s">
        <v>28</v>
      </c>
      <c r="C19" s="56"/>
      <c r="D19" s="57"/>
      <c r="E19" s="213"/>
      <c r="F19" s="214"/>
      <c r="G19" s="213"/>
      <c r="H19" s="214"/>
      <c r="I19" s="213">
        <f>SUMIF(F51:F51,A19,I51:I51)</f>
        <v>0</v>
      </c>
      <c r="J19" s="215"/>
    </row>
    <row r="20" spans="1:10" ht="23.25" customHeight="1" x14ac:dyDescent="0.2">
      <c r="A20" s="138" t="s">
        <v>55</v>
      </c>
      <c r="B20" s="55" t="s">
        <v>29</v>
      </c>
      <c r="C20" s="56"/>
      <c r="D20" s="57"/>
      <c r="E20" s="213"/>
      <c r="F20" s="214"/>
      <c r="G20" s="213"/>
      <c r="H20" s="214"/>
      <c r="I20" s="213">
        <f>SUMIF(F51:F51,A20,I51:I51)</f>
        <v>0</v>
      </c>
      <c r="J20" s="215"/>
    </row>
    <row r="21" spans="1:10" ht="23.25" customHeight="1" x14ac:dyDescent="0.2">
      <c r="A21" s="3"/>
      <c r="B21" s="72" t="s">
        <v>30</v>
      </c>
      <c r="C21" s="73"/>
      <c r="D21" s="74"/>
      <c r="E21" s="226"/>
      <c r="F21" s="227"/>
      <c r="G21" s="226"/>
      <c r="H21" s="227"/>
      <c r="I21" s="226">
        <f>SUM(I16:J20)</f>
        <v>0</v>
      </c>
      <c r="J21" s="238"/>
    </row>
    <row r="22" spans="1:10" ht="33" customHeight="1" x14ac:dyDescent="0.2">
      <c r="A22" s="3"/>
      <c r="B22" s="63" t="s">
        <v>34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236">
        <f>ZakladDPHSniVypocet</f>
        <v>0</v>
      </c>
      <c r="H23" s="237"/>
      <c r="I23" s="237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234">
        <f>IF(A24&gt;50, ROUNDUP(A23, 0), ROUNDDOWN(A23, 0))</f>
        <v>0</v>
      </c>
      <c r="H24" s="235"/>
      <c r="I24" s="235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236">
        <f>ZakladDPHZaklVypocet</f>
        <v>0</v>
      </c>
      <c r="H25" s="237"/>
      <c r="I25" s="237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10">
        <f>IF(A26&gt;50, ROUNDUP(A25, 0), ROUNDDOWN(A25, 0))</f>
        <v>0</v>
      </c>
      <c r="H26" s="211"/>
      <c r="I26" s="211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12">
        <f>CenaCelkem-(ZakladDPHSni+DPHSni+ZakladDPHZakl+DPHZakl)</f>
        <v>0</v>
      </c>
      <c r="H27" s="212"/>
      <c r="I27" s="212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24</v>
      </c>
      <c r="C28" s="116"/>
      <c r="D28" s="116"/>
      <c r="E28" s="117"/>
      <c r="F28" s="118"/>
      <c r="G28" s="240">
        <f>ZakladDPHSniVypocet+ZakladDPHZaklVypocet</f>
        <v>0</v>
      </c>
      <c r="H28" s="240"/>
      <c r="I28" s="240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36</v>
      </c>
      <c r="C29" s="120"/>
      <c r="D29" s="120"/>
      <c r="E29" s="120"/>
      <c r="F29" s="120"/>
      <c r="G29" s="239">
        <f>IF(A29&gt;50, ROUNDUP(A27, 0), ROUNDDOWN(A27, 0))</f>
        <v>0</v>
      </c>
      <c r="H29" s="239"/>
      <c r="I29" s="239"/>
      <c r="J29" s="121" t="s">
        <v>49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43852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41"/>
      <c r="E34" s="242"/>
      <c r="F34" s="29"/>
      <c r="G34" s="241"/>
      <c r="H34" s="242"/>
      <c r="I34" s="242"/>
      <c r="J34" s="36"/>
    </row>
    <row r="35" spans="1:10" ht="12.75" customHeight="1" x14ac:dyDescent="0.2">
      <c r="A35" s="3"/>
      <c r="B35" s="3"/>
      <c r="C35" s="4"/>
      <c r="D35" s="233" t="s">
        <v>2</v>
      </c>
      <c r="E35" s="233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38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42</v>
      </c>
      <c r="C39" s="203"/>
      <c r="D39" s="204"/>
      <c r="E39" s="204"/>
      <c r="F39" s="102">
        <f>'03 2018002 Pol'!AD11+'04 2018002 Pol'!AD11</f>
        <v>0</v>
      </c>
      <c r="G39" s="103">
        <f>'03 2018002 Pol'!AE11+'04 2018002 Pol'!AE11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 t="s">
        <v>43</v>
      </c>
      <c r="C40" s="205" t="s">
        <v>44</v>
      </c>
      <c r="D40" s="205"/>
      <c r="E40" s="206"/>
      <c r="F40" s="107">
        <f>'03 2018002 Pol'!AD11</f>
        <v>0</v>
      </c>
      <c r="G40" s="108">
        <f>'03 2018002 Pol'!AE11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40</v>
      </c>
      <c r="C41" s="203" t="s">
        <v>45</v>
      </c>
      <c r="D41" s="204"/>
      <c r="E41" s="204"/>
      <c r="F41" s="111"/>
      <c r="G41" s="104"/>
      <c r="H41" s="104"/>
      <c r="I41" s="104"/>
      <c r="J41" s="105"/>
    </row>
    <row r="42" spans="1:10" ht="38.25" customHeight="1" x14ac:dyDescent="0.2">
      <c r="A42" s="91">
        <v>2</v>
      </c>
      <c r="B42" s="106" t="s">
        <v>46</v>
      </c>
      <c r="C42" s="205" t="s">
        <v>47</v>
      </c>
      <c r="D42" s="205"/>
      <c r="E42" s="206"/>
      <c r="F42" s="107">
        <f>'04 2018002 Pol'!AD11</f>
        <v>0</v>
      </c>
      <c r="G42" s="108">
        <f>'04 2018002 Pol'!AE11</f>
        <v>0</v>
      </c>
      <c r="H42" s="108">
        <f>(F42*SazbaDPH1/100)+(G42*SazbaDPH2/100)</f>
        <v>0</v>
      </c>
      <c r="I42" s="108">
        <f>F42+G42+H42</f>
        <v>0</v>
      </c>
      <c r="J42" s="109" t="str">
        <f>IF(CenaCelkemVypocet=0,"",I42/CenaCelkemVypocet*100)</f>
        <v/>
      </c>
    </row>
    <row r="43" spans="1:10" ht="25.5" customHeight="1" x14ac:dyDescent="0.2">
      <c r="A43" s="91">
        <v>3</v>
      </c>
      <c r="B43" s="110" t="s">
        <v>40</v>
      </c>
      <c r="C43" s="203" t="s">
        <v>45</v>
      </c>
      <c r="D43" s="204"/>
      <c r="E43" s="204"/>
      <c r="F43" s="111"/>
      <c r="G43" s="104"/>
      <c r="H43" s="104"/>
      <c r="I43" s="104"/>
      <c r="J43" s="105"/>
    </row>
    <row r="44" spans="1:10" ht="25.5" customHeight="1" x14ac:dyDescent="0.2">
      <c r="A44" s="91"/>
      <c r="B44" s="198" t="s">
        <v>48</v>
      </c>
      <c r="C44" s="199"/>
      <c r="D44" s="199"/>
      <c r="E44" s="200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8" spans="1:10" ht="15.75" x14ac:dyDescent="0.25">
      <c r="B48" s="122" t="s">
        <v>50</v>
      </c>
    </row>
    <row r="50" spans="1:10" ht="25.5" customHeight="1" x14ac:dyDescent="0.2">
      <c r="A50" s="123"/>
      <c r="B50" s="126" t="s">
        <v>17</v>
      </c>
      <c r="C50" s="126" t="s">
        <v>5</v>
      </c>
      <c r="D50" s="127"/>
      <c r="E50" s="127"/>
      <c r="F50" s="128" t="s">
        <v>51</v>
      </c>
      <c r="G50" s="128"/>
      <c r="H50" s="128"/>
      <c r="I50" s="128" t="s">
        <v>30</v>
      </c>
      <c r="J50" s="128" t="s">
        <v>0</v>
      </c>
    </row>
    <row r="51" spans="1:10" ht="25.5" customHeight="1" x14ac:dyDescent="0.2">
      <c r="A51" s="124"/>
      <c r="B51" s="129" t="s">
        <v>52</v>
      </c>
      <c r="C51" s="201" t="s">
        <v>53</v>
      </c>
      <c r="D51" s="202"/>
      <c r="E51" s="202"/>
      <c r="F51" s="134" t="s">
        <v>26</v>
      </c>
      <c r="G51" s="135"/>
      <c r="H51" s="135"/>
      <c r="I51" s="135">
        <f>'03 2018002 Pol'!G8+'04 2018002 Pol'!G8</f>
        <v>0</v>
      </c>
      <c r="J51" s="132" t="str">
        <f>IF(I52=0,"",I51/I52*100)</f>
        <v/>
      </c>
    </row>
    <row r="52" spans="1:10" ht="25.5" customHeight="1" x14ac:dyDescent="0.2">
      <c r="A52" s="125"/>
      <c r="B52" s="130" t="s">
        <v>1</v>
      </c>
      <c r="C52" s="130"/>
      <c r="D52" s="131"/>
      <c r="E52" s="131"/>
      <c r="F52" s="136"/>
      <c r="G52" s="137"/>
      <c r="H52" s="137"/>
      <c r="I52" s="137">
        <f>I51</f>
        <v>0</v>
      </c>
      <c r="J52" s="133" t="str">
        <f>J51</f>
        <v/>
      </c>
    </row>
    <row r="53" spans="1:10" x14ac:dyDescent="0.2">
      <c r="F53" s="89"/>
      <c r="G53" s="88"/>
      <c r="H53" s="89"/>
      <c r="I53" s="88"/>
      <c r="J53" s="90"/>
    </row>
    <row r="54" spans="1:10" x14ac:dyDescent="0.2">
      <c r="F54" s="89"/>
      <c r="G54" s="88"/>
      <c r="H54" s="89"/>
      <c r="I54" s="88"/>
      <c r="J54" s="90"/>
    </row>
    <row r="55" spans="1:10" x14ac:dyDescent="0.2">
      <c r="F55" s="89"/>
      <c r="G55" s="88"/>
      <c r="H55" s="89"/>
      <c r="I55" s="88"/>
      <c r="J55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B44:E44"/>
    <mergeCell ref="C51:E51"/>
    <mergeCell ref="C39:E39"/>
    <mergeCell ref="C40:E40"/>
    <mergeCell ref="C41:E41"/>
    <mergeCell ref="C42:E42"/>
    <mergeCell ref="C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6" t="s">
        <v>7</v>
      </c>
      <c r="B2" s="75"/>
      <c r="C2" s="245"/>
      <c r="D2" s="245"/>
      <c r="E2" s="245"/>
      <c r="F2" s="245"/>
      <c r="G2" s="246"/>
    </row>
    <row r="3" spans="1:7" ht="24.95" customHeight="1" x14ac:dyDescent="0.2">
      <c r="A3" s="76" t="s">
        <v>8</v>
      </c>
      <c r="B3" s="75"/>
      <c r="C3" s="245"/>
      <c r="D3" s="245"/>
      <c r="E3" s="245"/>
      <c r="F3" s="245"/>
      <c r="G3" s="246"/>
    </row>
    <row r="4" spans="1:7" ht="24.95" customHeight="1" x14ac:dyDescent="0.2">
      <c r="A4" s="76" t="s">
        <v>9</v>
      </c>
      <c r="B4" s="75"/>
      <c r="C4" s="245"/>
      <c r="D4" s="245"/>
      <c r="E4" s="245"/>
      <c r="F4" s="245"/>
      <c r="G4" s="246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9" t="s">
        <v>194</v>
      </c>
      <c r="B1" s="259"/>
      <c r="C1" s="259"/>
      <c r="D1" s="259"/>
      <c r="E1" s="259"/>
      <c r="F1" s="259"/>
      <c r="G1" s="259"/>
      <c r="AF1" t="s">
        <v>56</v>
      </c>
    </row>
    <row r="2" spans="1:59" ht="24.95" customHeight="1" x14ac:dyDescent="0.2">
      <c r="A2" s="140" t="s">
        <v>7</v>
      </c>
      <c r="B2" s="75" t="s">
        <v>40</v>
      </c>
      <c r="C2" s="260" t="s">
        <v>41</v>
      </c>
      <c r="D2" s="261"/>
      <c r="E2" s="261"/>
      <c r="F2" s="261"/>
      <c r="G2" s="262"/>
      <c r="AF2" t="s">
        <v>57</v>
      </c>
    </row>
    <row r="3" spans="1:59" ht="24.95" customHeight="1" x14ac:dyDescent="0.2">
      <c r="A3" s="140" t="s">
        <v>8</v>
      </c>
      <c r="B3" s="75" t="s">
        <v>43</v>
      </c>
      <c r="C3" s="260" t="s">
        <v>44</v>
      </c>
      <c r="D3" s="261"/>
      <c r="E3" s="261"/>
      <c r="F3" s="261"/>
      <c r="G3" s="262"/>
      <c r="AB3" s="87" t="s">
        <v>57</v>
      </c>
      <c r="AF3" t="s">
        <v>58</v>
      </c>
    </row>
    <row r="4" spans="1:59" ht="24.95" customHeight="1" x14ac:dyDescent="0.2">
      <c r="A4" s="141" t="s">
        <v>9</v>
      </c>
      <c r="B4" s="142" t="s">
        <v>40</v>
      </c>
      <c r="C4" s="263" t="s">
        <v>45</v>
      </c>
      <c r="D4" s="264"/>
      <c r="E4" s="264"/>
      <c r="F4" s="264"/>
      <c r="G4" s="265"/>
      <c r="AF4" t="s">
        <v>59</v>
      </c>
    </row>
    <row r="5" spans="1:59" x14ac:dyDescent="0.2">
      <c r="D5" s="139"/>
    </row>
    <row r="6" spans="1:59" ht="38.25" x14ac:dyDescent="0.2">
      <c r="A6" s="144" t="s">
        <v>60</v>
      </c>
      <c r="B6" s="146" t="s">
        <v>61</v>
      </c>
      <c r="C6" s="146" t="s">
        <v>62</v>
      </c>
      <c r="D6" s="145" t="s">
        <v>63</v>
      </c>
      <c r="E6" s="144" t="s">
        <v>64</v>
      </c>
      <c r="F6" s="143" t="s">
        <v>65</v>
      </c>
      <c r="G6" s="144" t="s">
        <v>30</v>
      </c>
      <c r="H6" s="147" t="s">
        <v>31</v>
      </c>
      <c r="I6" s="147" t="s">
        <v>66</v>
      </c>
      <c r="J6" s="147" t="s">
        <v>32</v>
      </c>
      <c r="K6" s="147" t="s">
        <v>67</v>
      </c>
      <c r="L6" s="147" t="s">
        <v>68</v>
      </c>
      <c r="M6" s="147" t="s">
        <v>69</v>
      </c>
      <c r="N6" s="147" t="s">
        <v>70</v>
      </c>
      <c r="O6" s="147" t="s">
        <v>71</v>
      </c>
      <c r="P6" s="147" t="s">
        <v>72</v>
      </c>
      <c r="Q6" s="147" t="s">
        <v>73</v>
      </c>
      <c r="R6" s="147" t="s">
        <v>74</v>
      </c>
      <c r="S6" s="147" t="s">
        <v>75</v>
      </c>
      <c r="T6" s="147" t="s">
        <v>76</v>
      </c>
      <c r="U6" s="147" t="s">
        <v>77</v>
      </c>
      <c r="V6" s="147" t="s">
        <v>78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59" x14ac:dyDescent="0.2">
      <c r="A8" s="157" t="s">
        <v>79</v>
      </c>
      <c r="B8" s="158" t="s">
        <v>52</v>
      </c>
      <c r="C8" s="171" t="s">
        <v>53</v>
      </c>
      <c r="D8" s="159"/>
      <c r="E8" s="160"/>
      <c r="F8" s="161"/>
      <c r="G8" s="161">
        <f>SUMIF(AF9:AF9,"&lt;&gt;NOR",G9:G9)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2"/>
      <c r="T8" s="156"/>
      <c r="U8" s="156">
        <f>SUM(U9:U9)</f>
        <v>0</v>
      </c>
      <c r="V8" s="156"/>
      <c r="AF8" t="s">
        <v>80</v>
      </c>
    </row>
    <row r="9" spans="1:59" outlineLevel="1" x14ac:dyDescent="0.2">
      <c r="A9" s="163">
        <v>1</v>
      </c>
      <c r="B9" s="164" t="s">
        <v>81</v>
      </c>
      <c r="C9" s="172" t="s">
        <v>82</v>
      </c>
      <c r="D9" s="165" t="s">
        <v>83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9" t="s">
        <v>84</v>
      </c>
      <c r="T9" s="155">
        <v>0</v>
      </c>
      <c r="U9" s="155">
        <f>ROUND(E9*T9,2)</f>
        <v>0</v>
      </c>
      <c r="V9" s="155"/>
      <c r="W9" s="148"/>
      <c r="X9" s="148"/>
      <c r="Y9" s="148"/>
      <c r="Z9" s="148"/>
      <c r="AA9" s="148"/>
      <c r="AB9" s="148"/>
      <c r="AC9" s="148"/>
      <c r="AD9" s="148"/>
      <c r="AE9" s="148"/>
      <c r="AF9" s="148" t="s">
        <v>85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x14ac:dyDescent="0.2">
      <c r="A10" s="5"/>
      <c r="B10" s="6"/>
      <c r="C10" s="173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D10">
        <v>15</v>
      </c>
      <c r="AE10">
        <v>21</v>
      </c>
    </row>
    <row r="11" spans="1:59" x14ac:dyDescent="0.2">
      <c r="A11" s="151"/>
      <c r="B11" s="152" t="s">
        <v>30</v>
      </c>
      <c r="C11" s="174"/>
      <c r="D11" s="153"/>
      <c r="E11" s="154"/>
      <c r="F11" s="154"/>
      <c r="G11" s="170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AD11">
        <f>SUMIF(L7:L9,AD10,G7:G9)</f>
        <v>0</v>
      </c>
      <c r="AE11">
        <f>SUMIF(L7:L9,AE10,G7:G9)</f>
        <v>0</v>
      </c>
      <c r="AF11" t="s">
        <v>86</v>
      </c>
    </row>
    <row r="12" spans="1:59" x14ac:dyDescent="0.2">
      <c r="A12" s="5"/>
      <c r="B12" s="6"/>
      <c r="C12" s="173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59" x14ac:dyDescent="0.2">
      <c r="A13" s="5"/>
      <c r="B13" s="6"/>
      <c r="C13" s="173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59" x14ac:dyDescent="0.2">
      <c r="A14" s="266" t="s">
        <v>87</v>
      </c>
      <c r="B14" s="266"/>
      <c r="C14" s="267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59" x14ac:dyDescent="0.2">
      <c r="A15" s="247"/>
      <c r="B15" s="248"/>
      <c r="C15" s="249"/>
      <c r="D15" s="248"/>
      <c r="E15" s="248"/>
      <c r="F15" s="248"/>
      <c r="G15" s="25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AF15" t="s">
        <v>88</v>
      </c>
    </row>
    <row r="16" spans="1:59" x14ac:dyDescent="0.2">
      <c r="A16" s="251"/>
      <c r="B16" s="252"/>
      <c r="C16" s="253"/>
      <c r="D16" s="252"/>
      <c r="E16" s="252"/>
      <c r="F16" s="252"/>
      <c r="G16" s="25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32" x14ac:dyDescent="0.2">
      <c r="A17" s="251"/>
      <c r="B17" s="252"/>
      <c r="C17" s="253"/>
      <c r="D17" s="252"/>
      <c r="E17" s="252"/>
      <c r="F17" s="252"/>
      <c r="G17" s="25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32" x14ac:dyDescent="0.2">
      <c r="A18" s="251"/>
      <c r="B18" s="252"/>
      <c r="C18" s="253"/>
      <c r="D18" s="252"/>
      <c r="E18" s="252"/>
      <c r="F18" s="252"/>
      <c r="G18" s="25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32" x14ac:dyDescent="0.2">
      <c r="A19" s="255"/>
      <c r="B19" s="256"/>
      <c r="C19" s="257"/>
      <c r="D19" s="256"/>
      <c r="E19" s="256"/>
      <c r="F19" s="256"/>
      <c r="G19" s="25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32" x14ac:dyDescent="0.2">
      <c r="A20" s="5"/>
      <c r="B20" s="6"/>
      <c r="C20" s="173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32" x14ac:dyDescent="0.2">
      <c r="C21" s="175"/>
      <c r="D21" s="139"/>
      <c r="AF21" t="s">
        <v>89</v>
      </c>
    </row>
    <row r="22" spans="1:32" x14ac:dyDescent="0.2">
      <c r="D22" s="139"/>
    </row>
    <row r="23" spans="1:32" x14ac:dyDescent="0.2">
      <c r="D23" s="139"/>
    </row>
    <row r="24" spans="1:32" x14ac:dyDescent="0.2">
      <c r="D24" s="139"/>
    </row>
    <row r="25" spans="1:32" x14ac:dyDescent="0.2">
      <c r="D25" s="139"/>
    </row>
    <row r="26" spans="1:32" x14ac:dyDescent="0.2">
      <c r="D26" s="139"/>
    </row>
    <row r="27" spans="1:32" x14ac:dyDescent="0.2">
      <c r="D27" s="139"/>
    </row>
    <row r="28" spans="1:32" x14ac:dyDescent="0.2">
      <c r="D28" s="139"/>
    </row>
    <row r="29" spans="1:32" x14ac:dyDescent="0.2">
      <c r="D29" s="139"/>
    </row>
    <row r="30" spans="1:32" x14ac:dyDescent="0.2">
      <c r="D30" s="139"/>
    </row>
    <row r="31" spans="1:32" x14ac:dyDescent="0.2">
      <c r="D31" s="139"/>
    </row>
    <row r="32" spans="1:32" x14ac:dyDescent="0.2">
      <c r="D32" s="139"/>
    </row>
    <row r="33" spans="4:4" x14ac:dyDescent="0.2">
      <c r="D33" s="139"/>
    </row>
    <row r="34" spans="4:4" x14ac:dyDescent="0.2">
      <c r="D34" s="139"/>
    </row>
    <row r="35" spans="4:4" x14ac:dyDescent="0.2">
      <c r="D35" s="139"/>
    </row>
    <row r="36" spans="4:4" x14ac:dyDescent="0.2">
      <c r="D36" s="139"/>
    </row>
    <row r="37" spans="4:4" x14ac:dyDescent="0.2">
      <c r="D37" s="139"/>
    </row>
    <row r="38" spans="4:4" x14ac:dyDescent="0.2">
      <c r="D38" s="139"/>
    </row>
    <row r="39" spans="4:4" x14ac:dyDescent="0.2">
      <c r="D39" s="139"/>
    </row>
    <row r="40" spans="4:4" x14ac:dyDescent="0.2">
      <c r="D40" s="139"/>
    </row>
    <row r="41" spans="4:4" x14ac:dyDescent="0.2">
      <c r="D41" s="139"/>
    </row>
    <row r="42" spans="4:4" x14ac:dyDescent="0.2">
      <c r="D42" s="139"/>
    </row>
    <row r="43" spans="4:4" x14ac:dyDescent="0.2">
      <c r="D43" s="139"/>
    </row>
    <row r="44" spans="4:4" x14ac:dyDescent="0.2">
      <c r="D44" s="139"/>
    </row>
    <row r="45" spans="4:4" x14ac:dyDescent="0.2">
      <c r="D45" s="139"/>
    </row>
    <row r="46" spans="4:4" x14ac:dyDescent="0.2">
      <c r="D46" s="139"/>
    </row>
    <row r="47" spans="4:4" x14ac:dyDescent="0.2">
      <c r="D47" s="139"/>
    </row>
    <row r="48" spans="4:4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9" t="s">
        <v>194</v>
      </c>
      <c r="B1" s="259"/>
      <c r="C1" s="259"/>
      <c r="D1" s="259"/>
      <c r="E1" s="259"/>
      <c r="F1" s="259"/>
      <c r="G1" s="259"/>
      <c r="AF1" t="s">
        <v>56</v>
      </c>
    </row>
    <row r="2" spans="1:59" ht="24.95" customHeight="1" x14ac:dyDescent="0.2">
      <c r="A2" s="140" t="s">
        <v>7</v>
      </c>
      <c r="B2" s="75" t="s">
        <v>40</v>
      </c>
      <c r="C2" s="260" t="s">
        <v>41</v>
      </c>
      <c r="D2" s="261"/>
      <c r="E2" s="261"/>
      <c r="F2" s="261"/>
      <c r="G2" s="262"/>
      <c r="AF2" t="s">
        <v>57</v>
      </c>
    </row>
    <row r="3" spans="1:59" ht="24.95" customHeight="1" x14ac:dyDescent="0.2">
      <c r="A3" s="140" t="s">
        <v>8</v>
      </c>
      <c r="B3" s="75" t="s">
        <v>46</v>
      </c>
      <c r="C3" s="260" t="s">
        <v>47</v>
      </c>
      <c r="D3" s="261"/>
      <c r="E3" s="261"/>
      <c r="F3" s="261"/>
      <c r="G3" s="262"/>
      <c r="AB3" s="87" t="s">
        <v>57</v>
      </c>
      <c r="AF3" t="s">
        <v>58</v>
      </c>
    </row>
    <row r="4" spans="1:59" ht="24.95" customHeight="1" x14ac:dyDescent="0.2">
      <c r="A4" s="141" t="s">
        <v>9</v>
      </c>
      <c r="B4" s="142" t="s">
        <v>40</v>
      </c>
      <c r="C4" s="263" t="s">
        <v>45</v>
      </c>
      <c r="D4" s="264"/>
      <c r="E4" s="264"/>
      <c r="F4" s="264"/>
      <c r="G4" s="265"/>
      <c r="AF4" t="s">
        <v>59</v>
      </c>
    </row>
    <row r="5" spans="1:59" x14ac:dyDescent="0.2">
      <c r="D5" s="139"/>
    </row>
    <row r="6" spans="1:59" ht="38.25" x14ac:dyDescent="0.2">
      <c r="A6" s="144" t="s">
        <v>60</v>
      </c>
      <c r="B6" s="146" t="s">
        <v>61</v>
      </c>
      <c r="C6" s="146" t="s">
        <v>62</v>
      </c>
      <c r="D6" s="145" t="s">
        <v>63</v>
      </c>
      <c r="E6" s="144" t="s">
        <v>64</v>
      </c>
      <c r="F6" s="143" t="s">
        <v>65</v>
      </c>
      <c r="G6" s="144" t="s">
        <v>30</v>
      </c>
      <c r="H6" s="147" t="s">
        <v>31</v>
      </c>
      <c r="I6" s="147" t="s">
        <v>66</v>
      </c>
      <c r="J6" s="147" t="s">
        <v>32</v>
      </c>
      <c r="K6" s="147" t="s">
        <v>67</v>
      </c>
      <c r="L6" s="147" t="s">
        <v>68</v>
      </c>
      <c r="M6" s="147" t="s">
        <v>69</v>
      </c>
      <c r="N6" s="147" t="s">
        <v>70</v>
      </c>
      <c r="O6" s="147" t="s">
        <v>71</v>
      </c>
      <c r="P6" s="147" t="s">
        <v>72</v>
      </c>
      <c r="Q6" s="147" t="s">
        <v>73</v>
      </c>
      <c r="R6" s="147" t="s">
        <v>74</v>
      </c>
      <c r="S6" s="147" t="s">
        <v>75</v>
      </c>
      <c r="T6" s="147" t="s">
        <v>76</v>
      </c>
      <c r="U6" s="147" t="s">
        <v>77</v>
      </c>
      <c r="V6" s="147" t="s">
        <v>78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59" x14ac:dyDescent="0.2">
      <c r="A8" s="157" t="s">
        <v>79</v>
      </c>
      <c r="B8" s="158" t="s">
        <v>52</v>
      </c>
      <c r="C8" s="171" t="s">
        <v>53</v>
      </c>
      <c r="D8" s="159"/>
      <c r="E8" s="160"/>
      <c r="F8" s="161"/>
      <c r="G8" s="161">
        <f>SUMIF(AF9:AF9,"&lt;&gt;NOR",G9:G9)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2"/>
      <c r="T8" s="156"/>
      <c r="U8" s="156">
        <f>SUM(U9:U9)</f>
        <v>0</v>
      </c>
      <c r="V8" s="156"/>
      <c r="AF8" t="s">
        <v>80</v>
      </c>
    </row>
    <row r="9" spans="1:59" outlineLevel="1" x14ac:dyDescent="0.2">
      <c r="A9" s="163">
        <v>1</v>
      </c>
      <c r="B9" s="164" t="s">
        <v>81</v>
      </c>
      <c r="C9" s="172" t="s">
        <v>82</v>
      </c>
      <c r="D9" s="165" t="s">
        <v>83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9" t="s">
        <v>84</v>
      </c>
      <c r="T9" s="155">
        <v>0</v>
      </c>
      <c r="U9" s="155">
        <f>ROUND(E9*T9,2)</f>
        <v>0</v>
      </c>
      <c r="V9" s="155"/>
      <c r="W9" s="148"/>
      <c r="X9" s="148"/>
      <c r="Y9" s="148"/>
      <c r="Z9" s="148"/>
      <c r="AA9" s="148"/>
      <c r="AB9" s="148"/>
      <c r="AC9" s="148"/>
      <c r="AD9" s="148"/>
      <c r="AE9" s="148"/>
      <c r="AF9" s="148" t="s">
        <v>85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x14ac:dyDescent="0.2">
      <c r="A10" s="5"/>
      <c r="B10" s="6"/>
      <c r="C10" s="173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D10">
        <v>15</v>
      </c>
      <c r="AE10">
        <v>21</v>
      </c>
    </row>
    <row r="11" spans="1:59" x14ac:dyDescent="0.2">
      <c r="A11" s="151"/>
      <c r="B11" s="152" t="s">
        <v>30</v>
      </c>
      <c r="C11" s="174"/>
      <c r="D11" s="153"/>
      <c r="E11" s="154"/>
      <c r="F11" s="154"/>
      <c r="G11" s="170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AD11">
        <f>SUMIF(L7:L9,AD10,G7:G9)</f>
        <v>0</v>
      </c>
      <c r="AE11">
        <f>SUMIF(L7:L9,AE10,G7:G9)</f>
        <v>0</v>
      </c>
      <c r="AF11" t="s">
        <v>86</v>
      </c>
    </row>
    <row r="12" spans="1:59" x14ac:dyDescent="0.2">
      <c r="A12" s="5"/>
      <c r="B12" s="6"/>
      <c r="C12" s="173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59" x14ac:dyDescent="0.2">
      <c r="A13" s="5"/>
      <c r="B13" s="6"/>
      <c r="C13" s="173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59" x14ac:dyDescent="0.2">
      <c r="A14" s="266" t="s">
        <v>87</v>
      </c>
      <c r="B14" s="266"/>
      <c r="C14" s="267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59" x14ac:dyDescent="0.2">
      <c r="A15" s="247"/>
      <c r="B15" s="248"/>
      <c r="C15" s="249"/>
      <c r="D15" s="248"/>
      <c r="E15" s="248"/>
      <c r="F15" s="248"/>
      <c r="G15" s="25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AF15" t="s">
        <v>88</v>
      </c>
    </row>
    <row r="16" spans="1:59" x14ac:dyDescent="0.2">
      <c r="A16" s="251"/>
      <c r="B16" s="252"/>
      <c r="C16" s="253"/>
      <c r="D16" s="252"/>
      <c r="E16" s="252"/>
      <c r="F16" s="252"/>
      <c r="G16" s="25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32" x14ac:dyDescent="0.2">
      <c r="A17" s="251"/>
      <c r="B17" s="252"/>
      <c r="C17" s="253"/>
      <c r="D17" s="252"/>
      <c r="E17" s="252"/>
      <c r="F17" s="252"/>
      <c r="G17" s="25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32" x14ac:dyDescent="0.2">
      <c r="A18" s="251"/>
      <c r="B18" s="252"/>
      <c r="C18" s="253"/>
      <c r="D18" s="252"/>
      <c r="E18" s="252"/>
      <c r="F18" s="252"/>
      <c r="G18" s="25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32" x14ac:dyDescent="0.2">
      <c r="A19" s="255"/>
      <c r="B19" s="256"/>
      <c r="C19" s="257"/>
      <c r="D19" s="256"/>
      <c r="E19" s="256"/>
      <c r="F19" s="256"/>
      <c r="G19" s="25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32" x14ac:dyDescent="0.2">
      <c r="A20" s="5"/>
      <c r="B20" s="6"/>
      <c r="C20" s="173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32" x14ac:dyDescent="0.2">
      <c r="C21" s="175"/>
      <c r="D21" s="139"/>
      <c r="AF21" t="s">
        <v>89</v>
      </c>
    </row>
    <row r="22" spans="1:32" x14ac:dyDescent="0.2">
      <c r="D22" s="139"/>
    </row>
    <row r="23" spans="1:32" x14ac:dyDescent="0.2">
      <c r="D23" s="139"/>
    </row>
    <row r="24" spans="1:32" x14ac:dyDescent="0.2">
      <c r="D24" s="139"/>
    </row>
    <row r="25" spans="1:32" x14ac:dyDescent="0.2">
      <c r="D25" s="139"/>
    </row>
    <row r="26" spans="1:32" x14ac:dyDescent="0.2">
      <c r="D26" s="139"/>
    </row>
    <row r="27" spans="1:32" x14ac:dyDescent="0.2">
      <c r="D27" s="139"/>
    </row>
    <row r="28" spans="1:32" x14ac:dyDescent="0.2">
      <c r="D28" s="139"/>
    </row>
    <row r="29" spans="1:32" x14ac:dyDescent="0.2">
      <c r="D29" s="139"/>
    </row>
    <row r="30" spans="1:32" x14ac:dyDescent="0.2">
      <c r="D30" s="139"/>
    </row>
    <row r="31" spans="1:32" x14ac:dyDescent="0.2">
      <c r="D31" s="139"/>
    </row>
    <row r="32" spans="1:32" x14ac:dyDescent="0.2">
      <c r="D32" s="139"/>
    </row>
    <row r="33" spans="4:4" x14ac:dyDescent="0.2">
      <c r="D33" s="139"/>
    </row>
    <row r="34" spans="4:4" x14ac:dyDescent="0.2">
      <c r="D34" s="139"/>
    </row>
    <row r="35" spans="4:4" x14ac:dyDescent="0.2">
      <c r="D35" s="139"/>
    </row>
    <row r="36" spans="4:4" x14ac:dyDescent="0.2">
      <c r="D36" s="139"/>
    </row>
    <row r="37" spans="4:4" x14ac:dyDescent="0.2">
      <c r="D37" s="139"/>
    </row>
    <row r="38" spans="4:4" x14ac:dyDescent="0.2">
      <c r="D38" s="139"/>
    </row>
    <row r="39" spans="4:4" x14ac:dyDescent="0.2">
      <c r="D39" s="139"/>
    </row>
    <row r="40" spans="4:4" x14ac:dyDescent="0.2">
      <c r="D40" s="139"/>
    </row>
    <row r="41" spans="4:4" x14ac:dyDescent="0.2">
      <c r="D41" s="139"/>
    </row>
    <row r="42" spans="4:4" x14ac:dyDescent="0.2">
      <c r="D42" s="139"/>
    </row>
    <row r="43" spans="4:4" x14ac:dyDescent="0.2">
      <c r="D43" s="139"/>
    </row>
    <row r="44" spans="4:4" x14ac:dyDescent="0.2">
      <c r="D44" s="139"/>
    </row>
    <row r="45" spans="4:4" x14ac:dyDescent="0.2">
      <c r="D45" s="139"/>
    </row>
    <row r="46" spans="4:4" x14ac:dyDescent="0.2">
      <c r="D46" s="139"/>
    </row>
    <row r="47" spans="4:4" x14ac:dyDescent="0.2">
      <c r="D47" s="139"/>
    </row>
    <row r="48" spans="4:4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B14" sqref="B14"/>
    </sheetView>
  </sheetViews>
  <sheetFormatPr defaultRowHeight="12.75" x14ac:dyDescent="0.2"/>
  <cols>
    <col min="1" max="1" width="11.5703125" customWidth="1"/>
    <col min="2" max="2" width="49" customWidth="1"/>
    <col min="3" max="3" width="13.28515625" customWidth="1"/>
    <col min="4" max="4" width="10.7109375" customWidth="1"/>
    <col min="5" max="5" width="15.7109375" customWidth="1"/>
    <col min="6" max="6" width="16.140625" customWidth="1"/>
  </cols>
  <sheetData>
    <row r="1" spans="1:6" ht="18.75" x14ac:dyDescent="0.3">
      <c r="A1" s="268" t="s">
        <v>90</v>
      </c>
      <c r="B1" s="268"/>
      <c r="C1" s="268"/>
      <c r="D1" s="268"/>
      <c r="E1" s="268"/>
      <c r="F1" s="268"/>
    </row>
    <row r="2" spans="1:6" ht="18.75" x14ac:dyDescent="0.3">
      <c r="A2" s="176"/>
      <c r="B2" s="176"/>
      <c r="C2" s="176"/>
      <c r="D2" s="176"/>
      <c r="E2" s="176"/>
      <c r="F2" s="176"/>
    </row>
    <row r="3" spans="1:6" x14ac:dyDescent="0.2">
      <c r="A3" s="177"/>
      <c r="B3" s="178"/>
      <c r="C3" s="269" t="s">
        <v>91</v>
      </c>
      <c r="D3" s="270" t="s">
        <v>92</v>
      </c>
      <c r="E3" s="271" t="s">
        <v>93</v>
      </c>
      <c r="F3" s="272" t="s">
        <v>24</v>
      </c>
    </row>
    <row r="4" spans="1:6" x14ac:dyDescent="0.2">
      <c r="A4" s="179" t="s">
        <v>94</v>
      </c>
      <c r="B4" s="180" t="s">
        <v>95</v>
      </c>
      <c r="C4" s="269"/>
      <c r="D4" s="270"/>
      <c r="E4" s="271"/>
      <c r="F4" s="272"/>
    </row>
    <row r="5" spans="1:6" x14ac:dyDescent="0.2">
      <c r="A5" s="181"/>
      <c r="B5" s="182"/>
      <c r="C5" s="183"/>
      <c r="D5" s="181"/>
      <c r="E5" s="184"/>
      <c r="F5" s="185"/>
    </row>
    <row r="6" spans="1:6" x14ac:dyDescent="0.2">
      <c r="A6" s="181"/>
      <c r="B6" s="180" t="s">
        <v>96</v>
      </c>
      <c r="C6" s="183"/>
      <c r="D6" s="181"/>
      <c r="E6" s="184"/>
      <c r="F6" s="185"/>
    </row>
    <row r="7" spans="1:6" x14ac:dyDescent="0.2">
      <c r="A7" s="186" t="s">
        <v>97</v>
      </c>
      <c r="B7" s="187" t="s">
        <v>98</v>
      </c>
      <c r="C7" s="188">
        <v>1</v>
      </c>
      <c r="D7" s="186" t="s">
        <v>91</v>
      </c>
      <c r="E7" s="185"/>
      <c r="F7" s="185">
        <f>C7*E7</f>
        <v>0</v>
      </c>
    </row>
    <row r="8" spans="1:6" ht="22.5" x14ac:dyDescent="0.2">
      <c r="A8" s="186" t="s">
        <v>99</v>
      </c>
      <c r="B8" s="187" t="s">
        <v>100</v>
      </c>
      <c r="C8" s="188">
        <v>1</v>
      </c>
      <c r="D8" s="186" t="s">
        <v>91</v>
      </c>
      <c r="E8" s="185"/>
      <c r="F8" s="185">
        <f t="shared" ref="F8:F17" si="0">C8*E8</f>
        <v>0</v>
      </c>
    </row>
    <row r="9" spans="1:6" x14ac:dyDescent="0.2">
      <c r="A9" s="186" t="s">
        <v>101</v>
      </c>
      <c r="B9" s="187" t="s">
        <v>102</v>
      </c>
      <c r="C9" s="188">
        <v>1</v>
      </c>
      <c r="D9" s="186" t="s">
        <v>91</v>
      </c>
      <c r="E9" s="185"/>
      <c r="F9" s="185">
        <f t="shared" si="0"/>
        <v>0</v>
      </c>
    </row>
    <row r="10" spans="1:6" x14ac:dyDescent="0.2">
      <c r="A10" s="186" t="s">
        <v>103</v>
      </c>
      <c r="B10" s="187" t="s">
        <v>104</v>
      </c>
      <c r="C10" s="188">
        <v>1</v>
      </c>
      <c r="D10" s="186" t="s">
        <v>91</v>
      </c>
      <c r="E10" s="185"/>
      <c r="F10" s="185">
        <f t="shared" si="0"/>
        <v>0</v>
      </c>
    </row>
    <row r="11" spans="1:6" x14ac:dyDescent="0.2">
      <c r="A11" s="186" t="s">
        <v>105</v>
      </c>
      <c r="B11" s="187" t="s">
        <v>106</v>
      </c>
      <c r="C11" s="188">
        <v>1</v>
      </c>
      <c r="D11" s="186" t="s">
        <v>91</v>
      </c>
      <c r="E11" s="185"/>
      <c r="F11" s="185">
        <f t="shared" si="0"/>
        <v>0</v>
      </c>
    </row>
    <row r="12" spans="1:6" x14ac:dyDescent="0.2">
      <c r="A12" s="186" t="s">
        <v>107</v>
      </c>
      <c r="B12" s="187" t="s">
        <v>108</v>
      </c>
      <c r="C12" s="188">
        <v>1</v>
      </c>
      <c r="D12" s="186" t="s">
        <v>91</v>
      </c>
      <c r="E12" s="185"/>
      <c r="F12" s="185">
        <f t="shared" si="0"/>
        <v>0</v>
      </c>
    </row>
    <row r="13" spans="1:6" x14ac:dyDescent="0.2">
      <c r="A13" s="186" t="s">
        <v>109</v>
      </c>
      <c r="B13" s="187" t="s">
        <v>110</v>
      </c>
      <c r="C13" s="188">
        <v>1</v>
      </c>
      <c r="D13" s="186" t="s">
        <v>91</v>
      </c>
      <c r="E13" s="185"/>
      <c r="F13" s="185">
        <f t="shared" si="0"/>
        <v>0</v>
      </c>
    </row>
    <row r="14" spans="1:6" x14ac:dyDescent="0.2">
      <c r="A14" s="186" t="s">
        <v>111</v>
      </c>
      <c r="B14" s="187" t="s">
        <v>193</v>
      </c>
      <c r="C14" s="188">
        <v>1</v>
      </c>
      <c r="D14" s="186" t="s">
        <v>91</v>
      </c>
      <c r="E14" s="185"/>
      <c r="F14" s="185">
        <f t="shared" si="0"/>
        <v>0</v>
      </c>
    </row>
    <row r="15" spans="1:6" x14ac:dyDescent="0.2">
      <c r="A15" s="186" t="s">
        <v>112</v>
      </c>
      <c r="B15" s="187" t="s">
        <v>113</v>
      </c>
      <c r="C15" s="188">
        <v>1</v>
      </c>
      <c r="D15" s="186" t="s">
        <v>91</v>
      </c>
      <c r="E15" s="185"/>
      <c r="F15" s="185">
        <f t="shared" si="0"/>
        <v>0</v>
      </c>
    </row>
    <row r="16" spans="1:6" x14ac:dyDescent="0.2">
      <c r="A16" s="186" t="s">
        <v>114</v>
      </c>
      <c r="B16" s="187" t="s">
        <v>115</v>
      </c>
      <c r="C16" s="188">
        <v>1</v>
      </c>
      <c r="D16" s="186" t="s">
        <v>91</v>
      </c>
      <c r="E16" s="185"/>
      <c r="F16" s="185">
        <f t="shared" si="0"/>
        <v>0</v>
      </c>
    </row>
    <row r="17" spans="1:6" x14ac:dyDescent="0.2">
      <c r="A17" s="186" t="s">
        <v>116</v>
      </c>
      <c r="B17" s="187" t="s">
        <v>117</v>
      </c>
      <c r="C17" s="188">
        <v>1</v>
      </c>
      <c r="D17" s="186" t="s">
        <v>91</v>
      </c>
      <c r="E17" s="185"/>
      <c r="F17" s="185">
        <f t="shared" si="0"/>
        <v>0</v>
      </c>
    </row>
    <row r="18" spans="1:6" x14ac:dyDescent="0.2">
      <c r="A18" s="181"/>
      <c r="B18" s="180" t="s">
        <v>118</v>
      </c>
      <c r="C18" s="183"/>
      <c r="D18" s="181"/>
      <c r="E18" s="184"/>
      <c r="F18" s="185"/>
    </row>
    <row r="19" spans="1:6" x14ac:dyDescent="0.2">
      <c r="A19" s="186" t="s">
        <v>119</v>
      </c>
      <c r="B19" s="187" t="s">
        <v>120</v>
      </c>
      <c r="C19" s="188">
        <v>1</v>
      </c>
      <c r="D19" s="186" t="s">
        <v>91</v>
      </c>
      <c r="E19" s="185"/>
      <c r="F19" s="185">
        <f t="shared" ref="F19:F57" si="1">C19*E19</f>
        <v>0</v>
      </c>
    </row>
    <row r="20" spans="1:6" x14ac:dyDescent="0.2">
      <c r="A20" s="186" t="s">
        <v>121</v>
      </c>
      <c r="B20" s="187" t="s">
        <v>122</v>
      </c>
      <c r="C20" s="188">
        <v>2</v>
      </c>
      <c r="D20" s="186" t="s">
        <v>91</v>
      </c>
      <c r="E20" s="185"/>
      <c r="F20" s="185">
        <f t="shared" si="1"/>
        <v>0</v>
      </c>
    </row>
    <row r="21" spans="1:6" x14ac:dyDescent="0.2">
      <c r="A21" s="186" t="s">
        <v>123</v>
      </c>
      <c r="B21" s="187" t="s">
        <v>108</v>
      </c>
      <c r="C21" s="188">
        <v>1</v>
      </c>
      <c r="D21" s="186" t="s">
        <v>91</v>
      </c>
      <c r="E21" s="185"/>
      <c r="F21" s="185">
        <f t="shared" si="1"/>
        <v>0</v>
      </c>
    </row>
    <row r="22" spans="1:6" x14ac:dyDescent="0.2">
      <c r="A22" s="186" t="s">
        <v>124</v>
      </c>
      <c r="B22" s="187" t="s">
        <v>125</v>
      </c>
      <c r="C22" s="188">
        <v>1</v>
      </c>
      <c r="D22" s="186" t="s">
        <v>91</v>
      </c>
      <c r="E22" s="185"/>
      <c r="F22" s="185">
        <f t="shared" si="1"/>
        <v>0</v>
      </c>
    </row>
    <row r="23" spans="1:6" x14ac:dyDescent="0.2">
      <c r="A23" s="186" t="s">
        <v>126</v>
      </c>
      <c r="B23" s="187" t="s">
        <v>127</v>
      </c>
      <c r="C23" s="188">
        <v>1</v>
      </c>
      <c r="D23" s="186" t="s">
        <v>91</v>
      </c>
      <c r="E23" s="185"/>
      <c r="F23" s="185">
        <f t="shared" si="1"/>
        <v>0</v>
      </c>
    </row>
    <row r="24" spans="1:6" x14ac:dyDescent="0.2">
      <c r="A24" s="186" t="s">
        <v>128</v>
      </c>
      <c r="B24" s="187" t="s">
        <v>115</v>
      </c>
      <c r="C24" s="188">
        <v>1</v>
      </c>
      <c r="D24" s="186" t="s">
        <v>91</v>
      </c>
      <c r="E24" s="185"/>
      <c r="F24" s="185">
        <f t="shared" si="1"/>
        <v>0</v>
      </c>
    </row>
    <row r="25" spans="1:6" x14ac:dyDescent="0.2">
      <c r="A25" s="186" t="s">
        <v>129</v>
      </c>
      <c r="B25" s="187" t="s">
        <v>115</v>
      </c>
      <c r="C25" s="188">
        <v>1</v>
      </c>
      <c r="D25" s="186" t="s">
        <v>91</v>
      </c>
      <c r="E25" s="185"/>
      <c r="F25" s="185">
        <f t="shared" si="1"/>
        <v>0</v>
      </c>
    </row>
    <row r="26" spans="1:6" x14ac:dyDescent="0.2">
      <c r="A26" s="186" t="s">
        <v>130</v>
      </c>
      <c r="B26" s="187" t="s">
        <v>131</v>
      </c>
      <c r="C26" s="188">
        <v>1</v>
      </c>
      <c r="D26" s="186" t="s">
        <v>91</v>
      </c>
      <c r="E26" s="185"/>
      <c r="F26" s="185">
        <f t="shared" si="1"/>
        <v>0</v>
      </c>
    </row>
    <row r="27" spans="1:6" x14ac:dyDescent="0.2">
      <c r="A27" s="186" t="s">
        <v>132</v>
      </c>
      <c r="B27" s="187" t="s">
        <v>133</v>
      </c>
      <c r="C27" s="188">
        <v>1</v>
      </c>
      <c r="D27" s="186" t="s">
        <v>91</v>
      </c>
      <c r="E27" s="185"/>
      <c r="F27" s="185">
        <f t="shared" si="1"/>
        <v>0</v>
      </c>
    </row>
    <row r="28" spans="1:6" x14ac:dyDescent="0.2">
      <c r="A28" s="186" t="s">
        <v>134</v>
      </c>
      <c r="B28" s="187" t="s">
        <v>135</v>
      </c>
      <c r="C28" s="188">
        <v>4</v>
      </c>
      <c r="D28" s="186" t="s">
        <v>91</v>
      </c>
      <c r="E28" s="185"/>
      <c r="F28" s="185">
        <f t="shared" si="1"/>
        <v>0</v>
      </c>
    </row>
    <row r="29" spans="1:6" x14ac:dyDescent="0.2">
      <c r="A29" s="186" t="s">
        <v>136</v>
      </c>
      <c r="B29" s="187" t="s">
        <v>137</v>
      </c>
      <c r="C29" s="188">
        <v>4</v>
      </c>
      <c r="D29" s="186" t="s">
        <v>91</v>
      </c>
      <c r="E29" s="185"/>
      <c r="F29" s="185">
        <f t="shared" si="1"/>
        <v>0</v>
      </c>
    </row>
    <row r="30" spans="1:6" x14ac:dyDescent="0.2">
      <c r="A30" s="186" t="s">
        <v>138</v>
      </c>
      <c r="B30" s="187" t="s">
        <v>113</v>
      </c>
      <c r="C30" s="188">
        <v>2</v>
      </c>
      <c r="D30" s="186" t="s">
        <v>91</v>
      </c>
      <c r="E30" s="185"/>
      <c r="F30" s="185">
        <f t="shared" si="1"/>
        <v>0</v>
      </c>
    </row>
    <row r="31" spans="1:6" x14ac:dyDescent="0.2">
      <c r="A31" s="186" t="s">
        <v>139</v>
      </c>
      <c r="B31" s="187" t="s">
        <v>140</v>
      </c>
      <c r="C31" s="188">
        <v>1</v>
      </c>
      <c r="D31" s="186" t="s">
        <v>91</v>
      </c>
      <c r="E31" s="185"/>
      <c r="F31" s="185">
        <f t="shared" si="1"/>
        <v>0</v>
      </c>
    </row>
    <row r="32" spans="1:6" x14ac:dyDescent="0.2">
      <c r="A32" s="186" t="s">
        <v>141</v>
      </c>
      <c r="B32" s="187" t="s">
        <v>142</v>
      </c>
      <c r="C32" s="188">
        <v>2</v>
      </c>
      <c r="D32" s="186" t="s">
        <v>91</v>
      </c>
      <c r="E32" s="185"/>
      <c r="F32" s="185">
        <f t="shared" si="1"/>
        <v>0</v>
      </c>
    </row>
    <row r="33" spans="1:6" x14ac:dyDescent="0.2">
      <c r="A33" s="186" t="s">
        <v>143</v>
      </c>
      <c r="B33" s="187" t="s">
        <v>144</v>
      </c>
      <c r="C33" s="188">
        <v>1</v>
      </c>
      <c r="D33" s="186" t="s">
        <v>91</v>
      </c>
      <c r="E33" s="185"/>
      <c r="F33" s="185">
        <f t="shared" si="1"/>
        <v>0</v>
      </c>
    </row>
    <row r="34" spans="1:6" x14ac:dyDescent="0.2">
      <c r="A34" s="186" t="s">
        <v>145</v>
      </c>
      <c r="B34" s="187" t="s">
        <v>146</v>
      </c>
      <c r="C34" s="188">
        <v>1</v>
      </c>
      <c r="D34" s="186" t="s">
        <v>91</v>
      </c>
      <c r="E34" s="185"/>
      <c r="F34" s="185">
        <f t="shared" si="1"/>
        <v>0</v>
      </c>
    </row>
    <row r="35" spans="1:6" x14ac:dyDescent="0.2">
      <c r="A35" s="186" t="s">
        <v>147</v>
      </c>
      <c r="B35" s="187" t="s">
        <v>108</v>
      </c>
      <c r="C35" s="188">
        <v>1</v>
      </c>
      <c r="D35" s="186" t="s">
        <v>91</v>
      </c>
      <c r="E35" s="185"/>
      <c r="F35" s="185">
        <f t="shared" si="1"/>
        <v>0</v>
      </c>
    </row>
    <row r="36" spans="1:6" x14ac:dyDescent="0.2">
      <c r="A36" s="186" t="s">
        <v>148</v>
      </c>
      <c r="B36" s="187" t="s">
        <v>113</v>
      </c>
      <c r="C36" s="188">
        <v>2</v>
      </c>
      <c r="D36" s="186" t="s">
        <v>91</v>
      </c>
      <c r="E36" s="185"/>
      <c r="F36" s="185">
        <f t="shared" si="1"/>
        <v>0</v>
      </c>
    </row>
    <row r="37" spans="1:6" ht="22.5" x14ac:dyDescent="0.2">
      <c r="A37" s="186" t="s">
        <v>149</v>
      </c>
      <c r="B37" s="187" t="s">
        <v>150</v>
      </c>
      <c r="C37" s="188">
        <v>1</v>
      </c>
      <c r="D37" s="186" t="s">
        <v>91</v>
      </c>
      <c r="E37" s="185"/>
      <c r="F37" s="185">
        <f t="shared" si="1"/>
        <v>0</v>
      </c>
    </row>
    <row r="38" spans="1:6" x14ac:dyDescent="0.2">
      <c r="A38" s="186" t="s">
        <v>151</v>
      </c>
      <c r="B38" s="187" t="s">
        <v>152</v>
      </c>
      <c r="C38" s="188">
        <v>1</v>
      </c>
      <c r="D38" s="186" t="s">
        <v>91</v>
      </c>
      <c r="E38" s="185"/>
      <c r="F38" s="185">
        <f t="shared" si="1"/>
        <v>0</v>
      </c>
    </row>
    <row r="39" spans="1:6" ht="22.5" x14ac:dyDescent="0.2">
      <c r="A39" s="186" t="s">
        <v>153</v>
      </c>
      <c r="B39" s="187" t="s">
        <v>154</v>
      </c>
      <c r="C39" s="188">
        <v>1</v>
      </c>
      <c r="D39" s="186" t="s">
        <v>91</v>
      </c>
      <c r="E39" s="185"/>
      <c r="F39" s="185">
        <f t="shared" si="1"/>
        <v>0</v>
      </c>
    </row>
    <row r="40" spans="1:6" x14ac:dyDescent="0.2">
      <c r="A40" s="186" t="s">
        <v>155</v>
      </c>
      <c r="B40" s="187" t="s">
        <v>156</v>
      </c>
      <c r="C40" s="188">
        <v>1</v>
      </c>
      <c r="D40" s="186" t="s">
        <v>91</v>
      </c>
      <c r="E40" s="185"/>
      <c r="F40" s="185">
        <f t="shared" si="1"/>
        <v>0</v>
      </c>
    </row>
    <row r="41" spans="1:6" x14ac:dyDescent="0.2">
      <c r="A41" s="186" t="s">
        <v>157</v>
      </c>
      <c r="B41" s="187" t="s">
        <v>158</v>
      </c>
      <c r="C41" s="188">
        <v>1</v>
      </c>
      <c r="D41" s="186" t="s">
        <v>91</v>
      </c>
      <c r="E41" s="185"/>
      <c r="F41" s="185">
        <f t="shared" si="1"/>
        <v>0</v>
      </c>
    </row>
    <row r="42" spans="1:6" x14ac:dyDescent="0.2">
      <c r="A42" s="186" t="s">
        <v>159</v>
      </c>
      <c r="B42" s="187" t="s">
        <v>160</v>
      </c>
      <c r="C42" s="188">
        <v>1</v>
      </c>
      <c r="D42" s="186" t="s">
        <v>91</v>
      </c>
      <c r="E42" s="185"/>
      <c r="F42" s="185">
        <f t="shared" si="1"/>
        <v>0</v>
      </c>
    </row>
    <row r="43" spans="1:6" x14ac:dyDescent="0.2">
      <c r="A43" s="186" t="s">
        <v>161</v>
      </c>
      <c r="B43" s="187" t="s">
        <v>162</v>
      </c>
      <c r="C43" s="188">
        <v>1</v>
      </c>
      <c r="D43" s="186" t="s">
        <v>91</v>
      </c>
      <c r="E43" s="185"/>
      <c r="F43" s="185">
        <f t="shared" si="1"/>
        <v>0</v>
      </c>
    </row>
    <row r="44" spans="1:6" x14ac:dyDescent="0.2">
      <c r="A44" s="186" t="s">
        <v>163</v>
      </c>
      <c r="B44" s="187" t="s">
        <v>164</v>
      </c>
      <c r="C44" s="188">
        <v>1</v>
      </c>
      <c r="D44" s="186" t="s">
        <v>91</v>
      </c>
      <c r="E44" s="185"/>
      <c r="F44" s="185">
        <f t="shared" si="1"/>
        <v>0</v>
      </c>
    </row>
    <row r="45" spans="1:6" x14ac:dyDescent="0.2">
      <c r="A45" s="186" t="s">
        <v>165</v>
      </c>
      <c r="B45" s="187" t="s">
        <v>164</v>
      </c>
      <c r="C45" s="188">
        <v>1</v>
      </c>
      <c r="D45" s="186" t="s">
        <v>91</v>
      </c>
      <c r="E45" s="185"/>
      <c r="F45" s="185">
        <f t="shared" si="1"/>
        <v>0</v>
      </c>
    </row>
    <row r="46" spans="1:6" ht="33.75" x14ac:dyDescent="0.2">
      <c r="A46" s="186" t="s">
        <v>166</v>
      </c>
      <c r="B46" s="187" t="s">
        <v>167</v>
      </c>
      <c r="C46" s="188">
        <v>1</v>
      </c>
      <c r="D46" s="186" t="s">
        <v>91</v>
      </c>
      <c r="E46" s="185"/>
      <c r="F46" s="185">
        <f t="shared" si="1"/>
        <v>0</v>
      </c>
    </row>
    <row r="47" spans="1:6" x14ac:dyDescent="0.2">
      <c r="A47" s="181"/>
      <c r="B47" s="187" t="s">
        <v>168</v>
      </c>
      <c r="C47" s="183"/>
      <c r="D47" s="181"/>
      <c r="E47" s="184"/>
      <c r="F47" s="185">
        <f t="shared" si="1"/>
        <v>0</v>
      </c>
    </row>
    <row r="48" spans="1:6" x14ac:dyDescent="0.2">
      <c r="A48" s="186" t="s">
        <v>169</v>
      </c>
      <c r="B48" s="187" t="s">
        <v>170</v>
      </c>
      <c r="C48" s="188">
        <v>1</v>
      </c>
      <c r="D48" s="186" t="s">
        <v>91</v>
      </c>
      <c r="E48" s="185"/>
      <c r="F48" s="185">
        <f t="shared" si="1"/>
        <v>0</v>
      </c>
    </row>
    <row r="49" spans="1:6" x14ac:dyDescent="0.2">
      <c r="A49" s="186" t="s">
        <v>171</v>
      </c>
      <c r="B49" s="187" t="s">
        <v>115</v>
      </c>
      <c r="C49" s="188">
        <v>1</v>
      </c>
      <c r="D49" s="186" t="s">
        <v>91</v>
      </c>
      <c r="E49" s="185"/>
      <c r="F49" s="185">
        <f t="shared" si="1"/>
        <v>0</v>
      </c>
    </row>
    <row r="50" spans="1:6" x14ac:dyDescent="0.2">
      <c r="A50" s="186" t="s">
        <v>172</v>
      </c>
      <c r="B50" s="187" t="s">
        <v>108</v>
      </c>
      <c r="C50" s="188">
        <v>1</v>
      </c>
      <c r="D50" s="186" t="s">
        <v>91</v>
      </c>
      <c r="E50" s="185"/>
      <c r="F50" s="185">
        <f t="shared" si="1"/>
        <v>0</v>
      </c>
    </row>
    <row r="51" spans="1:6" x14ac:dyDescent="0.2">
      <c r="A51" s="186" t="s">
        <v>173</v>
      </c>
      <c r="B51" s="187" t="s">
        <v>133</v>
      </c>
      <c r="C51" s="188">
        <v>1</v>
      </c>
      <c r="D51" s="186" t="s">
        <v>91</v>
      </c>
      <c r="E51" s="185"/>
      <c r="F51" s="185">
        <f t="shared" si="1"/>
        <v>0</v>
      </c>
    </row>
    <row r="52" spans="1:6" x14ac:dyDescent="0.2">
      <c r="A52" s="186" t="s">
        <v>174</v>
      </c>
      <c r="B52" s="187" t="s">
        <v>175</v>
      </c>
      <c r="C52" s="188">
        <v>1</v>
      </c>
      <c r="D52" s="186" t="s">
        <v>91</v>
      </c>
      <c r="E52" s="185"/>
      <c r="F52" s="185">
        <f t="shared" si="1"/>
        <v>0</v>
      </c>
    </row>
    <row r="53" spans="1:6" x14ac:dyDescent="0.2">
      <c r="A53" s="186" t="s">
        <v>176</v>
      </c>
      <c r="B53" s="187" t="s">
        <v>108</v>
      </c>
      <c r="C53" s="188">
        <v>1</v>
      </c>
      <c r="D53" s="186" t="s">
        <v>91</v>
      </c>
      <c r="E53" s="185"/>
      <c r="F53" s="185">
        <f t="shared" si="1"/>
        <v>0</v>
      </c>
    </row>
    <row r="54" spans="1:6" x14ac:dyDescent="0.2">
      <c r="A54" s="186" t="s">
        <v>177</v>
      </c>
      <c r="B54" s="187" t="s">
        <v>178</v>
      </c>
      <c r="C54" s="188">
        <v>1</v>
      </c>
      <c r="D54" s="186" t="s">
        <v>91</v>
      </c>
      <c r="E54" s="185"/>
      <c r="F54" s="185">
        <f t="shared" si="1"/>
        <v>0</v>
      </c>
    </row>
    <row r="55" spans="1:6" x14ac:dyDescent="0.2">
      <c r="A55" s="186" t="s">
        <v>179</v>
      </c>
      <c r="B55" s="187" t="s">
        <v>180</v>
      </c>
      <c r="C55" s="188">
        <v>1</v>
      </c>
      <c r="D55" s="186" t="s">
        <v>91</v>
      </c>
      <c r="E55" s="185"/>
      <c r="F55" s="185">
        <f t="shared" si="1"/>
        <v>0</v>
      </c>
    </row>
    <row r="56" spans="1:6" x14ac:dyDescent="0.2">
      <c r="A56" s="186" t="s">
        <v>181</v>
      </c>
      <c r="B56" s="187" t="s">
        <v>117</v>
      </c>
      <c r="C56" s="188">
        <v>2</v>
      </c>
      <c r="D56" s="186" t="s">
        <v>91</v>
      </c>
      <c r="E56" s="185"/>
      <c r="F56" s="185">
        <f t="shared" si="1"/>
        <v>0</v>
      </c>
    </row>
    <row r="57" spans="1:6" ht="22.5" x14ac:dyDescent="0.2">
      <c r="A57" s="189"/>
      <c r="B57" s="190" t="s">
        <v>182</v>
      </c>
      <c r="C57" s="191">
        <v>1</v>
      </c>
      <c r="D57" s="192" t="s">
        <v>91</v>
      </c>
      <c r="E57" s="193"/>
      <c r="F57" s="185">
        <f t="shared" si="1"/>
        <v>0</v>
      </c>
    </row>
    <row r="58" spans="1:6" ht="15" x14ac:dyDescent="0.25">
      <c r="A58" s="177"/>
      <c r="B58" s="194" t="s">
        <v>183</v>
      </c>
      <c r="C58" s="195"/>
      <c r="D58" s="177"/>
      <c r="E58" s="196"/>
      <c r="F58" s="197">
        <f>SUM(F5:F57)</f>
        <v>0</v>
      </c>
    </row>
  </sheetData>
  <mergeCells count="5">
    <mergeCell ref="A1:F1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31" sqref="D31"/>
    </sheetView>
  </sheetViews>
  <sheetFormatPr defaultRowHeight="12.75" x14ac:dyDescent="0.2"/>
  <cols>
    <col min="1" max="1" width="11.5703125" customWidth="1"/>
    <col min="2" max="2" width="49" customWidth="1"/>
    <col min="3" max="3" width="13.28515625" customWidth="1"/>
    <col min="4" max="4" width="10.7109375" customWidth="1"/>
    <col min="5" max="5" width="15.7109375" customWidth="1"/>
    <col min="6" max="6" width="16.140625" customWidth="1"/>
  </cols>
  <sheetData>
    <row r="1" spans="1:6" ht="18.75" x14ac:dyDescent="0.3">
      <c r="A1" s="268" t="s">
        <v>184</v>
      </c>
      <c r="B1" s="268"/>
      <c r="C1" s="268"/>
      <c r="D1" s="268"/>
      <c r="E1" s="268"/>
      <c r="F1" s="268"/>
    </row>
    <row r="2" spans="1:6" ht="18.75" x14ac:dyDescent="0.3">
      <c r="A2" s="176"/>
      <c r="B2" s="176"/>
      <c r="C2" s="176"/>
      <c r="D2" s="176"/>
      <c r="E2" s="176"/>
      <c r="F2" s="176"/>
    </row>
    <row r="3" spans="1:6" x14ac:dyDescent="0.2">
      <c r="A3" s="177"/>
      <c r="B3" s="178"/>
      <c r="C3" s="269" t="s">
        <v>91</v>
      </c>
      <c r="D3" s="270" t="s">
        <v>92</v>
      </c>
      <c r="E3" s="271" t="s">
        <v>93</v>
      </c>
      <c r="F3" s="272" t="s">
        <v>24</v>
      </c>
    </row>
    <row r="4" spans="1:6" x14ac:dyDescent="0.2">
      <c r="A4" s="179" t="s">
        <v>94</v>
      </c>
      <c r="B4" s="180" t="s">
        <v>95</v>
      </c>
      <c r="C4" s="269"/>
      <c r="D4" s="270"/>
      <c r="E4" s="271"/>
      <c r="F4" s="272"/>
    </row>
    <row r="5" spans="1:6" x14ac:dyDescent="0.2">
      <c r="A5" s="181"/>
      <c r="B5" s="182"/>
      <c r="C5" s="183"/>
      <c r="D5" s="181"/>
      <c r="E5" s="184"/>
      <c r="F5" s="185"/>
    </row>
    <row r="6" spans="1:6" x14ac:dyDescent="0.2">
      <c r="A6" s="177"/>
      <c r="B6" s="180" t="s">
        <v>185</v>
      </c>
      <c r="C6" s="195"/>
      <c r="D6" s="177"/>
      <c r="E6" s="196"/>
      <c r="F6" s="196"/>
    </row>
    <row r="7" spans="1:6" x14ac:dyDescent="0.2">
      <c r="A7" s="186" t="s">
        <v>186</v>
      </c>
      <c r="B7" s="187" t="s">
        <v>187</v>
      </c>
      <c r="C7" s="188">
        <v>2</v>
      </c>
      <c r="D7" s="186" t="s">
        <v>91</v>
      </c>
      <c r="E7" s="185">
        <v>0</v>
      </c>
      <c r="F7" s="185">
        <f>PRODUCT(E7,C7)</f>
        <v>0</v>
      </c>
    </row>
    <row r="8" spans="1:6" x14ac:dyDescent="0.2">
      <c r="A8" s="186" t="s">
        <v>186</v>
      </c>
      <c r="B8" s="187" t="s">
        <v>188</v>
      </c>
      <c r="C8" s="188">
        <v>2</v>
      </c>
      <c r="D8" s="186" t="s">
        <v>91</v>
      </c>
      <c r="E8" s="185">
        <v>0</v>
      </c>
      <c r="F8" s="185">
        <f t="shared" ref="F8:F12" si="0">PRODUCT(E8,C8)</f>
        <v>0</v>
      </c>
    </row>
    <row r="9" spans="1:6" x14ac:dyDescent="0.2">
      <c r="A9" s="181"/>
      <c r="B9" s="180" t="s">
        <v>189</v>
      </c>
      <c r="C9" s="183"/>
      <c r="D9" s="181"/>
      <c r="E9" s="184"/>
      <c r="F9" s="185"/>
    </row>
    <row r="10" spans="1:6" x14ac:dyDescent="0.2">
      <c r="A10" s="186" t="s">
        <v>190</v>
      </c>
      <c r="B10" s="187" t="s">
        <v>191</v>
      </c>
      <c r="C10" s="188">
        <v>2</v>
      </c>
      <c r="D10" s="186" t="s">
        <v>91</v>
      </c>
      <c r="E10" s="185">
        <v>0</v>
      </c>
      <c r="F10" s="185">
        <f t="shared" si="0"/>
        <v>0</v>
      </c>
    </row>
    <row r="11" spans="1:6" x14ac:dyDescent="0.2">
      <c r="A11" s="186" t="s">
        <v>192</v>
      </c>
      <c r="B11" s="187" t="s">
        <v>98</v>
      </c>
      <c r="C11" s="188">
        <v>1</v>
      </c>
      <c r="D11" s="186" t="s">
        <v>91</v>
      </c>
      <c r="E11" s="185">
        <v>0</v>
      </c>
      <c r="F11" s="185">
        <f t="shared" si="0"/>
        <v>0</v>
      </c>
    </row>
    <row r="12" spans="1:6" ht="22.5" x14ac:dyDescent="0.2">
      <c r="A12" s="189"/>
      <c r="B12" s="190" t="s">
        <v>182</v>
      </c>
      <c r="C12" s="191">
        <v>1</v>
      </c>
      <c r="D12" s="192" t="s">
        <v>91</v>
      </c>
      <c r="E12" s="193">
        <v>0</v>
      </c>
      <c r="F12" s="193">
        <f t="shared" si="0"/>
        <v>0</v>
      </c>
    </row>
    <row r="13" spans="1:6" ht="15" x14ac:dyDescent="0.25">
      <c r="A13" s="177"/>
      <c r="B13" s="194" t="s">
        <v>183</v>
      </c>
      <c r="C13" s="195"/>
      <c r="D13" s="177"/>
      <c r="E13" s="196"/>
      <c r="F13" s="197">
        <f>SUM(F5:F12)</f>
        <v>0</v>
      </c>
    </row>
  </sheetData>
  <mergeCells count="5">
    <mergeCell ref="A1:F1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Stavba</vt:lpstr>
      <vt:lpstr>VzorPolozky</vt:lpstr>
      <vt:lpstr>03 2018002 Pol</vt:lpstr>
      <vt:lpstr>04 2018002 Pol</vt:lpstr>
      <vt:lpstr>Gastro I.etapa</vt:lpstr>
      <vt:lpstr>Gastro II.etapa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2018002 Pol'!Názvy_tisku</vt:lpstr>
      <vt:lpstr>'04 2018002 Pol'!Názvy_tisku</vt:lpstr>
      <vt:lpstr>oadresa</vt:lpstr>
      <vt:lpstr>Stavba!Objednatel</vt:lpstr>
      <vt:lpstr>Stavba!Objekt</vt:lpstr>
      <vt:lpstr>'03 2018002 Pol'!Oblast_tisku</vt:lpstr>
      <vt:lpstr>'04 2018002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Miloslav Široký</cp:lastModifiedBy>
  <cp:lastPrinted>2014-02-28T09:52:57Z</cp:lastPrinted>
  <dcterms:created xsi:type="dcterms:W3CDTF">2009-04-08T07:15:50Z</dcterms:created>
  <dcterms:modified xsi:type="dcterms:W3CDTF">2020-01-22T10:59:45Z</dcterms:modified>
</cp:coreProperties>
</file>