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4635" yWindow="990" windowWidth="29040" windowHeight="16440"/>
  </bookViews>
  <sheets>
    <sheet name="Stavba" sheetId="1" r:id="rId1"/>
    <sheet name="VzorPolozky" sheetId="10" state="hidden" r:id="rId2"/>
    <sheet name="01 2018002 Pol" sheetId="12" r:id="rId3"/>
    <sheet name="02 2018002 Pol" sheetId="13" r:id="rId4"/>
    <sheet name="VZT I.etapa" sheetId="14" r:id="rId5"/>
    <sheet name="Elektro I.etapa" sheetId="15" r:id="rId6"/>
    <sheet name="VZT II.etapa" sheetId="16" r:id="rId7"/>
    <sheet name="Elektro II.etapa" sheetId="17" r:id="rId8"/>
  </sheets>
  <externalReferences>
    <externalReference r:id="rId9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2018002 Pol'!$1:$7</definedName>
    <definedName name="_xlnm.Print_Titles" localSheetId="3">'02 2018002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2018002 Pol'!$A$1:$V$547</definedName>
    <definedName name="_xlnm.Print_Area" localSheetId="3">'02 2018002 Pol'!$A$1:$V$335</definedName>
    <definedName name="_xlnm.Print_Area" localSheetId="0">Stavba!$A$1:$J$83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15" l="1"/>
  <c r="A19" i="15" s="1"/>
  <c r="A20" i="15" s="1"/>
  <c r="A21" i="15" s="1"/>
  <c r="A22" i="15" s="1"/>
  <c r="A23" i="15" s="1"/>
  <c r="A24" i="15" s="1"/>
  <c r="A25" i="15" s="1"/>
  <c r="A17" i="15"/>
  <c r="G33" i="17"/>
  <c r="G32" i="17"/>
  <c r="G31" i="17"/>
  <c r="G30" i="17"/>
  <c r="G29" i="17"/>
  <c r="G27" i="17"/>
  <c r="G26" i="17"/>
  <c r="G25" i="17"/>
  <c r="G24" i="17"/>
  <c r="G23" i="17"/>
  <c r="G22" i="17"/>
  <c r="G21" i="17"/>
  <c r="G20" i="17"/>
  <c r="G19" i="17"/>
  <c r="G18" i="17"/>
  <c r="G17" i="17"/>
  <c r="G11" i="17" s="1"/>
  <c r="G15" i="17"/>
  <c r="G14" i="17"/>
  <c r="G13" i="17"/>
  <c r="A13" i="17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G12" i="17"/>
  <c r="G8" i="17"/>
  <c r="G6" i="17" s="1"/>
  <c r="A8" i="17"/>
  <c r="G7" i="17"/>
  <c r="G34" i="17" l="1"/>
  <c r="N37" i="16"/>
  <c r="O37" i="16" s="1"/>
  <c r="N35" i="16"/>
  <c r="O35" i="16" s="1"/>
  <c r="N32" i="16"/>
  <c r="O32" i="16" s="1"/>
  <c r="N30" i="16"/>
  <c r="O30" i="16" s="1"/>
  <c r="N28" i="16"/>
  <c r="O28" i="16" s="1"/>
  <c r="N25" i="16"/>
  <c r="L25" i="16"/>
  <c r="N22" i="16"/>
  <c r="L22" i="16"/>
  <c r="O22" i="16" s="1"/>
  <c r="N19" i="16"/>
  <c r="L19" i="16"/>
  <c r="N16" i="16"/>
  <c r="L16" i="16"/>
  <c r="O16" i="16" s="1"/>
  <c r="N12" i="16"/>
  <c r="N39" i="16" s="1"/>
  <c r="L12" i="16"/>
  <c r="L39" i="16" s="1"/>
  <c r="O25" i="16" l="1"/>
  <c r="O19" i="16"/>
  <c r="O12" i="16"/>
  <c r="O39" i="16" s="1"/>
  <c r="G91" i="15" l="1"/>
  <c r="G90" i="15"/>
  <c r="G89" i="15"/>
  <c r="G88" i="15"/>
  <c r="G87" i="15"/>
  <c r="G86" i="15"/>
  <c r="A86" i="15"/>
  <c r="A87" i="15" s="1"/>
  <c r="A88" i="15" s="1"/>
  <c r="A89" i="15" s="1"/>
  <c r="A90" i="15" s="1"/>
  <c r="A91" i="15" s="1"/>
  <c r="G85" i="15"/>
  <c r="G84" i="15" s="1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5" i="15"/>
  <c r="G54" i="15"/>
  <c r="G53" i="15"/>
  <c r="G52" i="15"/>
  <c r="G50" i="15"/>
  <c r="G49" i="15"/>
  <c r="G48" i="15"/>
  <c r="G47" i="15"/>
  <c r="G46" i="15"/>
  <c r="G45" i="15"/>
  <c r="G44" i="15"/>
  <c r="G43" i="15"/>
  <c r="G42" i="15"/>
  <c r="G41" i="15"/>
  <c r="G39" i="15" s="1"/>
  <c r="A41" i="15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G40" i="15"/>
  <c r="G33" i="15"/>
  <c r="G32" i="15"/>
  <c r="G31" i="15"/>
  <c r="G30" i="15"/>
  <c r="A30" i="15"/>
  <c r="A31" i="15" s="1"/>
  <c r="A32" i="15" s="1"/>
  <c r="A33" i="15" s="1"/>
  <c r="G29" i="15"/>
  <c r="G28" i="15" s="1"/>
  <c r="G25" i="15"/>
  <c r="G24" i="15"/>
  <c r="G23" i="15"/>
  <c r="G22" i="15"/>
  <c r="G21" i="15"/>
  <c r="G20" i="15"/>
  <c r="G19" i="15"/>
  <c r="G15" i="15" s="1"/>
  <c r="G18" i="15"/>
  <c r="G17" i="15"/>
  <c r="G16" i="15"/>
  <c r="G13" i="15"/>
  <c r="G10" i="15"/>
  <c r="G8" i="15" l="1"/>
  <c r="G92" i="15" s="1"/>
  <c r="N92" i="14"/>
  <c r="O92" i="14" s="1"/>
  <c r="N90" i="14"/>
  <c r="O90" i="14" s="1"/>
  <c r="N87" i="14"/>
  <c r="O87" i="14" s="1"/>
  <c r="N85" i="14"/>
  <c r="O85" i="14" s="1"/>
  <c r="N83" i="14"/>
  <c r="O83" i="14" s="1"/>
  <c r="N80" i="14"/>
  <c r="O80" i="14" s="1"/>
  <c r="L80" i="14"/>
  <c r="N77" i="14"/>
  <c r="L77" i="14"/>
  <c r="O77" i="14" s="1"/>
  <c r="N75" i="14"/>
  <c r="L75" i="14"/>
  <c r="N72" i="14"/>
  <c r="L72" i="14"/>
  <c r="O72" i="14" s="1"/>
  <c r="H72" i="14"/>
  <c r="N68" i="14"/>
  <c r="L68" i="14"/>
  <c r="N65" i="14"/>
  <c r="L65" i="14"/>
  <c r="N64" i="14"/>
  <c r="L64" i="14"/>
  <c r="O64" i="14" s="1"/>
  <c r="N63" i="14"/>
  <c r="L63" i="14"/>
  <c r="N59" i="14"/>
  <c r="L59" i="14"/>
  <c r="N56" i="14"/>
  <c r="O56" i="14" s="1"/>
  <c r="L56" i="14"/>
  <c r="N53" i="14"/>
  <c r="L53" i="14"/>
  <c r="O53" i="14" s="1"/>
  <c r="N48" i="14"/>
  <c r="L48" i="14"/>
  <c r="N44" i="14"/>
  <c r="L44" i="14"/>
  <c r="N38" i="14"/>
  <c r="O38" i="14" s="1"/>
  <c r="L38" i="14"/>
  <c r="N30" i="14"/>
  <c r="L30" i="14"/>
  <c r="O30" i="14" s="1"/>
  <c r="N22" i="14"/>
  <c r="L22" i="14"/>
  <c r="N15" i="14"/>
  <c r="N94" i="14" s="1"/>
  <c r="L15" i="14"/>
  <c r="O22" i="14" l="1"/>
  <c r="O75" i="14"/>
  <c r="O48" i="14"/>
  <c r="O65" i="14"/>
  <c r="O63" i="14"/>
  <c r="L94" i="14"/>
  <c r="O44" i="14"/>
  <c r="O59" i="14"/>
  <c r="O68" i="14"/>
  <c r="O15" i="14"/>
  <c r="O94" i="14" l="1"/>
  <c r="AZ323" i="13"/>
  <c r="AZ321" i="13"/>
  <c r="AZ319" i="13"/>
  <c r="AZ317" i="13"/>
  <c r="G9" i="13"/>
  <c r="M9" i="13" s="1"/>
  <c r="I9" i="13"/>
  <c r="K9" i="13"/>
  <c r="O9" i="13"/>
  <c r="Q9" i="13"/>
  <c r="U9" i="13"/>
  <c r="G12" i="13"/>
  <c r="M12" i="13" s="1"/>
  <c r="I12" i="13"/>
  <c r="K12" i="13"/>
  <c r="O12" i="13"/>
  <c r="Q12" i="13"/>
  <c r="U12" i="13"/>
  <c r="G14" i="13"/>
  <c r="M14" i="13" s="1"/>
  <c r="I14" i="13"/>
  <c r="K14" i="13"/>
  <c r="O14" i="13"/>
  <c r="Q14" i="13"/>
  <c r="U14" i="13"/>
  <c r="G17" i="13"/>
  <c r="M17" i="13" s="1"/>
  <c r="I17" i="13"/>
  <c r="K17" i="13"/>
  <c r="O17" i="13"/>
  <c r="Q17" i="13"/>
  <c r="U17" i="13"/>
  <c r="G20" i="13"/>
  <c r="M20" i="13" s="1"/>
  <c r="I20" i="13"/>
  <c r="K20" i="13"/>
  <c r="O20" i="13"/>
  <c r="Q20" i="13"/>
  <c r="U20" i="13"/>
  <c r="G25" i="13"/>
  <c r="I25" i="13"/>
  <c r="K25" i="13"/>
  <c r="O25" i="13"/>
  <c r="Q25" i="13"/>
  <c r="U25" i="13"/>
  <c r="G28" i="13"/>
  <c r="M28" i="13" s="1"/>
  <c r="I28" i="13"/>
  <c r="K28" i="13"/>
  <c r="O28" i="13"/>
  <c r="Q28" i="13"/>
  <c r="U28" i="13"/>
  <c r="G31" i="13"/>
  <c r="M31" i="13" s="1"/>
  <c r="I31" i="13"/>
  <c r="K31" i="13"/>
  <c r="O31" i="13"/>
  <c r="Q31" i="13"/>
  <c r="U31" i="13"/>
  <c r="G44" i="13"/>
  <c r="I44" i="13"/>
  <c r="K44" i="13"/>
  <c r="M44" i="13"/>
  <c r="O44" i="13"/>
  <c r="Q44" i="13"/>
  <c r="U44" i="13"/>
  <c r="G48" i="13"/>
  <c r="M48" i="13" s="1"/>
  <c r="I48" i="13"/>
  <c r="K48" i="13"/>
  <c r="O48" i="13"/>
  <c r="Q48" i="13"/>
  <c r="U48" i="13"/>
  <c r="G52" i="13"/>
  <c r="I52" i="13"/>
  <c r="K52" i="13"/>
  <c r="O52" i="13"/>
  <c r="Q52" i="13"/>
  <c r="U52" i="13"/>
  <c r="G57" i="13"/>
  <c r="M57" i="13" s="1"/>
  <c r="I57" i="13"/>
  <c r="I51" i="13" s="1"/>
  <c r="K57" i="13"/>
  <c r="O57" i="13"/>
  <c r="Q57" i="13"/>
  <c r="U57" i="13"/>
  <c r="G63" i="13"/>
  <c r="I63" i="13"/>
  <c r="K63" i="13"/>
  <c r="M63" i="13"/>
  <c r="O63" i="13"/>
  <c r="Q63" i="13"/>
  <c r="U63" i="13"/>
  <c r="G65" i="13"/>
  <c r="I65" i="13"/>
  <c r="K65" i="13"/>
  <c r="O65" i="13"/>
  <c r="Q65" i="13"/>
  <c r="U65" i="13"/>
  <c r="G66" i="13"/>
  <c r="M66" i="13" s="1"/>
  <c r="I66" i="13"/>
  <c r="K66" i="13"/>
  <c r="O66" i="13"/>
  <c r="Q66" i="13"/>
  <c r="U66" i="13"/>
  <c r="K67" i="13"/>
  <c r="U67" i="13"/>
  <c r="G68" i="13"/>
  <c r="G67" i="13" s="1"/>
  <c r="I68" i="13"/>
  <c r="I67" i="13" s="1"/>
  <c r="K68" i="13"/>
  <c r="O68" i="13"/>
  <c r="O67" i="13" s="1"/>
  <c r="Q68" i="13"/>
  <c r="Q67" i="13" s="1"/>
  <c r="U68" i="13"/>
  <c r="G71" i="13"/>
  <c r="M71" i="13" s="1"/>
  <c r="I71" i="13"/>
  <c r="K71" i="13"/>
  <c r="O71" i="13"/>
  <c r="Q71" i="13"/>
  <c r="U71" i="13"/>
  <c r="G77" i="13"/>
  <c r="I77" i="13"/>
  <c r="K77" i="13"/>
  <c r="O77" i="13"/>
  <c r="Q77" i="13"/>
  <c r="U77" i="13"/>
  <c r="G79" i="13"/>
  <c r="I79" i="13"/>
  <c r="K79" i="13"/>
  <c r="M79" i="13"/>
  <c r="O79" i="13"/>
  <c r="Q79" i="13"/>
  <c r="U79" i="13"/>
  <c r="G85" i="13"/>
  <c r="M85" i="13" s="1"/>
  <c r="I85" i="13"/>
  <c r="K85" i="13"/>
  <c r="O85" i="13"/>
  <c r="Q85" i="13"/>
  <c r="U85" i="13"/>
  <c r="G87" i="13"/>
  <c r="M87" i="13" s="1"/>
  <c r="I87" i="13"/>
  <c r="K87" i="13"/>
  <c r="O87" i="13"/>
  <c r="Q87" i="13"/>
  <c r="U87" i="13"/>
  <c r="G89" i="13"/>
  <c r="I89" i="13"/>
  <c r="K89" i="13"/>
  <c r="M89" i="13"/>
  <c r="O89" i="13"/>
  <c r="Q89" i="13"/>
  <c r="U89" i="13"/>
  <c r="G94" i="13"/>
  <c r="I94" i="13"/>
  <c r="K94" i="13"/>
  <c r="O94" i="13"/>
  <c r="Q94" i="13"/>
  <c r="U94" i="13"/>
  <c r="G97" i="13"/>
  <c r="M97" i="13" s="1"/>
  <c r="I97" i="13"/>
  <c r="K97" i="13"/>
  <c r="O97" i="13"/>
  <c r="Q97" i="13"/>
  <c r="U97" i="13"/>
  <c r="G100" i="13"/>
  <c r="M100" i="13" s="1"/>
  <c r="I100" i="13"/>
  <c r="K100" i="13"/>
  <c r="O100" i="13"/>
  <c r="Q100" i="13"/>
  <c r="U100" i="13"/>
  <c r="G105" i="13"/>
  <c r="M105" i="13" s="1"/>
  <c r="I105" i="13"/>
  <c r="K105" i="13"/>
  <c r="O105" i="13"/>
  <c r="Q105" i="13"/>
  <c r="U105" i="13"/>
  <c r="G120" i="13"/>
  <c r="M120" i="13" s="1"/>
  <c r="I120" i="13"/>
  <c r="K120" i="13"/>
  <c r="O120" i="13"/>
  <c r="Q120" i="13"/>
  <c r="U120" i="13"/>
  <c r="G123" i="13"/>
  <c r="M123" i="13" s="1"/>
  <c r="I123" i="13"/>
  <c r="K123" i="13"/>
  <c r="O123" i="13"/>
  <c r="Q123" i="13"/>
  <c r="U123" i="13"/>
  <c r="G124" i="13"/>
  <c r="M124" i="13" s="1"/>
  <c r="I124" i="13"/>
  <c r="K124" i="13"/>
  <c r="O124" i="13"/>
  <c r="Q124" i="13"/>
  <c r="U124" i="13"/>
  <c r="Q125" i="13"/>
  <c r="G126" i="13"/>
  <c r="G125" i="13" s="1"/>
  <c r="I126" i="13"/>
  <c r="I125" i="13" s="1"/>
  <c r="K126" i="13"/>
  <c r="K125" i="13" s="1"/>
  <c r="O126" i="13"/>
  <c r="O125" i="13" s="1"/>
  <c r="Q126" i="13"/>
  <c r="U126" i="13"/>
  <c r="U125" i="13" s="1"/>
  <c r="G128" i="13"/>
  <c r="I128" i="13"/>
  <c r="K128" i="13"/>
  <c r="O128" i="13"/>
  <c r="Q128" i="13"/>
  <c r="U128" i="13"/>
  <c r="G130" i="13"/>
  <c r="I130" i="13"/>
  <c r="K130" i="13"/>
  <c r="M130" i="13"/>
  <c r="O130" i="13"/>
  <c r="Q130" i="13"/>
  <c r="U130" i="13"/>
  <c r="G131" i="13"/>
  <c r="M131" i="13" s="1"/>
  <c r="I131" i="13"/>
  <c r="K131" i="13"/>
  <c r="O131" i="13"/>
  <c r="Q131" i="13"/>
  <c r="U131" i="13"/>
  <c r="G133" i="13"/>
  <c r="I133" i="13"/>
  <c r="K133" i="13"/>
  <c r="O133" i="13"/>
  <c r="Q133" i="13"/>
  <c r="U133" i="13"/>
  <c r="G135" i="13"/>
  <c r="M135" i="13" s="1"/>
  <c r="I135" i="13"/>
  <c r="K135" i="13"/>
  <c r="O135" i="13"/>
  <c r="Q135" i="13"/>
  <c r="U135" i="13"/>
  <c r="G136" i="13"/>
  <c r="M136" i="13" s="1"/>
  <c r="I136" i="13"/>
  <c r="K136" i="13"/>
  <c r="O136" i="13"/>
  <c r="Q136" i="13"/>
  <c r="U136" i="13"/>
  <c r="G137" i="13"/>
  <c r="I137" i="13"/>
  <c r="K137" i="13"/>
  <c r="M137" i="13"/>
  <c r="O137" i="13"/>
  <c r="Q137" i="13"/>
  <c r="U137" i="13"/>
  <c r="G139" i="13"/>
  <c r="M139" i="13" s="1"/>
  <c r="I139" i="13"/>
  <c r="K139" i="13"/>
  <c r="O139" i="13"/>
  <c r="Q139" i="13"/>
  <c r="U139" i="13"/>
  <c r="G141" i="13"/>
  <c r="M141" i="13" s="1"/>
  <c r="I141" i="13"/>
  <c r="K141" i="13"/>
  <c r="O141" i="13"/>
  <c r="Q141" i="13"/>
  <c r="U141" i="13"/>
  <c r="G142" i="13"/>
  <c r="M142" i="13" s="1"/>
  <c r="I142" i="13"/>
  <c r="K142" i="13"/>
  <c r="O142" i="13"/>
  <c r="Q142" i="13"/>
  <c r="U142" i="13"/>
  <c r="G144" i="13"/>
  <c r="I144" i="13"/>
  <c r="K144" i="13"/>
  <c r="M144" i="13"/>
  <c r="O144" i="13"/>
  <c r="Q144" i="13"/>
  <c r="U144" i="13"/>
  <c r="G146" i="13"/>
  <c r="M146" i="13" s="1"/>
  <c r="I146" i="13"/>
  <c r="K146" i="13"/>
  <c r="O146" i="13"/>
  <c r="Q146" i="13"/>
  <c r="U146" i="13"/>
  <c r="G148" i="13"/>
  <c r="M148" i="13" s="1"/>
  <c r="I148" i="13"/>
  <c r="K148" i="13"/>
  <c r="O148" i="13"/>
  <c r="Q148" i="13"/>
  <c r="U148" i="13"/>
  <c r="G150" i="13"/>
  <c r="M150" i="13" s="1"/>
  <c r="I150" i="13"/>
  <c r="K150" i="13"/>
  <c r="O150" i="13"/>
  <c r="Q150" i="13"/>
  <c r="U150" i="13"/>
  <c r="G152" i="13"/>
  <c r="I152" i="13"/>
  <c r="K152" i="13"/>
  <c r="M152" i="13"/>
  <c r="O152" i="13"/>
  <c r="Q152" i="13"/>
  <c r="U152" i="13"/>
  <c r="G154" i="13"/>
  <c r="M154" i="13" s="1"/>
  <c r="I154" i="13"/>
  <c r="K154" i="13"/>
  <c r="O154" i="13"/>
  <c r="Q154" i="13"/>
  <c r="U154" i="13"/>
  <c r="G156" i="13"/>
  <c r="M156" i="13" s="1"/>
  <c r="I156" i="13"/>
  <c r="K156" i="13"/>
  <c r="O156" i="13"/>
  <c r="Q156" i="13"/>
  <c r="U156" i="13"/>
  <c r="G158" i="13"/>
  <c r="M158" i="13" s="1"/>
  <c r="I158" i="13"/>
  <c r="K158" i="13"/>
  <c r="O158" i="13"/>
  <c r="Q158" i="13"/>
  <c r="U158" i="13"/>
  <c r="G159" i="13"/>
  <c r="M159" i="13" s="1"/>
  <c r="I159" i="13"/>
  <c r="K159" i="13"/>
  <c r="O159" i="13"/>
  <c r="Q159" i="13"/>
  <c r="U159" i="13"/>
  <c r="G161" i="13"/>
  <c r="M161" i="13" s="1"/>
  <c r="I161" i="13"/>
  <c r="K161" i="13"/>
  <c r="O161" i="13"/>
  <c r="Q161" i="13"/>
  <c r="U161" i="13"/>
  <c r="G162" i="13"/>
  <c r="M162" i="13" s="1"/>
  <c r="I162" i="13"/>
  <c r="K162" i="13"/>
  <c r="O162" i="13"/>
  <c r="Q162" i="13"/>
  <c r="U162" i="13"/>
  <c r="G163" i="13"/>
  <c r="M163" i="13" s="1"/>
  <c r="I163" i="13"/>
  <c r="K163" i="13"/>
  <c r="O163" i="13"/>
  <c r="Q163" i="13"/>
  <c r="U163" i="13"/>
  <c r="G164" i="13"/>
  <c r="M164" i="13" s="1"/>
  <c r="I164" i="13"/>
  <c r="K164" i="13"/>
  <c r="O164" i="13"/>
  <c r="Q164" i="13"/>
  <c r="U164" i="13"/>
  <c r="G165" i="13"/>
  <c r="M165" i="13" s="1"/>
  <c r="I165" i="13"/>
  <c r="K165" i="13"/>
  <c r="O165" i="13"/>
  <c r="Q165" i="13"/>
  <c r="U165" i="13"/>
  <c r="G166" i="13"/>
  <c r="M166" i="13" s="1"/>
  <c r="I166" i="13"/>
  <c r="K166" i="13"/>
  <c r="O166" i="13"/>
  <c r="Q166" i="13"/>
  <c r="U166" i="13"/>
  <c r="G167" i="13"/>
  <c r="M167" i="13" s="1"/>
  <c r="I167" i="13"/>
  <c r="K167" i="13"/>
  <c r="O167" i="13"/>
  <c r="Q167" i="13"/>
  <c r="U167" i="13"/>
  <c r="G169" i="13"/>
  <c r="I169" i="13"/>
  <c r="K169" i="13"/>
  <c r="O169" i="13"/>
  <c r="Q169" i="13"/>
  <c r="U169" i="13"/>
  <c r="G170" i="13"/>
  <c r="M170" i="13" s="1"/>
  <c r="I170" i="13"/>
  <c r="I168" i="13" s="1"/>
  <c r="K170" i="13"/>
  <c r="O170" i="13"/>
  <c r="Q170" i="13"/>
  <c r="Q168" i="13" s="1"/>
  <c r="U170" i="13"/>
  <c r="G178" i="13"/>
  <c r="M178" i="13" s="1"/>
  <c r="I178" i="13"/>
  <c r="K178" i="13"/>
  <c r="O178" i="13"/>
  <c r="Q178" i="13"/>
  <c r="U178" i="13"/>
  <c r="G180" i="13"/>
  <c r="I180" i="13"/>
  <c r="K180" i="13"/>
  <c r="O180" i="13"/>
  <c r="Q180" i="13"/>
  <c r="U180" i="13"/>
  <c r="G181" i="13"/>
  <c r="I181" i="13"/>
  <c r="K181" i="13"/>
  <c r="M181" i="13"/>
  <c r="O181" i="13"/>
  <c r="Q181" i="13"/>
  <c r="U181" i="13"/>
  <c r="G183" i="13"/>
  <c r="M183" i="13" s="1"/>
  <c r="I183" i="13"/>
  <c r="K183" i="13"/>
  <c r="O183" i="13"/>
  <c r="Q183" i="13"/>
  <c r="U183" i="13"/>
  <c r="G184" i="13"/>
  <c r="M184" i="13" s="1"/>
  <c r="I184" i="13"/>
  <c r="K184" i="13"/>
  <c r="O184" i="13"/>
  <c r="Q184" i="13"/>
  <c r="U184" i="13"/>
  <c r="G185" i="13"/>
  <c r="M185" i="13" s="1"/>
  <c r="I185" i="13"/>
  <c r="K185" i="13"/>
  <c r="O185" i="13"/>
  <c r="Q185" i="13"/>
  <c r="U185" i="13"/>
  <c r="G186" i="13"/>
  <c r="I186" i="13"/>
  <c r="K186" i="13"/>
  <c r="M186" i="13"/>
  <c r="O186" i="13"/>
  <c r="Q186" i="13"/>
  <c r="U186" i="13"/>
  <c r="G187" i="13"/>
  <c r="M187" i="13" s="1"/>
  <c r="I187" i="13"/>
  <c r="K187" i="13"/>
  <c r="O187" i="13"/>
  <c r="Q187" i="13"/>
  <c r="U187" i="13"/>
  <c r="G188" i="13"/>
  <c r="M188" i="13" s="1"/>
  <c r="I188" i="13"/>
  <c r="K188" i="13"/>
  <c r="O188" i="13"/>
  <c r="Q188" i="13"/>
  <c r="U188" i="13"/>
  <c r="G190" i="13"/>
  <c r="I190" i="13"/>
  <c r="I189" i="13" s="1"/>
  <c r="K190" i="13"/>
  <c r="M190" i="13"/>
  <c r="O190" i="13"/>
  <c r="Q190" i="13"/>
  <c r="U190" i="13"/>
  <c r="G192" i="13"/>
  <c r="I192" i="13"/>
  <c r="K192" i="13"/>
  <c r="O192" i="13"/>
  <c r="Q192" i="13"/>
  <c r="U192" i="13"/>
  <c r="G194" i="13"/>
  <c r="M194" i="13" s="1"/>
  <c r="I194" i="13"/>
  <c r="K194" i="13"/>
  <c r="O194" i="13"/>
  <c r="Q194" i="13"/>
  <c r="U194" i="13"/>
  <c r="G196" i="13"/>
  <c r="M196" i="13" s="1"/>
  <c r="I196" i="13"/>
  <c r="K196" i="13"/>
  <c r="O196" i="13"/>
  <c r="Q196" i="13"/>
  <c r="U196" i="13"/>
  <c r="G211" i="13"/>
  <c r="I211" i="13"/>
  <c r="K211" i="13"/>
  <c r="O211" i="13"/>
  <c r="Q211" i="13"/>
  <c r="U211" i="13"/>
  <c r="G217" i="13"/>
  <c r="M217" i="13" s="1"/>
  <c r="I217" i="13"/>
  <c r="K217" i="13"/>
  <c r="O217" i="13"/>
  <c r="Q217" i="13"/>
  <c r="U217" i="13"/>
  <c r="G225" i="13"/>
  <c r="M225" i="13" s="1"/>
  <c r="I225" i="13"/>
  <c r="K225" i="13"/>
  <c r="O225" i="13"/>
  <c r="Q225" i="13"/>
  <c r="U225" i="13"/>
  <c r="G228" i="13"/>
  <c r="I228" i="13"/>
  <c r="K228" i="13"/>
  <c r="M228" i="13"/>
  <c r="O228" i="13"/>
  <c r="Q228" i="13"/>
  <c r="U228" i="13"/>
  <c r="G230" i="13"/>
  <c r="M230" i="13" s="1"/>
  <c r="I230" i="13"/>
  <c r="K230" i="13"/>
  <c r="O230" i="13"/>
  <c r="Q230" i="13"/>
  <c r="U230" i="13"/>
  <c r="G233" i="13"/>
  <c r="I233" i="13"/>
  <c r="K233" i="13"/>
  <c r="O233" i="13"/>
  <c r="Q233" i="13"/>
  <c r="U233" i="13"/>
  <c r="G236" i="13"/>
  <c r="I236" i="13"/>
  <c r="K236" i="13"/>
  <c r="M236" i="13"/>
  <c r="O236" i="13"/>
  <c r="Q236" i="13"/>
  <c r="U236" i="13"/>
  <c r="G241" i="13"/>
  <c r="M241" i="13" s="1"/>
  <c r="I241" i="13"/>
  <c r="K241" i="13"/>
  <c r="O241" i="13"/>
  <c r="Q241" i="13"/>
  <c r="U241" i="13"/>
  <c r="G243" i="13"/>
  <c r="M243" i="13" s="1"/>
  <c r="I243" i="13"/>
  <c r="K243" i="13"/>
  <c r="O243" i="13"/>
  <c r="Q243" i="13"/>
  <c r="U243" i="13"/>
  <c r="G245" i="13"/>
  <c r="M245" i="13" s="1"/>
  <c r="I245" i="13"/>
  <c r="K245" i="13"/>
  <c r="O245" i="13"/>
  <c r="Q245" i="13"/>
  <c r="U245" i="13"/>
  <c r="G248" i="13"/>
  <c r="I248" i="13"/>
  <c r="K248" i="13"/>
  <c r="M248" i="13"/>
  <c r="O248" i="13"/>
  <c r="Q248" i="13"/>
  <c r="U248" i="13"/>
  <c r="G250" i="13"/>
  <c r="M250" i="13" s="1"/>
  <c r="I250" i="13"/>
  <c r="K250" i="13"/>
  <c r="O250" i="13"/>
  <c r="Q250" i="13"/>
  <c r="U250" i="13"/>
  <c r="G253" i="13"/>
  <c r="I253" i="13"/>
  <c r="K253" i="13"/>
  <c r="O253" i="13"/>
  <c r="Q253" i="13"/>
  <c r="U253" i="13"/>
  <c r="U249" i="13" s="1"/>
  <c r="G266" i="13"/>
  <c r="M266" i="13" s="1"/>
  <c r="I266" i="13"/>
  <c r="K266" i="13"/>
  <c r="O266" i="13"/>
  <c r="Q266" i="13"/>
  <c r="U266" i="13"/>
  <c r="G268" i="13"/>
  <c r="M268" i="13" s="1"/>
  <c r="I268" i="13"/>
  <c r="K268" i="13"/>
  <c r="O268" i="13"/>
  <c r="Q268" i="13"/>
  <c r="U268" i="13"/>
  <c r="G276" i="13"/>
  <c r="I276" i="13"/>
  <c r="K276" i="13"/>
  <c r="O276" i="13"/>
  <c r="O267" i="13" s="1"/>
  <c r="Q276" i="13"/>
  <c r="U276" i="13"/>
  <c r="U267" i="13" s="1"/>
  <c r="G292" i="13"/>
  <c r="I292" i="13"/>
  <c r="K292" i="13"/>
  <c r="O292" i="13"/>
  <c r="O291" i="13" s="1"/>
  <c r="Q292" i="13"/>
  <c r="U292" i="13"/>
  <c r="U291" i="13" s="1"/>
  <c r="G296" i="13"/>
  <c r="I296" i="13"/>
  <c r="I291" i="13" s="1"/>
  <c r="K296" i="13"/>
  <c r="M296" i="13"/>
  <c r="O296" i="13"/>
  <c r="Q296" i="13"/>
  <c r="U296" i="13"/>
  <c r="G298" i="13"/>
  <c r="M298" i="13" s="1"/>
  <c r="I298" i="13"/>
  <c r="K298" i="13"/>
  <c r="O298" i="13"/>
  <c r="Q298" i="13"/>
  <c r="U298" i="13"/>
  <c r="G299" i="13"/>
  <c r="I299" i="13"/>
  <c r="K299" i="13"/>
  <c r="O299" i="13"/>
  <c r="Q299" i="13"/>
  <c r="U299" i="13"/>
  <c r="G300" i="13"/>
  <c r="I300" i="13"/>
  <c r="K300" i="13"/>
  <c r="M300" i="13"/>
  <c r="O300" i="13"/>
  <c r="Q300" i="13"/>
  <c r="U300" i="13"/>
  <c r="G301" i="13"/>
  <c r="M301" i="13" s="1"/>
  <c r="I301" i="13"/>
  <c r="K301" i="13"/>
  <c r="O301" i="13"/>
  <c r="Q301" i="13"/>
  <c r="U301" i="13"/>
  <c r="G302" i="13"/>
  <c r="M302" i="13" s="1"/>
  <c r="I302" i="13"/>
  <c r="K302" i="13"/>
  <c r="O302" i="13"/>
  <c r="Q302" i="13"/>
  <c r="U302" i="13"/>
  <c r="G303" i="13"/>
  <c r="M303" i="13" s="1"/>
  <c r="I303" i="13"/>
  <c r="K303" i="13"/>
  <c r="O303" i="13"/>
  <c r="Q303" i="13"/>
  <c r="U303" i="13"/>
  <c r="G305" i="13"/>
  <c r="I305" i="13"/>
  <c r="K305" i="13"/>
  <c r="O305" i="13"/>
  <c r="O304" i="13" s="1"/>
  <c r="Q305" i="13"/>
  <c r="U305" i="13"/>
  <c r="G313" i="13"/>
  <c r="I313" i="13"/>
  <c r="K313" i="13"/>
  <c r="M313" i="13"/>
  <c r="O313" i="13"/>
  <c r="Q313" i="13"/>
  <c r="Q304" i="13" s="1"/>
  <c r="U313" i="13"/>
  <c r="G316" i="13"/>
  <c r="M316" i="13" s="1"/>
  <c r="I316" i="13"/>
  <c r="K316" i="13"/>
  <c r="O316" i="13"/>
  <c r="Q316" i="13"/>
  <c r="U316" i="13"/>
  <c r="G318" i="13"/>
  <c r="I318" i="13"/>
  <c r="K318" i="13"/>
  <c r="O318" i="13"/>
  <c r="Q318" i="13"/>
  <c r="U318" i="13"/>
  <c r="G320" i="13"/>
  <c r="M320" i="13" s="1"/>
  <c r="I320" i="13"/>
  <c r="K320" i="13"/>
  <c r="O320" i="13"/>
  <c r="Q320" i="13"/>
  <c r="U320" i="13"/>
  <c r="G322" i="13"/>
  <c r="M322" i="13" s="1"/>
  <c r="I322" i="13"/>
  <c r="K322" i="13"/>
  <c r="O322" i="13"/>
  <c r="Q322" i="13"/>
  <c r="U322" i="13"/>
  <c r="AD325" i="13"/>
  <c r="F42" i="1" s="1"/>
  <c r="AZ535" i="12"/>
  <c r="AZ533" i="12"/>
  <c r="AZ531" i="12"/>
  <c r="AZ529" i="12"/>
  <c r="AZ362" i="12"/>
  <c r="AZ360" i="12"/>
  <c r="G9" i="12"/>
  <c r="M9" i="12" s="1"/>
  <c r="I9" i="12"/>
  <c r="K9" i="12"/>
  <c r="O9" i="12"/>
  <c r="Q9" i="12"/>
  <c r="U9" i="12"/>
  <c r="G11" i="12"/>
  <c r="M11" i="12" s="1"/>
  <c r="I11" i="12"/>
  <c r="K11" i="12"/>
  <c r="O11" i="12"/>
  <c r="Q11" i="12"/>
  <c r="U11" i="12"/>
  <c r="G13" i="12"/>
  <c r="M13" i="12" s="1"/>
  <c r="I13" i="12"/>
  <c r="K13" i="12"/>
  <c r="O13" i="12"/>
  <c r="Q13" i="12"/>
  <c r="U13" i="12"/>
  <c r="G17" i="12"/>
  <c r="M17" i="12" s="1"/>
  <c r="I17" i="12"/>
  <c r="K17" i="12"/>
  <c r="O17" i="12"/>
  <c r="Q17" i="12"/>
  <c r="U17" i="12"/>
  <c r="G19" i="12"/>
  <c r="I19" i="12"/>
  <c r="K19" i="12"/>
  <c r="M19" i="12"/>
  <c r="O19" i="12"/>
  <c r="Q19" i="12"/>
  <c r="U19" i="12"/>
  <c r="G23" i="12"/>
  <c r="M23" i="12" s="1"/>
  <c r="I23" i="12"/>
  <c r="K23" i="12"/>
  <c r="O23" i="12"/>
  <c r="Q23" i="12"/>
  <c r="U23" i="12"/>
  <c r="G25" i="12"/>
  <c r="I25" i="12"/>
  <c r="K25" i="12"/>
  <c r="O25" i="12"/>
  <c r="Q25" i="12"/>
  <c r="U25" i="12"/>
  <c r="G27" i="12"/>
  <c r="M27" i="12" s="1"/>
  <c r="I27" i="12"/>
  <c r="K27" i="12"/>
  <c r="O27" i="12"/>
  <c r="Q27" i="12"/>
  <c r="U27" i="12"/>
  <c r="G29" i="12"/>
  <c r="M29" i="12" s="1"/>
  <c r="I29" i="12"/>
  <c r="K29" i="12"/>
  <c r="O29" i="12"/>
  <c r="Q29" i="12"/>
  <c r="U29" i="12"/>
  <c r="G31" i="12"/>
  <c r="I31" i="12"/>
  <c r="K31" i="12"/>
  <c r="M31" i="12"/>
  <c r="O31" i="12"/>
  <c r="Q31" i="12"/>
  <c r="U31" i="12"/>
  <c r="G33" i="12"/>
  <c r="M33" i="12" s="1"/>
  <c r="I33" i="12"/>
  <c r="K33" i="12"/>
  <c r="O33" i="12"/>
  <c r="Q33" i="12"/>
  <c r="U33" i="12"/>
  <c r="G36" i="12"/>
  <c r="I36" i="12"/>
  <c r="K36" i="12"/>
  <c r="M36" i="12"/>
  <c r="O36" i="12"/>
  <c r="Q36" i="12"/>
  <c r="U36" i="12"/>
  <c r="G39" i="12"/>
  <c r="I39" i="12"/>
  <c r="K39" i="12"/>
  <c r="O39" i="12"/>
  <c r="Q39" i="12"/>
  <c r="U39" i="12"/>
  <c r="G42" i="12"/>
  <c r="M42" i="12" s="1"/>
  <c r="I42" i="12"/>
  <c r="K42" i="12"/>
  <c r="O42" i="12"/>
  <c r="Q42" i="12"/>
  <c r="U42" i="12"/>
  <c r="G44" i="12"/>
  <c r="M44" i="12" s="1"/>
  <c r="I44" i="12"/>
  <c r="K44" i="12"/>
  <c r="O44" i="12"/>
  <c r="Q44" i="12"/>
  <c r="U44" i="12"/>
  <c r="G50" i="12"/>
  <c r="I50" i="12"/>
  <c r="K50" i="12"/>
  <c r="M50" i="12"/>
  <c r="O50" i="12"/>
  <c r="Q50" i="12"/>
  <c r="U50" i="12"/>
  <c r="G52" i="12"/>
  <c r="M52" i="12" s="1"/>
  <c r="I52" i="12"/>
  <c r="K52" i="12"/>
  <c r="O52" i="12"/>
  <c r="Q52" i="12"/>
  <c r="U52" i="12"/>
  <c r="G55" i="12"/>
  <c r="M55" i="12" s="1"/>
  <c r="I55" i="12"/>
  <c r="K55" i="12"/>
  <c r="O55" i="12"/>
  <c r="Q55" i="12"/>
  <c r="U55" i="12"/>
  <c r="U57" i="12"/>
  <c r="G58" i="12"/>
  <c r="G57" i="12" s="1"/>
  <c r="I54" i="1" s="1"/>
  <c r="I58" i="12"/>
  <c r="I57" i="12" s="1"/>
  <c r="K58" i="12"/>
  <c r="K57" i="12" s="1"/>
  <c r="O58" i="12"/>
  <c r="O57" i="12" s="1"/>
  <c r="Q58" i="12"/>
  <c r="Q57" i="12" s="1"/>
  <c r="U58" i="12"/>
  <c r="G71" i="12"/>
  <c r="M71" i="12" s="1"/>
  <c r="I71" i="12"/>
  <c r="K71" i="12"/>
  <c r="O71" i="12"/>
  <c r="Q71" i="12"/>
  <c r="U71" i="12"/>
  <c r="G74" i="12"/>
  <c r="I74" i="12"/>
  <c r="K74" i="12"/>
  <c r="O74" i="12"/>
  <c r="Q74" i="12"/>
  <c r="U74" i="12"/>
  <c r="G77" i="12"/>
  <c r="I77" i="12"/>
  <c r="K77" i="12"/>
  <c r="M77" i="12"/>
  <c r="O77" i="12"/>
  <c r="Q77" i="12"/>
  <c r="U77" i="12"/>
  <c r="G79" i="12"/>
  <c r="M79" i="12" s="1"/>
  <c r="I79" i="12"/>
  <c r="K79" i="12"/>
  <c r="O79" i="12"/>
  <c r="Q79" i="12"/>
  <c r="U79" i="12"/>
  <c r="G93" i="12"/>
  <c r="M93" i="12" s="1"/>
  <c r="I93" i="12"/>
  <c r="K93" i="12"/>
  <c r="O93" i="12"/>
  <c r="Q93" i="12"/>
  <c r="U93" i="12"/>
  <c r="G96" i="12"/>
  <c r="M96" i="12" s="1"/>
  <c r="I96" i="12"/>
  <c r="K96" i="12"/>
  <c r="O96" i="12"/>
  <c r="Q96" i="12"/>
  <c r="U96" i="12"/>
  <c r="G108" i="12"/>
  <c r="M108" i="12" s="1"/>
  <c r="I108" i="12"/>
  <c r="K108" i="12"/>
  <c r="O108" i="12"/>
  <c r="Q108" i="12"/>
  <c r="U108" i="12"/>
  <c r="G120" i="12"/>
  <c r="M120" i="12" s="1"/>
  <c r="M119" i="12" s="1"/>
  <c r="I120" i="12"/>
  <c r="I119" i="12" s="1"/>
  <c r="K120" i="12"/>
  <c r="K119" i="12" s="1"/>
  <c r="O120" i="12"/>
  <c r="O119" i="12" s="1"/>
  <c r="Q120" i="12"/>
  <c r="Q119" i="12" s="1"/>
  <c r="U120" i="12"/>
  <c r="U119" i="12" s="1"/>
  <c r="G122" i="12"/>
  <c r="M122" i="12" s="1"/>
  <c r="I122" i="12"/>
  <c r="K122" i="12"/>
  <c r="O122" i="12"/>
  <c r="Q122" i="12"/>
  <c r="U122" i="12"/>
  <c r="G125" i="12"/>
  <c r="I125" i="12"/>
  <c r="K125" i="12"/>
  <c r="O125" i="12"/>
  <c r="Q125" i="12"/>
  <c r="U125" i="12"/>
  <c r="G129" i="12"/>
  <c r="M129" i="12" s="1"/>
  <c r="I129" i="12"/>
  <c r="K129" i="12"/>
  <c r="O129" i="12"/>
  <c r="Q129" i="12"/>
  <c r="U129" i="12"/>
  <c r="G131" i="12"/>
  <c r="M131" i="12" s="1"/>
  <c r="I131" i="12"/>
  <c r="K131" i="12"/>
  <c r="O131" i="12"/>
  <c r="Q131" i="12"/>
  <c r="U131" i="12"/>
  <c r="G134" i="12"/>
  <c r="I134" i="12"/>
  <c r="K134" i="12"/>
  <c r="M134" i="12"/>
  <c r="O134" i="12"/>
  <c r="Q134" i="12"/>
  <c r="U134" i="12"/>
  <c r="G137" i="12"/>
  <c r="M137" i="12" s="1"/>
  <c r="I137" i="12"/>
  <c r="K137" i="12"/>
  <c r="O137" i="12"/>
  <c r="Q137" i="12"/>
  <c r="U137" i="12"/>
  <c r="G141" i="12"/>
  <c r="I141" i="12"/>
  <c r="K141" i="12"/>
  <c r="O141" i="12"/>
  <c r="Q141" i="12"/>
  <c r="U141" i="12"/>
  <c r="G142" i="12"/>
  <c r="M142" i="12" s="1"/>
  <c r="I142" i="12"/>
  <c r="K142" i="12"/>
  <c r="O142" i="12"/>
  <c r="Q142" i="12"/>
  <c r="U142" i="12"/>
  <c r="G143" i="12"/>
  <c r="M143" i="12" s="1"/>
  <c r="I143" i="12"/>
  <c r="K143" i="12"/>
  <c r="O143" i="12"/>
  <c r="Q143" i="12"/>
  <c r="U143" i="12"/>
  <c r="G145" i="12"/>
  <c r="I145" i="12"/>
  <c r="K145" i="12"/>
  <c r="O145" i="12"/>
  <c r="O144" i="12" s="1"/>
  <c r="Q145" i="12"/>
  <c r="U145" i="12"/>
  <c r="G147" i="12"/>
  <c r="M147" i="12" s="1"/>
  <c r="I147" i="12"/>
  <c r="I144" i="12" s="1"/>
  <c r="K147" i="12"/>
  <c r="O147" i="12"/>
  <c r="Q147" i="12"/>
  <c r="Q144" i="12" s="1"/>
  <c r="U147" i="12"/>
  <c r="G150" i="12"/>
  <c r="M150" i="12" s="1"/>
  <c r="I150" i="12"/>
  <c r="K150" i="12"/>
  <c r="O150" i="12"/>
  <c r="Q150" i="12"/>
  <c r="U150" i="12"/>
  <c r="G151" i="12"/>
  <c r="I151" i="12"/>
  <c r="K151" i="12"/>
  <c r="O151" i="12"/>
  <c r="Q151" i="12"/>
  <c r="U151" i="12"/>
  <c r="G153" i="12"/>
  <c r="I153" i="12"/>
  <c r="K153" i="12"/>
  <c r="M153" i="12"/>
  <c r="O153" i="12"/>
  <c r="Q153" i="12"/>
  <c r="U153" i="12"/>
  <c r="G157" i="12"/>
  <c r="M157" i="12" s="1"/>
  <c r="I157" i="12"/>
  <c r="K157" i="12"/>
  <c r="O157" i="12"/>
  <c r="Q157" i="12"/>
  <c r="U157" i="12"/>
  <c r="G159" i="12"/>
  <c r="M159" i="12" s="1"/>
  <c r="I159" i="12"/>
  <c r="K159" i="12"/>
  <c r="O159" i="12"/>
  <c r="Q159" i="12"/>
  <c r="U159" i="12"/>
  <c r="G161" i="12"/>
  <c r="M161" i="12" s="1"/>
  <c r="I161" i="12"/>
  <c r="K161" i="12"/>
  <c r="O161" i="12"/>
  <c r="Q161" i="12"/>
  <c r="U161" i="12"/>
  <c r="G162" i="12"/>
  <c r="I162" i="12"/>
  <c r="K162" i="12"/>
  <c r="M162" i="12"/>
  <c r="O162" i="12"/>
  <c r="Q162" i="12"/>
  <c r="U162" i="12"/>
  <c r="G163" i="12"/>
  <c r="M163" i="12" s="1"/>
  <c r="I163" i="12"/>
  <c r="K163" i="12"/>
  <c r="O163" i="12"/>
  <c r="Q163" i="12"/>
  <c r="U163" i="12"/>
  <c r="G165" i="12"/>
  <c r="I165" i="12"/>
  <c r="K165" i="12"/>
  <c r="O165" i="12"/>
  <c r="Q165" i="12"/>
  <c r="U165" i="12"/>
  <c r="G167" i="12"/>
  <c r="M167" i="12" s="1"/>
  <c r="I167" i="12"/>
  <c r="K167" i="12"/>
  <c r="O167" i="12"/>
  <c r="Q167" i="12"/>
  <c r="U167" i="12"/>
  <c r="G169" i="12"/>
  <c r="M169" i="12" s="1"/>
  <c r="I169" i="12"/>
  <c r="K169" i="12"/>
  <c r="O169" i="12"/>
  <c r="Q169" i="12"/>
  <c r="U169" i="12"/>
  <c r="G171" i="12"/>
  <c r="I171" i="12"/>
  <c r="K171" i="12"/>
  <c r="M171" i="12"/>
  <c r="O171" i="12"/>
  <c r="Q171" i="12"/>
  <c r="U171" i="12"/>
  <c r="G173" i="12"/>
  <c r="M173" i="12" s="1"/>
  <c r="I173" i="12"/>
  <c r="K173" i="12"/>
  <c r="O173" i="12"/>
  <c r="Q173" i="12"/>
  <c r="U173" i="12"/>
  <c r="G176" i="12"/>
  <c r="M176" i="12" s="1"/>
  <c r="I176" i="12"/>
  <c r="K176" i="12"/>
  <c r="O176" i="12"/>
  <c r="Q176" i="12"/>
  <c r="U176" i="12"/>
  <c r="G179" i="12"/>
  <c r="M179" i="12" s="1"/>
  <c r="I179" i="12"/>
  <c r="K179" i="12"/>
  <c r="O179" i="12"/>
  <c r="Q179" i="12"/>
  <c r="U179" i="12"/>
  <c r="G183" i="12"/>
  <c r="M183" i="12" s="1"/>
  <c r="I183" i="12"/>
  <c r="K183" i="12"/>
  <c r="O183" i="12"/>
  <c r="Q183" i="12"/>
  <c r="U183" i="12"/>
  <c r="G186" i="12"/>
  <c r="M186" i="12" s="1"/>
  <c r="I186" i="12"/>
  <c r="K186" i="12"/>
  <c r="O186" i="12"/>
  <c r="Q186" i="12"/>
  <c r="U186" i="12"/>
  <c r="G189" i="12"/>
  <c r="M189" i="12" s="1"/>
  <c r="I189" i="12"/>
  <c r="K189" i="12"/>
  <c r="O189" i="12"/>
  <c r="Q189" i="12"/>
  <c r="U189" i="12"/>
  <c r="G192" i="12"/>
  <c r="M192" i="12" s="1"/>
  <c r="I192" i="12"/>
  <c r="K192" i="12"/>
  <c r="O192" i="12"/>
  <c r="Q192" i="12"/>
  <c r="U192" i="12"/>
  <c r="G200" i="12"/>
  <c r="M200" i="12" s="1"/>
  <c r="I200" i="12"/>
  <c r="K200" i="12"/>
  <c r="O200" i="12"/>
  <c r="Q200" i="12"/>
  <c r="U200" i="12"/>
  <c r="G208" i="12"/>
  <c r="M208" i="12" s="1"/>
  <c r="I208" i="12"/>
  <c r="K208" i="12"/>
  <c r="O208" i="12"/>
  <c r="Q208" i="12"/>
  <c r="U208" i="12"/>
  <c r="G213" i="12"/>
  <c r="M213" i="12" s="1"/>
  <c r="I213" i="12"/>
  <c r="K213" i="12"/>
  <c r="O213" i="12"/>
  <c r="Q213" i="12"/>
  <c r="U213" i="12"/>
  <c r="G214" i="12"/>
  <c r="M214" i="12" s="1"/>
  <c r="I214" i="12"/>
  <c r="K214" i="12"/>
  <c r="O214" i="12"/>
  <c r="Q214" i="12"/>
  <c r="U214" i="12"/>
  <c r="G215" i="12"/>
  <c r="I215" i="12"/>
  <c r="K215" i="12"/>
  <c r="M215" i="12"/>
  <c r="O215" i="12"/>
  <c r="Q215" i="12"/>
  <c r="U215" i="12"/>
  <c r="G216" i="12"/>
  <c r="M216" i="12" s="1"/>
  <c r="I216" i="12"/>
  <c r="K216" i="12"/>
  <c r="O216" i="12"/>
  <c r="Q216" i="12"/>
  <c r="U216" i="12"/>
  <c r="G218" i="12"/>
  <c r="G217" i="12" s="1"/>
  <c r="I218" i="12"/>
  <c r="I217" i="12" s="1"/>
  <c r="K218" i="12"/>
  <c r="K217" i="12" s="1"/>
  <c r="O218" i="12"/>
  <c r="O217" i="12" s="1"/>
  <c r="Q218" i="12"/>
  <c r="Q217" i="12" s="1"/>
  <c r="U218" i="12"/>
  <c r="U217" i="12" s="1"/>
  <c r="G220" i="12"/>
  <c r="I220" i="12"/>
  <c r="K220" i="12"/>
  <c r="O220" i="12"/>
  <c r="Q220" i="12"/>
  <c r="U220" i="12"/>
  <c r="G223" i="12"/>
  <c r="M223" i="12" s="1"/>
  <c r="I223" i="12"/>
  <c r="K223" i="12"/>
  <c r="O223" i="12"/>
  <c r="Q223" i="12"/>
  <c r="U223" i="12"/>
  <c r="G226" i="12"/>
  <c r="M226" i="12" s="1"/>
  <c r="I226" i="12"/>
  <c r="K226" i="12"/>
  <c r="O226" i="12"/>
  <c r="Q226" i="12"/>
  <c r="U226" i="12"/>
  <c r="G235" i="12"/>
  <c r="M235" i="12" s="1"/>
  <c r="I235" i="12"/>
  <c r="K235" i="12"/>
  <c r="O235" i="12"/>
  <c r="Q235" i="12"/>
  <c r="U235" i="12"/>
  <c r="G237" i="12"/>
  <c r="M237" i="12" s="1"/>
  <c r="I237" i="12"/>
  <c r="K237" i="12"/>
  <c r="O237" i="12"/>
  <c r="Q237" i="12"/>
  <c r="U237" i="12"/>
  <c r="G238" i="12"/>
  <c r="I238" i="12"/>
  <c r="K238" i="12"/>
  <c r="O238" i="12"/>
  <c r="O236" i="12" s="1"/>
  <c r="Q238" i="12"/>
  <c r="U238" i="12"/>
  <c r="G244" i="12"/>
  <c r="I244" i="12"/>
  <c r="K244" i="12"/>
  <c r="M244" i="12"/>
  <c r="O244" i="12"/>
  <c r="Q244" i="12"/>
  <c r="U244" i="12"/>
  <c r="G246" i="12"/>
  <c r="M246" i="12" s="1"/>
  <c r="I246" i="12"/>
  <c r="K246" i="12"/>
  <c r="O246" i="12"/>
  <c r="Q246" i="12"/>
  <c r="U246" i="12"/>
  <c r="G249" i="12"/>
  <c r="I249" i="12"/>
  <c r="K249" i="12"/>
  <c r="O249" i="12"/>
  <c r="Q249" i="12"/>
  <c r="U249" i="12"/>
  <c r="U245" i="12" s="1"/>
  <c r="G254" i="12"/>
  <c r="I254" i="12"/>
  <c r="K254" i="12"/>
  <c r="O254" i="12"/>
  <c r="Q254" i="12"/>
  <c r="U254" i="12"/>
  <c r="G256" i="12"/>
  <c r="M256" i="12" s="1"/>
  <c r="I256" i="12"/>
  <c r="K256" i="12"/>
  <c r="O256" i="12"/>
  <c r="Q256" i="12"/>
  <c r="U256" i="12"/>
  <c r="G257" i="12"/>
  <c r="M257" i="12" s="1"/>
  <c r="I257" i="12"/>
  <c r="K257" i="12"/>
  <c r="O257" i="12"/>
  <c r="Q257" i="12"/>
  <c r="U257" i="12"/>
  <c r="G258" i="12"/>
  <c r="M258" i="12" s="1"/>
  <c r="I258" i="12"/>
  <c r="K258" i="12"/>
  <c r="O258" i="12"/>
  <c r="Q258" i="12"/>
  <c r="U258" i="12"/>
  <c r="G260" i="12"/>
  <c r="M260" i="12" s="1"/>
  <c r="I260" i="12"/>
  <c r="K260" i="12"/>
  <c r="O260" i="12"/>
  <c r="Q260" i="12"/>
  <c r="U260" i="12"/>
  <c r="G262" i="12"/>
  <c r="M262" i="12" s="1"/>
  <c r="I262" i="12"/>
  <c r="K262" i="12"/>
  <c r="O262" i="12"/>
  <c r="Q262" i="12"/>
  <c r="U262" i="12"/>
  <c r="G263" i="12"/>
  <c r="M263" i="12" s="1"/>
  <c r="I263" i="12"/>
  <c r="K263" i="12"/>
  <c r="O263" i="12"/>
  <c r="Q263" i="12"/>
  <c r="U263" i="12"/>
  <c r="G265" i="12"/>
  <c r="M265" i="12" s="1"/>
  <c r="I265" i="12"/>
  <c r="K265" i="12"/>
  <c r="O265" i="12"/>
  <c r="Q265" i="12"/>
  <c r="U265" i="12"/>
  <c r="G267" i="12"/>
  <c r="M267" i="12" s="1"/>
  <c r="I267" i="12"/>
  <c r="K267" i="12"/>
  <c r="O267" i="12"/>
  <c r="Q267" i="12"/>
  <c r="U267" i="12"/>
  <c r="G269" i="12"/>
  <c r="M269" i="12" s="1"/>
  <c r="I269" i="12"/>
  <c r="K269" i="12"/>
  <c r="O269" i="12"/>
  <c r="Q269" i="12"/>
  <c r="U269" i="12"/>
  <c r="G271" i="12"/>
  <c r="M271" i="12" s="1"/>
  <c r="I271" i="12"/>
  <c r="K271" i="12"/>
  <c r="O271" i="12"/>
  <c r="Q271" i="12"/>
  <c r="U271" i="12"/>
  <c r="G272" i="12"/>
  <c r="M272" i="12" s="1"/>
  <c r="I272" i="12"/>
  <c r="K272" i="12"/>
  <c r="O272" i="12"/>
  <c r="Q272" i="12"/>
  <c r="U272" i="12"/>
  <c r="G273" i="12"/>
  <c r="M273" i="12" s="1"/>
  <c r="I273" i="12"/>
  <c r="K273" i="12"/>
  <c r="O273" i="12"/>
  <c r="Q273" i="12"/>
  <c r="U273" i="12"/>
  <c r="G274" i="12"/>
  <c r="I274" i="12"/>
  <c r="K274" i="12"/>
  <c r="M274" i="12"/>
  <c r="O274" i="12"/>
  <c r="Q274" i="12"/>
  <c r="U274" i="12"/>
  <c r="G275" i="12"/>
  <c r="M275" i="12" s="1"/>
  <c r="I275" i="12"/>
  <c r="K275" i="12"/>
  <c r="O275" i="12"/>
  <c r="Q275" i="12"/>
  <c r="U275" i="12"/>
  <c r="G276" i="12"/>
  <c r="M276" i="12" s="1"/>
  <c r="I276" i="12"/>
  <c r="K276" i="12"/>
  <c r="O276" i="12"/>
  <c r="Q276" i="12"/>
  <c r="U276" i="12"/>
  <c r="G277" i="12"/>
  <c r="M277" i="12" s="1"/>
  <c r="I277" i="12"/>
  <c r="K277" i="12"/>
  <c r="O277" i="12"/>
  <c r="Q277" i="12"/>
  <c r="U277" i="12"/>
  <c r="G279" i="12"/>
  <c r="M279" i="12" s="1"/>
  <c r="I279" i="12"/>
  <c r="K279" i="12"/>
  <c r="O279" i="12"/>
  <c r="Q279" i="12"/>
  <c r="U279" i="12"/>
  <c r="G280" i="12"/>
  <c r="M280" i="12" s="1"/>
  <c r="I280" i="12"/>
  <c r="K280" i="12"/>
  <c r="O280" i="12"/>
  <c r="Q280" i="12"/>
  <c r="U280" i="12"/>
  <c r="G281" i="12"/>
  <c r="M281" i="12" s="1"/>
  <c r="I281" i="12"/>
  <c r="K281" i="12"/>
  <c r="O281" i="12"/>
  <c r="Q281" i="12"/>
  <c r="U281" i="12"/>
  <c r="G282" i="12"/>
  <c r="M282" i="12" s="1"/>
  <c r="I282" i="12"/>
  <c r="K282" i="12"/>
  <c r="O282" i="12"/>
  <c r="Q282" i="12"/>
  <c r="U282" i="12"/>
  <c r="G283" i="12"/>
  <c r="M283" i="12" s="1"/>
  <c r="I283" i="12"/>
  <c r="K283" i="12"/>
  <c r="O283" i="12"/>
  <c r="Q283" i="12"/>
  <c r="U283" i="12"/>
  <c r="G285" i="12"/>
  <c r="M285" i="12" s="1"/>
  <c r="I285" i="12"/>
  <c r="K285" i="12"/>
  <c r="O285" i="12"/>
  <c r="Q285" i="12"/>
  <c r="U285" i="12"/>
  <c r="G287" i="12"/>
  <c r="M287" i="12" s="1"/>
  <c r="I287" i="12"/>
  <c r="K287" i="12"/>
  <c r="O287" i="12"/>
  <c r="Q287" i="12"/>
  <c r="U287" i="12"/>
  <c r="G288" i="12"/>
  <c r="M288" i="12" s="1"/>
  <c r="I288" i="12"/>
  <c r="K288" i="12"/>
  <c r="O288" i="12"/>
  <c r="Q288" i="12"/>
  <c r="U288" i="12"/>
  <c r="G289" i="12"/>
  <c r="I289" i="12"/>
  <c r="K289" i="12"/>
  <c r="M289" i="12"/>
  <c r="O289" i="12"/>
  <c r="Q289" i="12"/>
  <c r="U289" i="12"/>
  <c r="G291" i="12"/>
  <c r="M291" i="12" s="1"/>
  <c r="I291" i="12"/>
  <c r="K291" i="12"/>
  <c r="O291" i="12"/>
  <c r="Q291" i="12"/>
  <c r="U291" i="12"/>
  <c r="G293" i="12"/>
  <c r="I293" i="12"/>
  <c r="K293" i="12"/>
  <c r="O293" i="12"/>
  <c r="Q293" i="12"/>
  <c r="U293" i="12"/>
  <c r="G294" i="12"/>
  <c r="M294" i="12" s="1"/>
  <c r="I294" i="12"/>
  <c r="K294" i="12"/>
  <c r="O294" i="12"/>
  <c r="Q294" i="12"/>
  <c r="U294" i="12"/>
  <c r="G295" i="12"/>
  <c r="M295" i="12" s="1"/>
  <c r="I295" i="12"/>
  <c r="K295" i="12"/>
  <c r="O295" i="12"/>
  <c r="Q295" i="12"/>
  <c r="U295" i="12"/>
  <c r="G297" i="12"/>
  <c r="M297" i="12" s="1"/>
  <c r="I297" i="12"/>
  <c r="K297" i="12"/>
  <c r="O297" i="12"/>
  <c r="Q297" i="12"/>
  <c r="U297" i="12"/>
  <c r="G299" i="12"/>
  <c r="M299" i="12" s="1"/>
  <c r="I299" i="12"/>
  <c r="K299" i="12"/>
  <c r="O299" i="12"/>
  <c r="Q299" i="12"/>
  <c r="U299" i="12"/>
  <c r="G300" i="12"/>
  <c r="M300" i="12" s="1"/>
  <c r="I300" i="12"/>
  <c r="K300" i="12"/>
  <c r="O300" i="12"/>
  <c r="Q300" i="12"/>
  <c r="U300" i="12"/>
  <c r="G302" i="12"/>
  <c r="M302" i="12" s="1"/>
  <c r="I302" i="12"/>
  <c r="K302" i="12"/>
  <c r="O302" i="12"/>
  <c r="Q302" i="12"/>
  <c r="U302" i="12"/>
  <c r="G304" i="12"/>
  <c r="M304" i="12" s="1"/>
  <c r="I304" i="12"/>
  <c r="K304" i="12"/>
  <c r="O304" i="12"/>
  <c r="Q304" i="12"/>
  <c r="U304" i="12"/>
  <c r="G306" i="12"/>
  <c r="M306" i="12" s="1"/>
  <c r="I306" i="12"/>
  <c r="K306" i="12"/>
  <c r="O306" i="12"/>
  <c r="Q306" i="12"/>
  <c r="U306" i="12"/>
  <c r="G308" i="12"/>
  <c r="I308" i="12"/>
  <c r="K308" i="12"/>
  <c r="M308" i="12"/>
  <c r="O308" i="12"/>
  <c r="Q308" i="12"/>
  <c r="U308" i="12"/>
  <c r="G309" i="12"/>
  <c r="M309" i="12" s="1"/>
  <c r="I309" i="12"/>
  <c r="K309" i="12"/>
  <c r="O309" i="12"/>
  <c r="Q309" i="12"/>
  <c r="U309" i="12"/>
  <c r="G310" i="12"/>
  <c r="M310" i="12" s="1"/>
  <c r="I310" i="12"/>
  <c r="K310" i="12"/>
  <c r="O310" i="12"/>
  <c r="Q310" i="12"/>
  <c r="U310" i="12"/>
  <c r="G311" i="12"/>
  <c r="M311" i="12" s="1"/>
  <c r="I311" i="12"/>
  <c r="K311" i="12"/>
  <c r="O311" i="12"/>
  <c r="Q311" i="12"/>
  <c r="U311" i="12"/>
  <c r="G312" i="12"/>
  <c r="M312" i="12" s="1"/>
  <c r="I312" i="12"/>
  <c r="K312" i="12"/>
  <c r="O312" i="12"/>
  <c r="Q312" i="12"/>
  <c r="U312" i="12"/>
  <c r="G313" i="12"/>
  <c r="M313" i="12" s="1"/>
  <c r="I313" i="12"/>
  <c r="K313" i="12"/>
  <c r="O313" i="12"/>
  <c r="Q313" i="12"/>
  <c r="U313" i="12"/>
  <c r="G314" i="12"/>
  <c r="M314" i="12" s="1"/>
  <c r="I314" i="12"/>
  <c r="K314" i="12"/>
  <c r="O314" i="12"/>
  <c r="Q314" i="12"/>
  <c r="U314" i="12"/>
  <c r="G315" i="12"/>
  <c r="M315" i="12" s="1"/>
  <c r="I315" i="12"/>
  <c r="K315" i="12"/>
  <c r="O315" i="12"/>
  <c r="Q315" i="12"/>
  <c r="U315" i="12"/>
  <c r="G316" i="12"/>
  <c r="M316" i="12" s="1"/>
  <c r="I316" i="12"/>
  <c r="K316" i="12"/>
  <c r="O316" i="12"/>
  <c r="Q316" i="12"/>
  <c r="U316" i="12"/>
  <c r="G317" i="12"/>
  <c r="M317" i="12" s="1"/>
  <c r="I317" i="12"/>
  <c r="K317" i="12"/>
  <c r="O317" i="12"/>
  <c r="Q317" i="12"/>
  <c r="U317" i="12"/>
  <c r="G318" i="12"/>
  <c r="M318" i="12" s="1"/>
  <c r="I318" i="12"/>
  <c r="K318" i="12"/>
  <c r="O318" i="12"/>
  <c r="Q318" i="12"/>
  <c r="U318" i="12"/>
  <c r="G319" i="12"/>
  <c r="M319" i="12" s="1"/>
  <c r="I319" i="12"/>
  <c r="K319" i="12"/>
  <c r="O319" i="12"/>
  <c r="Q319" i="12"/>
  <c r="U319" i="12"/>
  <c r="G320" i="12"/>
  <c r="I320" i="12"/>
  <c r="K320" i="12"/>
  <c r="M320" i="12"/>
  <c r="O320" i="12"/>
  <c r="Q320" i="12"/>
  <c r="U320" i="12"/>
  <c r="G321" i="12"/>
  <c r="M321" i="12" s="1"/>
  <c r="I321" i="12"/>
  <c r="K321" i="12"/>
  <c r="O321" i="12"/>
  <c r="Q321" i="12"/>
  <c r="U321" i="12"/>
  <c r="G322" i="12"/>
  <c r="M322" i="12" s="1"/>
  <c r="I322" i="12"/>
  <c r="K322" i="12"/>
  <c r="O322" i="12"/>
  <c r="Q322" i="12"/>
  <c r="U322" i="12"/>
  <c r="G324" i="12"/>
  <c r="M324" i="12" s="1"/>
  <c r="I324" i="12"/>
  <c r="K324" i="12"/>
  <c r="O324" i="12"/>
  <c r="Q324" i="12"/>
  <c r="U324" i="12"/>
  <c r="G326" i="12"/>
  <c r="I326" i="12"/>
  <c r="K326" i="12"/>
  <c r="M326" i="12"/>
  <c r="O326" i="12"/>
  <c r="Q326" i="12"/>
  <c r="U326" i="12"/>
  <c r="G327" i="12"/>
  <c r="M327" i="12" s="1"/>
  <c r="I327" i="12"/>
  <c r="K327" i="12"/>
  <c r="O327" i="12"/>
  <c r="Q327" i="12"/>
  <c r="U327" i="12"/>
  <c r="G328" i="12"/>
  <c r="M328" i="12" s="1"/>
  <c r="I328" i="12"/>
  <c r="K328" i="12"/>
  <c r="O328" i="12"/>
  <c r="Q328" i="12"/>
  <c r="U328" i="12"/>
  <c r="G329" i="12"/>
  <c r="M329" i="12" s="1"/>
  <c r="I329" i="12"/>
  <c r="K329" i="12"/>
  <c r="O329" i="12"/>
  <c r="Q329" i="12"/>
  <c r="U329" i="12"/>
  <c r="G330" i="12"/>
  <c r="M330" i="12" s="1"/>
  <c r="I330" i="12"/>
  <c r="K330" i="12"/>
  <c r="O330" i="12"/>
  <c r="Q330" i="12"/>
  <c r="U330" i="12"/>
  <c r="G331" i="12"/>
  <c r="M331" i="12" s="1"/>
  <c r="I331" i="12"/>
  <c r="K331" i="12"/>
  <c r="O331" i="12"/>
  <c r="Q331" i="12"/>
  <c r="U331" i="12"/>
  <c r="G332" i="12"/>
  <c r="M332" i="12" s="1"/>
  <c r="I332" i="12"/>
  <c r="K332" i="12"/>
  <c r="O332" i="12"/>
  <c r="Q332" i="12"/>
  <c r="U332" i="12"/>
  <c r="G333" i="12"/>
  <c r="M333" i="12" s="1"/>
  <c r="I333" i="12"/>
  <c r="K333" i="12"/>
  <c r="O333" i="12"/>
  <c r="Q333" i="12"/>
  <c r="U333" i="12"/>
  <c r="G334" i="12"/>
  <c r="M334" i="12" s="1"/>
  <c r="I334" i="12"/>
  <c r="K334" i="12"/>
  <c r="O334" i="12"/>
  <c r="Q334" i="12"/>
  <c r="U334" i="12"/>
  <c r="G336" i="12"/>
  <c r="M336" i="12" s="1"/>
  <c r="I336" i="12"/>
  <c r="K336" i="12"/>
  <c r="O336" i="12"/>
  <c r="Q336" i="12"/>
  <c r="U336" i="12"/>
  <c r="G337" i="12"/>
  <c r="I337" i="12"/>
  <c r="K337" i="12"/>
  <c r="O337" i="12"/>
  <c r="O335" i="12" s="1"/>
  <c r="Q337" i="12"/>
  <c r="U337" i="12"/>
  <c r="G338" i="12"/>
  <c r="M338" i="12" s="1"/>
  <c r="I338" i="12"/>
  <c r="K338" i="12"/>
  <c r="O338" i="12"/>
  <c r="Q338" i="12"/>
  <c r="U338" i="12"/>
  <c r="G339" i="12"/>
  <c r="M339" i="12" s="1"/>
  <c r="I339" i="12"/>
  <c r="K339" i="12"/>
  <c r="O339" i="12"/>
  <c r="Q339" i="12"/>
  <c r="U339" i="12"/>
  <c r="G341" i="12"/>
  <c r="I341" i="12"/>
  <c r="K341" i="12"/>
  <c r="O341" i="12"/>
  <c r="Q341" i="12"/>
  <c r="U341" i="12"/>
  <c r="G343" i="12"/>
  <c r="M343" i="12" s="1"/>
  <c r="I343" i="12"/>
  <c r="K343" i="12"/>
  <c r="O343" i="12"/>
  <c r="Q343" i="12"/>
  <c r="U343" i="12"/>
  <c r="G345" i="12"/>
  <c r="M345" i="12" s="1"/>
  <c r="I345" i="12"/>
  <c r="K345" i="12"/>
  <c r="O345" i="12"/>
  <c r="Q345" i="12"/>
  <c r="U345" i="12"/>
  <c r="G346" i="12"/>
  <c r="I346" i="12"/>
  <c r="K346" i="12"/>
  <c r="O346" i="12"/>
  <c r="Q346" i="12"/>
  <c r="U346" i="12"/>
  <c r="G347" i="12"/>
  <c r="M347" i="12" s="1"/>
  <c r="I347" i="12"/>
  <c r="K347" i="12"/>
  <c r="O347" i="12"/>
  <c r="Q347" i="12"/>
  <c r="U347" i="12"/>
  <c r="G348" i="12"/>
  <c r="M348" i="12" s="1"/>
  <c r="I348" i="12"/>
  <c r="K348" i="12"/>
  <c r="O348" i="12"/>
  <c r="Q348" i="12"/>
  <c r="U348" i="12"/>
  <c r="G349" i="12"/>
  <c r="I349" i="12"/>
  <c r="K349" i="12"/>
  <c r="M349" i="12"/>
  <c r="O349" i="12"/>
  <c r="Q349" i="12"/>
  <c r="U349" i="12"/>
  <c r="G350" i="12"/>
  <c r="M350" i="12" s="1"/>
  <c r="I350" i="12"/>
  <c r="K350" i="12"/>
  <c r="O350" i="12"/>
  <c r="Q350" i="12"/>
  <c r="U350" i="12"/>
  <c r="G352" i="12"/>
  <c r="I352" i="12"/>
  <c r="K352" i="12"/>
  <c r="O352" i="12"/>
  <c r="Q352" i="12"/>
  <c r="U352" i="12"/>
  <c r="G353" i="12"/>
  <c r="M353" i="12" s="1"/>
  <c r="I353" i="12"/>
  <c r="K353" i="12"/>
  <c r="O353" i="12"/>
  <c r="Q353" i="12"/>
  <c r="U353" i="12"/>
  <c r="G354" i="12"/>
  <c r="M354" i="12" s="1"/>
  <c r="I354" i="12"/>
  <c r="K354" i="12"/>
  <c r="O354" i="12"/>
  <c r="Q354" i="12"/>
  <c r="U354" i="12"/>
  <c r="G355" i="12"/>
  <c r="M355" i="12" s="1"/>
  <c r="I355" i="12"/>
  <c r="K355" i="12"/>
  <c r="O355" i="12"/>
  <c r="Q355" i="12"/>
  <c r="U355" i="12"/>
  <c r="G356" i="12"/>
  <c r="M356" i="12" s="1"/>
  <c r="I356" i="12"/>
  <c r="K356" i="12"/>
  <c r="O356" i="12"/>
  <c r="Q356" i="12"/>
  <c r="U356" i="12"/>
  <c r="G357" i="12"/>
  <c r="M357" i="12" s="1"/>
  <c r="I357" i="12"/>
  <c r="K357" i="12"/>
  <c r="O357" i="12"/>
  <c r="Q357" i="12"/>
  <c r="U357" i="12"/>
  <c r="G359" i="12"/>
  <c r="I359" i="12"/>
  <c r="K359" i="12"/>
  <c r="M359" i="12"/>
  <c r="O359" i="12"/>
  <c r="Q359" i="12"/>
  <c r="U359" i="12"/>
  <c r="G361" i="12"/>
  <c r="I361" i="12"/>
  <c r="K361" i="12"/>
  <c r="O361" i="12"/>
  <c r="Q361" i="12"/>
  <c r="U361" i="12"/>
  <c r="G363" i="12"/>
  <c r="M363" i="12" s="1"/>
  <c r="I363" i="12"/>
  <c r="K363" i="12"/>
  <c r="O363" i="12"/>
  <c r="Q363" i="12"/>
  <c r="U363" i="12"/>
  <c r="G365" i="12"/>
  <c r="M365" i="12" s="1"/>
  <c r="I365" i="12"/>
  <c r="K365" i="12"/>
  <c r="O365" i="12"/>
  <c r="Q365" i="12"/>
  <c r="U365" i="12"/>
  <c r="G367" i="12"/>
  <c r="I367" i="12"/>
  <c r="K367" i="12"/>
  <c r="O367" i="12"/>
  <c r="Q367" i="12"/>
  <c r="U367" i="12"/>
  <c r="G368" i="12"/>
  <c r="I368" i="12"/>
  <c r="K368" i="12"/>
  <c r="M368" i="12"/>
  <c r="O368" i="12"/>
  <c r="Q368" i="12"/>
  <c r="U368" i="12"/>
  <c r="G369" i="12"/>
  <c r="M369" i="12" s="1"/>
  <c r="I369" i="12"/>
  <c r="K369" i="12"/>
  <c r="O369" i="12"/>
  <c r="Q369" i="12"/>
  <c r="U369" i="12"/>
  <c r="G370" i="12"/>
  <c r="M370" i="12" s="1"/>
  <c r="I370" i="12"/>
  <c r="K370" i="12"/>
  <c r="O370" i="12"/>
  <c r="Q370" i="12"/>
  <c r="U370" i="12"/>
  <c r="G371" i="12"/>
  <c r="M371" i="12" s="1"/>
  <c r="I371" i="12"/>
  <c r="K371" i="12"/>
  <c r="O371" i="12"/>
  <c r="Q371" i="12"/>
  <c r="U371" i="12"/>
  <c r="G372" i="12"/>
  <c r="M372" i="12" s="1"/>
  <c r="I372" i="12"/>
  <c r="K372" i="12"/>
  <c r="O372" i="12"/>
  <c r="Q372" i="12"/>
  <c r="U372" i="12"/>
  <c r="G373" i="12"/>
  <c r="M373" i="12" s="1"/>
  <c r="I373" i="12"/>
  <c r="K373" i="12"/>
  <c r="O373" i="12"/>
  <c r="Q373" i="12"/>
  <c r="U373" i="12"/>
  <c r="G374" i="12"/>
  <c r="M374" i="12" s="1"/>
  <c r="I374" i="12"/>
  <c r="K374" i="12"/>
  <c r="O374" i="12"/>
  <c r="Q374" i="12"/>
  <c r="U374" i="12"/>
  <c r="G375" i="12"/>
  <c r="M375" i="12" s="1"/>
  <c r="I375" i="12"/>
  <c r="K375" i="12"/>
  <c r="O375" i="12"/>
  <c r="Q375" i="12"/>
  <c r="U375" i="12"/>
  <c r="G376" i="12"/>
  <c r="M376" i="12" s="1"/>
  <c r="I376" i="12"/>
  <c r="K376" i="12"/>
  <c r="O376" i="12"/>
  <c r="Q376" i="12"/>
  <c r="U376" i="12"/>
  <c r="G378" i="12"/>
  <c r="M378" i="12" s="1"/>
  <c r="I378" i="12"/>
  <c r="K378" i="12"/>
  <c r="O378" i="12"/>
  <c r="Q378" i="12"/>
  <c r="U378" i="12"/>
  <c r="G380" i="12"/>
  <c r="I380" i="12"/>
  <c r="K380" i="12"/>
  <c r="O380" i="12"/>
  <c r="Q380" i="12"/>
  <c r="U380" i="12"/>
  <c r="G383" i="12"/>
  <c r="I383" i="12"/>
  <c r="K383" i="12"/>
  <c r="M383" i="12"/>
  <c r="O383" i="12"/>
  <c r="Q383" i="12"/>
  <c r="U383" i="12"/>
  <c r="G386" i="12"/>
  <c r="M386" i="12" s="1"/>
  <c r="I386" i="12"/>
  <c r="K386" i="12"/>
  <c r="O386" i="12"/>
  <c r="Q386" i="12"/>
  <c r="U386" i="12"/>
  <c r="G390" i="12"/>
  <c r="M390" i="12" s="1"/>
  <c r="I390" i="12"/>
  <c r="K390" i="12"/>
  <c r="O390" i="12"/>
  <c r="Q390" i="12"/>
  <c r="U390" i="12"/>
  <c r="G392" i="12"/>
  <c r="M392" i="12" s="1"/>
  <c r="I392" i="12"/>
  <c r="K392" i="12"/>
  <c r="O392" i="12"/>
  <c r="Q392" i="12"/>
  <c r="U392" i="12"/>
  <c r="G396" i="12"/>
  <c r="M396" i="12" s="1"/>
  <c r="I396" i="12"/>
  <c r="K396" i="12"/>
  <c r="O396" i="12"/>
  <c r="Q396" i="12"/>
  <c r="U396" i="12"/>
  <c r="G399" i="12"/>
  <c r="M399" i="12" s="1"/>
  <c r="I399" i="12"/>
  <c r="K399" i="12"/>
  <c r="O399" i="12"/>
  <c r="Q399" i="12"/>
  <c r="U399" i="12"/>
  <c r="G402" i="12"/>
  <c r="M402" i="12" s="1"/>
  <c r="I402" i="12"/>
  <c r="K402" i="12"/>
  <c r="O402" i="12"/>
  <c r="Q402" i="12"/>
  <c r="U402" i="12"/>
  <c r="G404" i="12"/>
  <c r="M404" i="12" s="1"/>
  <c r="I404" i="12"/>
  <c r="K404" i="12"/>
  <c r="O404" i="12"/>
  <c r="Q404" i="12"/>
  <c r="U404" i="12"/>
  <c r="G406" i="12"/>
  <c r="I406" i="12"/>
  <c r="K406" i="12"/>
  <c r="M406" i="12"/>
  <c r="O406" i="12"/>
  <c r="Q406" i="12"/>
  <c r="U406" i="12"/>
  <c r="G407" i="12"/>
  <c r="M407" i="12" s="1"/>
  <c r="I407" i="12"/>
  <c r="K407" i="12"/>
  <c r="O407" i="12"/>
  <c r="Q407" i="12"/>
  <c r="U407" i="12"/>
  <c r="G409" i="12"/>
  <c r="G408" i="12" s="1"/>
  <c r="I409" i="12"/>
  <c r="K409" i="12"/>
  <c r="O409" i="12"/>
  <c r="Q409" i="12"/>
  <c r="U409" i="12"/>
  <c r="G412" i="12"/>
  <c r="M412" i="12" s="1"/>
  <c r="I412" i="12"/>
  <c r="K412" i="12"/>
  <c r="O412" i="12"/>
  <c r="Q412" i="12"/>
  <c r="U412" i="12"/>
  <c r="G420" i="12"/>
  <c r="M420" i="12" s="1"/>
  <c r="I420" i="12"/>
  <c r="K420" i="12"/>
  <c r="O420" i="12"/>
  <c r="Q420" i="12"/>
  <c r="U420" i="12"/>
  <c r="G422" i="12"/>
  <c r="I422" i="12"/>
  <c r="K422" i="12"/>
  <c r="O422" i="12"/>
  <c r="Q422" i="12"/>
  <c r="U422" i="12"/>
  <c r="G425" i="12"/>
  <c r="M425" i="12" s="1"/>
  <c r="I425" i="12"/>
  <c r="K425" i="12"/>
  <c r="O425" i="12"/>
  <c r="Q425" i="12"/>
  <c r="U425" i="12"/>
  <c r="G438" i="12"/>
  <c r="M438" i="12" s="1"/>
  <c r="I438" i="12"/>
  <c r="K438" i="12"/>
  <c r="O438" i="12"/>
  <c r="Q438" i="12"/>
  <c r="U438" i="12"/>
  <c r="G453" i="12"/>
  <c r="M453" i="12" s="1"/>
  <c r="I453" i="12"/>
  <c r="K453" i="12"/>
  <c r="O453" i="12"/>
  <c r="Q453" i="12"/>
  <c r="U453" i="12"/>
  <c r="G457" i="12"/>
  <c r="M457" i="12" s="1"/>
  <c r="I457" i="12"/>
  <c r="K457" i="12"/>
  <c r="O457" i="12"/>
  <c r="Q457" i="12"/>
  <c r="U457" i="12"/>
  <c r="G460" i="12"/>
  <c r="I460" i="12"/>
  <c r="K460" i="12"/>
  <c r="M460" i="12"/>
  <c r="O460" i="12"/>
  <c r="Q460" i="12"/>
  <c r="U460" i="12"/>
  <c r="G463" i="12"/>
  <c r="M463" i="12" s="1"/>
  <c r="I463" i="12"/>
  <c r="K463" i="12"/>
  <c r="O463" i="12"/>
  <c r="Q463" i="12"/>
  <c r="U463" i="12"/>
  <c r="G467" i="12"/>
  <c r="M467" i="12" s="1"/>
  <c r="I467" i="12"/>
  <c r="K467" i="12"/>
  <c r="O467" i="12"/>
  <c r="Q467" i="12"/>
  <c r="U467" i="12"/>
  <c r="G469" i="12"/>
  <c r="I469" i="12"/>
  <c r="K469" i="12"/>
  <c r="M469" i="12"/>
  <c r="O469" i="12"/>
  <c r="Q469" i="12"/>
  <c r="U469" i="12"/>
  <c r="G476" i="12"/>
  <c r="G468" i="12" s="1"/>
  <c r="I476" i="12"/>
  <c r="K476" i="12"/>
  <c r="O476" i="12"/>
  <c r="Q476" i="12"/>
  <c r="U476" i="12"/>
  <c r="G483" i="12"/>
  <c r="M483" i="12" s="1"/>
  <c r="I483" i="12"/>
  <c r="K483" i="12"/>
  <c r="O483" i="12"/>
  <c r="Q483" i="12"/>
  <c r="U483" i="12"/>
  <c r="K486" i="12"/>
  <c r="G487" i="12"/>
  <c r="G486" i="12" s="1"/>
  <c r="I487" i="12"/>
  <c r="I486" i="12" s="1"/>
  <c r="K487" i="12"/>
  <c r="O487" i="12"/>
  <c r="O486" i="12" s="1"/>
  <c r="Q487" i="12"/>
  <c r="Q486" i="12" s="1"/>
  <c r="U487" i="12"/>
  <c r="U486" i="12" s="1"/>
  <c r="G504" i="12"/>
  <c r="M504" i="12" s="1"/>
  <c r="I504" i="12"/>
  <c r="K504" i="12"/>
  <c r="O504" i="12"/>
  <c r="Q504" i="12"/>
  <c r="U504" i="12"/>
  <c r="G508" i="12"/>
  <c r="I508" i="12"/>
  <c r="K508" i="12"/>
  <c r="O508" i="12"/>
  <c r="Q508" i="12"/>
  <c r="U508" i="12"/>
  <c r="U503" i="12" s="1"/>
  <c r="G510" i="12"/>
  <c r="I510" i="12"/>
  <c r="K510" i="12"/>
  <c r="O510" i="12"/>
  <c r="Q510" i="12"/>
  <c r="U510" i="12"/>
  <c r="G511" i="12"/>
  <c r="M511" i="12" s="1"/>
  <c r="I511" i="12"/>
  <c r="K511" i="12"/>
  <c r="O511" i="12"/>
  <c r="Q511" i="12"/>
  <c r="U511" i="12"/>
  <c r="G512" i="12"/>
  <c r="M512" i="12" s="1"/>
  <c r="I512" i="12"/>
  <c r="K512" i="12"/>
  <c r="O512" i="12"/>
  <c r="Q512" i="12"/>
  <c r="U512" i="12"/>
  <c r="G513" i="12"/>
  <c r="M513" i="12" s="1"/>
  <c r="I513" i="12"/>
  <c r="K513" i="12"/>
  <c r="O513" i="12"/>
  <c r="Q513" i="12"/>
  <c r="U513" i="12"/>
  <c r="G514" i="12"/>
  <c r="M514" i="12" s="1"/>
  <c r="I514" i="12"/>
  <c r="K514" i="12"/>
  <c r="O514" i="12"/>
  <c r="Q514" i="12"/>
  <c r="U514" i="12"/>
  <c r="G515" i="12"/>
  <c r="M515" i="12" s="1"/>
  <c r="I515" i="12"/>
  <c r="K515" i="12"/>
  <c r="O515" i="12"/>
  <c r="Q515" i="12"/>
  <c r="U515" i="12"/>
  <c r="G517" i="12"/>
  <c r="M517" i="12" s="1"/>
  <c r="I517" i="12"/>
  <c r="K517" i="12"/>
  <c r="O517" i="12"/>
  <c r="Q517" i="12"/>
  <c r="U517" i="12"/>
  <c r="G525" i="12"/>
  <c r="I525" i="12"/>
  <c r="K525" i="12"/>
  <c r="O525" i="12"/>
  <c r="O516" i="12" s="1"/>
  <c r="Q525" i="12"/>
  <c r="U525" i="12"/>
  <c r="G528" i="12"/>
  <c r="I528" i="12"/>
  <c r="K528" i="12"/>
  <c r="O528" i="12"/>
  <c r="Q528" i="12"/>
  <c r="U528" i="12"/>
  <c r="G530" i="12"/>
  <c r="I530" i="12"/>
  <c r="K530" i="12"/>
  <c r="M530" i="12"/>
  <c r="O530" i="12"/>
  <c r="Q530" i="12"/>
  <c r="U530" i="12"/>
  <c r="G532" i="12"/>
  <c r="M532" i="12" s="1"/>
  <c r="I532" i="12"/>
  <c r="K532" i="12"/>
  <c r="O532" i="12"/>
  <c r="Q532" i="12"/>
  <c r="U532" i="12"/>
  <c r="G534" i="12"/>
  <c r="M534" i="12" s="1"/>
  <c r="I534" i="12"/>
  <c r="K534" i="12"/>
  <c r="O534" i="12"/>
  <c r="Q534" i="12"/>
  <c r="U534" i="12"/>
  <c r="AD537" i="12"/>
  <c r="F40" i="1" s="1"/>
  <c r="U335" i="12" l="1"/>
  <c r="O127" i="13"/>
  <c r="U516" i="12"/>
  <c r="I468" i="12"/>
  <c r="I340" i="12"/>
  <c r="Q291" i="13"/>
  <c r="I527" i="12"/>
  <c r="M487" i="12"/>
  <c r="M486" i="12" s="1"/>
  <c r="O245" i="12"/>
  <c r="U144" i="12"/>
  <c r="U315" i="13"/>
  <c r="O249" i="13"/>
  <c r="U168" i="13"/>
  <c r="I127" i="13"/>
  <c r="U236" i="12"/>
  <c r="AE325" i="13"/>
  <c r="G42" i="1" s="1"/>
  <c r="H42" i="1" s="1"/>
  <c r="I42" i="1" s="1"/>
  <c r="I304" i="13"/>
  <c r="O315" i="13"/>
  <c r="O168" i="13"/>
  <c r="U127" i="13"/>
  <c r="I62" i="13"/>
  <c r="O503" i="12"/>
  <c r="I62" i="1"/>
  <c r="M58" i="12"/>
  <c r="M57" i="12" s="1"/>
  <c r="U304" i="13"/>
  <c r="M68" i="13"/>
  <c r="M67" i="13" s="1"/>
  <c r="U297" i="13"/>
  <c r="O297" i="13"/>
  <c r="U229" i="13"/>
  <c r="O229" i="13"/>
  <c r="K195" i="13"/>
  <c r="G195" i="13"/>
  <c r="Q195" i="13"/>
  <c r="I195" i="13"/>
  <c r="K189" i="13"/>
  <c r="G189" i="13"/>
  <c r="Q189" i="13"/>
  <c r="U177" i="13"/>
  <c r="O177" i="13"/>
  <c r="K132" i="13"/>
  <c r="G132" i="13"/>
  <c r="Q127" i="13"/>
  <c r="K88" i="13"/>
  <c r="G88" i="13"/>
  <c r="Q88" i="13"/>
  <c r="I88" i="13"/>
  <c r="U70" i="13"/>
  <c r="O70" i="13"/>
  <c r="K62" i="13"/>
  <c r="G62" i="13"/>
  <c r="Q62" i="13"/>
  <c r="K51" i="13"/>
  <c r="G51" i="13"/>
  <c r="K19" i="13"/>
  <c r="G19" i="13"/>
  <c r="Q19" i="13"/>
  <c r="I19" i="13"/>
  <c r="K8" i="13"/>
  <c r="Q8" i="13"/>
  <c r="I8" i="13"/>
  <c r="I75" i="1"/>
  <c r="K315" i="13"/>
  <c r="G315" i="13"/>
  <c r="Q315" i="13"/>
  <c r="I315" i="13"/>
  <c r="K304" i="13"/>
  <c r="G304" i="13"/>
  <c r="K297" i="13"/>
  <c r="G297" i="13"/>
  <c r="Q297" i="13"/>
  <c r="I297" i="13"/>
  <c r="K291" i="13"/>
  <c r="G291" i="13"/>
  <c r="K267" i="13"/>
  <c r="G267" i="13"/>
  <c r="I78" i="1" s="1"/>
  <c r="Q267" i="13"/>
  <c r="I267" i="13"/>
  <c r="K249" i="13"/>
  <c r="G249" i="13"/>
  <c r="I77" i="1" s="1"/>
  <c r="Q249" i="13"/>
  <c r="I249" i="13"/>
  <c r="K229" i="13"/>
  <c r="G229" i="13"/>
  <c r="Q229" i="13"/>
  <c r="I229" i="13"/>
  <c r="U195" i="13"/>
  <c r="O195" i="13"/>
  <c r="U189" i="13"/>
  <c r="O189" i="13"/>
  <c r="K177" i="13"/>
  <c r="G177" i="13"/>
  <c r="Q177" i="13"/>
  <c r="I177" i="13"/>
  <c r="K168" i="13"/>
  <c r="G168" i="13"/>
  <c r="Q132" i="13"/>
  <c r="I132" i="13"/>
  <c r="U132" i="13"/>
  <c r="O132" i="13"/>
  <c r="K127" i="13"/>
  <c r="G127" i="13"/>
  <c r="U88" i="13"/>
  <c r="O88" i="13"/>
  <c r="K70" i="13"/>
  <c r="G70" i="13"/>
  <c r="Q70" i="13"/>
  <c r="I70" i="13"/>
  <c r="U62" i="13"/>
  <c r="O62" i="13"/>
  <c r="Q51" i="13"/>
  <c r="U51" i="13"/>
  <c r="O51" i="13"/>
  <c r="U19" i="13"/>
  <c r="O19" i="13"/>
  <c r="U8" i="13"/>
  <c r="O8" i="13"/>
  <c r="O527" i="12"/>
  <c r="O509" i="12"/>
  <c r="U377" i="12"/>
  <c r="O377" i="12"/>
  <c r="Q366" i="12"/>
  <c r="I366" i="12"/>
  <c r="U366" i="12"/>
  <c r="O366" i="12"/>
  <c r="K358" i="12"/>
  <c r="G358" i="12"/>
  <c r="I72" i="1" s="1"/>
  <c r="Q358" i="12"/>
  <c r="I358" i="12"/>
  <c r="K351" i="12"/>
  <c r="G351" i="12"/>
  <c r="I71" i="1" s="1"/>
  <c r="K344" i="12"/>
  <c r="G344" i="12"/>
  <c r="I70" i="1" s="1"/>
  <c r="Q344" i="12"/>
  <c r="I344" i="12"/>
  <c r="K340" i="12"/>
  <c r="G340" i="12"/>
  <c r="U290" i="12"/>
  <c r="O290" i="12"/>
  <c r="Q253" i="12"/>
  <c r="I253" i="12"/>
  <c r="U253" i="12"/>
  <c r="O253" i="12"/>
  <c r="K219" i="12"/>
  <c r="G219" i="12"/>
  <c r="K164" i="12"/>
  <c r="G164" i="12"/>
  <c r="I61" i="1" s="1"/>
  <c r="U149" i="12"/>
  <c r="O149" i="12"/>
  <c r="K140" i="12"/>
  <c r="G140" i="12"/>
  <c r="I58" i="1" s="1"/>
  <c r="K121" i="12"/>
  <c r="G121" i="12"/>
  <c r="Q121" i="12"/>
  <c r="I121" i="12"/>
  <c r="G119" i="12"/>
  <c r="I56" i="1" s="1"/>
  <c r="U70" i="12"/>
  <c r="O70" i="12"/>
  <c r="K35" i="12"/>
  <c r="G35" i="12"/>
  <c r="Q35" i="12"/>
  <c r="I35" i="12"/>
  <c r="U24" i="12"/>
  <c r="O24" i="12"/>
  <c r="K24" i="12"/>
  <c r="G24" i="12"/>
  <c r="I52" i="1" s="1"/>
  <c r="K8" i="12"/>
  <c r="Q8" i="12"/>
  <c r="I8" i="12"/>
  <c r="Q527" i="12"/>
  <c r="U527" i="12"/>
  <c r="Q509" i="12"/>
  <c r="I509" i="12"/>
  <c r="U509" i="12"/>
  <c r="K468" i="12"/>
  <c r="Q468" i="12"/>
  <c r="Q421" i="12"/>
  <c r="I421" i="12"/>
  <c r="U421" i="12"/>
  <c r="O421" i="12"/>
  <c r="K408" i="12"/>
  <c r="K527" i="12"/>
  <c r="G527" i="12"/>
  <c r="I82" i="1" s="1"/>
  <c r="I20" i="1" s="1"/>
  <c r="K516" i="12"/>
  <c r="G516" i="12"/>
  <c r="I81" i="1" s="1"/>
  <c r="I19" i="1" s="1"/>
  <c r="Q516" i="12"/>
  <c r="I516" i="12"/>
  <c r="K509" i="12"/>
  <c r="G509" i="12"/>
  <c r="K503" i="12"/>
  <c r="G503" i="12"/>
  <c r="I79" i="1" s="1"/>
  <c r="I18" i="1" s="1"/>
  <c r="Q503" i="12"/>
  <c r="I503" i="12"/>
  <c r="U468" i="12"/>
  <c r="O468" i="12"/>
  <c r="K421" i="12"/>
  <c r="G421" i="12"/>
  <c r="I76" i="1" s="1"/>
  <c r="Q408" i="12"/>
  <c r="I408" i="12"/>
  <c r="U408" i="12"/>
  <c r="O408" i="12"/>
  <c r="K377" i="12"/>
  <c r="G377" i="12"/>
  <c r="I74" i="1" s="1"/>
  <c r="Q377" i="12"/>
  <c r="I377" i="12"/>
  <c r="K366" i="12"/>
  <c r="G366" i="12"/>
  <c r="I73" i="1" s="1"/>
  <c r="U358" i="12"/>
  <c r="O358" i="12"/>
  <c r="Q351" i="12"/>
  <c r="I351" i="12"/>
  <c r="U351" i="12"/>
  <c r="O351" i="12"/>
  <c r="U344" i="12"/>
  <c r="O344" i="12"/>
  <c r="Q340" i="12"/>
  <c r="U340" i="12"/>
  <c r="O340" i="12"/>
  <c r="K335" i="12"/>
  <c r="G335" i="12"/>
  <c r="I68" i="1" s="1"/>
  <c r="Q335" i="12"/>
  <c r="I335" i="12"/>
  <c r="K290" i="12"/>
  <c r="G290" i="12"/>
  <c r="I67" i="1" s="1"/>
  <c r="Q290" i="12"/>
  <c r="I290" i="12"/>
  <c r="K253" i="12"/>
  <c r="G253" i="12"/>
  <c r="I66" i="1" s="1"/>
  <c r="K245" i="12"/>
  <c r="G245" i="12"/>
  <c r="I65" i="1" s="1"/>
  <c r="Q245" i="12"/>
  <c r="I245" i="12"/>
  <c r="K236" i="12"/>
  <c r="G236" i="12"/>
  <c r="I64" i="1" s="1"/>
  <c r="Q236" i="12"/>
  <c r="I236" i="12"/>
  <c r="Q219" i="12"/>
  <c r="I219" i="12"/>
  <c r="U219" i="12"/>
  <c r="O219" i="12"/>
  <c r="Q164" i="12"/>
  <c r="I164" i="12"/>
  <c r="U164" i="12"/>
  <c r="O164" i="12"/>
  <c r="K149" i="12"/>
  <c r="G149" i="12"/>
  <c r="I60" i="1" s="1"/>
  <c r="Q149" i="12"/>
  <c r="I149" i="12"/>
  <c r="K144" i="12"/>
  <c r="G144" i="12"/>
  <c r="I59" i="1" s="1"/>
  <c r="Q140" i="12"/>
  <c r="I140" i="12"/>
  <c r="U140" i="12"/>
  <c r="O140" i="12"/>
  <c r="U121" i="12"/>
  <c r="O121" i="12"/>
  <c r="K70" i="12"/>
  <c r="G70" i="12"/>
  <c r="I55" i="1" s="1"/>
  <c r="Q70" i="12"/>
  <c r="I70" i="12"/>
  <c r="U35" i="12"/>
  <c r="O35" i="12"/>
  <c r="Q24" i="12"/>
  <c r="M25" i="12"/>
  <c r="M24" i="12" s="1"/>
  <c r="I24" i="12"/>
  <c r="U8" i="12"/>
  <c r="O8" i="12"/>
  <c r="F39" i="1"/>
  <c r="M8" i="13"/>
  <c r="M318" i="13"/>
  <c r="M315" i="13" s="1"/>
  <c r="M305" i="13"/>
  <c r="M304" i="13" s="1"/>
  <c r="M299" i="13"/>
  <c r="M297" i="13" s="1"/>
  <c r="M292" i="13"/>
  <c r="M291" i="13" s="1"/>
  <c r="M276" i="13"/>
  <c r="M267" i="13" s="1"/>
  <c r="M253" i="13"/>
  <c r="M249" i="13" s="1"/>
  <c r="M233" i="13"/>
  <c r="M229" i="13" s="1"/>
  <c r="M211" i="13"/>
  <c r="M195" i="13" s="1"/>
  <c r="M192" i="13"/>
  <c r="M189" i="13" s="1"/>
  <c r="M180" i="13"/>
  <c r="M177" i="13" s="1"/>
  <c r="M169" i="13"/>
  <c r="M168" i="13" s="1"/>
  <c r="M133" i="13"/>
  <c r="M132" i="13" s="1"/>
  <c r="M128" i="13"/>
  <c r="M127" i="13" s="1"/>
  <c r="M126" i="13"/>
  <c r="M125" i="13" s="1"/>
  <c r="M94" i="13"/>
  <c r="M88" i="13" s="1"/>
  <c r="M77" i="13"/>
  <c r="M70" i="13" s="1"/>
  <c r="M65" i="13"/>
  <c r="M62" i="13" s="1"/>
  <c r="M52" i="13"/>
  <c r="M51" i="13" s="1"/>
  <c r="M25" i="13"/>
  <c r="M19" i="13" s="1"/>
  <c r="G8" i="13"/>
  <c r="M8" i="12"/>
  <c r="AE537" i="12"/>
  <c r="M528" i="12"/>
  <c r="M527" i="12" s="1"/>
  <c r="M525" i="12"/>
  <c r="M516" i="12" s="1"/>
  <c r="M510" i="12"/>
  <c r="M509" i="12" s="1"/>
  <c r="M508" i="12"/>
  <c r="M503" i="12" s="1"/>
  <c r="M476" i="12"/>
  <c r="M468" i="12" s="1"/>
  <c r="M422" i="12"/>
  <c r="M421" i="12" s="1"/>
  <c r="M409" i="12"/>
  <c r="M408" i="12" s="1"/>
  <c r="M380" i="12"/>
  <c r="M377" i="12" s="1"/>
  <c r="M367" i="12"/>
  <c r="M366" i="12" s="1"/>
  <c r="M361" i="12"/>
  <c r="M358" i="12" s="1"/>
  <c r="M352" i="12"/>
  <c r="M351" i="12" s="1"/>
  <c r="M346" i="12"/>
  <c r="M344" i="12" s="1"/>
  <c r="M341" i="12"/>
  <c r="M340" i="12" s="1"/>
  <c r="M337" i="12"/>
  <c r="M335" i="12" s="1"/>
  <c r="M293" i="12"/>
  <c r="M290" i="12" s="1"/>
  <c r="M254" i="12"/>
  <c r="M253" i="12" s="1"/>
  <c r="M249" i="12"/>
  <c r="M245" i="12" s="1"/>
  <c r="M238" i="12"/>
  <c r="M236" i="12" s="1"/>
  <c r="M220" i="12"/>
  <c r="M219" i="12" s="1"/>
  <c r="M218" i="12"/>
  <c r="M217" i="12" s="1"/>
  <c r="M165" i="12"/>
  <c r="M164" i="12" s="1"/>
  <c r="M151" i="12"/>
  <c r="M149" i="12" s="1"/>
  <c r="M145" i="12"/>
  <c r="M144" i="12" s="1"/>
  <c r="M141" i="12"/>
  <c r="M140" i="12" s="1"/>
  <c r="M125" i="12"/>
  <c r="M121" i="12" s="1"/>
  <c r="M74" i="12"/>
  <c r="M70" i="12" s="1"/>
  <c r="M39" i="12"/>
  <c r="M35" i="12" s="1"/>
  <c r="G8" i="12"/>
  <c r="J28" i="1"/>
  <c r="J26" i="1"/>
  <c r="G38" i="1"/>
  <c r="F38" i="1"/>
  <c r="H32" i="1"/>
  <c r="J23" i="1"/>
  <c r="J24" i="1"/>
  <c r="J25" i="1"/>
  <c r="J27" i="1"/>
  <c r="E24" i="1"/>
  <c r="E26" i="1"/>
  <c r="I80" i="1" l="1"/>
  <c r="G325" i="13"/>
  <c r="I57" i="1"/>
  <c r="I53" i="1"/>
  <c r="I63" i="1"/>
  <c r="I69" i="1"/>
  <c r="I17" i="1"/>
  <c r="I51" i="1"/>
  <c r="G537" i="12"/>
  <c r="G40" i="1"/>
  <c r="H40" i="1" s="1"/>
  <c r="I40" i="1" s="1"/>
  <c r="G39" i="1"/>
  <c r="F44" i="1"/>
  <c r="H39" i="1"/>
  <c r="H44" i="1" s="1"/>
  <c r="G44" i="1" l="1"/>
  <c r="G25" i="1" s="1"/>
  <c r="A25" i="1" s="1"/>
  <c r="A26" i="1" s="1"/>
  <c r="G26" i="1" s="1"/>
  <c r="I39" i="1"/>
  <c r="I44" i="1" s="1"/>
  <c r="G23" i="1"/>
  <c r="A23" i="1" s="1"/>
  <c r="A24" i="1" s="1"/>
  <c r="G24" i="1" s="1"/>
  <c r="I83" i="1"/>
  <c r="I16" i="1"/>
  <c r="I21" i="1" s="1"/>
  <c r="G28" i="1" l="1"/>
  <c r="J82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80" i="1"/>
  <c r="J51" i="1"/>
  <c r="J53" i="1"/>
  <c r="J55" i="1"/>
  <c r="J59" i="1"/>
  <c r="J61" i="1"/>
  <c r="J63" i="1"/>
  <c r="J65" i="1"/>
  <c r="J69" i="1"/>
  <c r="J71" i="1"/>
  <c r="J73" i="1"/>
  <c r="J75" i="1"/>
  <c r="J77" i="1"/>
  <c r="J81" i="1"/>
  <c r="J57" i="1"/>
  <c r="J67" i="1"/>
  <c r="J79" i="1"/>
  <c r="J42" i="1"/>
  <c r="J39" i="1"/>
  <c r="J44" i="1" s="1"/>
  <c r="J40" i="1"/>
  <c r="A27" i="1"/>
  <c r="A29" i="1" s="1"/>
  <c r="G29" i="1" s="1"/>
  <c r="G27" i="1" s="1"/>
  <c r="J8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<sst xmlns="http://schemas.openxmlformats.org/spreadsheetml/2006/main" count="3490" uniqueCount="1095">
  <si>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</si>
  <si>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</si>
  <si>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</si>
  <si>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</si>
  <si>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</si>
  <si>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</si>
  <si>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</si>
  <si>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</si>
  <si>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</si>
  <si>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</si>
  <si>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</si>
  <si>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</si>
  <si>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</si>
  <si>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</si>
  <si>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</si>
  <si>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</si>
  <si>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</si>
  <si>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</si>
  <si>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</si>
  <si>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</si>
  <si>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</si>
  <si>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</si>
  <si>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</si>
  <si>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</si>
  <si>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</si>
  <si>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</si>
  <si>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</si>
  <si>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</si>
  <si>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</si>
  <si>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</si>
  <si>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</si>
  <si>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</si>
  <si>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</si>
  <si>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</si>
  <si>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</si>
  <si>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</si>
  <si>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</si>
  <si>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</si>
  <si>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</si>
  <si>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</si>
  <si>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</si>
  <si>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2018002</t>
  </si>
  <si>
    <t>Rekonstrukce kuchyně MŠ Pražská, Doksy, Způsobilé výdaje projektu - hlavní aktivita</t>
  </si>
  <si>
    <t>Stavba</t>
  </si>
  <si>
    <t>01</t>
  </si>
  <si>
    <t>I.etapa - Způsobilé výdaje projektu - hlavní aktivita</t>
  </si>
  <si>
    <t>Doksy, Pražská č.p. 836</t>
  </si>
  <si>
    <t>02</t>
  </si>
  <si>
    <t>II.etapa - Způsobilé výdaje projektu - hlavní aktivita</t>
  </si>
  <si>
    <t>Pražská č.p. 836, Doksy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</si>
  <si>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</si>
  <si>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</si>
  <si>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</si>
  <si>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</si>
  <si>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</si>
  <si>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</si>
  <si>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</si>
  <si>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</si>
  <si>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</si>
  <si>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</si>
  <si>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</si>
  <si>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</si>
  <si>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</si>
  <si>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</si>
  <si>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</si>
  <si>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</si>
  <si>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</si>
  <si>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</si>
  <si>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</si>
  <si>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</si>
  <si>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</si>
  <si>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</si>
  <si>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</si>
  <si>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</si>
  <si>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</si>
  <si>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</si>
  <si>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</si>
  <si>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</si>
  <si>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</si>
  <si>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</si>
  <si>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</si>
  <si>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</si>
  <si>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</si>
  <si>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</si>
  <si>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</si>
  <si>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</si>
  <si>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</si>
  <si>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</si>
  <si>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</si>
  <si>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</si>
  <si>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</si>
  <si>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</si>
  <si>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</si>
  <si>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</si>
  <si>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</si>
  <si>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</si>
  <si>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</si>
  <si>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</si>
  <si>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</si>
  <si>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</si>
  <si>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</si>
  <si>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</si>
  <si>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</si>
  <si>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</si>
  <si>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</si>
  <si>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</si>
  <si>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</si>
  <si>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</si>
  <si>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</si>
  <si>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</si>
  <si>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</si>
  <si>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</si>
  <si>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</si>
  <si>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</si>
  <si>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</si>
  <si>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</si>
  <si>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</si>
  <si>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</si>
  <si>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</si>
  <si>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</si>
  <si>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</si>
  <si>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</si>
  <si>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</si>
  <si>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</si>
  <si>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</si>
  <si>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</si>
  <si>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</si>
  <si>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</si>
  <si>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</si>
  <si>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</si>
  <si>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</si>
  <si>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</si>
  <si>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</si>
  <si>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</si>
  <si>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</si>
  <si>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</si>
  <si>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</si>
  <si>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</si>
  <si>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</si>
  <si>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</si>
  <si>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Díl:</t>
  </si>
  <si>
    <t>DIL</t>
  </si>
  <si>
    <t>139601102R00</t>
  </si>
  <si>
    <t>Ruční výkop jam, rýh a šachet v hornině tř. 3</t>
  </si>
  <si>
    <t>m3</t>
  </si>
  <si>
    <t>RTS 18/ II</t>
  </si>
  <si>
    <t>POL1_</t>
  </si>
  <si>
    <t>ozn. Y : 1*1*(1,1+0,25)*2</t>
  </si>
  <si>
    <t>VV</t>
  </si>
  <si>
    <t>162701105R00</t>
  </si>
  <si>
    <t>Vodorovné přemístění výkopku z hor.1-4 do 10000 m</t>
  </si>
  <si>
    <t>ozn. Y : 0,86</t>
  </si>
  <si>
    <t>162201203R00</t>
  </si>
  <si>
    <t>Vodorovné přemíst.výkopku, kolečko hor.1-4, do 10m</t>
  </si>
  <si>
    <t xml:space="preserve">ozn. Y : </t>
  </si>
  <si>
    <t>výkop : 2,7</t>
  </si>
  <si>
    <t>zásyp : -1,84</t>
  </si>
  <si>
    <t>162201210R00</t>
  </si>
  <si>
    <t>Příplatek za dalš.10 m, kolečko, výkop. z hor.1- 4</t>
  </si>
  <si>
    <t>ozn. Y : 0,86*2</t>
  </si>
  <si>
    <t>174101102R00</t>
  </si>
  <si>
    <t>Zásyp ruční se zhutněním</t>
  </si>
  <si>
    <t>-1*1*0,25*2</t>
  </si>
  <si>
    <t>-0,6*0,6*0,5*2</t>
  </si>
  <si>
    <t>199000002R00</t>
  </si>
  <si>
    <t>Poplatek za skládku horniny 1- 4</t>
  </si>
  <si>
    <t>271571111R00</t>
  </si>
  <si>
    <t>Polštář základu ze štěrkopísku tříděného</t>
  </si>
  <si>
    <t>ozn. Y : 1*1*0,25*1</t>
  </si>
  <si>
    <t>275321411R00</t>
  </si>
  <si>
    <t>Železobeton základových patek C 25/30</t>
  </si>
  <si>
    <t>ozn. Y : 0,6*0,6*0,5*2</t>
  </si>
  <si>
    <t>275351215R00</t>
  </si>
  <si>
    <t>Bednění stěn základových patek - zřízení</t>
  </si>
  <si>
    <t>m2</t>
  </si>
  <si>
    <t>ozn. Y : (0,6+0,6+0,6)*0,5*2</t>
  </si>
  <si>
    <t>275351216R00</t>
  </si>
  <si>
    <t>Bednění stěn základových patek - odstranění</t>
  </si>
  <si>
    <t>275361821R00</t>
  </si>
  <si>
    <t>Výztuž základ. patek z betonářské oceli 10 505 (R)</t>
  </si>
  <si>
    <t>t</t>
  </si>
  <si>
    <t>ozn. Y : 0,55*5*4*2*0,000617</t>
  </si>
  <si>
    <t>317941121RT2</t>
  </si>
  <si>
    <t>Osazení ocelových válcovaných nosníků do č.12, včetně dodávky profilu I č.10</t>
  </si>
  <si>
    <t>1,5*2*0,00834</t>
  </si>
  <si>
    <t>1,4*1*0,00834</t>
  </si>
  <si>
    <t>340238211R00</t>
  </si>
  <si>
    <t>Zazdívka otvorů pl.1 m2,cihlami tl.zdi do 10 cm</t>
  </si>
  <si>
    <t>ozn.A : 1,35*0,55</t>
  </si>
  <si>
    <t>ozn. B : 2,1*0,08</t>
  </si>
  <si>
    <t>340238212R00</t>
  </si>
  <si>
    <t>Zazdívka otvorů pl.1 m2,cihlami tl.zdi nad 10 cm</t>
  </si>
  <si>
    <t>ozn. H : 0,4*0,4*2</t>
  </si>
  <si>
    <t>342256251R00</t>
  </si>
  <si>
    <t>Příčka z tvárnic porobetonových tl.  50 mm</t>
  </si>
  <si>
    <t>ozn. N : (0,3+0,3+0,3)*2,97</t>
  </si>
  <si>
    <t>Mezisoučet</t>
  </si>
  <si>
    <t>ozn. P : (2,03+2,37)*2,97</t>
  </si>
  <si>
    <t>0,55*2,97</t>
  </si>
  <si>
    <t>0,6*2,97</t>
  </si>
  <si>
    <t>342256255R00</t>
  </si>
  <si>
    <t>Příčka z tvárnic porobetonových tl. 150 mm</t>
  </si>
  <si>
    <t>ozn. W : 3,28*2,97</t>
  </si>
  <si>
    <t>346244381R00</t>
  </si>
  <si>
    <t>Plentování ocelových nosníků výšky do 20 cm</t>
  </si>
  <si>
    <t>1,5*2*0,15*2</t>
  </si>
  <si>
    <t>1,4*1*0,15*2</t>
  </si>
  <si>
    <t>342267112RT3</t>
  </si>
  <si>
    <t>Obklad trámů sádrokartonem třístranný do 0,5/0,5 m - kaslík kolem potrubí, desky standard impreg. tl. 12,5 mm</t>
  </si>
  <si>
    <t>m</t>
  </si>
  <si>
    <t>ozn. N : 1,5</t>
  </si>
  <si>
    <t>4.01</t>
  </si>
  <si>
    <t>Stávající prostup stropem po VZT - ozn. O</t>
  </si>
  <si>
    <t xml:space="preserve">ks    </t>
  </si>
  <si>
    <t>Indiv</t>
  </si>
  <si>
    <t>- demontáž digestoře vč. likvidace</t>
  </si>
  <si>
    <t>POP</t>
  </si>
  <si>
    <t>- demontáž potrubí VZT vč. likvidace</t>
  </si>
  <si>
    <t>- zabednění otvoru 2x cementotřísková deska na dřevěnou konstrukci vloženou do orvoru</t>
  </si>
  <si>
    <t>- PO 60 minut</t>
  </si>
  <si>
    <t>- potažení vyztužnou síťkou do tmele</t>
  </si>
  <si>
    <t>- demontáž vyfukové hlavice na střeše vč. likvidace</t>
  </si>
  <si>
    <t>- otevřít skladbu střechy v rozsahu 1,5x1,5 m</t>
  </si>
  <si>
    <t>- doplnění otvoru tepelnou izolací cca 1 m3</t>
  </si>
  <si>
    <t>- doplnění skladby střechy, EPS, geotextílie, mPVC fólie, geotextílie</t>
  </si>
  <si>
    <t>- zpětný zásyp kačírkem</t>
  </si>
  <si>
    <t>- ostatní související práce vč. materiálu</t>
  </si>
  <si>
    <t>610991111R00</t>
  </si>
  <si>
    <t>Zakrývání výplní vnitřních otvorů</t>
  </si>
  <si>
    <t>2,4*1,775*2</t>
  </si>
  <si>
    <t>1,2*1,775*2</t>
  </si>
  <si>
    <t>611421133R00</t>
  </si>
  <si>
    <t>Omítka vnitřní stropů rovných, MVC, štuková</t>
  </si>
  <si>
    <t>m.č. 1.109 : 36,12</t>
  </si>
  <si>
    <t>m.č. 1.107 : 6,79</t>
  </si>
  <si>
    <t>612401391RT2</t>
  </si>
  <si>
    <t>Omítka malých ploch vnitřních stěn do 1 m2, vápennou štukovou omítkou</t>
  </si>
  <si>
    <t>kus</t>
  </si>
  <si>
    <t>ozn. H, mč. 1.103 : 0,4*0,4*2</t>
  </si>
  <si>
    <t>612421626R00</t>
  </si>
  <si>
    <t>Omítka vnitřní zdiva, MVC, hladká</t>
  </si>
  <si>
    <t>m.č. 1.109 : (6,02+6,045)*2*2,97</t>
  </si>
  <si>
    <t>-0,9*2*2</t>
  </si>
  <si>
    <t>-2,4*1,775*2</t>
  </si>
  <si>
    <t>m.č. 1.107 : (2,8+2,425)*2*2,97</t>
  </si>
  <si>
    <t>-0,8*2*1</t>
  </si>
  <si>
    <t>-1,2*1,775*2</t>
  </si>
  <si>
    <t xml:space="preserve">přízdívky : </t>
  </si>
  <si>
    <t>ozn. P : -(2,03+2,37)*2,97</t>
  </si>
  <si>
    <t>-0,55*2,97</t>
  </si>
  <si>
    <t>-0,6*2,97</t>
  </si>
  <si>
    <t>ozn. W : -3,28*2,97</t>
  </si>
  <si>
    <t>612421221R00</t>
  </si>
  <si>
    <t>Oprava vápen.omítek stěn do 10 % pl. - hladkých</t>
  </si>
  <si>
    <t>ozn. Q : 5,9*2,97</t>
  </si>
  <si>
    <t>-1*2</t>
  </si>
  <si>
    <t>612471413R00</t>
  </si>
  <si>
    <t>Úprava vnitřních stěn aktivovaným štukem s přísad.</t>
  </si>
  <si>
    <t>m.č. 1.109 : (6,02+6,045)*2*(2,97-2)</t>
  </si>
  <si>
    <t>-2,4*0,845*2</t>
  </si>
  <si>
    <t>m.č. 1.107 : (2,8+2,425)*2*(2,97-2)</t>
  </si>
  <si>
    <t>-1,2*0,845*2</t>
  </si>
  <si>
    <t>ozn. N : (0,3+0,3+0,3)*(2,97-2)</t>
  </si>
  <si>
    <t>kaslík SDRK : (0,7+0,3+0,7)*1,5</t>
  </si>
  <si>
    <t>612481211RT2</t>
  </si>
  <si>
    <t xml:space="preserve">Montáž výztužné sítě (perlinky) do stěrky-stěny, včetně výztužné sítě a stěrkového tmelu </t>
  </si>
  <si>
    <t>ozn. H : 0,6*0,6*2</t>
  </si>
  <si>
    <t>62.01</t>
  </si>
  <si>
    <t>Začištění fasády - zateplovací systém s povrchovou úpravou, kolem nových prostupů VZT</t>
  </si>
  <si>
    <t>631312711R00</t>
  </si>
  <si>
    <t>Mazanina betonová tl. 5 - 8 cm C 25/30</t>
  </si>
  <si>
    <t>m.č. 1.109 : 36,12*0,05</t>
  </si>
  <si>
    <t>m.č. 1.107 : 6,79*0,05</t>
  </si>
  <si>
    <t>631313711R00</t>
  </si>
  <si>
    <t xml:space="preserve">Mazanina betonová tl. 8 - 12 cm C 25/30 </t>
  </si>
  <si>
    <t>ozn. I - bet práh : 0,6*0,1*0,1</t>
  </si>
  <si>
    <t>ozn. Y : 1*1*0,1*2</t>
  </si>
  <si>
    <t>631315711R00</t>
  </si>
  <si>
    <t>Mazanina betonová tl. 12 - 24 cm C 25/30</t>
  </si>
  <si>
    <t>ozn. J : 0,8*0,8*0,15</t>
  </si>
  <si>
    <t>631351101R00</t>
  </si>
  <si>
    <t>Bednění stěn, rýh a otvorů v podlahách - zřízení</t>
  </si>
  <si>
    <t>ozn. I - bet práh : 0,6*0,1*2</t>
  </si>
  <si>
    <t>ozn. J : 0,8*0,15*3</t>
  </si>
  <si>
    <t>631351102R00</t>
  </si>
  <si>
    <t>Bednění stěn, rýh a otvorů v podlahách -odstranění</t>
  </si>
  <si>
    <t>631361921RT4</t>
  </si>
  <si>
    <t>Výztuž mazanin svařovanou sítí, průměr drátu  6,0, oka 100/100 mm KH30</t>
  </si>
  <si>
    <t>m.č. 1.109 : 36,12*1,1*0,0044</t>
  </si>
  <si>
    <t>m.č. 1.107 : 6,79*1,1*0,0044</t>
  </si>
  <si>
    <t>642942111R00</t>
  </si>
  <si>
    <t>Osazení zárubní dveřních ocelových, pl. do 2,5 m2</t>
  </si>
  <si>
    <t>55330305R</t>
  </si>
  <si>
    <t>Zárubeň ocelová H 95   800x1970x95 , pro klasické zdění, bez drážky, pevně přivařené závěsy</t>
  </si>
  <si>
    <t>SPCM</t>
  </si>
  <si>
    <t>POL3_</t>
  </si>
  <si>
    <t>55330307R</t>
  </si>
  <si>
    <t>Zárubeň ocelová H 95   900x1970x95 , pro klasické zdění, bez drážky, pevně přivařené závěsy</t>
  </si>
  <si>
    <t>941955001R00</t>
  </si>
  <si>
    <t>Lešení lehké pomocné, výška podlahy do 1,2 m</t>
  </si>
  <si>
    <t>vnitřní : 36+6+6+3</t>
  </si>
  <si>
    <t>941955004R00</t>
  </si>
  <si>
    <t>Lešení lehké pomocné, výška podlahy do 3,5 m</t>
  </si>
  <si>
    <t>vnější pro VZT, vstup na střechu : 6</t>
  </si>
  <si>
    <t>952901111R00</t>
  </si>
  <si>
    <t>Vyčištění budov o výšce podlaží do 4 m</t>
  </si>
  <si>
    <t>953943112R00</t>
  </si>
  <si>
    <t>Osazení kovových předmětů do zdiva, 5 kg / kus</t>
  </si>
  <si>
    <t>ozn. U1 - RHP : 2</t>
  </si>
  <si>
    <t>95.01</t>
  </si>
  <si>
    <t>Ostatní práce - ozn. Z</t>
  </si>
  <si>
    <t xml:space="preserve">hod   </t>
  </si>
  <si>
    <t>- provedení sond na prostupech VZT</t>
  </si>
  <si>
    <t>- zjištění polohy výztuže</t>
  </si>
  <si>
    <t>- zjištění polohy základu</t>
  </si>
  <si>
    <t>95.02</t>
  </si>
  <si>
    <t>Značení únikových cest, hydrantů apod. - ozn. V - dodávka a montáž</t>
  </si>
  <si>
    <t>- fotoluminiscenční cedule 200x150 mm</t>
  </si>
  <si>
    <t>95.04</t>
  </si>
  <si>
    <t>Přípomocné, bourací a ostatní práce vč. pomocného materiálu</t>
  </si>
  <si>
    <t>- čerpáno na základě odsouhlasení TDS</t>
  </si>
  <si>
    <t>95.05</t>
  </si>
  <si>
    <t>Prachotěsné utěsnění všech dveří a vstupů z chodby m.č. 1.101</t>
  </si>
  <si>
    <t>95.06</t>
  </si>
  <si>
    <t>Ochrana stávající podlahy m.č. 1.101</t>
  </si>
  <si>
    <t xml:space="preserve">m2    </t>
  </si>
  <si>
    <t>44984114R</t>
  </si>
  <si>
    <t>Přístroj hasicí práškový P6Te</t>
  </si>
  <si>
    <t>919735123R00</t>
  </si>
  <si>
    <t>Řezání stávajícího betonového krytu tl. 10 - 15 cm</t>
  </si>
  <si>
    <t>ozn. Y : (1+1+1)*2</t>
  </si>
  <si>
    <t>962031113R00</t>
  </si>
  <si>
    <t>Bourání příček z cihel pálených plných tl. 65 mm</t>
  </si>
  <si>
    <t>ozn. N : (0,3+0,3+0,3)*2,1</t>
  </si>
  <si>
    <t>962081141R00</t>
  </si>
  <si>
    <t>Bourání příček ze skleněných tvárnic tl. 15 cm</t>
  </si>
  <si>
    <t>965042121RT2</t>
  </si>
  <si>
    <t>Bourání mazanin betonových tl. 10 cm, pl. 1 m2, ručně tl. mazaniny 8 - 10 cm</t>
  </si>
  <si>
    <t>965042141RT1</t>
  </si>
  <si>
    <t>Bourání mazanin betonových tl. 10 cm, nad 4 m2, ručně tl. mazaniny 5 - 8 cm</t>
  </si>
  <si>
    <t>m.č. 1.109 : 36,12*0,062</t>
  </si>
  <si>
    <t>m.č. 1.107 : 6,79*0,062</t>
  </si>
  <si>
    <t>965081713R00</t>
  </si>
  <si>
    <t>Bourání dlažeb keramických tl.10 mm, nad 1 m2</t>
  </si>
  <si>
    <t>968072455R00</t>
  </si>
  <si>
    <t>Vybourání kovových dveřních zárubní pl. do 2 m2</t>
  </si>
  <si>
    <t>ozn. B : 0,8*2</t>
  </si>
  <si>
    <t>ozn. C : 0,8*2</t>
  </si>
  <si>
    <t>ozn. D : 0,8*2</t>
  </si>
  <si>
    <t>971033521R00</t>
  </si>
  <si>
    <t>Vybourání otv. zeď cihel. pl.1 m2, tl.10 cm, MVC</t>
  </si>
  <si>
    <t>ozn. B : 2,1*0,18</t>
  </si>
  <si>
    <t>ozn. C : 2,1*0,1</t>
  </si>
  <si>
    <t>974031664R00</t>
  </si>
  <si>
    <t>Vysekání rýh zeď cihelná vtah. nosníků 15 x 15 cm</t>
  </si>
  <si>
    <t>1,5*2</t>
  </si>
  <si>
    <t>1,4*1</t>
  </si>
  <si>
    <t>978011191R00</t>
  </si>
  <si>
    <t>Otlučení omítek vnitřních vápenných stropů do 100%</t>
  </si>
  <si>
    <t>978013191R00</t>
  </si>
  <si>
    <t>Otlučení omítek vnitřních stěn v rozsahu do 100 %</t>
  </si>
  <si>
    <t>-1,35*0,55</t>
  </si>
  <si>
    <t>978059531R00</t>
  </si>
  <si>
    <t>Odsekání vnitřních obkladů stěn nad 2 m2</t>
  </si>
  <si>
    <t>m.č. 1.109 : (6,02+6,045)*2*2,1</t>
  </si>
  <si>
    <t>-2,4*1,03*2</t>
  </si>
  <si>
    <t>m.č. 1.107 : (2,8+2,425)*2*2,1</t>
  </si>
  <si>
    <t>-1,2*1,03*2</t>
  </si>
  <si>
    <t>96.01</t>
  </si>
  <si>
    <t>Provedení prostupu pro VZT ve štítové zdi 450/450 mm ozn. U2</t>
  </si>
  <si>
    <t>- provedení prostupu postupným jádrovým odvrtáním</t>
  </si>
  <si>
    <t>- součinost se statikem - posouzení postupu a umístění</t>
  </si>
  <si>
    <t>- upřesnění na stavbě</t>
  </si>
  <si>
    <t>96.02</t>
  </si>
  <si>
    <t>Demontáž vnitřního a gastro vybavení, vč. likvidace</t>
  </si>
  <si>
    <t>96.03</t>
  </si>
  <si>
    <t>Demontáž rozvodů ZTI vč. výtových armatur, vč. likvidace</t>
  </si>
  <si>
    <t>96.04</t>
  </si>
  <si>
    <t>Demontáž rozvodů a zařízení VZT, vč. likvidace</t>
  </si>
  <si>
    <t>96.05</t>
  </si>
  <si>
    <t>Demontáž rozvodů a zařízení ÚT, vč. likvidace</t>
  </si>
  <si>
    <t>999281105R00</t>
  </si>
  <si>
    <t>Přesun hmot pro opravy a údržbu do výšky 6 m</t>
  </si>
  <si>
    <t>POL7_</t>
  </si>
  <si>
    <t>711111001RZ1</t>
  </si>
  <si>
    <t>Izolace proti vlhkosti vodor. nátěr ALP za studena, 1x nátěr - včetně dodávky penetračního laku ALP</t>
  </si>
  <si>
    <t>711141559RY1</t>
  </si>
  <si>
    <t>Izolace proti vlhk. vodorovná pásy přitavením, 1 vrstva - včetně dod. pásu SBS</t>
  </si>
  <si>
    <t>711212002R00</t>
  </si>
  <si>
    <t>Hydroizolační povlak - nátěr nebo stěrka</t>
  </si>
  <si>
    <t xml:space="preserve">podlaha : </t>
  </si>
  <si>
    <t xml:space="preserve">stěny : </t>
  </si>
  <si>
    <t>m.č. 1.109 : (6,02+6,045)*2*0,3</t>
  </si>
  <si>
    <t>-0,9*0,3*2</t>
  </si>
  <si>
    <t>m.č. 1.107 : (2,8+2,425)*2*0,3</t>
  </si>
  <si>
    <t>-0,8*0,3</t>
  </si>
  <si>
    <t>998711101R00</t>
  </si>
  <si>
    <t>Přesun hmot pro izolace proti vodě, výšky do 6 m</t>
  </si>
  <si>
    <t>712378101RT2</t>
  </si>
  <si>
    <t>Komínek odvětrání kanalizace s manžetou z PVC, pro DN 75 mm</t>
  </si>
  <si>
    <t>712.01</t>
  </si>
  <si>
    <t>Prostup stropem a střechou pro odvětrání kanalizace</t>
  </si>
  <si>
    <t>- demontáž stávjícího komínku vč. likvidace</t>
  </si>
  <si>
    <t>998712101R00</t>
  </si>
  <si>
    <t>Přesun hmot pro povlakové krytiny, výšky do 6 m</t>
  </si>
  <si>
    <t>713102111R00</t>
  </si>
  <si>
    <t>Odstr.tep.izolace podlah,volně, EPS tl.do 100 mm</t>
  </si>
  <si>
    <t>713.01</t>
  </si>
  <si>
    <t>Výplň otvorů po přisávaní vzduchu do konventorů - ozn. T</t>
  </si>
  <si>
    <t>- výplň minerální vatou</t>
  </si>
  <si>
    <t>- potažení výztužnou síťkou do tmelu</t>
  </si>
  <si>
    <t>ozn. T : 2</t>
  </si>
  <si>
    <t>kanalizace : (20+2+12+12)*0,4*0,6</t>
  </si>
  <si>
    <t>11,04*2</t>
  </si>
  <si>
    <t>175101101RT2</t>
  </si>
  <si>
    <t>Obsyp potrubí bez prohození sypaniny, s dodáním štěrkopísku frakce 0 - 22 mm</t>
  </si>
  <si>
    <t>kanalizace : (20+2+12+12)*0,4*0,5</t>
  </si>
  <si>
    <t>451573111R00</t>
  </si>
  <si>
    <t>Lože pod potrubí ze štěrkopísku</t>
  </si>
  <si>
    <t>kanalizace : (20+2+12+12)*0,4*0,1</t>
  </si>
  <si>
    <t>kanalizace : (20+2+12+12)*2</t>
  </si>
  <si>
    <t>721176103R00</t>
  </si>
  <si>
    <t>Potrubí HT připojovací D 50 x 1,8 mm</t>
  </si>
  <si>
    <t>721176104R00</t>
  </si>
  <si>
    <t>Potrubí HT připojovací D 75 x 1,9 mm</t>
  </si>
  <si>
    <t>721176124R00</t>
  </si>
  <si>
    <t>Potrubí HT svodné (ležaté) v zemi D 75 x 1,9 mm</t>
  </si>
  <si>
    <t>721176125R00</t>
  </si>
  <si>
    <t>Potrubí HT svodné (ležaté) v zemi D 110 x 2,7 mm</t>
  </si>
  <si>
    <t>721176126R00</t>
  </si>
  <si>
    <t>Potrubí HT svodné (ležaté) v zemi DN 125 x 3,1 mm</t>
  </si>
  <si>
    <t>721176127R00</t>
  </si>
  <si>
    <t>Potrubí HT svodné (ležaté) v zemi D 160 x 3,9 mm</t>
  </si>
  <si>
    <t>721171808R00</t>
  </si>
  <si>
    <t>Demontáž potrubí z PVC do D 114 mm</t>
  </si>
  <si>
    <t>ozn. N : 2,7+1,2</t>
  </si>
  <si>
    <t>721177124R00</t>
  </si>
  <si>
    <t>Čisticí kus pro, odpadní svislé D 75</t>
  </si>
  <si>
    <t>721194105R00</t>
  </si>
  <si>
    <t>Vyvedení odpadních výpustek D 50 x 1,8</t>
  </si>
  <si>
    <t>721194109R00</t>
  </si>
  <si>
    <t>Vyvedení odpadních výpustek D 110 x 2,3</t>
  </si>
  <si>
    <t>721223424RT1</t>
  </si>
  <si>
    <t>Vpusť podlahová se zápachovou uzávěrkou, mřížka nerez 138 x 138 mm DN 50/75/110</t>
  </si>
  <si>
    <t>721290111R00</t>
  </si>
  <si>
    <t>Zkouška těsnosti kanalizace vodou DN 125</t>
  </si>
  <si>
    <t>2+12+20+14</t>
  </si>
  <si>
    <t>721290112R00</t>
  </si>
  <si>
    <t>Zkouška těsnosti kanalizace vodou DN 200</t>
  </si>
  <si>
    <t>20</t>
  </si>
  <si>
    <t>721.01</t>
  </si>
  <si>
    <t>Napojení na stávající rozvod kanalizace</t>
  </si>
  <si>
    <t>721.02</t>
  </si>
  <si>
    <t xml:space="preserve">Přípomocné, bourací a ostatní práce vč. přípomocného materiálu. </t>
  </si>
  <si>
    <t>998721101R00</t>
  </si>
  <si>
    <t>Přesun hmot pro vnitřní kanalizaci, výšky do 6 m</t>
  </si>
  <si>
    <t>24*0,4*0,2</t>
  </si>
  <si>
    <t>1,92*2</t>
  </si>
  <si>
    <t>24*0,4*0,1</t>
  </si>
  <si>
    <t>24*2</t>
  </si>
  <si>
    <t>722172311R00</t>
  </si>
  <si>
    <t>Potrubí z PPR, PN 16, D 20x2,8 mm, vč.zed.výpom.</t>
  </si>
  <si>
    <t>722172312R00</t>
  </si>
  <si>
    <t>Potrubí z PPR, PN 16, D 25x3,5 mm, vč.zed.výpom.</t>
  </si>
  <si>
    <t>722172333R00</t>
  </si>
  <si>
    <t>Potrubí z PPR, PN 20, D 32x5,4 mm, vč. zed. výpom.</t>
  </si>
  <si>
    <t>722172334R00</t>
  </si>
  <si>
    <t>Potrubí z PPR, PN 20, D 40x6,7 mm, vč. zed. výpom.</t>
  </si>
  <si>
    <t>722172335R00</t>
  </si>
  <si>
    <t>Potrubí z PPR, PN 20, D 50x8,3 mm, vč. zed. výpom.</t>
  </si>
  <si>
    <t>722181212RT7</t>
  </si>
  <si>
    <t>Izolace návleková tl. stěny 9 mm, vnitřní průměr 20 mm</t>
  </si>
  <si>
    <t>722181212RT8</t>
  </si>
  <si>
    <t>Izolace návleková tl. stěny 9 mm, vnitřní průměr 25 mm</t>
  </si>
  <si>
    <t>722181213RU1</t>
  </si>
  <si>
    <t>Izolace návleková tl. stěny 13 mm, vnitřní průměr 32 mm</t>
  </si>
  <si>
    <t>722181214RV9</t>
  </si>
  <si>
    <t>Izolace návleková tl. stěny 20 mm, vnitřní průměr 40 mm</t>
  </si>
  <si>
    <t>722181214RW6</t>
  </si>
  <si>
    <t>Izolace návleková tl. stěny 20 mm, vnitřní průměr 50 mm</t>
  </si>
  <si>
    <t>722220111R00</t>
  </si>
  <si>
    <t>Nástěnka K 247, pro výtokový ventil G 1/2</t>
  </si>
  <si>
    <t>722220112R00</t>
  </si>
  <si>
    <t>Nástěnka K 247, pro výtokový ventil G 3/4</t>
  </si>
  <si>
    <t>722229101R00</t>
  </si>
  <si>
    <t>Montáž vodovodních armatur,1závit, G 1/2</t>
  </si>
  <si>
    <t>722239101R00</t>
  </si>
  <si>
    <t>Montáž vodovodních armatur 2závity, G 1/2</t>
  </si>
  <si>
    <t>722239102R00</t>
  </si>
  <si>
    <t>Montáž vodovodních armatur 2závity, G 3/4</t>
  </si>
  <si>
    <t>4+1</t>
  </si>
  <si>
    <t>722280108R00</t>
  </si>
  <si>
    <t>Tlaková zkouška vodovodního potrubí DN 50</t>
  </si>
  <si>
    <t>90+50+40+40+20</t>
  </si>
  <si>
    <t>722290234R00</t>
  </si>
  <si>
    <t>Proplach a dezinfekce vodovod.potrubí DN 80</t>
  </si>
  <si>
    <t>722.01</t>
  </si>
  <si>
    <t>Napojení na stávající rozvod vody</t>
  </si>
  <si>
    <t>722.02</t>
  </si>
  <si>
    <t>55110062R</t>
  </si>
  <si>
    <t>Hadice FLEXI sanitární l 50 cm</t>
  </si>
  <si>
    <t>55113432.AR</t>
  </si>
  <si>
    <t>Kohout kulový 1/2" plnoprůt. páčka</t>
  </si>
  <si>
    <t>55113433.AR</t>
  </si>
  <si>
    <t>Kohout kulový 3/4" plnoprůt. páčka</t>
  </si>
  <si>
    <t>5511361550R</t>
  </si>
  <si>
    <t xml:space="preserve">Filtr 3/4" </t>
  </si>
  <si>
    <t>55141103R</t>
  </si>
  <si>
    <t xml:space="preserve">Ventil rohový 1/2" x 3/8" </t>
  </si>
  <si>
    <t>998722101R00</t>
  </si>
  <si>
    <t>Přesun hmot pro vnitřní vodovod, výšky do 6 m</t>
  </si>
  <si>
    <t>725860202R00</t>
  </si>
  <si>
    <t>Sifon dřezový, 50 mm</t>
  </si>
  <si>
    <t>725860213R00</t>
  </si>
  <si>
    <t>Sifon umyvadlový, D 50 mm</t>
  </si>
  <si>
    <t>725980113R00</t>
  </si>
  <si>
    <t>Dvířka vanov 300 x 300 mm</t>
  </si>
  <si>
    <t>998725101R00</t>
  </si>
  <si>
    <t>Přesun hmot pro zařizovací předměty, výšky do 6 m</t>
  </si>
  <si>
    <t>728415813R00</t>
  </si>
  <si>
    <t>Demontáž mřížky větrací nebo ventilační</t>
  </si>
  <si>
    <t>ozn. H : 2</t>
  </si>
  <si>
    <t>728.01</t>
  </si>
  <si>
    <t>Dodávka a montáž VZT - viz příloha</t>
  </si>
  <si>
    <t>722181223RT5</t>
  </si>
  <si>
    <t>Izolace návleková tl. stěny 13 mm - pěnový polyetylén; povrchová úprava Al fólie se skelnou mřížkou, vnitřní průměr 15 mm</t>
  </si>
  <si>
    <t>722181223RU2</t>
  </si>
  <si>
    <t>Izolace návleková tl. stěny 13 mm - pěnový polyetylén; povrchová úprava Al fólie se skelnou mřížkou, vnitřní průměr 35 mm</t>
  </si>
  <si>
    <t>733163102R00</t>
  </si>
  <si>
    <t>Potrubí z měděných trubek D 15 x 1,0 mm</t>
  </si>
  <si>
    <t>733163106R00</t>
  </si>
  <si>
    <t>Potrubí z měděných trubek D 35 x 1,5 mm</t>
  </si>
  <si>
    <t>733190107R00</t>
  </si>
  <si>
    <t>Tlaková zkouška potrubí  DN 40</t>
  </si>
  <si>
    <t>998733101R00</t>
  </si>
  <si>
    <t>Přesun hmot pro rozvody potrubí, výšky do 6 m</t>
  </si>
  <si>
    <t>734209102RT2</t>
  </si>
  <si>
    <t>Montáž armatur závitových,s 1závitem, G 3/8, včetně ventilu odvzdušňovacího automatického</t>
  </si>
  <si>
    <t>734221672RT2</t>
  </si>
  <si>
    <t xml:space="preserve">Hlavice ovládání ventilů termostat. </t>
  </si>
  <si>
    <t>734266426R00</t>
  </si>
  <si>
    <t>Šroubení uz.dvoutr.s vyp.rohov.DN15</t>
  </si>
  <si>
    <t>734291113R00</t>
  </si>
  <si>
    <t>Kohouty plnící a vypouštěcí G 1/2</t>
  </si>
  <si>
    <t>734.01</t>
  </si>
  <si>
    <t>998734101R00</t>
  </si>
  <si>
    <t>Přesun hmot pro armatury, výšky do 6 m</t>
  </si>
  <si>
    <t>735157560R00</t>
  </si>
  <si>
    <t>Otopná těl.panelové VK 21  600/ 400</t>
  </si>
  <si>
    <t>počet desek 2, počet přídavných přestupných ploch 1, výška 600 mm, délka 400 mm, provedení ventil kompakt, pravé spodní připojení, s nuceným oběhem, čelní deska profilovaná, včetně dodávky materiálu</t>
  </si>
  <si>
    <t>735157663R00</t>
  </si>
  <si>
    <t>Otopná těl.panelové VK 22  600/ 700</t>
  </si>
  <si>
    <t>počet desek 2, počet přídavných přestupných ploch 2, výška 600 mm, délka 700 mm, provedení ventil kompakt, pravé spodní připojení, s nuceným oběhem, čelní deska profilovaná, včetně dodávky materiálu</t>
  </si>
  <si>
    <t>735411813R00</t>
  </si>
  <si>
    <t>Demontáž konvektorů, délka do 2150 mm</t>
  </si>
  <si>
    <t>998735101R00</t>
  </si>
  <si>
    <t>Přesun hmot pro otopná tělesa, výšky do 6 m</t>
  </si>
  <si>
    <t>766661112R00</t>
  </si>
  <si>
    <t>Montáž dveří do zárubně,otevíravých 1kř.do 0,8 m</t>
  </si>
  <si>
    <t>766661122R00</t>
  </si>
  <si>
    <t>Montáž dveří do zárubně,otevíravých 1kř.nad 0,8 m</t>
  </si>
  <si>
    <t>766666112R00</t>
  </si>
  <si>
    <t>Montáž dveří posuvných, osazení závěsu, 1kř.</t>
  </si>
  <si>
    <t>766670021R00</t>
  </si>
  <si>
    <t>Montáž kliky a štítku</t>
  </si>
  <si>
    <t>54914597R</t>
  </si>
  <si>
    <t>Kování pro posuvné dveře - zápustná miska + vložkový zámek</t>
  </si>
  <si>
    <t>54914598R</t>
  </si>
  <si>
    <t xml:space="preserve">Klika + klika se štítem+ vložkový zámek </t>
  </si>
  <si>
    <t>611617013R</t>
  </si>
  <si>
    <t>Dveře vnitřní dýha plné 1kř. 80x197 cm, dub, buk, mahagon, gabon</t>
  </si>
  <si>
    <t>611617014R</t>
  </si>
  <si>
    <t>Dveře vnitřní dýha plné 1kř. 90x197 cm, dub, buk, mahagon, gabon</t>
  </si>
  <si>
    <t>61169501R</t>
  </si>
  <si>
    <t>Dveře posuvné na stěnu 900/2000 vč. závěsného mechanizmu a zárubně , dekor dřevo, jednokřídlé, včetně vodicí lišty</t>
  </si>
  <si>
    <t>998766101R00</t>
  </si>
  <si>
    <t>Přesun hmot pro truhlářské konstr., výšky do 6 m</t>
  </si>
  <si>
    <t>953981203R00</t>
  </si>
  <si>
    <t>Chemické kotvy, beton, hl. 110 mm, M12, malta, vč. vyvrtání otvoru</t>
  </si>
  <si>
    <t>ozn. X : 4*2</t>
  </si>
  <si>
    <t>767995101R00</t>
  </si>
  <si>
    <t>Výroba a montáž kov. atypických konstr. do 5 kg</t>
  </si>
  <si>
    <t>kg</t>
  </si>
  <si>
    <t xml:space="preserve">ozn. X : </t>
  </si>
  <si>
    <t>plech 10 mm : 0,3*0,3*2*80</t>
  </si>
  <si>
    <t>767995104R00</t>
  </si>
  <si>
    <t>Výroba a montáž kov. atypických konstr. do 50 kg</t>
  </si>
  <si>
    <t xml:space="preserve">ozn. V : </t>
  </si>
  <si>
    <t>jackl 100/50/5 : 4*2*10,8</t>
  </si>
  <si>
    <t>767995106R00</t>
  </si>
  <si>
    <t>Výroba a montáž kov. atypických konstr. do 250 kg</t>
  </si>
  <si>
    <t>HEA 160 : 4,5*2*30,4</t>
  </si>
  <si>
    <t>2,45*1*30,4</t>
  </si>
  <si>
    <t>767.01</t>
  </si>
  <si>
    <t>Dodávka a montáž - kotvy pro zavěšení konstrukce do dutin panelů, vč. povrchové úpravy</t>
  </si>
  <si>
    <t>ozn. V : 4*2</t>
  </si>
  <si>
    <t>13388140R</t>
  </si>
  <si>
    <t>Tyč průřezu HEA160, střední, jakost oceli S235, 11375</t>
  </si>
  <si>
    <t>HEA 160 : 4,5*2*30,4*1,1*0,001</t>
  </si>
  <si>
    <t>2,45*1*30,4*1,1*0,001</t>
  </si>
  <si>
    <t>13530820R</t>
  </si>
  <si>
    <t>Ocel široká jakost S235 JRG2  300x10 mm</t>
  </si>
  <si>
    <t>plech 10 mm : 0,3*0,3*2*80*1,1*0,001</t>
  </si>
  <si>
    <t>14587793R</t>
  </si>
  <si>
    <t>Profil obdélník. uzavř.svařovaný S235  100x50x5 mm</t>
  </si>
  <si>
    <t>jackl 100/50/5 : 4*2*10,8*1,1*0,001</t>
  </si>
  <si>
    <t>31111304R</t>
  </si>
  <si>
    <t>Matice přesná 6hranná 02 1401 tř.8, M12</t>
  </si>
  <si>
    <t>1000 ks</t>
  </si>
  <si>
    <t>ozn. X : 4*2*0,001</t>
  </si>
  <si>
    <t>311202190000R</t>
  </si>
  <si>
    <t>Podložka přesná 021702.1 otvor 13 mm</t>
  </si>
  <si>
    <t>POL3_7</t>
  </si>
  <si>
    <t>31179127R</t>
  </si>
  <si>
    <t>Tyč závitová M12, DIN 975, poz.</t>
  </si>
  <si>
    <t>998767101R00</t>
  </si>
  <si>
    <t>Přesun hmot pro zámečnické konstr., výšky do 6 m</t>
  </si>
  <si>
    <t>771575109R00</t>
  </si>
  <si>
    <t>Montáž podlah keram.,hladké, tmel</t>
  </si>
  <si>
    <t>59764210R</t>
  </si>
  <si>
    <t>Dlažba hladká protiskl. 200x200 mm, 300x300 mm</t>
  </si>
  <si>
    <t>vlastnost</t>
  </si>
  <si>
    <t>- otěruvzdornost PEI IV</t>
  </si>
  <si>
    <t>- Emin 0,5</t>
  </si>
  <si>
    <t>- protiskluz min. R11</t>
  </si>
  <si>
    <t>- chemická odolnost</t>
  </si>
  <si>
    <t>- určeno pro provoz školních jídelen</t>
  </si>
  <si>
    <t>42,91*1,1</t>
  </si>
  <si>
    <t>998771101R00</t>
  </si>
  <si>
    <t>Přesun hmot pro podlahy z dlaždic, výšky do 6 m</t>
  </si>
  <si>
    <t>781111151R00</t>
  </si>
  <si>
    <t>Příplatek za sestavení dekoru (listela, bordura)</t>
  </si>
  <si>
    <t>m.č. 1.109 : (6,02+6,045)*2</t>
  </si>
  <si>
    <t>m.č. 1.107 : (2,8+2,425)*2</t>
  </si>
  <si>
    <t>781415013R00</t>
  </si>
  <si>
    <t>Montáž obkladů stěn, porovin., do tmele, 15x15 cm</t>
  </si>
  <si>
    <t>m.č. 1.109 : (6,02+6,045)*2*2</t>
  </si>
  <si>
    <t>0,15*2,1</t>
  </si>
  <si>
    <t>0,3*2*2,1</t>
  </si>
  <si>
    <t>-0,9*2</t>
  </si>
  <si>
    <t>ostění : 0,15*2*2</t>
  </si>
  <si>
    <t>0,05*2*2</t>
  </si>
  <si>
    <t>0,3*1,03*4</t>
  </si>
  <si>
    <t>m.č. 1.107 : (2,8+2,425)*2*2</t>
  </si>
  <si>
    <t>-0,8*2</t>
  </si>
  <si>
    <t>ostění : 0,3*1,03*4</t>
  </si>
  <si>
    <t>781497111RS2</t>
  </si>
  <si>
    <t>Lišta hliníková k obkladům, vč dodávky lišt</t>
  </si>
  <si>
    <t xml:space="preserve">m.č.1.109 : </t>
  </si>
  <si>
    <t>rohová vnitřní : 2*9</t>
  </si>
  <si>
    <t>rohová vnější : 2*11</t>
  </si>
  <si>
    <t>1,03*4</t>
  </si>
  <si>
    <t>2,4*2</t>
  </si>
  <si>
    <t>ukončující : (6,02+6,045)*2</t>
  </si>
  <si>
    <t xml:space="preserve">m.č.1.107 : </t>
  </si>
  <si>
    <t>rohová vnitřní : 2*4</t>
  </si>
  <si>
    <t xml:space="preserve">rohová vnější : </t>
  </si>
  <si>
    <t>1,2*2</t>
  </si>
  <si>
    <t>ukončující : (2,8+2,425)*2</t>
  </si>
  <si>
    <t>781675112R00</t>
  </si>
  <si>
    <t>Montáž obkladů parapetů keramic. na tmel, 15x15 cm</t>
  </si>
  <si>
    <t xml:space="preserve">dvě řady na každý parapet : </t>
  </si>
  <si>
    <t>m.č. 1.109 : 2,4*2*2</t>
  </si>
  <si>
    <t>m.č. 1.107 : 1,2*2*2</t>
  </si>
  <si>
    <t>59781345R</t>
  </si>
  <si>
    <t>Obkládačka 15x15 bílá</t>
  </si>
  <si>
    <t>63,191*0,5*1,1</t>
  </si>
  <si>
    <t>14,4*0,15*0,5*1,1</t>
  </si>
  <si>
    <t>597813544R</t>
  </si>
  <si>
    <t>Obkládačka 15x15 barevná</t>
  </si>
  <si>
    <t>59782210R</t>
  </si>
  <si>
    <t>Listela 20x6</t>
  </si>
  <si>
    <t>m.č. 1.109 : (6,02+6,045)*2*5*1,1</t>
  </si>
  <si>
    <t>m.č. 1.107 : (2,8+2,425)*2*5*1,1</t>
  </si>
  <si>
    <t>-0,19</t>
  </si>
  <si>
    <t>998781101R00</t>
  </si>
  <si>
    <t>Přesun hmot pro obklady keramické, výšky do 6 m</t>
  </si>
  <si>
    <t>783225600R00</t>
  </si>
  <si>
    <t>Nátěr syntetický kovových konstrukcí 2x email</t>
  </si>
  <si>
    <t>jackl 100/50/5 : 4*2*0,29</t>
  </si>
  <si>
    <t>zárubně : 4,9*0,25*2</t>
  </si>
  <si>
    <t>4,8*0,25*1</t>
  </si>
  <si>
    <t>783226100R00</t>
  </si>
  <si>
    <t>Nátěr syntetický kovových konstrukcí základní</t>
  </si>
  <si>
    <t>plech 10 mm : 0,3*0,3*2*2</t>
  </si>
  <si>
    <t>HEA 160 : 4,5*2*0,91</t>
  </si>
  <si>
    <t>2,45*1*0,91</t>
  </si>
  <si>
    <t>783822920R00</t>
  </si>
  <si>
    <t>Údržba, nátěr syntetický omítek stěn 1x email</t>
  </si>
  <si>
    <t>ozn. Q : 5,9*1,5</t>
  </si>
  <si>
    <t>-1*1,5</t>
  </si>
  <si>
    <t>784195112R00</t>
  </si>
  <si>
    <t>Malba, bílá, bez penetrace, 2 x</t>
  </si>
  <si>
    <t>ozn. Q : 5,9*(2,97-1,5)</t>
  </si>
  <si>
    <t>-1*(2-1,5)</t>
  </si>
  <si>
    <t xml:space="preserve">strop : </t>
  </si>
  <si>
    <t>M21.01</t>
  </si>
  <si>
    <t>Demontáž rozvodů elektro, vč. likvidace</t>
  </si>
  <si>
    <t>- rozvody budou demontovány vč. vypínačů, zasuvek svítidel a pod.</t>
  </si>
  <si>
    <t>- v případě přerušení přívodů do prosto kde nejsou prováděny práce</t>
  </si>
  <si>
    <t>je zhotovitel povinnen zajistit přepojení na nový rozvod</t>
  </si>
  <si>
    <t>M21.02</t>
  </si>
  <si>
    <t>Dodávka a montáž . rozvody elektro - viz příloha</t>
  </si>
  <si>
    <t>979094211R00</t>
  </si>
  <si>
    <t>Nakládání nebo překládání vybourané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</si>
  <si>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</si>
  <si>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</si>
  <si>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</si>
  <si>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</si>
  <si>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</si>
  <si>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</si>
  <si>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</si>
  <si>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</si>
  <si>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</si>
  <si>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</si>
  <si>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</si>
  <si>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005121 R</t>
  </si>
  <si>
    <t>Zařízení staveniště</t>
  </si>
  <si>
    <t>Soubor</t>
  </si>
  <si>
    <t>POL99_8</t>
  </si>
  <si>
    <t>Veškeré náklady spojené s vybudováním, provozem a odstraněním zařízení staveniště.</t>
  </si>
  <si>
    <t>- rozebrání stávajícího oplocení a zpětná montáž</t>
  </si>
  <si>
    <t>- mobilní WC</t>
  </si>
  <si>
    <t>- mobilní buňky - skladové</t>
  </si>
  <si>
    <t>- mobilní buňky - kanceláčské</t>
  </si>
  <si>
    <t>- mobilní buňky - šatnové</t>
  </si>
  <si>
    <t>- provedení napojovacích bodů vody a elektro, vč. měření a spotřeby médií</t>
  </si>
  <si>
    <t>005124010R</t>
  </si>
  <si>
    <t>Koordinační činnost</t>
  </si>
  <si>
    <t>Koordinace stavebních a technologických dodávek stavby.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</si>
  <si>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</si>
  <si>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</si>
  <si>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</si>
  <si>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</si>
  <si>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</si>
  <si>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</si>
  <si>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</si>
  <si>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</si>
  <si>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</si>
  <si>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</si>
  <si>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</si>
  <si>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</si>
  <si>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</si>
  <si>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</si>
  <si>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</si>
  <si>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- otvor ve středu panelu - prověřit</t>
  </si>
  <si>
    <t>END</t>
  </si>
  <si>
    <t>1,4*4*0,00834</t>
  </si>
  <si>
    <t>1,2*1*0,00834</t>
  </si>
  <si>
    <t>ozn. R : (0,3+0,3+0,3)*2,97*2</t>
  </si>
  <si>
    <t>1,4*4*0,15*2</t>
  </si>
  <si>
    <t>1,2*1*0,15*2</t>
  </si>
  <si>
    <t>ozn. R : 1*2</t>
  </si>
  <si>
    <t>m.č. 1.108 : 5,44</t>
  </si>
  <si>
    <t>m.č. 1.103 : 4,06</t>
  </si>
  <si>
    <t>m.č. 1.104 : 5,67</t>
  </si>
  <si>
    <t>m.č. 1.102 : 0</t>
  </si>
  <si>
    <t xml:space="preserve">kolem zárubní : </t>
  </si>
  <si>
    <t>m.č. 1.105 a 1.106 : 2</t>
  </si>
  <si>
    <t>m.č. 1.108 : (2,7+2,04)*2*2,97</t>
  </si>
  <si>
    <t>612421637R00</t>
  </si>
  <si>
    <t>Omítka vnitřní zdiva, MVC, štuková</t>
  </si>
  <si>
    <t>m.č. 1.103 : (2,02+2,04)*2*2,97</t>
  </si>
  <si>
    <t>-0,6*2</t>
  </si>
  <si>
    <t>m.č. 1.104 : (2,81+2,04)*2*2,97</t>
  </si>
  <si>
    <t>m.č. 1.102 : (2,7+0,08+2,02+0,08+2,12+1,43)*2,97</t>
  </si>
  <si>
    <t>(2,12+1,24+2,505+1,43)*2,97</t>
  </si>
  <si>
    <t>(2,505+0,08+1,795+0,125+2,8+1,24)*2,97</t>
  </si>
  <si>
    <t>-0,8*2*5</t>
  </si>
  <si>
    <t>-0,9*2*1</t>
  </si>
  <si>
    <t>-0,6*2*1</t>
  </si>
  <si>
    <t>-0,94*1,94</t>
  </si>
  <si>
    <t>-0,84*2,79</t>
  </si>
  <si>
    <t>ozn. R : (0,3+0,3+0,3)*(2,97-2)*2</t>
  </si>
  <si>
    <t>kaslík SDRK : (0,7+0,3+0,7)*1*2</t>
  </si>
  <si>
    <t>m.č. 1.108 : (2,7+2,04)*2*(2,97-2)</t>
  </si>
  <si>
    <t>m.č. 1.108 : 5,44*0,05</t>
  </si>
  <si>
    <t>m.č. 1.103 : 4,06*0,05</t>
  </si>
  <si>
    <t>m.č. 1.104 : 5,67*0,05</t>
  </si>
  <si>
    <t>m.č. 1.102 : 14,64*0,05</t>
  </si>
  <si>
    <t>632415120R00</t>
  </si>
  <si>
    <t>Potěr samonivelační ručně tl. 20 mm</t>
  </si>
  <si>
    <t>m.č. 1.102 : 14,64</t>
  </si>
  <si>
    <t>4+3</t>
  </si>
  <si>
    <t>55330301R</t>
  </si>
  <si>
    <t>Zárubeň ocelová H 95    600x1970x95, pro klasické zdění, bez drážky, pevně přivařené závěsy</t>
  </si>
  <si>
    <t>30</t>
  </si>
  <si>
    <t>ostatní : 10,5</t>
  </si>
  <si>
    <t>Ochrana stávajících podlah</t>
  </si>
  <si>
    <t>m.č. 1.105 : 10,52</t>
  </si>
  <si>
    <t>95.03</t>
  </si>
  <si>
    <t>Stávající revizní šachta a poklop - oprava, ozn. G</t>
  </si>
  <si>
    <t>- kompletní očištění</t>
  </si>
  <si>
    <t>- utěsnění čistícího kusu</t>
  </si>
  <si>
    <t>- poklop očistit - oškrábat</t>
  </si>
  <si>
    <t>- nátěr základní 1x, vrchní 2x</t>
  </si>
  <si>
    <t>- zajistit protiskluzovou úpravu poklopu R10 - vsypem</t>
  </si>
  <si>
    <t>0,8*2*4</t>
  </si>
  <si>
    <t>0,6*2*1</t>
  </si>
  <si>
    <t>1,4*4</t>
  </si>
  <si>
    <t>1,2*1</t>
  </si>
  <si>
    <t>m.č. 1.108 : (2,7+2,04)*2*2,1</t>
  </si>
  <si>
    <t>kanalizace : 4*0,4</t>
  </si>
  <si>
    <t>kanalizace : 4*0,4*0,6</t>
  </si>
  <si>
    <t>0,96*2</t>
  </si>
  <si>
    <t>kanalizace : 4*0,4*0,5</t>
  </si>
  <si>
    <t>kanalizace : 4*0,4*0,1</t>
  </si>
  <si>
    <t>kanalizace : 4*0,4*0,05</t>
  </si>
  <si>
    <t>4*2</t>
  </si>
  <si>
    <t>kanalizace : 4*0,4*0,062</t>
  </si>
  <si>
    <t>721140806R00</t>
  </si>
  <si>
    <t>Demontáž potrubí litinového DN 200</t>
  </si>
  <si>
    <t>ozn. R : 3*2</t>
  </si>
  <si>
    <t>721176147R00</t>
  </si>
  <si>
    <t>Potrubí HT dešťové (svislé) D 160 x 3,9 mm</t>
  </si>
  <si>
    <t>721177126R00</t>
  </si>
  <si>
    <t>Čisticí kus, odpadní svislé D 150</t>
  </si>
  <si>
    <t>Dvířka vanová 300 x 300 mm</t>
  </si>
  <si>
    <t>728.02</t>
  </si>
  <si>
    <t>Provedení malé soustavy VZT - ozn. S</t>
  </si>
  <si>
    <t>- demontáž VZT vč. likvidace</t>
  </si>
  <si>
    <t>- osazení nového zařízení VZT</t>
  </si>
  <si>
    <t>766695212R00</t>
  </si>
  <si>
    <t>Montáž prahů dveří jednokřídlových š. do 10 cm</t>
  </si>
  <si>
    <t>ozn. M : 1</t>
  </si>
  <si>
    <t>766.01</t>
  </si>
  <si>
    <t>Dodávka a montáž - dřevěný rošt na brambory 1200x800 mm, ozn. K</t>
  </si>
  <si>
    <t>611617011R</t>
  </si>
  <si>
    <t>Dveře vnitřní dýha plné 1kř. 60x197 cm, dub, buk, mahagon, gabon</t>
  </si>
  <si>
    <t>61187156R</t>
  </si>
  <si>
    <t>Prah dubový délka 80 cm šířka 10 cm tl. 2 cm</t>
  </si>
  <si>
    <t>767587001RT2</t>
  </si>
  <si>
    <t>Podhledy kazetový, rošt, kazety 60 x 60 cm, včetně dodávky kazet SK</t>
  </si>
  <si>
    <t>totožný jako m.č. 1.101 : 14,64</t>
  </si>
  <si>
    <t>767996801R00</t>
  </si>
  <si>
    <t>Demontáž atypických ocelových konstr. do 50 kg</t>
  </si>
  <si>
    <t>mříž m.č. 1.108 : 0,9*2,1*10</t>
  </si>
  <si>
    <t>771130111R00</t>
  </si>
  <si>
    <t>Obklad soklíků rovných do tmele výšky do 100 mm</t>
  </si>
  <si>
    <t>m.č. 1.106 : (1,795+2,425)*2</t>
  </si>
  <si>
    <t>-0,8*1</t>
  </si>
  <si>
    <t>m.č. 1.103 : (2,02+2,04)*2</t>
  </si>
  <si>
    <t>-0,6</t>
  </si>
  <si>
    <t>m.č. 1.104 : (2,81+2,04)*2</t>
  </si>
  <si>
    <t>-0,8</t>
  </si>
  <si>
    <t>m.č. 1.102 : (2,7+0,08+2,02+0,08+2,12+1,43)</t>
  </si>
  <si>
    <t>(2,12+1,24+2,505+1,43)</t>
  </si>
  <si>
    <t>(2,505+0,08+1,795+0,125+2,8+1,24)</t>
  </si>
  <si>
    <t>-0,8*5</t>
  </si>
  <si>
    <t>-0,9*1</t>
  </si>
  <si>
    <t>-0,6*1</t>
  </si>
  <si>
    <t>-0,94</t>
  </si>
  <si>
    <t>-0,84</t>
  </si>
  <si>
    <t>m.č. 1.106 : 2*0,4</t>
  </si>
  <si>
    <t>30,61*1,1</t>
  </si>
  <si>
    <t>597642410R</t>
  </si>
  <si>
    <t xml:space="preserve">Dlažba sokl </t>
  </si>
  <si>
    <t>41,05*3,3*1,1</t>
  </si>
  <si>
    <t>-0,0115</t>
  </si>
  <si>
    <t>m.č. 1.108 : (2,7+2,04)*2</t>
  </si>
  <si>
    <t>m.č. 1.108 : (2,7+2,04)*2*2</t>
  </si>
  <si>
    <t xml:space="preserve">m.č.1.108 : </t>
  </si>
  <si>
    <t>rohová vnitřní : 2*5</t>
  </si>
  <si>
    <t>rohová vnější : 2*1</t>
  </si>
  <si>
    <t>ukončující : (2,7+2,04)*2</t>
  </si>
  <si>
    <t>17,36*0,5*1,1</t>
  </si>
  <si>
    <t>8,68*5*1,1</t>
  </si>
  <si>
    <t>1-0,74</t>
  </si>
  <si>
    <t>4,8*0,25*4</t>
  </si>
  <si>
    <t>4,6*0,25*1</t>
  </si>
  <si>
    <t>m.č. 1.103 : (2,02+2,04)*2*1,5</t>
  </si>
  <si>
    <t>-0,6*1,5</t>
  </si>
  <si>
    <t>m.č. 1.104 : (2,81+2,04)*2*1,5</t>
  </si>
  <si>
    <t>-0,8*1,5</t>
  </si>
  <si>
    <t>m.č. 1.102 : (2,7+0,08+2,02+0,08+2,12+1,43)*1,5</t>
  </si>
  <si>
    <t>(2,12+1,24+2,505+1,43)*1,5</t>
  </si>
  <si>
    <t>(2,505+0,08+1,795+0,125+2,8+1,24)*1,5</t>
  </si>
  <si>
    <t>-0,8*1,5*5</t>
  </si>
  <si>
    <t>-0,9*1,5*1</t>
  </si>
  <si>
    <t>-0,6*1,5*1</t>
  </si>
  <si>
    <t>-0,94*1,5</t>
  </si>
  <si>
    <t>-0,84*1,5</t>
  </si>
  <si>
    <t>783.01</t>
  </si>
  <si>
    <t>Kompletní omyt elektro rozvaděče, 2x nátěr, provedení nového značení ozn. F</t>
  </si>
  <si>
    <t>m.č. 1.104 : (2,81+2,04)*2*(2,97-1,5)</t>
  </si>
  <si>
    <t>784195122R00</t>
  </si>
  <si>
    <t>Malba, barva, 2 x</t>
  </si>
  <si>
    <t>Úprava stávajícího vedení elektro a slaboproud ( konflik s podhledem) ozn. E, vedení přemístit nad podhled</t>
  </si>
  <si>
    <t>- v případě přerušení přívodů do prostor kde nejsou prováděny práce</t>
  </si>
  <si>
    <t>- zhotovitel nacení práce i materiál</t>
  </si>
  <si>
    <t>ROZPOČET</t>
  </si>
  <si>
    <t>materiál</t>
  </si>
  <si>
    <t>montáž</t>
  </si>
  <si>
    <t>cena</t>
  </si>
  <si>
    <t>ks</t>
  </si>
  <si>
    <t>celkem</t>
  </si>
  <si>
    <t>1. ETAPA</t>
  </si>
  <si>
    <t>ZAŘÍZENÍ Č.1- přívod a odvod vzduchu</t>
  </si>
  <si>
    <t>1.01</t>
  </si>
  <si>
    <t>Kuchyňská digestoř sodvodem a  přívodem vzduchu a s rekuperací</t>
  </si>
  <si>
    <t>osvětlením a tukovým filtrem</t>
  </si>
  <si>
    <t xml:space="preserve"> 2200x1800- levé provedení ATYP</t>
  </si>
  <si>
    <t>rozměry:</t>
  </si>
  <si>
    <t>2200x1800-695</t>
  </si>
  <si>
    <t>mm</t>
  </si>
  <si>
    <t>připojení odtah</t>
  </si>
  <si>
    <t>d315</t>
  </si>
  <si>
    <t>odvod</t>
  </si>
  <si>
    <r>
      <t>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</t>
    </r>
  </si>
  <si>
    <t>připojení přívod</t>
  </si>
  <si>
    <t xml:space="preserve">hmotnost </t>
  </si>
  <si>
    <t>napětí</t>
  </si>
  <si>
    <t>W</t>
  </si>
  <si>
    <t>1.02</t>
  </si>
  <si>
    <t>Kuchyňská digestoř - STÁVAJÍCÍ</t>
  </si>
  <si>
    <t>750x950-240</t>
  </si>
  <si>
    <t>připojení</t>
  </si>
  <si>
    <t>2x350x250</t>
  </si>
  <si>
    <t>příkon</t>
  </si>
  <si>
    <t>1.03</t>
  </si>
  <si>
    <t>Přívodní radiální ventilátor s filtrem</t>
  </si>
  <si>
    <t>d400</t>
  </si>
  <si>
    <t>průtok</t>
  </si>
  <si>
    <t>m3/h</t>
  </si>
  <si>
    <t>tlak</t>
  </si>
  <si>
    <t>pa</t>
  </si>
  <si>
    <t>V</t>
  </si>
  <si>
    <t>akust. tlak ve 1m</t>
  </si>
  <si>
    <t>dB(A)</t>
  </si>
  <si>
    <t>1.04</t>
  </si>
  <si>
    <t>Odvodní radiální ventilátor s filtrem</t>
  </si>
  <si>
    <t>1.05</t>
  </si>
  <si>
    <t xml:space="preserve">Vodní ohřívač </t>
  </si>
  <si>
    <t>1.06</t>
  </si>
  <si>
    <t>Uzavírací klapka s el. phonem</t>
  </si>
  <si>
    <t>typ pohonu zkonzultovat s dodavatalem M+R</t>
  </si>
  <si>
    <t>d400.46</t>
  </si>
  <si>
    <t>1.07</t>
  </si>
  <si>
    <t>Směšovací uzel pro vodní ohřívač</t>
  </si>
  <si>
    <t>OBĚHOVÉ ČERPADLO PRŮTOK 0,7m3/h, DOPRAVNÍ VÝŠKA 3m</t>
  </si>
  <si>
    <t xml:space="preserve">ČTYŘCESTNÝ VENTIL DN20-6,3 S POHONEM </t>
  </si>
  <si>
    <t>1.08</t>
  </si>
  <si>
    <t>Tlumič hluku</t>
  </si>
  <si>
    <t>d400/900</t>
  </si>
  <si>
    <t>1.09</t>
  </si>
  <si>
    <t>Ruční uzavírací klapka</t>
  </si>
  <si>
    <t>d200</t>
  </si>
  <si>
    <t>1.10</t>
  </si>
  <si>
    <t>Pevné kruhové potrubí</t>
  </si>
  <si>
    <t>včetně tvarovek do 25%</t>
  </si>
  <si>
    <t>1.11</t>
  </si>
  <si>
    <t>Výfuková hlavice</t>
  </si>
  <si>
    <t>1.12</t>
  </si>
  <si>
    <t xml:space="preserve">Tepelná a zvuková  izolace potrubí </t>
  </si>
  <si>
    <t>přívodního potrubí</t>
  </si>
  <si>
    <t>tl.40mm s oplechováním - barvu určí architekt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</si>
  <si>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</si>
  <si>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1.13</t>
  </si>
  <si>
    <t>Dveřní mřížka</t>
  </si>
  <si>
    <t>485x75</t>
  </si>
  <si>
    <t>1.14</t>
  </si>
  <si>
    <t>Zapojení a prokabelování ovladače a čidel</t>
  </si>
  <si>
    <t>1.15</t>
  </si>
  <si>
    <t>Pomocný materiál</t>
  </si>
  <si>
    <t>objímky, spojky, konzole</t>
  </si>
  <si>
    <t>OSTATNÍ</t>
  </si>
  <si>
    <t>1.</t>
  </si>
  <si>
    <t>Zprovoznění a zkoušky zařízení</t>
  </si>
  <si>
    <t>hod</t>
  </si>
  <si>
    <t>2.</t>
  </si>
  <si>
    <t>Vnitrostaveništní přemístění</t>
  </si>
  <si>
    <t>3.</t>
  </si>
  <si>
    <t>Drobné stavební úpravy</t>
  </si>
  <si>
    <t>6.</t>
  </si>
  <si>
    <t>Výrobní dokumentace</t>
  </si>
  <si>
    <t>7.</t>
  </si>
  <si>
    <t>Celkem bez DPH</t>
  </si>
  <si>
    <t>Rekonstrukce kuchyně MŠ Pražská, Doksy</t>
  </si>
  <si>
    <t>M21. Elektroinstalace-silnoproud</t>
  </si>
  <si>
    <t>Rozpočet - I.ETAPA</t>
  </si>
  <si>
    <t>Poř.</t>
  </si>
  <si>
    <t>Popis položky / výkonu</t>
  </si>
  <si>
    <t>Měrná</t>
  </si>
  <si>
    <t>Množství</t>
  </si>
  <si>
    <t>Jednotková</t>
  </si>
  <si>
    <t>Cena</t>
  </si>
  <si>
    <t>č.</t>
  </si>
  <si>
    <t>jednotka</t>
  </si>
  <si>
    <t>m.j.</t>
  </si>
  <si>
    <t xml:space="preserve"> </t>
  </si>
  <si>
    <t>(Kč)</t>
  </si>
  <si>
    <t>A</t>
  </si>
  <si>
    <t>VÝPIS ZAŘÍZENÍ</t>
  </si>
  <si>
    <t>A.1</t>
  </si>
  <si>
    <t xml:space="preserve">ROZVADĚČ RH </t>
  </si>
  <si>
    <r>
      <t xml:space="preserve">ROZVADĚČ RK                                                                            zapuštěný ocelolechový rozvaděč 800 x 800 x 205                                 1x přívodní část + 72 modulů + svorkovnice + prostorová rezerva                                                                                                                                                     In = 125A, IP44/30                                                                         </t>
    </r>
    <r>
      <rPr>
        <b/>
        <sz val="10"/>
        <rFont val="Arial"/>
        <family val="2"/>
        <charset val="238"/>
      </rPr>
      <t>vnitřní náplň viz. výkresová část PD</t>
    </r>
  </si>
  <si>
    <t>A.2</t>
  </si>
  <si>
    <t>úpravy stávajícíiho rozvaděče RE+RH</t>
  </si>
  <si>
    <t xml:space="preserve">ELEKTROMĚROVÁ ROZVODNICE RE                                             1x nové nepřímé měření spotřeby elektrické energie                                            výměna hlavního jističe 63A/L3 před elektroměrem                                            s charakteristikou pro rozvody v distribuční soustavě,                                                       - nová elektroměrová vana 1-řadá (pro 1 elektroměr)                                                                                  - do ušetřeného místa instalovat trafa,zkušební svorkovnici,odpínač                 - hlavní jistič 125A/L3                                                                          - zkušební svorkovnice ZS1B                                                               - měřící trafa 150/5; 10VA;TP. 0,5S; cejch.                                                           - stávající jistič 63A/L3 - demontovat                                                                           - práce spojené se změnou měření                                                                             HLAVNÍ ROZVODNICE RH                                                                  - hlavní jistič 100/L3 pro nový rozvaděč RK       </t>
  </si>
  <si>
    <t>A.3</t>
  </si>
  <si>
    <t>servicepack i (celková montáž MaR)</t>
  </si>
  <si>
    <t>kpl</t>
  </si>
  <si>
    <t xml:space="preserve">setpack (nastavení systému) </t>
  </si>
  <si>
    <t xml:space="preserve">doprava </t>
  </si>
  <si>
    <t>kabelové rozvody vč. uložení</t>
  </si>
  <si>
    <t>výrobní projektová dokumentace</t>
  </si>
  <si>
    <t>B</t>
  </si>
  <si>
    <r>
      <t>VÝPIS  SVÍTIDEL</t>
    </r>
    <r>
      <rPr>
        <sz val="10"/>
        <color indexed="62"/>
        <rFont val="Arial CE"/>
        <charset val="238"/>
      </rPr>
      <t xml:space="preserve"> </t>
    </r>
    <r>
      <rPr>
        <sz val="11"/>
        <color indexed="62"/>
        <rFont val="Arial CE"/>
        <charset val="238"/>
      </rPr>
      <t xml:space="preserve">(včezně zdrojů a el. vybavení)                   </t>
    </r>
  </si>
  <si>
    <r>
      <t xml:space="preserve">PRŮMYSLOVÉ ZÁŘIVKOVÉ SVÍTIDLO, polykarbonátový difuzor, uzavřené IP65, 2x 54W (T5) + parabolický reflektor, elektronický předřadník, </t>
    </r>
    <r>
      <rPr>
        <b/>
        <sz val="10"/>
        <rFont val="Arial"/>
        <family val="2"/>
        <charset val="238"/>
      </rPr>
      <t>A</t>
    </r>
  </si>
  <si>
    <r>
      <t xml:space="preserve">PRŮMYSLOVÉ ZÁŘIVKOVÉ SVÍTIDLO, polykarbonátový difuzor, uzavřené IP65, 1x 54W (T5) + parabolický reflektor, elektronický předřadník, </t>
    </r>
    <r>
      <rPr>
        <b/>
        <sz val="10"/>
        <rFont val="Arial"/>
        <family val="2"/>
        <charset val="238"/>
      </rPr>
      <t>B</t>
    </r>
  </si>
  <si>
    <r>
      <t xml:space="preserve">ZÁŘIVKOVÉ INTERIÉROVÉ SVÍTIDLO, těleso z ocelového plechu s funkcí reflektoru, uzavřené IP4X, 1x 54W (T5), elektronický předřadník, </t>
    </r>
    <r>
      <rPr>
        <b/>
        <sz val="10"/>
        <rFont val="Arial"/>
        <family val="2"/>
        <charset val="238"/>
      </rPr>
      <t>C</t>
    </r>
    <r>
      <rPr>
        <sz val="10"/>
        <rFont val="Arial"/>
        <family val="2"/>
        <charset val="238"/>
      </rPr>
      <t xml:space="preserve">   </t>
    </r>
  </si>
  <si>
    <t>SVÍTIDLO NOUZOVÉHO OSVĚTLENÍ                                                   nástěnné (závěsné) LED svítidlo s piktogramem, nouzový provoz,   1 hod., 2,5W, IP44, autotest</t>
  </si>
  <si>
    <t>Světelné zdroje CELKEM</t>
  </si>
  <si>
    <t>C</t>
  </si>
  <si>
    <t>VÝPIS  MATERIÁLU</t>
  </si>
  <si>
    <t>Kabel CYKY 3x70+50</t>
  </si>
  <si>
    <t>Kabel CYKY 3x50+35</t>
  </si>
  <si>
    <t>Kabel CYKY 5Cx6</t>
  </si>
  <si>
    <t>Kabel CYKY 5Cx4</t>
  </si>
  <si>
    <t>Kabel CYKY 5Cx2,5</t>
  </si>
  <si>
    <t>Kabel CYKY 3Cx2,5</t>
  </si>
  <si>
    <t>Kabel CYKY 5Cx1,5</t>
  </si>
  <si>
    <t>Kabel CYKY 3Cx1,5</t>
  </si>
  <si>
    <t>Kabel CYKY 3Ax1,5</t>
  </si>
  <si>
    <t>Kabel CYKY 2Ax1,5</t>
  </si>
  <si>
    <t>Kabel CXKH-R 3x2,5 RE B2s1d0 (nouzové osvětlení)</t>
  </si>
  <si>
    <t xml:space="preserve">70% z celkové délky kabelů v položkách 31-41                          skryté uložení pod omítkou                                                               30% z celkové délky kabelů v položkách 31-41                                uložení kabelů do žlabů a trubek      </t>
  </si>
  <si>
    <t>Kabel pryžový ohebný H07RN-F 5Cx6</t>
  </si>
  <si>
    <t>Kabel pryžový ohebný H07RN-F 5Cx4</t>
  </si>
  <si>
    <t>Kabel pryžový ohebný H07RN-F 5Cx2,5</t>
  </si>
  <si>
    <t>Kabel pryžový ohebný H07RN-F 5Cx1,5</t>
  </si>
  <si>
    <t xml:space="preserve">100% z celkové délky kabelů v položkách 43-46                         uložení v pevných trubkách pod omítkou a v podlaze         </t>
  </si>
  <si>
    <t>Vodič H07-VK, zž 25mm2 (pospojení)</t>
  </si>
  <si>
    <t>Vodič H07-VK, zž 16mm2 (pospojení)</t>
  </si>
  <si>
    <t>Vodič H07-VK zž 6mm2 (pospojení)</t>
  </si>
  <si>
    <t>Ukončení kabelů v rozvaděči a ve spotřebičích, označení kabelu štítkem s vyznačením okruhu a původu napájení</t>
  </si>
  <si>
    <t>Jednopólový spínač, řazení 1, IP44, zapuštěný</t>
  </si>
  <si>
    <t xml:space="preserve">Dvojitý střídavý přepínač, řazení 6+6, IP44, zapuštěný                  </t>
  </si>
  <si>
    <t xml:space="preserve">Zásuvka jednonásobná 230V/16A, IP44, zapuštěná             </t>
  </si>
  <si>
    <t>Průmyslová 3f.zásuvka 400V/16, IP44</t>
  </si>
  <si>
    <t>Průmyslový 3f. vypínač 400V/16A, IP44</t>
  </si>
  <si>
    <t>Průmyslový 3f. vypínač 400V/25A, IP44</t>
  </si>
  <si>
    <t>Průmyslový 3f. vypínač 400V/40A, IP44</t>
  </si>
  <si>
    <t>Odbočná elektroinstalační krabice pod omítkou</t>
  </si>
  <si>
    <t>Přístrojová elektroinstalační krabice</t>
  </si>
  <si>
    <t>Odbočná el.instalační krabice na povrch, IP44</t>
  </si>
  <si>
    <r>
      <t xml:space="preserve">Tuhá korugovaná dvouplášťová chránička  </t>
    </r>
    <r>
      <rPr>
        <sz val="10"/>
        <rFont val="Arial"/>
        <family val="2"/>
        <charset val="238"/>
      </rPr>
      <t xml:space="preserve">ø </t>
    </r>
    <r>
      <rPr>
        <sz val="10"/>
        <rFont val="Arial"/>
        <family val="2"/>
        <charset val="238"/>
      </rPr>
      <t xml:space="preserve">25,                         (uložení pod omítkou a v betonové podlaze) </t>
    </r>
  </si>
  <si>
    <t xml:space="preserve">Tuhá korugovaná dvouplášťová chránička  ø 40                </t>
  </si>
  <si>
    <t xml:space="preserve">Tuhá korugovaná dvouplášťová chránička  ø 63                </t>
  </si>
  <si>
    <t xml:space="preserve">Kabelový žlab děrovaný 125/50 vč. uchycení                                                              + příslušenství (tvarové díly, víka, spojky, …) </t>
  </si>
  <si>
    <t>Ostatní drobný montážní materiál</t>
  </si>
  <si>
    <t>Stavební práce (sekání rýh, otvorů, stoupací vedení, sádrování)</t>
  </si>
  <si>
    <t>Hlavní přípojnice ekvipotenciální HOP</t>
  </si>
  <si>
    <t>Přípojnice ekvipotenciální pomocná</t>
  </si>
  <si>
    <t>Zemnící svorka pro připojení zařízení technologie gastro</t>
  </si>
  <si>
    <t>Montáž elektroinstalace</t>
  </si>
  <si>
    <t>D</t>
  </si>
  <si>
    <t>Příspěvek na recyklaci</t>
  </si>
  <si>
    <t>Provedení revize a vypracování revizní zprávy</t>
  </si>
  <si>
    <t>Přezkoušení a seřízení zařízení, uvedení do provozu</t>
  </si>
  <si>
    <t>Doprava a přesun osob a materiálu</t>
  </si>
  <si>
    <t>Podružné práce                                                                                                 - podružným materiálem jsou myšleny hmoždinky, vruty, šrouby, kabelová oka, dutinky, svazovací pásky, příchytky pro vodiče a kabely, pomocná ocelová konstrukce a další výše nespecifikovaný materiál potřebný ke zdárnému a funkčnímu dokončení díla                                                                         - všechna el. zařízení, systémy a konstrukce budou oceňovány     a dodávány plně funkční, tj. včetně všech komponentů, upevňovacích prvků, podpor a prostupů atd.</t>
  </si>
  <si>
    <t>CELKEM</t>
  </si>
  <si>
    <t>2. ETAPA</t>
  </si>
  <si>
    <t>ZAŘÍZENÍ Č.2 - větrání soc. zařízení  a skladů</t>
  </si>
  <si>
    <t>2.01</t>
  </si>
  <si>
    <t>Nástěnný axiální ventilátor</t>
  </si>
  <si>
    <t>d125</t>
  </si>
  <si>
    <t>akust. tlak ve 3m</t>
  </si>
  <si>
    <t>2.02</t>
  </si>
  <si>
    <t>včetně tvarovek do 50%</t>
  </si>
  <si>
    <t>2.03</t>
  </si>
  <si>
    <t>2.04</t>
  </si>
  <si>
    <t>2.05</t>
  </si>
  <si>
    <t>VÝPIS MATERIÁLU - II.ETAPA</t>
  </si>
  <si>
    <r>
      <t>VÝPIS  SVÍTIDEL</t>
    </r>
    <r>
      <rPr>
        <sz val="10"/>
        <color indexed="62"/>
        <rFont val="Arial CE"/>
        <charset val="238"/>
      </rPr>
      <t xml:space="preserve"> </t>
    </r>
    <r>
      <rPr>
        <sz val="11"/>
        <color indexed="62"/>
        <rFont val="Arial CE"/>
        <charset val="238"/>
      </rPr>
      <t xml:space="preserve">(včezně zdrojů a el. vybavení)                    </t>
    </r>
  </si>
  <si>
    <r>
      <t xml:space="preserve">PŘISAZENÉ INTERIÉROVÉ ČTVERCOVÉ SVÍTIDLO,                          elektronický předřadník (EP),  2x 24W (TC-L/2G11), IP40, </t>
    </r>
    <r>
      <rPr>
        <b/>
        <sz val="10"/>
        <rFont val="Arial"/>
        <family val="2"/>
        <charset val="238"/>
      </rPr>
      <t>D</t>
    </r>
  </si>
  <si>
    <t>Kabel CYKY 3Dx1,5</t>
  </si>
  <si>
    <t xml:space="preserve">70% z celkové délky kabelů v položkách 31-34                          skryté uložení pod omítkou                                                               30% z celkové délky kabelů v položkách 31-34                                uložení kabelů do žlabů a trubek      </t>
  </si>
  <si>
    <r>
      <t xml:space="preserve">Jednopólový spínač , řazení 1                                                     </t>
    </r>
    <r>
      <rPr>
        <b/>
        <i/>
        <sz val="10"/>
        <rFont val="Arial CE"/>
        <charset val="238"/>
      </rPr>
      <t xml:space="preserve">(všechny přístroje komplet – přístroj, kryt, rámeček)                  </t>
    </r>
    <r>
      <rPr>
        <sz val="10"/>
        <rFont val="Arial CE"/>
        <charset val="238"/>
      </rPr>
      <t xml:space="preserve">            </t>
    </r>
  </si>
  <si>
    <t>Tlačítkový ovladač v provedení zapuštěném s orientační doutnavkou, řazení 1/0 So, IP20</t>
  </si>
  <si>
    <t>Zásuvka jednonásobná 230V/16A, IP20</t>
  </si>
  <si>
    <t xml:space="preserve">Přeložení a naspojkování stávajících kabelů v m.č. 1.102                          v trase do m.č. 1.101 z důvodu instalace nového podhledu.                  Pro správné nacenění musí zhotovitel provést prohlídku objektu.                </t>
  </si>
  <si>
    <t>Kabely do průřezu 5x10mm                                                         (nastavení stávajících kabelů)</t>
  </si>
  <si>
    <t>Kabely do průřezu 5x2,5mm                                                         (nastavení stávajícíh kabelů)</t>
  </si>
  <si>
    <t>Odbočná el.instalační krabice na povrch, IP44                                  (naspojkování stávajících kabelů)</t>
  </si>
  <si>
    <t xml:space="preserve">Podružné práce  </t>
  </si>
  <si>
    <r>
      <t xml:space="preserve">MaR vzduchotechniky </t>
    </r>
    <r>
      <rPr>
        <sz val="11"/>
        <color indexed="57"/>
        <rFont val="Arial CE"/>
        <charset val="238"/>
      </rPr>
      <t>(zhotovitel nacení jím zvolený ucelený systém vč. jeho návrhu)</t>
    </r>
  </si>
  <si>
    <t>řídící jednotka digitální</t>
  </si>
  <si>
    <t xml:space="preserve">dotykový ovladač </t>
  </si>
  <si>
    <t>teplotní čidlo typ 1</t>
  </si>
  <si>
    <t>teplotní čidlo typ 2</t>
  </si>
  <si>
    <t>tlakový snímač</t>
  </si>
  <si>
    <t>Položky 11-20 jsou zadány dle § 92 odst. (2) zákona č. 134/2006 Sb., v platném znění, požadavkem na výkon a funkci provozu VZT.</t>
  </si>
  <si>
    <t>Kabel J-Y(St)Y 2x2x0,5                                                                          (napojení ovládacího panelu sběrnice z jednotky- 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</si>
</sst>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#,##0.00000"/>
    <numFmt numFmtId="165" formatCode="_-* #,##0\ &quot;Kč&quot;_-;\-* #,##0\ &quot;Kč&quot;_-;_-* &quot;-&quot;??\ &quot;Kč&quot;_-;_-@_-"/>
    <numFmt numFmtId="166" formatCode="#,##0.0"/>
    <numFmt numFmtId="167" formatCode="#,##0\ &quot;Kč&quot;;[Red]#,##0\ &quot;Kč&quot;"/>
    <numFmt numFmtId="168" formatCode="#,##0.00;[Red]#,##0.00"/>
  </numFmts>
  <fonts count="4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theme="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indexed="62"/>
      <name val="Arial CE"/>
      <charset val="238"/>
    </font>
    <font>
      <b/>
      <sz val="10"/>
      <color indexed="62"/>
      <name val="Arial CE"/>
      <charset val="238"/>
    </font>
    <font>
      <b/>
      <sz val="11"/>
      <color indexed="57"/>
      <name val="Arial CE"/>
      <charset val="238"/>
    </font>
    <font>
      <sz val="11"/>
      <color indexed="57"/>
      <name val="Arial CE"/>
      <charset val="238"/>
    </font>
    <font>
      <b/>
      <sz val="10"/>
      <color indexed="57"/>
      <name val="Arial CE"/>
      <charset val="238"/>
    </font>
    <font>
      <b/>
      <sz val="10"/>
      <name val="Arial"/>
      <family val="2"/>
      <charset val="238"/>
    </font>
    <font>
      <b/>
      <sz val="11"/>
      <color indexed="62"/>
      <name val="Arial"/>
      <family val="2"/>
      <charset val="238"/>
    </font>
    <font>
      <sz val="10"/>
      <color indexed="62"/>
      <name val="Arial CE"/>
      <charset val="238"/>
    </font>
    <font>
      <sz val="11"/>
      <color indexed="62"/>
      <name val="Arial CE"/>
      <charset val="238"/>
    </font>
    <font>
      <sz val="11"/>
      <name val="Arial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21" fillId="0" borderId="0" applyFont="0" applyFill="0" applyBorder="0" applyAlignment="0" applyProtection="0"/>
    <xf numFmtId="0" fontId="21" fillId="0" borderId="0"/>
  </cellStyleXfs>
  <cellXfs count="39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4" fillId="5" borderId="0" xfId="0" applyNumberFormat="1" applyFont="1" applyFill="1" applyAlignment="1">
      <alignment horizontal="left"/>
    </xf>
    <xf numFmtId="0" fontId="0" fillId="5" borderId="0" xfId="0" applyFont="1" applyFill="1"/>
    <xf numFmtId="165" fontId="21" fillId="5" borderId="0" xfId="2" applyNumberFormat="1" applyFont="1" applyFill="1" applyAlignment="1">
      <alignment horizontal="center"/>
    </xf>
    <xf numFmtId="49" fontId="0" fillId="5" borderId="0" xfId="0" applyNumberFormat="1" applyFill="1" applyAlignment="1">
      <alignment horizontal="left"/>
    </xf>
    <xf numFmtId="0" fontId="0" fillId="5" borderId="0" xfId="0" applyFont="1" applyFill="1" applyAlignment="1">
      <alignment horizontal="right"/>
    </xf>
    <xf numFmtId="49" fontId="22" fillId="0" borderId="0" xfId="0" applyNumberFormat="1" applyFont="1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165" fontId="0" fillId="0" borderId="0" xfId="2" applyNumberFormat="1" applyFont="1"/>
    <xf numFmtId="165" fontId="1" fillId="0" borderId="0" xfId="2" applyNumberFormat="1" applyFont="1" applyFill="1"/>
    <xf numFmtId="165" fontId="23" fillId="0" borderId="0" xfId="2" applyNumberFormat="1" applyFont="1"/>
    <xf numFmtId="49" fontId="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49" fontId="24" fillId="0" borderId="0" xfId="0" applyNumberFormat="1" applyFont="1" applyFill="1" applyAlignment="1">
      <alignment horizontal="left"/>
    </xf>
    <xf numFmtId="0" fontId="24" fillId="0" borderId="0" xfId="0" applyFont="1"/>
    <xf numFmtId="0" fontId="24" fillId="0" borderId="0" xfId="0" applyFont="1" applyFill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/>
    </xf>
    <xf numFmtId="165" fontId="21" fillId="0" borderId="0" xfId="2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26" fillId="0" borderId="0" xfId="0" applyFont="1"/>
    <xf numFmtId="49" fontId="0" fillId="0" borderId="48" xfId="0" applyNumberFormat="1" applyBorder="1" applyAlignment="1">
      <alignment horizontal="left"/>
    </xf>
    <xf numFmtId="0" fontId="0" fillId="0" borderId="48" xfId="0" applyFont="1" applyBorder="1"/>
    <xf numFmtId="165" fontId="21" fillId="0" borderId="48" xfId="2" applyNumberFormat="1" applyFont="1" applyBorder="1"/>
    <xf numFmtId="165" fontId="0" fillId="0" borderId="48" xfId="2" applyNumberFormat="1" applyFont="1" applyBorder="1"/>
    <xf numFmtId="165" fontId="5" fillId="0" borderId="0" xfId="2" applyNumberFormat="1" applyFont="1"/>
    <xf numFmtId="49" fontId="2" fillId="0" borderId="0" xfId="0" applyNumberFormat="1" applyFont="1" applyAlignment="1">
      <alignment horizontal="left" vertical="top"/>
    </xf>
    <xf numFmtId="0" fontId="28" fillId="0" borderId="0" xfId="0" applyFont="1" applyAlignment="1">
      <alignment vertical="top"/>
    </xf>
    <xf numFmtId="166" fontId="0" fillId="0" borderId="0" xfId="0" applyNumberFormat="1" applyAlignment="1">
      <alignment horizontal="center" vertical="top"/>
    </xf>
    <xf numFmtId="49" fontId="5" fillId="0" borderId="49" xfId="0" applyNumberFormat="1" applyFont="1" applyBorder="1" applyAlignment="1">
      <alignment horizontal="center" wrapText="1"/>
    </xf>
    <xf numFmtId="49" fontId="29" fillId="0" borderId="49" xfId="0" applyNumberFormat="1" applyFont="1" applyBorder="1" applyAlignment="1">
      <alignment horizont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50" xfId="0" applyNumberFormat="1" applyFont="1" applyBorder="1" applyAlignment="1">
      <alignment horizontal="center" wrapText="1"/>
    </xf>
    <xf numFmtId="49" fontId="29" fillId="0" borderId="50" xfId="0" applyNumberFormat="1" applyFont="1" applyBorder="1" applyAlignment="1">
      <alignment horizontal="center" wrapText="1"/>
    </xf>
    <xf numFmtId="49" fontId="29" fillId="0" borderId="0" xfId="0" applyNumberFormat="1" applyFont="1" applyBorder="1" applyAlignment="1">
      <alignment horizontal="center" wrapText="1"/>
    </xf>
    <xf numFmtId="49" fontId="30" fillId="0" borderId="39" xfId="0" applyNumberFormat="1" applyFont="1" applyBorder="1" applyAlignment="1">
      <alignment horizontal="center" vertical="center"/>
    </xf>
    <xf numFmtId="49" fontId="30" fillId="0" borderId="36" xfId="0" applyNumberFormat="1" applyFont="1" applyBorder="1" applyAlignment="1">
      <alignment vertical="center"/>
    </xf>
    <xf numFmtId="49" fontId="13" fillId="0" borderId="37" xfId="0" applyNumberFormat="1" applyFont="1" applyBorder="1"/>
    <xf numFmtId="49" fontId="13" fillId="0" borderId="37" xfId="0" applyNumberFormat="1" applyFont="1" applyBorder="1" applyAlignment="1">
      <alignment horizontal="center"/>
    </xf>
    <xf numFmtId="49" fontId="11" fillId="0" borderId="37" xfId="0" applyNumberFormat="1" applyFont="1" applyBorder="1"/>
    <xf numFmtId="49" fontId="13" fillId="0" borderId="47" xfId="0" applyNumberFormat="1" applyFont="1" applyBorder="1"/>
    <xf numFmtId="167" fontId="31" fillId="0" borderId="47" xfId="0" applyNumberFormat="1" applyFont="1" applyBorder="1" applyAlignment="1">
      <alignment horizontal="right" vertical="center"/>
    </xf>
    <xf numFmtId="49" fontId="32" fillId="0" borderId="39" xfId="0" applyNumberFormat="1" applyFont="1" applyBorder="1" applyAlignment="1">
      <alignment horizontal="center" vertical="center"/>
    </xf>
    <xf numFmtId="49" fontId="32" fillId="0" borderId="36" xfId="0" applyNumberFormat="1" applyFont="1" applyBorder="1" applyAlignment="1">
      <alignment vertical="center"/>
    </xf>
    <xf numFmtId="49" fontId="33" fillId="0" borderId="37" xfId="0" applyNumberFormat="1" applyFont="1" applyBorder="1"/>
    <xf numFmtId="49" fontId="33" fillId="0" borderId="37" xfId="0" applyNumberFormat="1" applyFont="1" applyBorder="1" applyAlignment="1">
      <alignment horizontal="center"/>
    </xf>
    <xf numFmtId="49" fontId="32" fillId="0" borderId="37" xfId="0" applyNumberFormat="1" applyFont="1" applyBorder="1"/>
    <xf numFmtId="49" fontId="33" fillId="0" borderId="47" xfId="0" applyNumberFormat="1" applyFont="1" applyBorder="1"/>
    <xf numFmtId="167" fontId="34" fillId="0" borderId="47" xfId="0" applyNumberFormat="1" applyFont="1" applyBorder="1" applyAlignment="1">
      <alignment horizontal="right" vertical="center"/>
    </xf>
    <xf numFmtId="0" fontId="21" fillId="0" borderId="39" xfId="0" applyNumberFormat="1" applyFont="1" applyBorder="1" applyAlignment="1">
      <alignment horizontal="center" vertical="top" wrapText="1"/>
    </xf>
    <xf numFmtId="0" fontId="24" fillId="0" borderId="39" xfId="3" applyFont="1" applyFill="1" applyBorder="1" applyAlignment="1">
      <alignment vertical="top" wrapText="1" shrinkToFit="1"/>
    </xf>
    <xf numFmtId="0" fontId="13" fillId="0" borderId="39" xfId="0" applyFont="1" applyBorder="1" applyAlignment="1">
      <alignment vertical="top" wrapText="1"/>
    </xf>
    <xf numFmtId="0" fontId="24" fillId="0" borderId="39" xfId="3" applyFont="1" applyFill="1" applyBorder="1" applyAlignment="1">
      <alignment horizontal="center" vertical="top" wrapText="1"/>
    </xf>
    <xf numFmtId="1" fontId="35" fillId="0" borderId="39" xfId="3" applyNumberFormat="1" applyFont="1" applyFill="1" applyBorder="1" applyAlignment="1">
      <alignment horizontal="center" vertical="top" wrapText="1"/>
    </xf>
    <xf numFmtId="4" fontId="24" fillId="0" borderId="39" xfId="3" applyNumberFormat="1" applyFont="1" applyFill="1" applyBorder="1" applyAlignment="1">
      <alignment vertical="top" wrapText="1"/>
    </xf>
    <xf numFmtId="168" fontId="8" fillId="0" borderId="39" xfId="0" applyNumberFormat="1" applyFont="1" applyBorder="1" applyAlignment="1">
      <alignment horizontal="right" vertical="top" wrapText="1"/>
    </xf>
    <xf numFmtId="168" fontId="0" fillId="0" borderId="0" xfId="0" applyNumberFormat="1" applyAlignment="1">
      <alignment vertical="top"/>
    </xf>
    <xf numFmtId="49" fontId="32" fillId="0" borderId="36" xfId="0" applyNumberFormat="1" applyFont="1" applyBorder="1" applyAlignment="1">
      <alignment vertical="center" wrapText="1"/>
    </xf>
    <xf numFmtId="0" fontId="0" fillId="0" borderId="39" xfId="0" applyFont="1" applyBorder="1" applyAlignment="1">
      <alignment horizontal="center" vertical="top"/>
    </xf>
    <xf numFmtId="0" fontId="0" fillId="0" borderId="39" xfId="0" applyBorder="1"/>
    <xf numFmtId="0" fontId="13" fillId="0" borderId="39" xfId="0" applyFont="1" applyBorder="1"/>
    <xf numFmtId="0" fontId="24" fillId="0" borderId="39" xfId="3" applyFont="1" applyFill="1" applyBorder="1" applyAlignment="1">
      <alignment horizontal="center" vertical="top"/>
    </xf>
    <xf numFmtId="1" fontId="35" fillId="0" borderId="39" xfId="3" applyNumberFormat="1" applyFont="1" applyFill="1" applyBorder="1" applyAlignment="1">
      <alignment horizontal="center" vertical="top"/>
    </xf>
    <xf numFmtId="4" fontId="24" fillId="0" borderId="39" xfId="3" applyNumberFormat="1" applyFont="1" applyFill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13" fillId="0" borderId="10" xfId="0" applyFont="1" applyBorder="1" applyAlignment="1">
      <alignment vertical="top"/>
    </xf>
    <xf numFmtId="0" fontId="24" fillId="0" borderId="6" xfId="3" applyFont="1" applyFill="1" applyBorder="1" applyAlignment="1">
      <alignment horizontal="center" vertical="top"/>
    </xf>
    <xf numFmtId="1" fontId="35" fillId="0" borderId="6" xfId="3" applyNumberFormat="1" applyFont="1" applyFill="1" applyBorder="1" applyAlignment="1">
      <alignment horizontal="center" vertical="top"/>
    </xf>
    <xf numFmtId="4" fontId="24" fillId="0" borderId="6" xfId="3" applyNumberFormat="1" applyFont="1" applyFill="1" applyBorder="1" applyAlignment="1">
      <alignment vertical="top"/>
    </xf>
    <xf numFmtId="168" fontId="21" fillId="0" borderId="6" xfId="0" applyNumberFormat="1" applyFont="1" applyBorder="1" applyAlignment="1">
      <alignment horizontal="right" vertical="top"/>
    </xf>
    <xf numFmtId="0" fontId="36" fillId="0" borderId="36" xfId="3" applyFont="1" applyFill="1" applyBorder="1" applyAlignment="1">
      <alignment horizontal="left" vertical="top" wrapText="1" shrinkToFit="1"/>
    </xf>
    <xf numFmtId="0" fontId="13" fillId="0" borderId="37" xfId="0" applyFont="1" applyBorder="1" applyAlignment="1">
      <alignment horizontal="center" vertical="top"/>
    </xf>
    <xf numFmtId="0" fontId="24" fillId="0" borderId="37" xfId="3" applyFont="1" applyFill="1" applyBorder="1" applyAlignment="1">
      <alignment horizontal="center" vertical="top"/>
    </xf>
    <xf numFmtId="1" fontId="35" fillId="0" borderId="37" xfId="3" applyNumberFormat="1" applyFont="1" applyFill="1" applyBorder="1" applyAlignment="1">
      <alignment horizontal="center" vertical="top"/>
    </xf>
    <xf numFmtId="4" fontId="24" fillId="0" borderId="47" xfId="3" applyNumberFormat="1" applyFont="1" applyFill="1" applyBorder="1" applyAlignment="1">
      <alignment horizontal="right" vertical="top"/>
    </xf>
    <xf numFmtId="0" fontId="21" fillId="0" borderId="39" xfId="0" applyNumberFormat="1" applyFont="1" applyBorder="1" applyAlignment="1">
      <alignment horizontal="center" vertical="top"/>
    </xf>
    <xf numFmtId="0" fontId="24" fillId="0" borderId="39" xfId="3" applyFont="1" applyFill="1" applyBorder="1" applyAlignment="1">
      <alignment horizontal="left" vertical="top" wrapText="1" shrinkToFit="1"/>
    </xf>
    <xf numFmtId="0" fontId="13" fillId="0" borderId="39" xfId="0" applyFont="1" applyBorder="1" applyAlignment="1">
      <alignment horizontal="center" vertical="top"/>
    </xf>
    <xf numFmtId="4" fontId="24" fillId="0" borderId="39" xfId="3" applyNumberFormat="1" applyFont="1" applyFill="1" applyBorder="1" applyAlignment="1">
      <alignment horizontal="right" vertical="top"/>
    </xf>
    <xf numFmtId="168" fontId="8" fillId="0" borderId="39" xfId="0" applyNumberFormat="1" applyFont="1" applyBorder="1" applyAlignment="1">
      <alignment horizontal="right" vertical="top"/>
    </xf>
    <xf numFmtId="0" fontId="13" fillId="0" borderId="39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3" fillId="0" borderId="26" xfId="0" applyFont="1" applyBorder="1" applyAlignment="1">
      <alignment vertical="top"/>
    </xf>
    <xf numFmtId="0" fontId="24" fillId="0" borderId="0" xfId="3" applyFont="1" applyFill="1" applyBorder="1" applyAlignment="1">
      <alignment horizontal="center" vertical="top"/>
    </xf>
    <xf numFmtId="1" fontId="35" fillId="0" borderId="0" xfId="3" applyNumberFormat="1" applyFont="1" applyFill="1" applyBorder="1" applyAlignment="1">
      <alignment horizontal="center" vertical="top"/>
    </xf>
    <xf numFmtId="4" fontId="24" fillId="0" borderId="0" xfId="3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0" fontId="21" fillId="0" borderId="39" xfId="0" applyFont="1" applyBorder="1"/>
    <xf numFmtId="0" fontId="0" fillId="0" borderId="49" xfId="0" applyBorder="1" applyAlignment="1">
      <alignment wrapText="1"/>
    </xf>
    <xf numFmtId="0" fontId="13" fillId="0" borderId="49" xfId="0" applyFont="1" applyBorder="1" applyAlignment="1">
      <alignment vertical="top" wrapText="1"/>
    </xf>
    <xf numFmtId="4" fontId="24" fillId="0" borderId="49" xfId="3" applyNumberFormat="1" applyFont="1" applyFill="1" applyBorder="1" applyAlignment="1">
      <alignment horizontal="center" vertical="top" wrapText="1"/>
    </xf>
    <xf numFmtId="1" fontId="35" fillId="0" borderId="49" xfId="3" applyNumberFormat="1" applyFont="1" applyFill="1" applyBorder="1" applyAlignment="1">
      <alignment horizontal="center" vertical="top" wrapText="1"/>
    </xf>
    <xf numFmtId="4" fontId="24" fillId="0" borderId="49" xfId="3" applyNumberFormat="1" applyFont="1" applyFill="1" applyBorder="1" applyAlignment="1">
      <alignment vertical="top" wrapText="1"/>
    </xf>
    <xf numFmtId="168" fontId="0" fillId="0" borderId="49" xfId="0" applyNumberFormat="1" applyFont="1" applyBorder="1" applyAlignment="1">
      <alignment horizontal="right" vertical="top" wrapText="1"/>
    </xf>
    <xf numFmtId="0" fontId="0" fillId="0" borderId="39" xfId="0" applyBorder="1" applyAlignment="1">
      <alignment vertical="top" wrapText="1"/>
    </xf>
    <xf numFmtId="4" fontId="24" fillId="0" borderId="39" xfId="3" applyNumberFormat="1" applyFont="1" applyFill="1" applyBorder="1" applyAlignment="1">
      <alignment horizontal="center" vertical="top"/>
    </xf>
    <xf numFmtId="168" fontId="21" fillId="0" borderId="39" xfId="0" applyNumberFormat="1" applyFont="1" applyBorder="1" applyAlignment="1">
      <alignment horizontal="right" vertical="top"/>
    </xf>
    <xf numFmtId="0" fontId="39" fillId="0" borderId="39" xfId="0" applyFont="1" applyBorder="1" applyAlignment="1">
      <alignment horizontal="center"/>
    </xf>
    <xf numFmtId="4" fontId="24" fillId="0" borderId="39" xfId="3" applyNumberFormat="1" applyFont="1" applyFill="1" applyBorder="1" applyAlignment="1">
      <alignment horizontal="center" vertical="top" wrapText="1"/>
    </xf>
    <xf numFmtId="168" fontId="21" fillId="0" borderId="0" xfId="0" applyNumberFormat="1" applyFont="1" applyBorder="1" applyAlignment="1">
      <alignment horizontal="right" vertical="top"/>
    </xf>
    <xf numFmtId="0" fontId="0" fillId="0" borderId="39" xfId="0" applyNumberFormat="1" applyFont="1" applyBorder="1" applyAlignment="1">
      <alignment horizontal="center" vertical="top"/>
    </xf>
    <xf numFmtId="0" fontId="24" fillId="0" borderId="49" xfId="3" applyFont="1" applyFill="1" applyBorder="1" applyAlignment="1">
      <alignment vertical="top" wrapText="1" shrinkToFit="1"/>
    </xf>
    <xf numFmtId="49" fontId="5" fillId="0" borderId="0" xfId="0" applyNumberFormat="1" applyFont="1" applyBorder="1" applyAlignment="1">
      <alignment horizontal="center" wrapText="1"/>
    </xf>
    <xf numFmtId="49" fontId="5" fillId="0" borderId="51" xfId="0" applyNumberFormat="1" applyFont="1" applyBorder="1" applyAlignment="1">
      <alignment horizontal="center" wrapText="1"/>
    </xf>
    <xf numFmtId="167" fontId="5" fillId="0" borderId="51" xfId="0" applyNumberFormat="1" applyFont="1" applyBorder="1" applyAlignment="1">
      <alignment horizontal="center" wrapText="1"/>
    </xf>
    <xf numFmtId="49" fontId="8" fillId="0" borderId="0" xfId="0" applyNumberFormat="1" applyFont="1" applyAlignment="1">
      <alignment horizontal="left"/>
    </xf>
    <xf numFmtId="0" fontId="0" fillId="0" borderId="39" xfId="0" applyBorder="1" applyAlignment="1">
      <alignment wrapText="1"/>
    </xf>
    <xf numFmtId="0" fontId="8" fillId="0" borderId="0" xfId="0" applyFont="1" applyBorder="1" applyAlignment="1">
      <alignment horizontal="center"/>
    </xf>
    <xf numFmtId="0" fontId="11" fillId="0" borderId="51" xfId="0" applyFont="1" applyBorder="1"/>
    <xf numFmtId="167" fontId="8" fillId="0" borderId="51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39" xfId="0" applyBorder="1" applyAlignment="1">
      <alignment horizontal="center" vertical="top"/>
    </xf>
    <xf numFmtId="0" fontId="24" fillId="0" borderId="39" xfId="3" applyFont="1" applyBorder="1" applyAlignment="1">
      <alignment horizontal="center" vertical="top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/>
    </xf>
    <xf numFmtId="3" fontId="8" fillId="0" borderId="47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2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4">
    <cellStyle name="Měna" xfId="2" builtinId="4"/>
    <cellStyle name="Normální" xfId="0" builtinId="0"/>
    <cellStyle name="normální 2" xfId="1"/>
    <cellStyle name="normální_VZOR-BTTO_H-200-200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6"/>
  <sheetViews>
    <sheetView showGridLines="0" tabSelected="1" topLeftCell="B1" zoomScaleNormal="100" zoomScaleSheetLayoutView="75" workbookViewId="0">
      <selection activeCell="F43" sqref="F43:J4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38</v>
      </c>
      <c r="B1" s="322" t="s">
        <v>4</v>
      </c>
      <c r="C1" s="323"/>
      <c r="D1" s="323"/>
      <c r="E1" s="323"/>
      <c r="F1" s="323"/>
      <c r="G1" s="323"/>
      <c r="H1" s="323"/>
      <c r="I1" s="323"/>
      <c r="J1" s="324"/>
    </row>
    <row r="2" spans="1:15" ht="36" customHeight="1" x14ac:dyDescent="0.2">
      <c r="A2" s="3"/>
      <c r="B2" s="77" t="s">
        <v>24</v>
      </c>
      <c r="C2" s="78"/>
      <c r="D2" s="79" t="s">
        <v>41</v>
      </c>
      <c r="E2" s="331" t="s">
        <v>42</v>
      </c>
      <c r="F2" s="332"/>
      <c r="G2" s="332"/>
      <c r="H2" s="332"/>
      <c r="I2" s="332"/>
      <c r="J2" s="333"/>
      <c r="O2" s="2"/>
    </row>
    <row r="3" spans="1:15" ht="27" hidden="1" customHeight="1" x14ac:dyDescent="0.2">
      <c r="A3" s="3"/>
      <c r="B3" s="80"/>
      <c r="C3" s="78"/>
      <c r="D3" s="81"/>
      <c r="E3" s="334"/>
      <c r="F3" s="335"/>
      <c r="G3" s="335"/>
      <c r="H3" s="335"/>
      <c r="I3" s="335"/>
      <c r="J3" s="336"/>
    </row>
    <row r="4" spans="1:15" ht="23.25" customHeight="1" x14ac:dyDescent="0.2">
      <c r="A4" s="3"/>
      <c r="B4" s="82"/>
      <c r="C4" s="83"/>
      <c r="D4" s="84"/>
      <c r="E4" s="344"/>
      <c r="F4" s="344"/>
      <c r="G4" s="344"/>
      <c r="H4" s="344"/>
      <c r="I4" s="344"/>
      <c r="J4" s="345"/>
    </row>
    <row r="5" spans="1:15" ht="24" customHeight="1" x14ac:dyDescent="0.2">
      <c r="A5" s="3"/>
      <c r="B5" s="45" t="s">
        <v>23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338"/>
      <c r="E11" s="338"/>
      <c r="F11" s="338"/>
      <c r="G11" s="338"/>
      <c r="H11" s="26" t="s">
        <v>40</v>
      </c>
      <c r="I11" s="86"/>
      <c r="J11" s="10"/>
    </row>
    <row r="12" spans="1:15" ht="15.75" customHeight="1" x14ac:dyDescent="0.2">
      <c r="A12" s="3"/>
      <c r="B12" s="39"/>
      <c r="C12" s="24"/>
      <c r="D12" s="343"/>
      <c r="E12" s="343"/>
      <c r="F12" s="343"/>
      <c r="G12" s="343"/>
      <c r="H12" s="26" t="s">
        <v>36</v>
      </c>
      <c r="I12" s="86"/>
      <c r="J12" s="10"/>
    </row>
    <row r="13" spans="1:15" ht="15.75" customHeight="1" x14ac:dyDescent="0.2">
      <c r="A13" s="3"/>
      <c r="B13" s="40"/>
      <c r="C13" s="25"/>
      <c r="D13" s="85"/>
      <c r="E13" s="346"/>
      <c r="F13" s="347"/>
      <c r="G13" s="347"/>
      <c r="H13" s="27"/>
      <c r="I13" s="32"/>
      <c r="J13" s="49"/>
    </row>
    <row r="14" spans="1:15" ht="24" hidden="1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34</v>
      </c>
      <c r="C15" s="70"/>
      <c r="D15" s="51"/>
      <c r="E15" s="337"/>
      <c r="F15" s="337"/>
      <c r="G15" s="339"/>
      <c r="H15" s="339"/>
      <c r="I15" s="339" t="s">
        <v>31</v>
      </c>
      <c r="J15" s="340"/>
    </row>
    <row r="16" spans="1:15" ht="23.25" customHeight="1" x14ac:dyDescent="0.2">
      <c r="A16" s="138" t="s">
        <v>26</v>
      </c>
      <c r="B16" s="55" t="s">
        <v>26</v>
      </c>
      <c r="C16" s="56"/>
      <c r="D16" s="57"/>
      <c r="E16" s="328"/>
      <c r="F16" s="329"/>
      <c r="G16" s="328"/>
      <c r="H16" s="329"/>
      <c r="I16" s="328">
        <f>SUMIF(F51:F82,A16,I51:I82)+SUMIF(F51:F82,"PSU",I51:I82)</f>
        <v>0</v>
      </c>
      <c r="J16" s="330"/>
    </row>
    <row r="17" spans="1:10" ht="23.25" customHeight="1" x14ac:dyDescent="0.2">
      <c r="A17" s="138" t="s">
        <v>27</v>
      </c>
      <c r="B17" s="55" t="s">
        <v>27</v>
      </c>
      <c r="C17" s="56"/>
      <c r="D17" s="57"/>
      <c r="E17" s="328"/>
      <c r="F17" s="329"/>
      <c r="G17" s="328"/>
      <c r="H17" s="329"/>
      <c r="I17" s="328">
        <f>SUMIF(F51:F82,A17,I51:I82)</f>
        <v>0</v>
      </c>
      <c r="J17" s="330"/>
    </row>
    <row r="18" spans="1:10" ht="23.25" customHeight="1" x14ac:dyDescent="0.2">
      <c r="A18" s="138" t="s">
        <v>28</v>
      </c>
      <c r="B18" s="55" t="s">
        <v>28</v>
      </c>
      <c r="C18" s="56"/>
      <c r="D18" s="57"/>
      <c r="E18" s="328"/>
      <c r="F18" s="329"/>
      <c r="G18" s="328"/>
      <c r="H18" s="329"/>
      <c r="I18" s="328">
        <f>SUMIF(F51:F82,A18,I51:I82)</f>
        <v>0</v>
      </c>
      <c r="J18" s="330"/>
    </row>
    <row r="19" spans="1:10" ht="23.25" customHeight="1" x14ac:dyDescent="0.2">
      <c r="A19" s="138" t="s">
        <v>115</v>
      </c>
      <c r="B19" s="55" t="s">
        <v>29</v>
      </c>
      <c r="C19" s="56"/>
      <c r="D19" s="57"/>
      <c r="E19" s="328"/>
      <c r="F19" s="329"/>
      <c r="G19" s="328"/>
      <c r="H19" s="329"/>
      <c r="I19" s="328">
        <f>SUMIF(F51:F82,A19,I51:I82)</f>
        <v>0</v>
      </c>
      <c r="J19" s="330"/>
    </row>
    <row r="20" spans="1:10" ht="23.25" customHeight="1" x14ac:dyDescent="0.2">
      <c r="A20" s="138" t="s">
        <v>116</v>
      </c>
      <c r="B20" s="55" t="s">
        <v>30</v>
      </c>
      <c r="C20" s="56"/>
      <c r="D20" s="57"/>
      <c r="E20" s="328"/>
      <c r="F20" s="329"/>
      <c r="G20" s="328"/>
      <c r="H20" s="329"/>
      <c r="I20" s="328">
        <f>SUMIF(F51:F82,A20,I51:I82)</f>
        <v>0</v>
      </c>
      <c r="J20" s="330"/>
    </row>
    <row r="21" spans="1:10" ht="23.25" customHeight="1" x14ac:dyDescent="0.2">
      <c r="A21" s="3"/>
      <c r="B21" s="72" t="s">
        <v>31</v>
      </c>
      <c r="C21" s="73"/>
      <c r="D21" s="74"/>
      <c r="E21" s="341"/>
      <c r="F21" s="342"/>
      <c r="G21" s="341"/>
      <c r="H21" s="342"/>
      <c r="I21" s="341">
        <f>SUM(I16:J20)</f>
        <v>0</v>
      </c>
      <c r="J21" s="353"/>
    </row>
    <row r="22" spans="1:10" ht="33" customHeight="1" x14ac:dyDescent="0.2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351">
        <f>ZakladDPHSniVypocet</f>
        <v>0</v>
      </c>
      <c r="H23" s="352"/>
      <c r="I23" s="352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349">
        <f>IF(A24&gt;50, ROUNDUP(A23, 0), ROUNDDOWN(A23, 0))</f>
        <v>0</v>
      </c>
      <c r="H24" s="350"/>
      <c r="I24" s="350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351">
        <f>ZakladDPHZaklVypocet</f>
        <v>0</v>
      </c>
      <c r="H25" s="352"/>
      <c r="I25" s="352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325">
        <f>IF(A26&gt;50, ROUNDUP(A25, 0), ROUNDDOWN(A25, 0))</f>
        <v>0</v>
      </c>
      <c r="H26" s="326"/>
      <c r="I26" s="326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327">
        <f>CenaCelkem-(ZakladDPHSni+DPHSni+ZakladDPHZakl+DPHZakl)</f>
        <v>0</v>
      </c>
      <c r="H27" s="327"/>
      <c r="I27" s="327"/>
      <c r="J27" s="61" t="str">
        <f t="shared" si="0"/>
        <v>CZK</v>
      </c>
    </row>
    <row r="28" spans="1:10" ht="27.75" hidden="1" customHeight="1" thickBot="1" x14ac:dyDescent="0.25">
      <c r="A28" s="3"/>
      <c r="B28" s="115" t="s">
        <v>25</v>
      </c>
      <c r="C28" s="116"/>
      <c r="D28" s="116"/>
      <c r="E28" s="117"/>
      <c r="F28" s="118"/>
      <c r="G28" s="355">
        <f>ZakladDPHSniVypocet+ZakladDPHZaklVypocet</f>
        <v>0</v>
      </c>
      <c r="H28" s="355"/>
      <c r="I28" s="355"/>
      <c r="J28" s="119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5" t="s">
        <v>37</v>
      </c>
      <c r="C29" s="120"/>
      <c r="D29" s="120"/>
      <c r="E29" s="120"/>
      <c r="F29" s="120"/>
      <c r="G29" s="354">
        <f>IF(A29&gt;50, ROUNDUP(A27, 0), ROUNDDOWN(A27, 0))</f>
        <v>0</v>
      </c>
      <c r="H29" s="354"/>
      <c r="I29" s="354"/>
      <c r="J29" s="121" t="s">
        <v>51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43852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356"/>
      <c r="E34" s="357"/>
      <c r="F34" s="29"/>
      <c r="G34" s="356"/>
      <c r="H34" s="357"/>
      <c r="I34" s="357"/>
      <c r="J34" s="36"/>
    </row>
    <row r="35" spans="1:10" ht="12.75" customHeight="1" x14ac:dyDescent="0.2">
      <c r="A35" s="3"/>
      <c r="B35" s="3"/>
      <c r="C35" s="4"/>
      <c r="D35" s="348" t="s">
        <v>2</v>
      </c>
      <c r="E35" s="348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">
      <c r="A38" s="91" t="s">
        <v>39</v>
      </c>
      <c r="B38" s="95" t="s">
        <v>18</v>
      </c>
      <c r="C38" s="96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43</v>
      </c>
      <c r="C39" s="318"/>
      <c r="D39" s="319"/>
      <c r="E39" s="319"/>
      <c r="F39" s="102">
        <f>'01 2018002 Pol'!AD537+'02 2018002 Pol'!AD325</f>
        <v>0</v>
      </c>
      <c r="G39" s="103">
        <f>'01 2018002 Pol'!AE537+'02 2018002 Pol'!AE325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customHeight="1" x14ac:dyDescent="0.2">
      <c r="A40" s="91">
        <v>2</v>
      </c>
      <c r="B40" s="106" t="s">
        <v>44</v>
      </c>
      <c r="C40" s="320" t="s">
        <v>45</v>
      </c>
      <c r="D40" s="320"/>
      <c r="E40" s="321"/>
      <c r="F40" s="107">
        <f>'01 2018002 Pol'!AD537</f>
        <v>0</v>
      </c>
      <c r="G40" s="108">
        <f>'01 2018002 Pol'!AE537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91">
        <v>3</v>
      </c>
      <c r="B41" s="110" t="s">
        <v>41</v>
      </c>
      <c r="C41" s="318" t="s">
        <v>46</v>
      </c>
      <c r="D41" s="319"/>
      <c r="E41" s="319"/>
      <c r="F41" s="111"/>
      <c r="G41" s="104"/>
      <c r="H41" s="104"/>
      <c r="I41" s="104"/>
      <c r="J41" s="105"/>
    </row>
    <row r="42" spans="1:10" ht="25.5" customHeight="1" x14ac:dyDescent="0.2">
      <c r="A42" s="91">
        <v>2</v>
      </c>
      <c r="B42" s="106" t="s">
        <v>47</v>
      </c>
      <c r="C42" s="320" t="s">
        <v>48</v>
      </c>
      <c r="D42" s="320"/>
      <c r="E42" s="321"/>
      <c r="F42" s="107">
        <f>'02 2018002 Pol'!AD325</f>
        <v>0</v>
      </c>
      <c r="G42" s="108">
        <f>'02 2018002 Pol'!AE325</f>
        <v>0</v>
      </c>
      <c r="H42" s="108">
        <f>(F42*SazbaDPH1/100)+(G42*SazbaDPH2/100)</f>
        <v>0</v>
      </c>
      <c r="I42" s="108">
        <f>F42+G42+H42</f>
        <v>0</v>
      </c>
      <c r="J42" s="109" t="str">
        <f>IF(CenaCelkemVypocet=0,"",I42/CenaCelkemVypocet*100)</f>
        <v/>
      </c>
    </row>
    <row r="43" spans="1:10" ht="25.5" customHeight="1" x14ac:dyDescent="0.2">
      <c r="A43" s="91">
        <v>3</v>
      </c>
      <c r="B43" s="110" t="s">
        <v>41</v>
      </c>
      <c r="C43" s="318" t="s">
        <v>49</v>
      </c>
      <c r="D43" s="319"/>
      <c r="E43" s="319"/>
      <c r="F43" s="111"/>
      <c r="G43" s="104"/>
      <c r="H43" s="104"/>
      <c r="I43" s="104"/>
      <c r="J43" s="105"/>
    </row>
    <row r="44" spans="1:10" ht="25.5" customHeight="1" x14ac:dyDescent="0.2">
      <c r="A44" s="91"/>
      <c r="B44" s="315" t="s">
        <v>50</v>
      </c>
      <c r="C44" s="316"/>
      <c r="D44" s="316"/>
      <c r="E44" s="317"/>
      <c r="F44" s="112">
        <f>SUMIF(A39:A43,"=1",F39:F43)</f>
        <v>0</v>
      </c>
      <c r="G44" s="113">
        <f>SUMIF(A39:A43,"=1",G39:G43)</f>
        <v>0</v>
      </c>
      <c r="H44" s="113">
        <f>SUMIF(A39:A43,"=1",H39:H43)</f>
        <v>0</v>
      </c>
      <c r="I44" s="113">
        <f>SUMIF(A39:A43,"=1",I39:I43)</f>
        <v>0</v>
      </c>
      <c r="J44" s="114">
        <f>SUMIF(A39:A43,"=1",J39:J43)</f>
        <v>0</v>
      </c>
    </row>
    <row r="48" spans="1:10" ht="15.75" x14ac:dyDescent="0.25">
      <c r="B48" s="122" t="s">
        <v>52</v>
      </c>
    </row>
    <row r="50" spans="1:10" ht="25.5" customHeight="1" x14ac:dyDescent="0.2">
      <c r="A50" s="123"/>
      <c r="B50" s="126" t="s">
        <v>18</v>
      </c>
      <c r="C50" s="126" t="s">
        <v>6</v>
      </c>
      <c r="D50" s="127"/>
      <c r="E50" s="127"/>
      <c r="F50" s="128" t="s">
        <v>53</v>
      </c>
      <c r="G50" s="128"/>
      <c r="H50" s="128"/>
      <c r="I50" s="128" t="s">
        <v>31</v>
      </c>
      <c r="J50" s="128" t="s">
        <v>0</v>
      </c>
    </row>
    <row r="51" spans="1:10" ht="25.5" customHeight="1" x14ac:dyDescent="0.2">
      <c r="A51" s="124"/>
      <c r="B51" s="129" t="s">
        <v>54</v>
      </c>
      <c r="C51" s="313" t="s">
        <v>55</v>
      </c>
      <c r="D51" s="314"/>
      <c r="E51" s="314"/>
      <c r="F51" s="134" t="s">
        <v>26</v>
      </c>
      <c r="G51" s="135"/>
      <c r="H51" s="135"/>
      <c r="I51" s="135">
        <f>'01 2018002 Pol'!G8</f>
        <v>0</v>
      </c>
      <c r="J51" s="132" t="str">
        <f>IF(I83=0,"",I51/I83*100)</f>
        <v/>
      </c>
    </row>
    <row r="52" spans="1:10" ht="25.5" customHeight="1" x14ac:dyDescent="0.2">
      <c r="A52" s="124"/>
      <c r="B52" s="129" t="s">
        <v>56</v>
      </c>
      <c r="C52" s="313" t="s">
        <v>57</v>
      </c>
      <c r="D52" s="314"/>
      <c r="E52" s="314"/>
      <c r="F52" s="134" t="s">
        <v>26</v>
      </c>
      <c r="G52" s="135"/>
      <c r="H52" s="135"/>
      <c r="I52" s="135">
        <f>'01 2018002 Pol'!G24</f>
        <v>0</v>
      </c>
      <c r="J52" s="132" t="str">
        <f>IF(I83=0,"",I52/I83*100)</f>
        <v/>
      </c>
    </row>
    <row r="53" spans="1:10" ht="25.5" customHeight="1" x14ac:dyDescent="0.2">
      <c r="A53" s="124"/>
      <c r="B53" s="129" t="s">
        <v>58</v>
      </c>
      <c r="C53" s="313" t="s">
        <v>59</v>
      </c>
      <c r="D53" s="314"/>
      <c r="E53" s="314"/>
      <c r="F53" s="134" t="s">
        <v>26</v>
      </c>
      <c r="G53" s="135"/>
      <c r="H53" s="135"/>
      <c r="I53" s="135">
        <f>'01 2018002 Pol'!G35+'02 2018002 Pol'!G8</f>
        <v>0</v>
      </c>
      <c r="J53" s="132" t="str">
        <f>IF(I83=0,"",I53/I83*100)</f>
        <v/>
      </c>
    </row>
    <row r="54" spans="1:10" ht="25.5" customHeight="1" x14ac:dyDescent="0.2">
      <c r="A54" s="124"/>
      <c r="B54" s="129" t="s">
        <v>60</v>
      </c>
      <c r="C54" s="313" t="s">
        <v>61</v>
      </c>
      <c r="D54" s="314"/>
      <c r="E54" s="314"/>
      <c r="F54" s="134" t="s">
        <v>26</v>
      </c>
      <c r="G54" s="135"/>
      <c r="H54" s="135"/>
      <c r="I54" s="135">
        <f>'01 2018002 Pol'!G57</f>
        <v>0</v>
      </c>
      <c r="J54" s="132" t="str">
        <f>IF(I83=0,"",I54/I83*100)</f>
        <v/>
      </c>
    </row>
    <row r="55" spans="1:10" ht="25.5" customHeight="1" x14ac:dyDescent="0.2">
      <c r="A55" s="124"/>
      <c r="B55" s="129" t="s">
        <v>62</v>
      </c>
      <c r="C55" s="313" t="s">
        <v>63</v>
      </c>
      <c r="D55" s="314"/>
      <c r="E55" s="314"/>
      <c r="F55" s="134" t="s">
        <v>26</v>
      </c>
      <c r="G55" s="135"/>
      <c r="H55" s="135"/>
      <c r="I55" s="135">
        <f>'01 2018002 Pol'!G70+'02 2018002 Pol'!G19</f>
        <v>0</v>
      </c>
      <c r="J55" s="132" t="str">
        <f>IF(I83=0,"",I55/I83*100)</f>
        <v/>
      </c>
    </row>
    <row r="56" spans="1:10" ht="25.5" customHeight="1" x14ac:dyDescent="0.2">
      <c r="A56" s="124"/>
      <c r="B56" s="129" t="s">
        <v>64</v>
      </c>
      <c r="C56" s="313" t="s">
        <v>65</v>
      </c>
      <c r="D56" s="314"/>
      <c r="E56" s="314"/>
      <c r="F56" s="134" t="s">
        <v>26</v>
      </c>
      <c r="G56" s="135"/>
      <c r="H56" s="135"/>
      <c r="I56" s="135">
        <f>'01 2018002 Pol'!G119</f>
        <v>0</v>
      </c>
      <c r="J56" s="132" t="str">
        <f>IF(I83=0,"",I56/I83*100)</f>
        <v/>
      </c>
    </row>
    <row r="57" spans="1:10" ht="25.5" customHeight="1" x14ac:dyDescent="0.2">
      <c r="A57" s="124"/>
      <c r="B57" s="129" t="s">
        <v>66</v>
      </c>
      <c r="C57" s="313" t="s">
        <v>67</v>
      </c>
      <c r="D57" s="314"/>
      <c r="E57" s="314"/>
      <c r="F57" s="134" t="s">
        <v>26</v>
      </c>
      <c r="G57" s="135"/>
      <c r="H57" s="135"/>
      <c r="I57" s="135">
        <f>'01 2018002 Pol'!G121+'02 2018002 Pol'!G51</f>
        <v>0</v>
      </c>
      <c r="J57" s="132" t="str">
        <f>IF(I83=0,"",I57/I83*100)</f>
        <v/>
      </c>
    </row>
    <row r="58" spans="1:10" ht="25.5" customHeight="1" x14ac:dyDescent="0.2">
      <c r="A58" s="124"/>
      <c r="B58" s="129" t="s">
        <v>68</v>
      </c>
      <c r="C58" s="313" t="s">
        <v>69</v>
      </c>
      <c r="D58" s="314"/>
      <c r="E58" s="314"/>
      <c r="F58" s="134" t="s">
        <v>26</v>
      </c>
      <c r="G58" s="135"/>
      <c r="H58" s="135"/>
      <c r="I58" s="135">
        <f>'01 2018002 Pol'!G140+'02 2018002 Pol'!G62</f>
        <v>0</v>
      </c>
      <c r="J58" s="132" t="str">
        <f>IF(I83=0,"",I58/I83*100)</f>
        <v/>
      </c>
    </row>
    <row r="59" spans="1:10" ht="25.5" customHeight="1" x14ac:dyDescent="0.2">
      <c r="A59" s="124"/>
      <c r="B59" s="129" t="s">
        <v>70</v>
      </c>
      <c r="C59" s="313" t="s">
        <v>71</v>
      </c>
      <c r="D59" s="314"/>
      <c r="E59" s="314"/>
      <c r="F59" s="134" t="s">
        <v>26</v>
      </c>
      <c r="G59" s="135"/>
      <c r="H59" s="135"/>
      <c r="I59" s="135">
        <f>'01 2018002 Pol'!G144+'02 2018002 Pol'!G67</f>
        <v>0</v>
      </c>
      <c r="J59" s="132" t="str">
        <f>IF(I83=0,"",I59/I83*100)</f>
        <v/>
      </c>
    </row>
    <row r="60" spans="1:10" ht="25.5" customHeight="1" x14ac:dyDescent="0.2">
      <c r="A60" s="124"/>
      <c r="B60" s="129" t="s">
        <v>72</v>
      </c>
      <c r="C60" s="313" t="s">
        <v>73</v>
      </c>
      <c r="D60" s="314"/>
      <c r="E60" s="314"/>
      <c r="F60" s="134" t="s">
        <v>26</v>
      </c>
      <c r="G60" s="135"/>
      <c r="H60" s="135"/>
      <c r="I60" s="135">
        <f>'01 2018002 Pol'!G149+'02 2018002 Pol'!G70</f>
        <v>0</v>
      </c>
      <c r="J60" s="132" t="str">
        <f>IF(I83=0,"",I60/I83*100)</f>
        <v/>
      </c>
    </row>
    <row r="61" spans="1:10" ht="25.5" customHeight="1" x14ac:dyDescent="0.2">
      <c r="A61" s="124"/>
      <c r="B61" s="129" t="s">
        <v>74</v>
      </c>
      <c r="C61" s="313" t="s">
        <v>75</v>
      </c>
      <c r="D61" s="314"/>
      <c r="E61" s="314"/>
      <c r="F61" s="134" t="s">
        <v>26</v>
      </c>
      <c r="G61" s="135"/>
      <c r="H61" s="135"/>
      <c r="I61" s="135">
        <f>'01 2018002 Pol'!G164+'02 2018002 Pol'!G88</f>
        <v>0</v>
      </c>
      <c r="J61" s="132" t="str">
        <f>IF(I83=0,"",I61/I83*100)</f>
        <v/>
      </c>
    </row>
    <row r="62" spans="1:10" ht="25.5" customHeight="1" x14ac:dyDescent="0.2">
      <c r="A62" s="124"/>
      <c r="B62" s="129" t="s">
        <v>76</v>
      </c>
      <c r="C62" s="313" t="s">
        <v>77</v>
      </c>
      <c r="D62" s="314"/>
      <c r="E62" s="314"/>
      <c r="F62" s="134" t="s">
        <v>26</v>
      </c>
      <c r="G62" s="135"/>
      <c r="H62" s="135"/>
      <c r="I62" s="135">
        <f>'01 2018002 Pol'!G217+'02 2018002 Pol'!G125</f>
        <v>0</v>
      </c>
      <c r="J62" s="132" t="str">
        <f>IF(I83=0,"",I62/I83*100)</f>
        <v/>
      </c>
    </row>
    <row r="63" spans="1:10" ht="25.5" customHeight="1" x14ac:dyDescent="0.2">
      <c r="A63" s="124"/>
      <c r="B63" s="129" t="s">
        <v>78</v>
      </c>
      <c r="C63" s="313" t="s">
        <v>79</v>
      </c>
      <c r="D63" s="314"/>
      <c r="E63" s="314"/>
      <c r="F63" s="134" t="s">
        <v>27</v>
      </c>
      <c r="G63" s="135"/>
      <c r="H63" s="135"/>
      <c r="I63" s="135">
        <f>'01 2018002 Pol'!G219+'02 2018002 Pol'!G127</f>
        <v>0</v>
      </c>
      <c r="J63" s="132" t="str">
        <f>IF(I83=0,"",I63/I83*100)</f>
        <v/>
      </c>
    </row>
    <row r="64" spans="1:10" ht="25.5" customHeight="1" x14ac:dyDescent="0.2">
      <c r="A64" s="124"/>
      <c r="B64" s="129" t="s">
        <v>80</v>
      </c>
      <c r="C64" s="313" t="s">
        <v>81</v>
      </c>
      <c r="D64" s="314"/>
      <c r="E64" s="314"/>
      <c r="F64" s="134" t="s">
        <v>27</v>
      </c>
      <c r="G64" s="135"/>
      <c r="H64" s="135"/>
      <c r="I64" s="135">
        <f>'01 2018002 Pol'!G236</f>
        <v>0</v>
      </c>
      <c r="J64" s="132" t="str">
        <f>IF(I83=0,"",I64/I83*100)</f>
        <v/>
      </c>
    </row>
    <row r="65" spans="1:10" ht="25.5" customHeight="1" x14ac:dyDescent="0.2">
      <c r="A65" s="124"/>
      <c r="B65" s="129" t="s">
        <v>82</v>
      </c>
      <c r="C65" s="313" t="s">
        <v>83</v>
      </c>
      <c r="D65" s="314"/>
      <c r="E65" s="314"/>
      <c r="F65" s="134" t="s">
        <v>27</v>
      </c>
      <c r="G65" s="135"/>
      <c r="H65" s="135"/>
      <c r="I65" s="135">
        <f>'01 2018002 Pol'!G245</f>
        <v>0</v>
      </c>
      <c r="J65" s="132" t="str">
        <f>IF(I83=0,"",I65/I83*100)</f>
        <v/>
      </c>
    </row>
    <row r="66" spans="1:10" ht="25.5" customHeight="1" x14ac:dyDescent="0.2">
      <c r="A66" s="124"/>
      <c r="B66" s="129" t="s">
        <v>84</v>
      </c>
      <c r="C66" s="313" t="s">
        <v>85</v>
      </c>
      <c r="D66" s="314"/>
      <c r="E66" s="314"/>
      <c r="F66" s="134" t="s">
        <v>27</v>
      </c>
      <c r="G66" s="135"/>
      <c r="H66" s="135"/>
      <c r="I66" s="135">
        <f>'01 2018002 Pol'!G253+'02 2018002 Pol'!G132</f>
        <v>0</v>
      </c>
      <c r="J66" s="132" t="str">
        <f>IF(I83=0,"",I66/I83*100)</f>
        <v/>
      </c>
    </row>
    <row r="67" spans="1:10" ht="25.5" customHeight="1" x14ac:dyDescent="0.2">
      <c r="A67" s="124"/>
      <c r="B67" s="129" t="s">
        <v>86</v>
      </c>
      <c r="C67" s="313" t="s">
        <v>87</v>
      </c>
      <c r="D67" s="314"/>
      <c r="E67" s="314"/>
      <c r="F67" s="134" t="s">
        <v>27</v>
      </c>
      <c r="G67" s="135"/>
      <c r="H67" s="135"/>
      <c r="I67" s="135">
        <f>'01 2018002 Pol'!G290</f>
        <v>0</v>
      </c>
      <c r="J67" s="132" t="str">
        <f>IF(I83=0,"",I67/I83*100)</f>
        <v/>
      </c>
    </row>
    <row r="68" spans="1:10" ht="25.5" customHeight="1" x14ac:dyDescent="0.2">
      <c r="A68" s="124"/>
      <c r="B68" s="129" t="s">
        <v>88</v>
      </c>
      <c r="C68" s="313" t="s">
        <v>89</v>
      </c>
      <c r="D68" s="314"/>
      <c r="E68" s="314"/>
      <c r="F68" s="134" t="s">
        <v>27</v>
      </c>
      <c r="G68" s="135"/>
      <c r="H68" s="135"/>
      <c r="I68" s="135">
        <f>'01 2018002 Pol'!G335</f>
        <v>0</v>
      </c>
      <c r="J68" s="132" t="str">
        <f>IF(I83=0,"",I68/I83*100)</f>
        <v/>
      </c>
    </row>
    <row r="69" spans="1:10" ht="25.5" customHeight="1" x14ac:dyDescent="0.2">
      <c r="A69" s="124"/>
      <c r="B69" s="129" t="s">
        <v>90</v>
      </c>
      <c r="C69" s="313" t="s">
        <v>91</v>
      </c>
      <c r="D69" s="314"/>
      <c r="E69" s="314"/>
      <c r="F69" s="134" t="s">
        <v>27</v>
      </c>
      <c r="G69" s="135"/>
      <c r="H69" s="135"/>
      <c r="I69" s="135">
        <f>'01 2018002 Pol'!G340+'02 2018002 Pol'!G168</f>
        <v>0</v>
      </c>
      <c r="J69" s="132" t="str">
        <f>IF(I83=0,"",I69/I83*100)</f>
        <v/>
      </c>
    </row>
    <row r="70" spans="1:10" ht="25.5" customHeight="1" x14ac:dyDescent="0.2">
      <c r="A70" s="124"/>
      <c r="B70" s="129" t="s">
        <v>92</v>
      </c>
      <c r="C70" s="313" t="s">
        <v>93</v>
      </c>
      <c r="D70" s="314"/>
      <c r="E70" s="314"/>
      <c r="F70" s="134" t="s">
        <v>27</v>
      </c>
      <c r="G70" s="135"/>
      <c r="H70" s="135"/>
      <c r="I70" s="135">
        <f>'01 2018002 Pol'!G344</f>
        <v>0</v>
      </c>
      <c r="J70" s="132" t="str">
        <f>IF(I83=0,"",I70/I83*100)</f>
        <v/>
      </c>
    </row>
    <row r="71" spans="1:10" ht="25.5" customHeight="1" x14ac:dyDescent="0.2">
      <c r="A71" s="124"/>
      <c r="B71" s="129" t="s">
        <v>94</v>
      </c>
      <c r="C71" s="313" t="s">
        <v>95</v>
      </c>
      <c r="D71" s="314"/>
      <c r="E71" s="314"/>
      <c r="F71" s="134" t="s">
        <v>27</v>
      </c>
      <c r="G71" s="135"/>
      <c r="H71" s="135"/>
      <c r="I71" s="135">
        <f>'01 2018002 Pol'!G351</f>
        <v>0</v>
      </c>
      <c r="J71" s="132" t="str">
        <f>IF(I83=0,"",I71/I83*100)</f>
        <v/>
      </c>
    </row>
    <row r="72" spans="1:10" ht="25.5" customHeight="1" x14ac:dyDescent="0.2">
      <c r="A72" s="124"/>
      <c r="B72" s="129" t="s">
        <v>96</v>
      </c>
      <c r="C72" s="313" t="s">
        <v>97</v>
      </c>
      <c r="D72" s="314"/>
      <c r="E72" s="314"/>
      <c r="F72" s="134" t="s">
        <v>27</v>
      </c>
      <c r="G72" s="135"/>
      <c r="H72" s="135"/>
      <c r="I72" s="135">
        <f>'01 2018002 Pol'!G358</f>
        <v>0</v>
      </c>
      <c r="J72" s="132" t="str">
        <f>IF(I83=0,"",I72/I83*100)</f>
        <v/>
      </c>
    </row>
    <row r="73" spans="1:10" ht="25.5" customHeight="1" x14ac:dyDescent="0.2">
      <c r="A73" s="124"/>
      <c r="B73" s="129" t="s">
        <v>98</v>
      </c>
      <c r="C73" s="313" t="s">
        <v>99</v>
      </c>
      <c r="D73" s="314"/>
      <c r="E73" s="314"/>
      <c r="F73" s="134" t="s">
        <v>27</v>
      </c>
      <c r="G73" s="135"/>
      <c r="H73" s="135"/>
      <c r="I73" s="135">
        <f>'01 2018002 Pol'!G366+'02 2018002 Pol'!G177</f>
        <v>0</v>
      </c>
      <c r="J73" s="132" t="str">
        <f>IF(I83=0,"",I73/I83*100)</f>
        <v/>
      </c>
    </row>
    <row r="74" spans="1:10" ht="25.5" customHeight="1" x14ac:dyDescent="0.2">
      <c r="A74" s="124"/>
      <c r="B74" s="129" t="s">
        <v>100</v>
      </c>
      <c r="C74" s="313" t="s">
        <v>101</v>
      </c>
      <c r="D74" s="314"/>
      <c r="E74" s="314"/>
      <c r="F74" s="134" t="s">
        <v>27</v>
      </c>
      <c r="G74" s="135"/>
      <c r="H74" s="135"/>
      <c r="I74" s="135">
        <f>'01 2018002 Pol'!G377+'02 2018002 Pol'!G189</f>
        <v>0</v>
      </c>
      <c r="J74" s="132" t="str">
        <f>IF(I83=0,"",I74/I83*100)</f>
        <v/>
      </c>
    </row>
    <row r="75" spans="1:10" ht="25.5" customHeight="1" x14ac:dyDescent="0.2">
      <c r="A75" s="124"/>
      <c r="B75" s="129" t="s">
        <v>102</v>
      </c>
      <c r="C75" s="313" t="s">
        <v>103</v>
      </c>
      <c r="D75" s="314"/>
      <c r="E75" s="314"/>
      <c r="F75" s="134" t="s">
        <v>27</v>
      </c>
      <c r="G75" s="135"/>
      <c r="H75" s="135"/>
      <c r="I75" s="135">
        <f>'01 2018002 Pol'!G408+'02 2018002 Pol'!G195</f>
        <v>0</v>
      </c>
      <c r="J75" s="132" t="str">
        <f>IF(I83=0,"",I75/I83*100)</f>
        <v/>
      </c>
    </row>
    <row r="76" spans="1:10" ht="25.5" customHeight="1" x14ac:dyDescent="0.2">
      <c r="A76" s="124"/>
      <c r="B76" s="129" t="s">
        <v>104</v>
      </c>
      <c r="C76" s="313" t="s">
        <v>105</v>
      </c>
      <c r="D76" s="314"/>
      <c r="E76" s="314"/>
      <c r="F76" s="134" t="s">
        <v>27</v>
      </c>
      <c r="G76" s="135"/>
      <c r="H76" s="135"/>
      <c r="I76" s="135">
        <f>'01 2018002 Pol'!G421+'02 2018002 Pol'!G229</f>
        <v>0</v>
      </c>
      <c r="J76" s="132" t="str">
        <f>IF(I83=0,"",I76/I83*100)</f>
        <v/>
      </c>
    </row>
    <row r="77" spans="1:10" ht="25.5" customHeight="1" x14ac:dyDescent="0.2">
      <c r="A77" s="124"/>
      <c r="B77" s="129" t="s">
        <v>106</v>
      </c>
      <c r="C77" s="313" t="s">
        <v>107</v>
      </c>
      <c r="D77" s="314"/>
      <c r="E77" s="314"/>
      <c r="F77" s="134" t="s">
        <v>27</v>
      </c>
      <c r="G77" s="135"/>
      <c r="H77" s="135"/>
      <c r="I77" s="135">
        <f>'01 2018002 Pol'!G468+'02 2018002 Pol'!G249</f>
        <v>0</v>
      </c>
      <c r="J77" s="132" t="str">
        <f>IF(I83=0,"",I77/I83*100)</f>
        <v/>
      </c>
    </row>
    <row r="78" spans="1:10" ht="25.5" customHeight="1" x14ac:dyDescent="0.2">
      <c r="A78" s="124"/>
      <c r="B78" s="129" t="s">
        <v>108</v>
      </c>
      <c r="C78" s="313" t="s">
        <v>109</v>
      </c>
      <c r="D78" s="314"/>
      <c r="E78" s="314"/>
      <c r="F78" s="134" t="s">
        <v>27</v>
      </c>
      <c r="G78" s="135"/>
      <c r="H78" s="135"/>
      <c r="I78" s="135">
        <f>'01 2018002 Pol'!G486+'02 2018002 Pol'!G267</f>
        <v>0</v>
      </c>
      <c r="J78" s="132" t="str">
        <f>IF(I83=0,"",I78/I83*100)</f>
        <v/>
      </c>
    </row>
    <row r="79" spans="1:10" ht="25.5" customHeight="1" x14ac:dyDescent="0.2">
      <c r="A79" s="124"/>
      <c r="B79" s="129" t="s">
        <v>110</v>
      </c>
      <c r="C79" s="313" t="s">
        <v>111</v>
      </c>
      <c r="D79" s="314"/>
      <c r="E79" s="314"/>
      <c r="F79" s="134" t="s">
        <v>28</v>
      </c>
      <c r="G79" s="135"/>
      <c r="H79" s="135"/>
      <c r="I79" s="135">
        <f>'01 2018002 Pol'!G503+'02 2018002 Pol'!G291</f>
        <v>0</v>
      </c>
      <c r="J79" s="132" t="str">
        <f>IF(I83=0,"",I79/I83*100)</f>
        <v/>
      </c>
    </row>
    <row r="80" spans="1:10" ht="25.5" customHeight="1" x14ac:dyDescent="0.2">
      <c r="A80" s="124"/>
      <c r="B80" s="129" t="s">
        <v>112</v>
      </c>
      <c r="C80" s="313" t="s">
        <v>113</v>
      </c>
      <c r="D80" s="314"/>
      <c r="E80" s="314"/>
      <c r="F80" s="134" t="s">
        <v>114</v>
      </c>
      <c r="G80" s="135"/>
      <c r="H80" s="135"/>
      <c r="I80" s="135">
        <f>'01 2018002 Pol'!G509+'02 2018002 Pol'!G297</f>
        <v>0</v>
      </c>
      <c r="J80" s="132" t="str">
        <f>IF(I83=0,"",I80/I83*100)</f>
        <v/>
      </c>
    </row>
    <row r="81" spans="1:10" ht="25.5" customHeight="1" x14ac:dyDescent="0.2">
      <c r="A81" s="124"/>
      <c r="B81" s="129" t="s">
        <v>115</v>
      </c>
      <c r="C81" s="313" t="s">
        <v>29</v>
      </c>
      <c r="D81" s="314"/>
      <c r="E81" s="314"/>
      <c r="F81" s="134" t="s">
        <v>115</v>
      </c>
      <c r="G81" s="135"/>
      <c r="H81" s="135"/>
      <c r="I81" s="135">
        <f>'01 2018002 Pol'!G516+'02 2018002 Pol'!G304</f>
        <v>0</v>
      </c>
      <c r="J81" s="132" t="str">
        <f>IF(I83=0,"",I81/I83*100)</f>
        <v/>
      </c>
    </row>
    <row r="82" spans="1:10" ht="25.5" customHeight="1" x14ac:dyDescent="0.2">
      <c r="A82" s="124"/>
      <c r="B82" s="129" t="s">
        <v>116</v>
      </c>
      <c r="C82" s="313" t="s">
        <v>30</v>
      </c>
      <c r="D82" s="314"/>
      <c r="E82" s="314"/>
      <c r="F82" s="134" t="s">
        <v>116</v>
      </c>
      <c r="G82" s="135"/>
      <c r="H82" s="135"/>
      <c r="I82" s="135">
        <f>'01 2018002 Pol'!G527+'02 2018002 Pol'!G315</f>
        <v>0</v>
      </c>
      <c r="J82" s="132" t="str">
        <f>IF(I83=0,"",I82/I83*100)</f>
        <v/>
      </c>
    </row>
    <row r="83" spans="1:10" ht="25.5" customHeight="1" x14ac:dyDescent="0.2">
      <c r="A83" s="125"/>
      <c r="B83" s="130" t="s">
        <v>1</v>
      </c>
      <c r="C83" s="130"/>
      <c r="D83" s="131"/>
      <c r="E83" s="131"/>
      <c r="F83" s="136"/>
      <c r="G83" s="137"/>
      <c r="H83" s="137"/>
      <c r="I83" s="137">
        <f>SUM(I51:I82)</f>
        <v>0</v>
      </c>
      <c r="J83" s="133">
        <f>SUM(J51:J82)</f>
        <v>0</v>
      </c>
    </row>
    <row r="84" spans="1:10" x14ac:dyDescent="0.2">
      <c r="F84" s="89"/>
      <c r="G84" s="88"/>
      <c r="H84" s="89"/>
      <c r="I84" s="88"/>
      <c r="J84" s="90"/>
    </row>
    <row r="85" spans="1:10" x14ac:dyDescent="0.2">
      <c r="F85" s="89"/>
      <c r="G85" s="88"/>
      <c r="H85" s="89"/>
      <c r="I85" s="88"/>
      <c r="J85" s="90"/>
    </row>
    <row r="86" spans="1:10" x14ac:dyDescent="0.2">
      <c r="F86" s="89"/>
      <c r="G86" s="88"/>
      <c r="H86" s="89"/>
      <c r="I86" s="88"/>
      <c r="J86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80:E80"/>
    <mergeCell ref="C81:E81"/>
    <mergeCell ref="C82:E82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358" t="s">
        <v>7</v>
      </c>
      <c r="B1" s="358"/>
      <c r="C1" s="359"/>
      <c r="D1" s="358"/>
      <c r="E1" s="358"/>
      <c r="F1" s="358"/>
      <c r="G1" s="358"/>
    </row>
    <row r="2" spans="1:7" ht="24.95" customHeight="1" x14ac:dyDescent="0.2">
      <c r="A2" s="76" t="s">
        <v>8</v>
      </c>
      <c r="B2" s="75"/>
      <c r="C2" s="360"/>
      <c r="D2" s="360"/>
      <c r="E2" s="360"/>
      <c r="F2" s="360"/>
      <c r="G2" s="361"/>
    </row>
    <row r="3" spans="1:7" ht="24.95" customHeight="1" x14ac:dyDescent="0.2">
      <c r="A3" s="76" t="s">
        <v>9</v>
      </c>
      <c r="B3" s="75"/>
      <c r="C3" s="360"/>
      <c r="D3" s="360"/>
      <c r="E3" s="360"/>
      <c r="F3" s="360"/>
      <c r="G3" s="361"/>
    </row>
    <row r="4" spans="1:7" ht="24.95" customHeight="1" x14ac:dyDescent="0.2">
      <c r="A4" s="76" t="s">
        <v>10</v>
      </c>
      <c r="B4" s="75"/>
      <c r="C4" s="360"/>
      <c r="D4" s="360"/>
      <c r="E4" s="360"/>
      <c r="F4" s="360"/>
      <c r="G4" s="36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S4" sqref="S4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2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366" t="s">
        <v>7</v>
      </c>
      <c r="B1" s="366"/>
      <c r="C1" s="366"/>
      <c r="D1" s="366"/>
      <c r="E1" s="366"/>
      <c r="F1" s="366"/>
      <c r="G1" s="366"/>
      <c r="AF1" t="s">
        <v>117</v>
      </c>
    </row>
    <row r="2" spans="1:59" ht="24.95" customHeight="1" x14ac:dyDescent="0.2">
      <c r="A2" s="140" t="s">
        <v>8</v>
      </c>
      <c r="B2" s="75" t="s">
        <v>41</v>
      </c>
      <c r="C2" s="367" t="s">
        <v>42</v>
      </c>
      <c r="D2" s="368"/>
      <c r="E2" s="368"/>
      <c r="F2" s="368"/>
      <c r="G2" s="369"/>
      <c r="AF2" t="s">
        <v>118</v>
      </c>
    </row>
    <row r="3" spans="1:59" ht="24.95" customHeight="1" x14ac:dyDescent="0.2">
      <c r="A3" s="140" t="s">
        <v>9</v>
      </c>
      <c r="B3" s="75" t="s">
        <v>44</v>
      </c>
      <c r="C3" s="367" t="s">
        <v>45</v>
      </c>
      <c r="D3" s="368"/>
      <c r="E3" s="368"/>
      <c r="F3" s="368"/>
      <c r="G3" s="369"/>
      <c r="AB3" s="87" t="s">
        <v>118</v>
      </c>
      <c r="AF3" t="s">
        <v>119</v>
      </c>
    </row>
    <row r="4" spans="1:59" ht="24.95" customHeight="1" x14ac:dyDescent="0.2">
      <c r="A4" s="141" t="s">
        <v>10</v>
      </c>
      <c r="B4" s="142" t="s">
        <v>41</v>
      </c>
      <c r="C4" s="370" t="s">
        <v>46</v>
      </c>
      <c r="D4" s="371"/>
      <c r="E4" s="371"/>
      <c r="F4" s="371"/>
      <c r="G4" s="372"/>
      <c r="AF4" t="s">
        <v>120</v>
      </c>
    </row>
    <row r="5" spans="1:59" x14ac:dyDescent="0.2">
      <c r="D5" s="139"/>
    </row>
    <row r="6" spans="1:59" ht="38.25" x14ac:dyDescent="0.2">
      <c r="A6" s="144" t="s">
        <v>121</v>
      </c>
      <c r="B6" s="146" t="s">
        <v>122</v>
      </c>
      <c r="C6" s="146" t="s">
        <v>123</v>
      </c>
      <c r="D6" s="145" t="s">
        <v>124</v>
      </c>
      <c r="E6" s="144" t="s">
        <v>125</v>
      </c>
      <c r="F6" s="143" t="s">
        <v>126</v>
      </c>
      <c r="G6" s="144" t="s">
        <v>31</v>
      </c>
      <c r="H6" s="147" t="s">
        <v>32</v>
      </c>
      <c r="I6" s="147" t="s">
        <v>127</v>
      </c>
      <c r="J6" s="147" t="s">
        <v>33</v>
      </c>
      <c r="K6" s="147" t="s">
        <v>128</v>
      </c>
      <c r="L6" s="147" t="s">
        <v>129</v>
      </c>
      <c r="M6" s="147" t="s">
        <v>130</v>
      </c>
      <c r="N6" s="147" t="s">
        <v>131</v>
      </c>
      <c r="O6" s="147" t="s">
        <v>132</v>
      </c>
      <c r="P6" s="147" t="s">
        <v>133</v>
      </c>
      <c r="Q6" s="147" t="s">
        <v>134</v>
      </c>
      <c r="R6" s="147" t="s">
        <v>135</v>
      </c>
      <c r="S6" s="147" t="s">
        <v>136</v>
      </c>
      <c r="T6" s="147" t="s">
        <v>137</v>
      </c>
      <c r="U6" s="147" t="s">
        <v>138</v>
      </c>
      <c r="V6" s="147" t="s">
        <v>139</v>
      </c>
    </row>
    <row r="7" spans="1:59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1:59" x14ac:dyDescent="0.2">
      <c r="A8" s="164" t="s">
        <v>140</v>
      </c>
      <c r="B8" s="165" t="s">
        <v>54</v>
      </c>
      <c r="C8" s="186" t="s">
        <v>55</v>
      </c>
      <c r="D8" s="166"/>
      <c r="E8" s="167"/>
      <c r="F8" s="168"/>
      <c r="G8" s="168">
        <f>SUMIF(AF9:AF23,"&lt;&gt;NOR",G9:G23)</f>
        <v>0</v>
      </c>
      <c r="H8" s="168"/>
      <c r="I8" s="168">
        <f>SUM(I9:I23)</f>
        <v>0</v>
      </c>
      <c r="J8" s="168"/>
      <c r="K8" s="168">
        <f>SUM(K9:K23)</f>
        <v>0</v>
      </c>
      <c r="L8" s="168"/>
      <c r="M8" s="168">
        <f>SUM(M9:M23)</f>
        <v>0</v>
      </c>
      <c r="N8" s="168"/>
      <c r="O8" s="168">
        <f>SUM(O9:O23)</f>
        <v>0</v>
      </c>
      <c r="P8" s="168"/>
      <c r="Q8" s="168">
        <f>SUM(Q9:Q23)</f>
        <v>0</v>
      </c>
      <c r="R8" s="168"/>
      <c r="S8" s="169"/>
      <c r="T8" s="163"/>
      <c r="U8" s="163">
        <f>SUM(U9:U23)</f>
        <v>13.259999999999998</v>
      </c>
      <c r="V8" s="163"/>
      <c r="AF8" t="s">
        <v>141</v>
      </c>
    </row>
    <row r="9" spans="1:59" outlineLevel="1" x14ac:dyDescent="0.2">
      <c r="A9" s="170">
        <v>1</v>
      </c>
      <c r="B9" s="171" t="s">
        <v>142</v>
      </c>
      <c r="C9" s="187" t="s">
        <v>143</v>
      </c>
      <c r="D9" s="172" t="s">
        <v>144</v>
      </c>
      <c r="E9" s="173">
        <v>2.7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6" t="s">
        <v>145</v>
      </c>
      <c r="T9" s="158">
        <v>3.5330000000000004</v>
      </c>
      <c r="U9" s="158">
        <f>ROUND(E9*T9,2)</f>
        <v>9.5399999999999991</v>
      </c>
      <c r="V9" s="158"/>
      <c r="W9" s="148"/>
      <c r="X9" s="148"/>
      <c r="Y9" s="148"/>
      <c r="Z9" s="148"/>
      <c r="AA9" s="148"/>
      <c r="AB9" s="148"/>
      <c r="AC9" s="148"/>
      <c r="AD9" s="148"/>
      <c r="AE9" s="148"/>
      <c r="AF9" s="148" t="s">
        <v>146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 x14ac:dyDescent="0.2">
      <c r="A10" s="156"/>
      <c r="B10" s="157"/>
      <c r="C10" s="188" t="s">
        <v>147</v>
      </c>
      <c r="D10" s="159"/>
      <c r="E10" s="160">
        <v>2.7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48"/>
      <c r="X10" s="148"/>
      <c r="Y10" s="148"/>
      <c r="Z10" s="148"/>
      <c r="AA10" s="148"/>
      <c r="AB10" s="148"/>
      <c r="AC10" s="148"/>
      <c r="AD10" s="148"/>
      <c r="AE10" s="148"/>
      <c r="AF10" s="148" t="s">
        <v>148</v>
      </c>
      <c r="AG10" s="148">
        <v>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ht="22.5" outlineLevel="1" x14ac:dyDescent="0.2">
      <c r="A11" s="170">
        <v>2</v>
      </c>
      <c r="B11" s="171" t="s">
        <v>149</v>
      </c>
      <c r="C11" s="187" t="s">
        <v>150</v>
      </c>
      <c r="D11" s="172" t="s">
        <v>144</v>
      </c>
      <c r="E11" s="173">
        <v>0.8600000000000001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6" t="s">
        <v>145</v>
      </c>
      <c r="T11" s="158">
        <v>1.1000000000000001E-2</v>
      </c>
      <c r="U11" s="158">
        <f>ROUND(E11*T11,2)</f>
        <v>0.01</v>
      </c>
      <c r="V11" s="158"/>
      <c r="W11" s="148"/>
      <c r="X11" s="148"/>
      <c r="Y11" s="148"/>
      <c r="Z11" s="148"/>
      <c r="AA11" s="148"/>
      <c r="AB11" s="148"/>
      <c r="AC11" s="148"/>
      <c r="AD11" s="148"/>
      <c r="AE11" s="148"/>
      <c r="AF11" s="148" t="s">
        <v>146</v>
      </c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outlineLevel="1" x14ac:dyDescent="0.2">
      <c r="A12" s="156"/>
      <c r="B12" s="157"/>
      <c r="C12" s="188" t="s">
        <v>151</v>
      </c>
      <c r="D12" s="159"/>
      <c r="E12" s="160">
        <v>0.8600000000000001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48"/>
      <c r="X12" s="148"/>
      <c r="Y12" s="148"/>
      <c r="Z12" s="148"/>
      <c r="AA12" s="148"/>
      <c r="AB12" s="148"/>
      <c r="AC12" s="148"/>
      <c r="AD12" s="148"/>
      <c r="AE12" s="148"/>
      <c r="AF12" s="148" t="s">
        <v>148</v>
      </c>
      <c r="AG12" s="148">
        <v>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ht="22.5" outlineLevel="1" x14ac:dyDescent="0.2">
      <c r="A13" s="170">
        <v>3</v>
      </c>
      <c r="B13" s="171" t="s">
        <v>152</v>
      </c>
      <c r="C13" s="187" t="s">
        <v>153</v>
      </c>
      <c r="D13" s="172" t="s">
        <v>144</v>
      </c>
      <c r="E13" s="173">
        <v>0.8600000000000001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6" t="s">
        <v>145</v>
      </c>
      <c r="T13" s="158">
        <v>0.66800000000000004</v>
      </c>
      <c r="U13" s="158">
        <f>ROUND(E13*T13,2)</f>
        <v>0.56999999999999995</v>
      </c>
      <c r="V13" s="158"/>
      <c r="W13" s="148"/>
      <c r="X13" s="148"/>
      <c r="Y13" s="148"/>
      <c r="Z13" s="148"/>
      <c r="AA13" s="148"/>
      <c r="AB13" s="148"/>
      <c r="AC13" s="148"/>
      <c r="AD13" s="148"/>
      <c r="AE13" s="148"/>
      <c r="AF13" s="148" t="s">
        <v>146</v>
      </c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 outlineLevel="1" x14ac:dyDescent="0.2">
      <c r="A14" s="156"/>
      <c r="B14" s="157"/>
      <c r="C14" s="188" t="s">
        <v>154</v>
      </c>
      <c r="D14" s="159"/>
      <c r="E14" s="160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48"/>
      <c r="X14" s="148"/>
      <c r="Y14" s="148"/>
      <c r="Z14" s="148"/>
      <c r="AA14" s="148"/>
      <c r="AB14" s="148"/>
      <c r="AC14" s="148"/>
      <c r="AD14" s="148"/>
      <c r="AE14" s="148"/>
      <c r="AF14" s="148" t="s">
        <v>148</v>
      </c>
      <c r="AG14" s="148">
        <v>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outlineLevel="1" x14ac:dyDescent="0.2">
      <c r="A15" s="156"/>
      <c r="B15" s="157"/>
      <c r="C15" s="188" t="s">
        <v>155</v>
      </c>
      <c r="D15" s="159"/>
      <c r="E15" s="160">
        <v>2.7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48"/>
      <c r="X15" s="148"/>
      <c r="Y15" s="148"/>
      <c r="Z15" s="148"/>
      <c r="AA15" s="148"/>
      <c r="AB15" s="148"/>
      <c r="AC15" s="148"/>
      <c r="AD15" s="148"/>
      <c r="AE15" s="148"/>
      <c r="AF15" s="148" t="s">
        <v>148</v>
      </c>
      <c r="AG15" s="148">
        <v>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</row>
    <row r="16" spans="1:59" outlineLevel="1" x14ac:dyDescent="0.2">
      <c r="A16" s="156"/>
      <c r="B16" s="157"/>
      <c r="C16" s="188" t="s">
        <v>156</v>
      </c>
      <c r="D16" s="159"/>
      <c r="E16" s="160">
        <v>-1.8399999999999999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48"/>
      <c r="X16" s="148"/>
      <c r="Y16" s="148"/>
      <c r="Z16" s="148"/>
      <c r="AA16" s="148"/>
      <c r="AB16" s="148"/>
      <c r="AC16" s="148"/>
      <c r="AD16" s="148"/>
      <c r="AE16" s="148"/>
      <c r="AF16" s="148" t="s">
        <v>148</v>
      </c>
      <c r="AG16" s="148">
        <v>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outlineLevel="1" x14ac:dyDescent="0.2">
      <c r="A17" s="170">
        <v>4</v>
      </c>
      <c r="B17" s="171" t="s">
        <v>157</v>
      </c>
      <c r="C17" s="187" t="s">
        <v>158</v>
      </c>
      <c r="D17" s="172" t="s">
        <v>144</v>
      </c>
      <c r="E17" s="173">
        <v>1.7200000000000002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/>
      <c r="S17" s="176" t="s">
        <v>145</v>
      </c>
      <c r="T17" s="158">
        <v>0.59100000000000008</v>
      </c>
      <c r="U17" s="158">
        <f>ROUND(E17*T17,2)</f>
        <v>1.02</v>
      </c>
      <c r="V17" s="158"/>
      <c r="W17" s="148"/>
      <c r="X17" s="148"/>
      <c r="Y17" s="148"/>
      <c r="Z17" s="148"/>
      <c r="AA17" s="148"/>
      <c r="AB17" s="148"/>
      <c r="AC17" s="148"/>
      <c r="AD17" s="148"/>
      <c r="AE17" s="148"/>
      <c r="AF17" s="148" t="s">
        <v>146</v>
      </c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outlineLevel="1" x14ac:dyDescent="0.2">
      <c r="A18" s="156"/>
      <c r="B18" s="157"/>
      <c r="C18" s="188" t="s">
        <v>159</v>
      </c>
      <c r="D18" s="159"/>
      <c r="E18" s="160">
        <v>1.7200000000000002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48"/>
      <c r="X18" s="148"/>
      <c r="Y18" s="148"/>
      <c r="Z18" s="148"/>
      <c r="AA18" s="148"/>
      <c r="AB18" s="148"/>
      <c r="AC18" s="148"/>
      <c r="AD18" s="148"/>
      <c r="AE18" s="148"/>
      <c r="AF18" s="148" t="s">
        <v>148</v>
      </c>
      <c r="AG18" s="148">
        <v>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outlineLevel="1" x14ac:dyDescent="0.2">
      <c r="A19" s="170">
        <v>5</v>
      </c>
      <c r="B19" s="171" t="s">
        <v>160</v>
      </c>
      <c r="C19" s="187" t="s">
        <v>161</v>
      </c>
      <c r="D19" s="172" t="s">
        <v>144</v>
      </c>
      <c r="E19" s="173">
        <v>1.84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/>
      <c r="S19" s="176" t="s">
        <v>145</v>
      </c>
      <c r="T19" s="158">
        <v>1.1500000000000001</v>
      </c>
      <c r="U19" s="158">
        <f>ROUND(E19*T19,2)</f>
        <v>2.12</v>
      </c>
      <c r="V19" s="158"/>
      <c r="W19" s="148"/>
      <c r="X19" s="148"/>
      <c r="Y19" s="148"/>
      <c r="Z19" s="148"/>
      <c r="AA19" s="148"/>
      <c r="AB19" s="148"/>
      <c r="AC19" s="148"/>
      <c r="AD19" s="148"/>
      <c r="AE19" s="148"/>
      <c r="AF19" s="148" t="s">
        <v>146</v>
      </c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outlineLevel="1" x14ac:dyDescent="0.2">
      <c r="A20" s="156"/>
      <c r="B20" s="157"/>
      <c r="C20" s="188" t="s">
        <v>147</v>
      </c>
      <c r="D20" s="159"/>
      <c r="E20" s="160">
        <v>2.7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48"/>
      <c r="X20" s="148"/>
      <c r="Y20" s="148"/>
      <c r="Z20" s="148"/>
      <c r="AA20" s="148"/>
      <c r="AB20" s="148"/>
      <c r="AC20" s="148"/>
      <c r="AD20" s="148"/>
      <c r="AE20" s="148"/>
      <c r="AF20" s="148" t="s">
        <v>148</v>
      </c>
      <c r="AG20" s="148">
        <v>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outlineLevel="1" x14ac:dyDescent="0.2">
      <c r="A21" s="156"/>
      <c r="B21" s="157"/>
      <c r="C21" s="188" t="s">
        <v>162</v>
      </c>
      <c r="D21" s="159"/>
      <c r="E21" s="160">
        <v>-0.5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48"/>
      <c r="X21" s="148"/>
      <c r="Y21" s="148"/>
      <c r="Z21" s="148"/>
      <c r="AA21" s="148"/>
      <c r="AB21" s="148"/>
      <c r="AC21" s="148"/>
      <c r="AD21" s="148"/>
      <c r="AE21" s="148"/>
      <c r="AF21" s="148" t="s">
        <v>148</v>
      </c>
      <c r="AG21" s="148">
        <v>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outlineLevel="1" x14ac:dyDescent="0.2">
      <c r="A22" s="156"/>
      <c r="B22" s="157"/>
      <c r="C22" s="188" t="s">
        <v>163</v>
      </c>
      <c r="D22" s="159"/>
      <c r="E22" s="160">
        <v>-0.36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48"/>
      <c r="X22" s="148"/>
      <c r="Y22" s="148"/>
      <c r="Z22" s="148"/>
      <c r="AA22" s="148"/>
      <c r="AB22" s="148"/>
      <c r="AC22" s="148"/>
      <c r="AD22" s="148"/>
      <c r="AE22" s="148"/>
      <c r="AF22" s="148" t="s">
        <v>148</v>
      </c>
      <c r="AG22" s="148">
        <v>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outlineLevel="1" x14ac:dyDescent="0.2">
      <c r="A23" s="177">
        <v>6</v>
      </c>
      <c r="B23" s="178" t="s">
        <v>164</v>
      </c>
      <c r="C23" s="189" t="s">
        <v>165</v>
      </c>
      <c r="D23" s="179" t="s">
        <v>144</v>
      </c>
      <c r="E23" s="180">
        <v>0.8600000000000001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2">
        <v>0</v>
      </c>
      <c r="O23" s="182">
        <f>ROUND(E23*N23,2)</f>
        <v>0</v>
      </c>
      <c r="P23" s="182">
        <v>0</v>
      </c>
      <c r="Q23" s="182">
        <f>ROUND(E23*P23,2)</f>
        <v>0</v>
      </c>
      <c r="R23" s="182"/>
      <c r="S23" s="183" t="s">
        <v>145</v>
      </c>
      <c r="T23" s="158">
        <v>0</v>
      </c>
      <c r="U23" s="158">
        <f>ROUND(E23*T23,2)</f>
        <v>0</v>
      </c>
      <c r="V23" s="158"/>
      <c r="W23" s="148"/>
      <c r="X23" s="148"/>
      <c r="Y23" s="148"/>
      <c r="Z23" s="148"/>
      <c r="AA23" s="148"/>
      <c r="AB23" s="148"/>
      <c r="AC23" s="148"/>
      <c r="AD23" s="148"/>
      <c r="AE23" s="148"/>
      <c r="AF23" s="148" t="s">
        <v>146</v>
      </c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x14ac:dyDescent="0.2">
      <c r="A24" s="164" t="s">
        <v>140</v>
      </c>
      <c r="B24" s="165" t="s">
        <v>56</v>
      </c>
      <c r="C24" s="186" t="s">
        <v>57</v>
      </c>
      <c r="D24" s="166"/>
      <c r="E24" s="167"/>
      <c r="F24" s="168"/>
      <c r="G24" s="168">
        <f>SUMIF(AF25:AF34,"&lt;&gt;NOR",G25:G34)</f>
        <v>0</v>
      </c>
      <c r="H24" s="168"/>
      <c r="I24" s="168">
        <f>SUM(I25:I34)</f>
        <v>0</v>
      </c>
      <c r="J24" s="168"/>
      <c r="K24" s="168">
        <f>SUM(K25:K34)</f>
        <v>0</v>
      </c>
      <c r="L24" s="168"/>
      <c r="M24" s="168">
        <f>SUM(M25:M34)</f>
        <v>0</v>
      </c>
      <c r="N24" s="168"/>
      <c r="O24" s="168">
        <f>SUM(O25:O34)</f>
        <v>1.4700000000000002</v>
      </c>
      <c r="P24" s="168"/>
      <c r="Q24" s="168">
        <f>SUM(Q25:Q34)</f>
        <v>0</v>
      </c>
      <c r="R24" s="168"/>
      <c r="S24" s="169"/>
      <c r="T24" s="163"/>
      <c r="U24" s="163">
        <f>SUM(U25:U34)</f>
        <v>3.1999999999999997</v>
      </c>
      <c r="V24" s="163"/>
      <c r="AF24" t="s">
        <v>141</v>
      </c>
    </row>
    <row r="25" spans="1:59" outlineLevel="1" x14ac:dyDescent="0.2">
      <c r="A25" s="170">
        <v>7</v>
      </c>
      <c r="B25" s="171" t="s">
        <v>166</v>
      </c>
      <c r="C25" s="187" t="s">
        <v>167</v>
      </c>
      <c r="D25" s="172" t="s">
        <v>144</v>
      </c>
      <c r="E25" s="173">
        <v>0.25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1.9397000000000002</v>
      </c>
      <c r="O25" s="175">
        <f>ROUND(E25*N25,2)</f>
        <v>0.48</v>
      </c>
      <c r="P25" s="175">
        <v>0</v>
      </c>
      <c r="Q25" s="175">
        <f>ROUND(E25*P25,2)</f>
        <v>0</v>
      </c>
      <c r="R25" s="175"/>
      <c r="S25" s="176" t="s">
        <v>145</v>
      </c>
      <c r="T25" s="158">
        <v>0.96500000000000008</v>
      </c>
      <c r="U25" s="158">
        <f>ROUND(E25*T25,2)</f>
        <v>0.24</v>
      </c>
      <c r="V25" s="158"/>
      <c r="W25" s="148"/>
      <c r="X25" s="148"/>
      <c r="Y25" s="148"/>
      <c r="Z25" s="148"/>
      <c r="AA25" s="148"/>
      <c r="AB25" s="148"/>
      <c r="AC25" s="148"/>
      <c r="AD25" s="148"/>
      <c r="AE25" s="148"/>
      <c r="AF25" s="148" t="s">
        <v>146</v>
      </c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outlineLevel="1" x14ac:dyDescent="0.2">
      <c r="A26" s="156"/>
      <c r="B26" s="157"/>
      <c r="C26" s="188" t="s">
        <v>168</v>
      </c>
      <c r="D26" s="159"/>
      <c r="E26" s="160">
        <v>0.25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48"/>
      <c r="X26" s="148"/>
      <c r="Y26" s="148"/>
      <c r="Z26" s="148"/>
      <c r="AA26" s="148"/>
      <c r="AB26" s="148"/>
      <c r="AC26" s="148"/>
      <c r="AD26" s="148"/>
      <c r="AE26" s="148"/>
      <c r="AF26" s="148" t="s">
        <v>148</v>
      </c>
      <c r="AG26" s="148">
        <v>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outlineLevel="1" x14ac:dyDescent="0.2">
      <c r="A27" s="170">
        <v>8</v>
      </c>
      <c r="B27" s="171" t="s">
        <v>169</v>
      </c>
      <c r="C27" s="187" t="s">
        <v>170</v>
      </c>
      <c r="D27" s="172" t="s">
        <v>144</v>
      </c>
      <c r="E27" s="173">
        <v>0.36000000000000004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2.5250000000000004</v>
      </c>
      <c r="O27" s="175">
        <f>ROUND(E27*N27,2)</f>
        <v>0.91</v>
      </c>
      <c r="P27" s="175">
        <v>0</v>
      </c>
      <c r="Q27" s="175">
        <f>ROUND(E27*P27,2)</f>
        <v>0</v>
      </c>
      <c r="R27" s="175"/>
      <c r="S27" s="176" t="s">
        <v>145</v>
      </c>
      <c r="T27" s="158">
        <v>0.48000000000000004</v>
      </c>
      <c r="U27" s="158">
        <f>ROUND(E27*T27,2)</f>
        <v>0.17</v>
      </c>
      <c r="V27" s="158"/>
      <c r="W27" s="148"/>
      <c r="X27" s="148"/>
      <c r="Y27" s="148"/>
      <c r="Z27" s="148"/>
      <c r="AA27" s="148"/>
      <c r="AB27" s="148"/>
      <c r="AC27" s="148"/>
      <c r="AD27" s="148"/>
      <c r="AE27" s="148"/>
      <c r="AF27" s="148" t="s">
        <v>146</v>
      </c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</row>
    <row r="28" spans="1:59" outlineLevel="1" x14ac:dyDescent="0.2">
      <c r="A28" s="156"/>
      <c r="B28" s="157"/>
      <c r="C28" s="188" t="s">
        <v>171</v>
      </c>
      <c r="D28" s="159"/>
      <c r="E28" s="160">
        <v>0.36000000000000004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48"/>
      <c r="X28" s="148"/>
      <c r="Y28" s="148"/>
      <c r="Z28" s="148"/>
      <c r="AA28" s="148"/>
      <c r="AB28" s="148"/>
      <c r="AC28" s="148"/>
      <c r="AD28" s="148"/>
      <c r="AE28" s="148"/>
      <c r="AF28" s="148" t="s">
        <v>148</v>
      </c>
      <c r="AG28" s="148">
        <v>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outlineLevel="1" x14ac:dyDescent="0.2">
      <c r="A29" s="170">
        <v>9</v>
      </c>
      <c r="B29" s="171" t="s">
        <v>172</v>
      </c>
      <c r="C29" s="187" t="s">
        <v>173</v>
      </c>
      <c r="D29" s="172" t="s">
        <v>174</v>
      </c>
      <c r="E29" s="173">
        <v>1.8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3.9200000000000006E-2</v>
      </c>
      <c r="O29" s="175">
        <f>ROUND(E29*N29,2)</f>
        <v>7.0000000000000007E-2</v>
      </c>
      <c r="P29" s="175">
        <v>0</v>
      </c>
      <c r="Q29" s="175">
        <f>ROUND(E29*P29,2)</f>
        <v>0</v>
      </c>
      <c r="R29" s="175"/>
      <c r="S29" s="176" t="s">
        <v>145</v>
      </c>
      <c r="T29" s="158">
        <v>1.05</v>
      </c>
      <c r="U29" s="158">
        <f>ROUND(E29*T29,2)</f>
        <v>1.89</v>
      </c>
      <c r="V29" s="158"/>
      <c r="W29" s="148"/>
      <c r="X29" s="148"/>
      <c r="Y29" s="148"/>
      <c r="Z29" s="148"/>
      <c r="AA29" s="148"/>
      <c r="AB29" s="148"/>
      <c r="AC29" s="148"/>
      <c r="AD29" s="148"/>
      <c r="AE29" s="148"/>
      <c r="AF29" s="148" t="s">
        <v>146</v>
      </c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</row>
    <row r="30" spans="1:59" outlineLevel="1" x14ac:dyDescent="0.2">
      <c r="A30" s="156"/>
      <c r="B30" s="157"/>
      <c r="C30" s="188" t="s">
        <v>175</v>
      </c>
      <c r="D30" s="159"/>
      <c r="E30" s="160">
        <v>1.8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48"/>
      <c r="X30" s="148"/>
      <c r="Y30" s="148"/>
      <c r="Z30" s="148"/>
      <c r="AA30" s="148"/>
      <c r="AB30" s="148"/>
      <c r="AC30" s="148"/>
      <c r="AD30" s="148"/>
      <c r="AE30" s="148"/>
      <c r="AF30" s="148" t="s">
        <v>148</v>
      </c>
      <c r="AG30" s="148">
        <v>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 x14ac:dyDescent="0.2">
      <c r="A31" s="170">
        <v>10</v>
      </c>
      <c r="B31" s="171" t="s">
        <v>176</v>
      </c>
      <c r="C31" s="187" t="s">
        <v>177</v>
      </c>
      <c r="D31" s="172" t="s">
        <v>174</v>
      </c>
      <c r="E31" s="173">
        <v>1.8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5"/>
      <c r="S31" s="176" t="s">
        <v>145</v>
      </c>
      <c r="T31" s="158">
        <v>0.32</v>
      </c>
      <c r="U31" s="158">
        <f>ROUND(E31*T31,2)</f>
        <v>0.57999999999999996</v>
      </c>
      <c r="V31" s="158"/>
      <c r="W31" s="148"/>
      <c r="X31" s="148"/>
      <c r="Y31" s="148"/>
      <c r="Z31" s="148"/>
      <c r="AA31" s="148"/>
      <c r="AB31" s="148"/>
      <c r="AC31" s="148"/>
      <c r="AD31" s="148"/>
      <c r="AE31" s="148"/>
      <c r="AF31" s="148" t="s">
        <v>146</v>
      </c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outlineLevel="1" x14ac:dyDescent="0.2">
      <c r="A32" s="156"/>
      <c r="B32" s="157"/>
      <c r="C32" s="188" t="s">
        <v>175</v>
      </c>
      <c r="D32" s="159"/>
      <c r="E32" s="160">
        <v>1.8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48"/>
      <c r="X32" s="148"/>
      <c r="Y32" s="148"/>
      <c r="Z32" s="148"/>
      <c r="AA32" s="148"/>
      <c r="AB32" s="148"/>
      <c r="AC32" s="148"/>
      <c r="AD32" s="148"/>
      <c r="AE32" s="148"/>
      <c r="AF32" s="148" t="s">
        <v>148</v>
      </c>
      <c r="AG32" s="148">
        <v>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outlineLevel="1" x14ac:dyDescent="0.2">
      <c r="A33" s="170">
        <v>11</v>
      </c>
      <c r="B33" s="171" t="s">
        <v>178</v>
      </c>
      <c r="C33" s="187" t="s">
        <v>179</v>
      </c>
      <c r="D33" s="172" t="s">
        <v>180</v>
      </c>
      <c r="E33" s="173">
        <v>1.357E-2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1.0211600000000001</v>
      </c>
      <c r="O33" s="175">
        <f>ROUND(E33*N33,2)</f>
        <v>0.01</v>
      </c>
      <c r="P33" s="175">
        <v>0</v>
      </c>
      <c r="Q33" s="175">
        <f>ROUND(E33*P33,2)</f>
        <v>0</v>
      </c>
      <c r="R33" s="175"/>
      <c r="S33" s="176" t="s">
        <v>145</v>
      </c>
      <c r="T33" s="158">
        <v>23.531000000000002</v>
      </c>
      <c r="U33" s="158">
        <f>ROUND(E33*T33,2)</f>
        <v>0.32</v>
      </c>
      <c r="V33" s="158"/>
      <c r="W33" s="148"/>
      <c r="X33" s="148"/>
      <c r="Y33" s="148"/>
      <c r="Z33" s="148"/>
      <c r="AA33" s="148"/>
      <c r="AB33" s="148"/>
      <c r="AC33" s="148"/>
      <c r="AD33" s="148"/>
      <c r="AE33" s="148"/>
      <c r="AF33" s="148" t="s">
        <v>146</v>
      </c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outlineLevel="1" x14ac:dyDescent="0.2">
      <c r="A34" s="156"/>
      <c r="B34" s="157"/>
      <c r="C34" s="188" t="s">
        <v>181</v>
      </c>
      <c r="D34" s="159"/>
      <c r="E34" s="160">
        <v>1.357E-2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48"/>
      <c r="X34" s="148"/>
      <c r="Y34" s="148"/>
      <c r="Z34" s="148"/>
      <c r="AA34" s="148"/>
      <c r="AB34" s="148"/>
      <c r="AC34" s="148"/>
      <c r="AD34" s="148"/>
      <c r="AE34" s="148"/>
      <c r="AF34" s="148" t="s">
        <v>148</v>
      </c>
      <c r="AG34" s="148">
        <v>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</row>
    <row r="35" spans="1:59" x14ac:dyDescent="0.2">
      <c r="A35" s="164" t="s">
        <v>140</v>
      </c>
      <c r="B35" s="165" t="s">
        <v>58</v>
      </c>
      <c r="C35" s="186" t="s">
        <v>59</v>
      </c>
      <c r="D35" s="166"/>
      <c r="E35" s="167"/>
      <c r="F35" s="168"/>
      <c r="G35" s="168">
        <f>SUMIF(AF36:AF56,"&lt;&gt;NOR",G36:G56)</f>
        <v>0</v>
      </c>
      <c r="H35" s="168"/>
      <c r="I35" s="168">
        <f>SUM(I36:I56)</f>
        <v>0</v>
      </c>
      <c r="J35" s="168"/>
      <c r="K35" s="168">
        <f>SUM(K36:K56)</f>
        <v>0</v>
      </c>
      <c r="L35" s="168"/>
      <c r="M35" s="168">
        <f>SUM(M36:M56)</f>
        <v>0</v>
      </c>
      <c r="N35" s="168"/>
      <c r="O35" s="168">
        <f>SUM(O36:O56)</f>
        <v>2.3400000000000003</v>
      </c>
      <c r="P35" s="168"/>
      <c r="Q35" s="168">
        <f>SUM(Q36:Q56)</f>
        <v>0</v>
      </c>
      <c r="R35" s="168"/>
      <c r="S35" s="169"/>
      <c r="T35" s="163"/>
      <c r="U35" s="163">
        <f>SUM(U36:U56)</f>
        <v>22.720000000000002</v>
      </c>
      <c r="V35" s="163"/>
      <c r="AF35" t="s">
        <v>141</v>
      </c>
    </row>
    <row r="36" spans="1:59" ht="22.5" outlineLevel="1" x14ac:dyDescent="0.2">
      <c r="A36" s="170">
        <v>12</v>
      </c>
      <c r="B36" s="171" t="s">
        <v>182</v>
      </c>
      <c r="C36" s="187" t="s">
        <v>183</v>
      </c>
      <c r="D36" s="172" t="s">
        <v>180</v>
      </c>
      <c r="E36" s="173">
        <v>3.6700000000000003E-2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1.0995400000000002</v>
      </c>
      <c r="O36" s="175">
        <f>ROUND(E36*N36,2)</f>
        <v>0.04</v>
      </c>
      <c r="P36" s="175">
        <v>0</v>
      </c>
      <c r="Q36" s="175">
        <f>ROUND(E36*P36,2)</f>
        <v>0</v>
      </c>
      <c r="R36" s="175"/>
      <c r="S36" s="176" t="s">
        <v>145</v>
      </c>
      <c r="T36" s="158">
        <v>18.175000000000001</v>
      </c>
      <c r="U36" s="158">
        <f>ROUND(E36*T36,2)</f>
        <v>0.67</v>
      </c>
      <c r="V36" s="158"/>
      <c r="W36" s="148"/>
      <c r="X36" s="148"/>
      <c r="Y36" s="148"/>
      <c r="Z36" s="148"/>
      <c r="AA36" s="148"/>
      <c r="AB36" s="148"/>
      <c r="AC36" s="148"/>
      <c r="AD36" s="148"/>
      <c r="AE36" s="148"/>
      <c r="AF36" s="148" t="s">
        <v>146</v>
      </c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outlineLevel="1" x14ac:dyDescent="0.2">
      <c r="A37" s="156"/>
      <c r="B37" s="157"/>
      <c r="C37" s="188" t="s">
        <v>184</v>
      </c>
      <c r="D37" s="159"/>
      <c r="E37" s="160">
        <v>2.5020000000000001E-2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48"/>
      <c r="X37" s="148"/>
      <c r="Y37" s="148"/>
      <c r="Z37" s="148"/>
      <c r="AA37" s="148"/>
      <c r="AB37" s="148"/>
      <c r="AC37" s="148"/>
      <c r="AD37" s="148"/>
      <c r="AE37" s="148"/>
      <c r="AF37" s="148" t="s">
        <v>148</v>
      </c>
      <c r="AG37" s="148">
        <v>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outlineLevel="1" x14ac:dyDescent="0.2">
      <c r="A38" s="156"/>
      <c r="B38" s="157"/>
      <c r="C38" s="188" t="s">
        <v>185</v>
      </c>
      <c r="D38" s="159"/>
      <c r="E38" s="160">
        <v>1.1680000000000001E-2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48"/>
      <c r="X38" s="148"/>
      <c r="Y38" s="148"/>
      <c r="Z38" s="148"/>
      <c r="AA38" s="148"/>
      <c r="AB38" s="148"/>
      <c r="AC38" s="148"/>
      <c r="AD38" s="148"/>
      <c r="AE38" s="148"/>
      <c r="AF38" s="148" t="s">
        <v>148</v>
      </c>
      <c r="AG38" s="148">
        <v>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outlineLevel="1" x14ac:dyDescent="0.2">
      <c r="A39" s="170">
        <v>13</v>
      </c>
      <c r="B39" s="171" t="s">
        <v>186</v>
      </c>
      <c r="C39" s="187" t="s">
        <v>187</v>
      </c>
      <c r="D39" s="172" t="s">
        <v>174</v>
      </c>
      <c r="E39" s="173">
        <v>0.91050000000000009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0.13786000000000001</v>
      </c>
      <c r="O39" s="175">
        <f>ROUND(E39*N39,2)</f>
        <v>0.13</v>
      </c>
      <c r="P39" s="175">
        <v>0</v>
      </c>
      <c r="Q39" s="175">
        <f>ROUND(E39*P39,2)</f>
        <v>0</v>
      </c>
      <c r="R39" s="175"/>
      <c r="S39" s="176" t="s">
        <v>145</v>
      </c>
      <c r="T39" s="158">
        <v>0.90100000000000002</v>
      </c>
      <c r="U39" s="158">
        <f>ROUND(E39*T39,2)</f>
        <v>0.82</v>
      </c>
      <c r="V39" s="158"/>
      <c r="W39" s="148"/>
      <c r="X39" s="148"/>
      <c r="Y39" s="148"/>
      <c r="Z39" s="148"/>
      <c r="AA39" s="148"/>
      <c r="AB39" s="148"/>
      <c r="AC39" s="148"/>
      <c r="AD39" s="148"/>
      <c r="AE39" s="148"/>
      <c r="AF39" s="148" t="s">
        <v>146</v>
      </c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</row>
    <row r="40" spans="1:59" outlineLevel="1" x14ac:dyDescent="0.2">
      <c r="A40" s="156"/>
      <c r="B40" s="157"/>
      <c r="C40" s="188" t="s">
        <v>188</v>
      </c>
      <c r="D40" s="159"/>
      <c r="E40" s="160">
        <v>0.74250000000000005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48"/>
      <c r="X40" s="148"/>
      <c r="Y40" s="148"/>
      <c r="Z40" s="148"/>
      <c r="AA40" s="148"/>
      <c r="AB40" s="148"/>
      <c r="AC40" s="148"/>
      <c r="AD40" s="148"/>
      <c r="AE40" s="148"/>
      <c r="AF40" s="148" t="s">
        <v>148</v>
      </c>
      <c r="AG40" s="148">
        <v>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outlineLevel="1" x14ac:dyDescent="0.2">
      <c r="A41" s="156"/>
      <c r="B41" s="157"/>
      <c r="C41" s="188" t="s">
        <v>189</v>
      </c>
      <c r="D41" s="159"/>
      <c r="E41" s="160">
        <v>0.16800000000000001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48"/>
      <c r="X41" s="148"/>
      <c r="Y41" s="148"/>
      <c r="Z41" s="148"/>
      <c r="AA41" s="148"/>
      <c r="AB41" s="148"/>
      <c r="AC41" s="148"/>
      <c r="AD41" s="148"/>
      <c r="AE41" s="148"/>
      <c r="AF41" s="148" t="s">
        <v>148</v>
      </c>
      <c r="AG41" s="148">
        <v>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 x14ac:dyDescent="0.2">
      <c r="A42" s="170">
        <v>14</v>
      </c>
      <c r="B42" s="171" t="s">
        <v>190</v>
      </c>
      <c r="C42" s="187" t="s">
        <v>191</v>
      </c>
      <c r="D42" s="172" t="s">
        <v>174</v>
      </c>
      <c r="E42" s="173">
        <v>0.32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0.28360000000000002</v>
      </c>
      <c r="O42" s="175">
        <f>ROUND(E42*N42,2)</f>
        <v>0.09</v>
      </c>
      <c r="P42" s="175">
        <v>0</v>
      </c>
      <c r="Q42" s="175">
        <f>ROUND(E42*P42,2)</f>
        <v>0</v>
      </c>
      <c r="R42" s="175"/>
      <c r="S42" s="176" t="s">
        <v>145</v>
      </c>
      <c r="T42" s="158">
        <v>1.0210000000000001</v>
      </c>
      <c r="U42" s="158">
        <f>ROUND(E42*T42,2)</f>
        <v>0.33</v>
      </c>
      <c r="V42" s="158"/>
      <c r="W42" s="148"/>
      <c r="X42" s="148"/>
      <c r="Y42" s="148"/>
      <c r="Z42" s="148"/>
      <c r="AA42" s="148"/>
      <c r="AB42" s="148"/>
      <c r="AC42" s="148"/>
      <c r="AD42" s="148"/>
      <c r="AE42" s="148"/>
      <c r="AF42" s="148" t="s">
        <v>146</v>
      </c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outlineLevel="1" x14ac:dyDescent="0.2">
      <c r="A43" s="156"/>
      <c r="B43" s="157"/>
      <c r="C43" s="188" t="s">
        <v>192</v>
      </c>
      <c r="D43" s="159"/>
      <c r="E43" s="160">
        <v>0.32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48"/>
      <c r="X43" s="148"/>
      <c r="Y43" s="148"/>
      <c r="Z43" s="148"/>
      <c r="AA43" s="148"/>
      <c r="AB43" s="148"/>
      <c r="AC43" s="148"/>
      <c r="AD43" s="148"/>
      <c r="AE43" s="148"/>
      <c r="AF43" s="148" t="s">
        <v>148</v>
      </c>
      <c r="AG43" s="148">
        <v>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outlineLevel="1" x14ac:dyDescent="0.2">
      <c r="A44" s="170">
        <v>15</v>
      </c>
      <c r="B44" s="171" t="s">
        <v>193</v>
      </c>
      <c r="C44" s="187" t="s">
        <v>194</v>
      </c>
      <c r="D44" s="172" t="s">
        <v>174</v>
      </c>
      <c r="E44" s="173">
        <v>19.156500000000001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3.7660000000000006E-2</v>
      </c>
      <c r="O44" s="175">
        <f>ROUND(E44*N44,2)</f>
        <v>0.72</v>
      </c>
      <c r="P44" s="175">
        <v>0</v>
      </c>
      <c r="Q44" s="175">
        <f>ROUND(E44*P44,2)</f>
        <v>0</v>
      </c>
      <c r="R44" s="175"/>
      <c r="S44" s="176" t="s">
        <v>145</v>
      </c>
      <c r="T44" s="158">
        <v>0.5233000000000001</v>
      </c>
      <c r="U44" s="158">
        <f>ROUND(E44*T44,2)</f>
        <v>10.02</v>
      </c>
      <c r="V44" s="158"/>
      <c r="W44" s="148"/>
      <c r="X44" s="148"/>
      <c r="Y44" s="148"/>
      <c r="Z44" s="148"/>
      <c r="AA44" s="148"/>
      <c r="AB44" s="148"/>
      <c r="AC44" s="148"/>
      <c r="AD44" s="148"/>
      <c r="AE44" s="148"/>
      <c r="AF44" s="148" t="s">
        <v>146</v>
      </c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outlineLevel="1" x14ac:dyDescent="0.2">
      <c r="A45" s="156"/>
      <c r="B45" s="157"/>
      <c r="C45" s="188" t="s">
        <v>195</v>
      </c>
      <c r="D45" s="159"/>
      <c r="E45" s="160">
        <v>2.673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48"/>
      <c r="X45" s="148"/>
      <c r="Y45" s="148"/>
      <c r="Z45" s="148"/>
      <c r="AA45" s="148"/>
      <c r="AB45" s="148"/>
      <c r="AC45" s="148"/>
      <c r="AD45" s="148"/>
      <c r="AE45" s="148"/>
      <c r="AF45" s="148" t="s">
        <v>148</v>
      </c>
      <c r="AG45" s="148">
        <v>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outlineLevel="1" x14ac:dyDescent="0.2">
      <c r="A46" s="156"/>
      <c r="B46" s="157"/>
      <c r="C46" s="190" t="s">
        <v>196</v>
      </c>
      <c r="D46" s="161"/>
      <c r="E46" s="162">
        <v>2.673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48"/>
      <c r="X46" s="148"/>
      <c r="Y46" s="148"/>
      <c r="Z46" s="148"/>
      <c r="AA46" s="148"/>
      <c r="AB46" s="148"/>
      <c r="AC46" s="148"/>
      <c r="AD46" s="148"/>
      <c r="AE46" s="148"/>
      <c r="AF46" s="148" t="s">
        <v>148</v>
      </c>
      <c r="AG46" s="148">
        <v>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outlineLevel="1" x14ac:dyDescent="0.2">
      <c r="A47" s="156"/>
      <c r="B47" s="157"/>
      <c r="C47" s="188" t="s">
        <v>197</v>
      </c>
      <c r="D47" s="159"/>
      <c r="E47" s="160">
        <v>13.068000000000001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48"/>
      <c r="X47" s="148"/>
      <c r="Y47" s="148"/>
      <c r="Z47" s="148"/>
      <c r="AA47" s="148"/>
      <c r="AB47" s="148"/>
      <c r="AC47" s="148"/>
      <c r="AD47" s="148"/>
      <c r="AE47" s="148"/>
      <c r="AF47" s="148" t="s">
        <v>148</v>
      </c>
      <c r="AG47" s="148">
        <v>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outlineLevel="1" x14ac:dyDescent="0.2">
      <c r="A48" s="156"/>
      <c r="B48" s="157"/>
      <c r="C48" s="188" t="s">
        <v>198</v>
      </c>
      <c r="D48" s="159"/>
      <c r="E48" s="160">
        <v>1.6335000000000002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48"/>
      <c r="X48" s="148"/>
      <c r="Y48" s="148"/>
      <c r="Z48" s="148"/>
      <c r="AA48" s="148"/>
      <c r="AB48" s="148"/>
      <c r="AC48" s="148"/>
      <c r="AD48" s="148"/>
      <c r="AE48" s="148"/>
      <c r="AF48" s="148" t="s">
        <v>148</v>
      </c>
      <c r="AG48" s="148">
        <v>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outlineLevel="1" x14ac:dyDescent="0.2">
      <c r="A49" s="156"/>
      <c r="B49" s="157"/>
      <c r="C49" s="188" t="s">
        <v>199</v>
      </c>
      <c r="D49" s="159"/>
      <c r="E49" s="160">
        <v>1.782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48"/>
      <c r="X49" s="148"/>
      <c r="Y49" s="148"/>
      <c r="Z49" s="148"/>
      <c r="AA49" s="148"/>
      <c r="AB49" s="148"/>
      <c r="AC49" s="148"/>
      <c r="AD49" s="148"/>
      <c r="AE49" s="148"/>
      <c r="AF49" s="148" t="s">
        <v>148</v>
      </c>
      <c r="AG49" s="148">
        <v>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outlineLevel="1" x14ac:dyDescent="0.2">
      <c r="A50" s="170">
        <v>16</v>
      </c>
      <c r="B50" s="171" t="s">
        <v>200</v>
      </c>
      <c r="C50" s="187" t="s">
        <v>201</v>
      </c>
      <c r="D50" s="172" t="s">
        <v>174</v>
      </c>
      <c r="E50" s="173">
        <v>9.7416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0.11141000000000001</v>
      </c>
      <c r="O50" s="175">
        <f>ROUND(E50*N50,2)</f>
        <v>1.0900000000000001</v>
      </c>
      <c r="P50" s="175">
        <v>0</v>
      </c>
      <c r="Q50" s="175">
        <f>ROUND(E50*P50,2)</f>
        <v>0</v>
      </c>
      <c r="R50" s="175"/>
      <c r="S50" s="176" t="s">
        <v>145</v>
      </c>
      <c r="T50" s="158">
        <v>0.62325000000000008</v>
      </c>
      <c r="U50" s="158">
        <f>ROUND(E50*T50,2)</f>
        <v>6.07</v>
      </c>
      <c r="V50" s="158"/>
      <c r="W50" s="148"/>
      <c r="X50" s="148"/>
      <c r="Y50" s="148"/>
      <c r="Z50" s="148"/>
      <c r="AA50" s="148"/>
      <c r="AB50" s="148"/>
      <c r="AC50" s="148"/>
      <c r="AD50" s="148"/>
      <c r="AE50" s="148"/>
      <c r="AF50" s="148" t="s">
        <v>146</v>
      </c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outlineLevel="1" x14ac:dyDescent="0.2">
      <c r="A51" s="156"/>
      <c r="B51" s="157"/>
      <c r="C51" s="188" t="s">
        <v>202</v>
      </c>
      <c r="D51" s="159"/>
      <c r="E51" s="160">
        <v>9.7416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48"/>
      <c r="X51" s="148"/>
      <c r="Y51" s="148"/>
      <c r="Z51" s="148"/>
      <c r="AA51" s="148"/>
      <c r="AB51" s="148"/>
      <c r="AC51" s="148"/>
      <c r="AD51" s="148"/>
      <c r="AE51" s="148"/>
      <c r="AF51" s="148" t="s">
        <v>148</v>
      </c>
      <c r="AG51" s="148">
        <v>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</row>
    <row r="52" spans="1:59" outlineLevel="1" x14ac:dyDescent="0.2">
      <c r="A52" s="170">
        <v>17</v>
      </c>
      <c r="B52" s="171" t="s">
        <v>203</v>
      </c>
      <c r="C52" s="187" t="s">
        <v>204</v>
      </c>
      <c r="D52" s="172" t="s">
        <v>174</v>
      </c>
      <c r="E52" s="173">
        <v>1.32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0.18324000000000001</v>
      </c>
      <c r="O52" s="175">
        <f>ROUND(E52*N52,2)</f>
        <v>0.24</v>
      </c>
      <c r="P52" s="175">
        <v>0</v>
      </c>
      <c r="Q52" s="175">
        <f>ROUND(E52*P52,2)</f>
        <v>0</v>
      </c>
      <c r="R52" s="175"/>
      <c r="S52" s="176" t="s">
        <v>145</v>
      </c>
      <c r="T52" s="158">
        <v>1.2100000000000002</v>
      </c>
      <c r="U52" s="158">
        <f>ROUND(E52*T52,2)</f>
        <v>1.6</v>
      </c>
      <c r="V52" s="158"/>
      <c r="W52" s="148"/>
      <c r="X52" s="148"/>
      <c r="Y52" s="148"/>
      <c r="Z52" s="148"/>
      <c r="AA52" s="148"/>
      <c r="AB52" s="148"/>
      <c r="AC52" s="148"/>
      <c r="AD52" s="148"/>
      <c r="AE52" s="148"/>
      <c r="AF52" s="148" t="s">
        <v>146</v>
      </c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 outlineLevel="1" x14ac:dyDescent="0.2">
      <c r="A53" s="156"/>
      <c r="B53" s="157"/>
      <c r="C53" s="188" t="s">
        <v>205</v>
      </c>
      <c r="D53" s="159"/>
      <c r="E53" s="160">
        <v>0.9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48"/>
      <c r="X53" s="148"/>
      <c r="Y53" s="148"/>
      <c r="Z53" s="148"/>
      <c r="AA53" s="148"/>
      <c r="AB53" s="148"/>
      <c r="AC53" s="148"/>
      <c r="AD53" s="148"/>
      <c r="AE53" s="148"/>
      <c r="AF53" s="148" t="s">
        <v>148</v>
      </c>
      <c r="AG53" s="148">
        <v>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</row>
    <row r="54" spans="1:59" outlineLevel="1" x14ac:dyDescent="0.2">
      <c r="A54" s="156"/>
      <c r="B54" s="157"/>
      <c r="C54" s="188" t="s">
        <v>206</v>
      </c>
      <c r="D54" s="159"/>
      <c r="E54" s="160">
        <v>0.42000000000000004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48"/>
      <c r="X54" s="148"/>
      <c r="Y54" s="148"/>
      <c r="Z54" s="148"/>
      <c r="AA54" s="148"/>
      <c r="AB54" s="148"/>
      <c r="AC54" s="148"/>
      <c r="AD54" s="148"/>
      <c r="AE54" s="148"/>
      <c r="AF54" s="148" t="s">
        <v>148</v>
      </c>
      <c r="AG54" s="148">
        <v>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ht="33.75" outlineLevel="1" x14ac:dyDescent="0.2">
      <c r="A55" s="170">
        <v>18</v>
      </c>
      <c r="B55" s="171" t="s">
        <v>207</v>
      </c>
      <c r="C55" s="187" t="s">
        <v>208</v>
      </c>
      <c r="D55" s="172" t="s">
        <v>209</v>
      </c>
      <c r="E55" s="173">
        <v>1.5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1.7160000000000002E-2</v>
      </c>
      <c r="O55" s="175">
        <f>ROUND(E55*N55,2)</f>
        <v>0.03</v>
      </c>
      <c r="P55" s="175">
        <v>0</v>
      </c>
      <c r="Q55" s="175">
        <f>ROUND(E55*P55,2)</f>
        <v>0</v>
      </c>
      <c r="R55" s="175"/>
      <c r="S55" s="176" t="s">
        <v>145</v>
      </c>
      <c r="T55" s="158">
        <v>2.1380000000000003</v>
      </c>
      <c r="U55" s="158">
        <f>ROUND(E55*T55,2)</f>
        <v>3.21</v>
      </c>
      <c r="V55" s="158"/>
      <c r="W55" s="148"/>
      <c r="X55" s="148"/>
      <c r="Y55" s="148"/>
      <c r="Z55" s="148"/>
      <c r="AA55" s="148"/>
      <c r="AB55" s="148"/>
      <c r="AC55" s="148"/>
      <c r="AD55" s="148"/>
      <c r="AE55" s="148"/>
      <c r="AF55" s="148" t="s">
        <v>146</v>
      </c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 x14ac:dyDescent="0.2">
      <c r="A56" s="156"/>
      <c r="B56" s="157"/>
      <c r="C56" s="188" t="s">
        <v>210</v>
      </c>
      <c r="D56" s="159"/>
      <c r="E56" s="160">
        <v>1.5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48"/>
      <c r="X56" s="148"/>
      <c r="Y56" s="148"/>
      <c r="Z56" s="148"/>
      <c r="AA56" s="148"/>
      <c r="AB56" s="148"/>
      <c r="AC56" s="148"/>
      <c r="AD56" s="148"/>
      <c r="AE56" s="148"/>
      <c r="AF56" s="148" t="s">
        <v>148</v>
      </c>
      <c r="AG56" s="148">
        <v>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x14ac:dyDescent="0.2">
      <c r="A57" s="164" t="s">
        <v>140</v>
      </c>
      <c r="B57" s="165" t="s">
        <v>60</v>
      </c>
      <c r="C57" s="186" t="s">
        <v>61</v>
      </c>
      <c r="D57" s="166"/>
      <c r="E57" s="167"/>
      <c r="F57" s="168"/>
      <c r="G57" s="168">
        <f>SUMIF(AF58:AF69,"&lt;&gt;NOR",G58:G69)</f>
        <v>0</v>
      </c>
      <c r="H57" s="168"/>
      <c r="I57" s="168">
        <f>SUM(I58:I69)</f>
        <v>0</v>
      </c>
      <c r="J57" s="168"/>
      <c r="K57" s="168">
        <f>SUM(K58:K69)</f>
        <v>0</v>
      </c>
      <c r="L57" s="168"/>
      <c r="M57" s="168">
        <f>SUM(M58:M69)</f>
        <v>0</v>
      </c>
      <c r="N57" s="168"/>
      <c r="O57" s="168">
        <f>SUM(O58:O69)</f>
        <v>0</v>
      </c>
      <c r="P57" s="168"/>
      <c r="Q57" s="168">
        <f>SUM(Q58:Q69)</f>
        <v>0</v>
      </c>
      <c r="R57" s="168"/>
      <c r="S57" s="169"/>
      <c r="T57" s="163"/>
      <c r="U57" s="163">
        <f>SUM(U58:U69)</f>
        <v>0</v>
      </c>
      <c r="V57" s="163"/>
      <c r="AF57" t="s">
        <v>141</v>
      </c>
    </row>
    <row r="58" spans="1:59" outlineLevel="1" x14ac:dyDescent="0.2">
      <c r="A58" s="170">
        <v>19</v>
      </c>
      <c r="B58" s="171" t="s">
        <v>211</v>
      </c>
      <c r="C58" s="187" t="s">
        <v>212</v>
      </c>
      <c r="D58" s="172" t="s">
        <v>213</v>
      </c>
      <c r="E58" s="173">
        <v>1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/>
      <c r="S58" s="176" t="s">
        <v>214</v>
      </c>
      <c r="T58" s="158">
        <v>0</v>
      </c>
      <c r="U58" s="158">
        <f>ROUND(E58*T58,2)</f>
        <v>0</v>
      </c>
      <c r="V58" s="158"/>
      <c r="W58" s="148"/>
      <c r="X58" s="148"/>
      <c r="Y58" s="148"/>
      <c r="Z58" s="148"/>
      <c r="AA58" s="148"/>
      <c r="AB58" s="148"/>
      <c r="AC58" s="148"/>
      <c r="AD58" s="148"/>
      <c r="AE58" s="148"/>
      <c r="AF58" s="148" t="s">
        <v>146</v>
      </c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 x14ac:dyDescent="0.2">
      <c r="A59" s="156"/>
      <c r="B59" s="157"/>
      <c r="C59" s="362" t="s">
        <v>215</v>
      </c>
      <c r="D59" s="363"/>
      <c r="E59" s="363"/>
      <c r="F59" s="363"/>
      <c r="G59" s="363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48"/>
      <c r="X59" s="148"/>
      <c r="Y59" s="148"/>
      <c r="Z59" s="148"/>
      <c r="AA59" s="148"/>
      <c r="AB59" s="148"/>
      <c r="AC59" s="148"/>
      <c r="AD59" s="148"/>
      <c r="AE59" s="148"/>
      <c r="AF59" s="148" t="s">
        <v>216</v>
      </c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 x14ac:dyDescent="0.2">
      <c r="A60" s="156"/>
      <c r="B60" s="157"/>
      <c r="C60" s="364" t="s">
        <v>217</v>
      </c>
      <c r="D60" s="365"/>
      <c r="E60" s="365"/>
      <c r="F60" s="365"/>
      <c r="G60" s="365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48"/>
      <c r="X60" s="148"/>
      <c r="Y60" s="148"/>
      <c r="Z60" s="148"/>
      <c r="AA60" s="148"/>
      <c r="AB60" s="148"/>
      <c r="AC60" s="148"/>
      <c r="AD60" s="148"/>
      <c r="AE60" s="148"/>
      <c r="AF60" s="148" t="s">
        <v>216</v>
      </c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 x14ac:dyDescent="0.2">
      <c r="A61" s="156"/>
      <c r="B61" s="157"/>
      <c r="C61" s="364" t="s">
        <v>218</v>
      </c>
      <c r="D61" s="365"/>
      <c r="E61" s="365"/>
      <c r="F61" s="365"/>
      <c r="G61" s="365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48"/>
      <c r="X61" s="148"/>
      <c r="Y61" s="148"/>
      <c r="Z61" s="148"/>
      <c r="AA61" s="148"/>
      <c r="AB61" s="148"/>
      <c r="AC61" s="148"/>
      <c r="AD61" s="148"/>
      <c r="AE61" s="148"/>
      <c r="AF61" s="148" t="s">
        <v>216</v>
      </c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outlineLevel="1" x14ac:dyDescent="0.2">
      <c r="A62" s="156"/>
      <c r="B62" s="157"/>
      <c r="C62" s="364" t="s">
        <v>219</v>
      </c>
      <c r="D62" s="365"/>
      <c r="E62" s="365"/>
      <c r="F62" s="365"/>
      <c r="G62" s="365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48"/>
      <c r="X62" s="148"/>
      <c r="Y62" s="148"/>
      <c r="Z62" s="148"/>
      <c r="AA62" s="148"/>
      <c r="AB62" s="148"/>
      <c r="AC62" s="148"/>
      <c r="AD62" s="148"/>
      <c r="AE62" s="148"/>
      <c r="AF62" s="148" t="s">
        <v>216</v>
      </c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</row>
    <row r="63" spans="1:59" outlineLevel="1" x14ac:dyDescent="0.2">
      <c r="A63" s="156"/>
      <c r="B63" s="157"/>
      <c r="C63" s="364" t="s">
        <v>220</v>
      </c>
      <c r="D63" s="365"/>
      <c r="E63" s="365"/>
      <c r="F63" s="365"/>
      <c r="G63" s="365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48"/>
      <c r="X63" s="148"/>
      <c r="Y63" s="148"/>
      <c r="Z63" s="148"/>
      <c r="AA63" s="148"/>
      <c r="AB63" s="148"/>
      <c r="AC63" s="148"/>
      <c r="AD63" s="148"/>
      <c r="AE63" s="148"/>
      <c r="AF63" s="148" t="s">
        <v>216</v>
      </c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</row>
    <row r="64" spans="1:59" outlineLevel="1" x14ac:dyDescent="0.2">
      <c r="A64" s="156"/>
      <c r="B64" s="157"/>
      <c r="C64" s="364" t="s">
        <v>221</v>
      </c>
      <c r="D64" s="365"/>
      <c r="E64" s="365"/>
      <c r="F64" s="365"/>
      <c r="G64" s="365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48"/>
      <c r="X64" s="148"/>
      <c r="Y64" s="148"/>
      <c r="Z64" s="148"/>
      <c r="AA64" s="148"/>
      <c r="AB64" s="148"/>
      <c r="AC64" s="148"/>
      <c r="AD64" s="148"/>
      <c r="AE64" s="148"/>
      <c r="AF64" s="148" t="s">
        <v>216</v>
      </c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 spans="1:59" outlineLevel="1" x14ac:dyDescent="0.2">
      <c r="A65" s="156"/>
      <c r="B65" s="157"/>
      <c r="C65" s="364" t="s">
        <v>222</v>
      </c>
      <c r="D65" s="365"/>
      <c r="E65" s="365"/>
      <c r="F65" s="365"/>
      <c r="G65" s="365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48"/>
      <c r="X65" s="148"/>
      <c r="Y65" s="148"/>
      <c r="Z65" s="148"/>
      <c r="AA65" s="148"/>
      <c r="AB65" s="148"/>
      <c r="AC65" s="148"/>
      <c r="AD65" s="148"/>
      <c r="AE65" s="148"/>
      <c r="AF65" s="148" t="s">
        <v>216</v>
      </c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outlineLevel="1" x14ac:dyDescent="0.2">
      <c r="A66" s="156"/>
      <c r="B66" s="157"/>
      <c r="C66" s="364" t="s">
        <v>223</v>
      </c>
      <c r="D66" s="365"/>
      <c r="E66" s="365"/>
      <c r="F66" s="365"/>
      <c r="G66" s="365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48"/>
      <c r="X66" s="148"/>
      <c r="Y66" s="148"/>
      <c r="Z66" s="148"/>
      <c r="AA66" s="148"/>
      <c r="AB66" s="148"/>
      <c r="AC66" s="148"/>
      <c r="AD66" s="148"/>
      <c r="AE66" s="148"/>
      <c r="AF66" s="148" t="s">
        <v>216</v>
      </c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</row>
    <row r="67" spans="1:59" outlineLevel="1" x14ac:dyDescent="0.2">
      <c r="A67" s="156"/>
      <c r="B67" s="157"/>
      <c r="C67" s="364" t="s">
        <v>224</v>
      </c>
      <c r="D67" s="365"/>
      <c r="E67" s="365"/>
      <c r="F67" s="365"/>
      <c r="G67" s="365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48"/>
      <c r="X67" s="148"/>
      <c r="Y67" s="148"/>
      <c r="Z67" s="148"/>
      <c r="AA67" s="148"/>
      <c r="AB67" s="148"/>
      <c r="AC67" s="148"/>
      <c r="AD67" s="148"/>
      <c r="AE67" s="148"/>
      <c r="AF67" s="148" t="s">
        <v>216</v>
      </c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</row>
    <row r="68" spans="1:59" outlineLevel="1" x14ac:dyDescent="0.2">
      <c r="A68" s="156"/>
      <c r="B68" s="157"/>
      <c r="C68" s="364" t="s">
        <v>225</v>
      </c>
      <c r="D68" s="365"/>
      <c r="E68" s="365"/>
      <c r="F68" s="365"/>
      <c r="G68" s="365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48"/>
      <c r="X68" s="148"/>
      <c r="Y68" s="148"/>
      <c r="Z68" s="148"/>
      <c r="AA68" s="148"/>
      <c r="AB68" s="148"/>
      <c r="AC68" s="148"/>
      <c r="AD68" s="148"/>
      <c r="AE68" s="148"/>
      <c r="AF68" s="148" t="s">
        <v>216</v>
      </c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</row>
    <row r="69" spans="1:59" outlineLevel="1" x14ac:dyDescent="0.2">
      <c r="A69" s="156"/>
      <c r="B69" s="157"/>
      <c r="C69" s="364" t="s">
        <v>226</v>
      </c>
      <c r="D69" s="365"/>
      <c r="E69" s="365"/>
      <c r="F69" s="365"/>
      <c r="G69" s="365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48"/>
      <c r="X69" s="148"/>
      <c r="Y69" s="148"/>
      <c r="Z69" s="148"/>
      <c r="AA69" s="148"/>
      <c r="AB69" s="148"/>
      <c r="AC69" s="148"/>
      <c r="AD69" s="148"/>
      <c r="AE69" s="148"/>
      <c r="AF69" s="148" t="s">
        <v>216</v>
      </c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x14ac:dyDescent="0.2">
      <c r="A70" s="164" t="s">
        <v>140</v>
      </c>
      <c r="B70" s="165" t="s">
        <v>62</v>
      </c>
      <c r="C70" s="186" t="s">
        <v>63</v>
      </c>
      <c r="D70" s="166"/>
      <c r="E70" s="167"/>
      <c r="F70" s="168"/>
      <c r="G70" s="168">
        <f>SUMIF(AF71:AF118,"&lt;&gt;NOR",G71:G118)</f>
        <v>0</v>
      </c>
      <c r="H70" s="168"/>
      <c r="I70" s="168">
        <f>SUM(I71:I118)</f>
        <v>0</v>
      </c>
      <c r="J70" s="168"/>
      <c r="K70" s="168">
        <f>SUM(K71:K118)</f>
        <v>0</v>
      </c>
      <c r="L70" s="168"/>
      <c r="M70" s="168">
        <f>SUM(M71:M118)</f>
        <v>0</v>
      </c>
      <c r="N70" s="168"/>
      <c r="O70" s="168">
        <f>SUM(O71:O118)</f>
        <v>5.3</v>
      </c>
      <c r="P70" s="168"/>
      <c r="Q70" s="168">
        <f>SUM(Q71:Q118)</f>
        <v>0</v>
      </c>
      <c r="R70" s="168"/>
      <c r="S70" s="169"/>
      <c r="T70" s="163"/>
      <c r="U70" s="163">
        <f>SUM(U71:U118)</f>
        <v>97.85</v>
      </c>
      <c r="V70" s="163"/>
      <c r="AF70" t="s">
        <v>141</v>
      </c>
    </row>
    <row r="71" spans="1:59" outlineLevel="1" x14ac:dyDescent="0.2">
      <c r="A71" s="170">
        <v>20</v>
      </c>
      <c r="B71" s="171" t="s">
        <v>227</v>
      </c>
      <c r="C71" s="187" t="s">
        <v>228</v>
      </c>
      <c r="D71" s="172" t="s">
        <v>174</v>
      </c>
      <c r="E71" s="173">
        <v>12.780000000000001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4.0000000000000003E-5</v>
      </c>
      <c r="O71" s="175">
        <f>ROUND(E71*N71,2)</f>
        <v>0</v>
      </c>
      <c r="P71" s="175">
        <v>0</v>
      </c>
      <c r="Q71" s="175">
        <f>ROUND(E71*P71,2)</f>
        <v>0</v>
      </c>
      <c r="R71" s="175"/>
      <c r="S71" s="176" t="s">
        <v>145</v>
      </c>
      <c r="T71" s="158">
        <v>7.8000000000000014E-2</v>
      </c>
      <c r="U71" s="158">
        <f>ROUND(E71*T71,2)</f>
        <v>1</v>
      </c>
      <c r="V71" s="158"/>
      <c r="W71" s="148"/>
      <c r="X71" s="148"/>
      <c r="Y71" s="148"/>
      <c r="Z71" s="148"/>
      <c r="AA71" s="148"/>
      <c r="AB71" s="148"/>
      <c r="AC71" s="148"/>
      <c r="AD71" s="148"/>
      <c r="AE71" s="148"/>
      <c r="AF71" s="148" t="s">
        <v>146</v>
      </c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</row>
    <row r="72" spans="1:59" outlineLevel="1" x14ac:dyDescent="0.2">
      <c r="A72" s="156"/>
      <c r="B72" s="157"/>
      <c r="C72" s="188" t="s">
        <v>229</v>
      </c>
      <c r="D72" s="159"/>
      <c r="E72" s="160">
        <v>8.5200000000000014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48"/>
      <c r="X72" s="148"/>
      <c r="Y72" s="148"/>
      <c r="Z72" s="148"/>
      <c r="AA72" s="148"/>
      <c r="AB72" s="148"/>
      <c r="AC72" s="148"/>
      <c r="AD72" s="148"/>
      <c r="AE72" s="148"/>
      <c r="AF72" s="148" t="s">
        <v>148</v>
      </c>
      <c r="AG72" s="148">
        <v>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outlineLevel="1" x14ac:dyDescent="0.2">
      <c r="A73" s="156"/>
      <c r="B73" s="157"/>
      <c r="C73" s="188" t="s">
        <v>230</v>
      </c>
      <c r="D73" s="159"/>
      <c r="E73" s="160">
        <v>4.2600000000000007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48"/>
      <c r="X73" s="148"/>
      <c r="Y73" s="148"/>
      <c r="Z73" s="148"/>
      <c r="AA73" s="148"/>
      <c r="AB73" s="148"/>
      <c r="AC73" s="148"/>
      <c r="AD73" s="148"/>
      <c r="AE73" s="148"/>
      <c r="AF73" s="148" t="s">
        <v>148</v>
      </c>
      <c r="AG73" s="148">
        <v>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</row>
    <row r="74" spans="1:59" outlineLevel="1" x14ac:dyDescent="0.2">
      <c r="A74" s="170">
        <v>21</v>
      </c>
      <c r="B74" s="171" t="s">
        <v>231</v>
      </c>
      <c r="C74" s="187" t="s">
        <v>232</v>
      </c>
      <c r="D74" s="172" t="s">
        <v>174</v>
      </c>
      <c r="E74" s="173">
        <v>42.910000000000004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5">
        <v>5.1230000000000005E-2</v>
      </c>
      <c r="O74" s="175">
        <f>ROUND(E74*N74,2)</f>
        <v>2.2000000000000002</v>
      </c>
      <c r="P74" s="175">
        <v>0</v>
      </c>
      <c r="Q74" s="175">
        <f>ROUND(E74*P74,2)</f>
        <v>0</v>
      </c>
      <c r="R74" s="175"/>
      <c r="S74" s="176" t="s">
        <v>145</v>
      </c>
      <c r="T74" s="158">
        <v>0.90800000000000003</v>
      </c>
      <c r="U74" s="158">
        <f>ROUND(E74*T74,2)</f>
        <v>38.96</v>
      </c>
      <c r="V74" s="158"/>
      <c r="W74" s="148"/>
      <c r="X74" s="148"/>
      <c r="Y74" s="148"/>
      <c r="Z74" s="148"/>
      <c r="AA74" s="148"/>
      <c r="AB74" s="148"/>
      <c r="AC74" s="148"/>
      <c r="AD74" s="148"/>
      <c r="AE74" s="148"/>
      <c r="AF74" s="148" t="s">
        <v>146</v>
      </c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</row>
    <row r="75" spans="1:59" outlineLevel="1" x14ac:dyDescent="0.2">
      <c r="A75" s="156"/>
      <c r="B75" s="157"/>
      <c r="C75" s="188" t="s">
        <v>233</v>
      </c>
      <c r="D75" s="159"/>
      <c r="E75" s="160">
        <v>36.120000000000005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48"/>
      <c r="X75" s="148"/>
      <c r="Y75" s="148"/>
      <c r="Z75" s="148"/>
      <c r="AA75" s="148"/>
      <c r="AB75" s="148"/>
      <c r="AC75" s="148"/>
      <c r="AD75" s="148"/>
      <c r="AE75" s="148"/>
      <c r="AF75" s="148" t="s">
        <v>148</v>
      </c>
      <c r="AG75" s="148">
        <v>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</row>
    <row r="76" spans="1:59" outlineLevel="1" x14ac:dyDescent="0.2">
      <c r="A76" s="156"/>
      <c r="B76" s="157"/>
      <c r="C76" s="188" t="s">
        <v>234</v>
      </c>
      <c r="D76" s="159"/>
      <c r="E76" s="160">
        <v>6.79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48"/>
      <c r="X76" s="148"/>
      <c r="Y76" s="148"/>
      <c r="Z76" s="148"/>
      <c r="AA76" s="148"/>
      <c r="AB76" s="148"/>
      <c r="AC76" s="148"/>
      <c r="AD76" s="148"/>
      <c r="AE76" s="148"/>
      <c r="AF76" s="148" t="s">
        <v>148</v>
      </c>
      <c r="AG76" s="148">
        <v>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</row>
    <row r="77" spans="1:59" ht="22.5" outlineLevel="1" x14ac:dyDescent="0.2">
      <c r="A77" s="170">
        <v>22</v>
      </c>
      <c r="B77" s="171" t="s">
        <v>235</v>
      </c>
      <c r="C77" s="187" t="s">
        <v>236</v>
      </c>
      <c r="D77" s="172" t="s">
        <v>237</v>
      </c>
      <c r="E77" s="173">
        <v>0.32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3.5620000000000006E-2</v>
      </c>
      <c r="O77" s="175">
        <f>ROUND(E77*N77,2)</f>
        <v>0.01</v>
      </c>
      <c r="P77" s="175">
        <v>0</v>
      </c>
      <c r="Q77" s="175">
        <f>ROUND(E77*P77,2)</f>
        <v>0</v>
      </c>
      <c r="R77" s="175"/>
      <c r="S77" s="176" t="s">
        <v>145</v>
      </c>
      <c r="T77" s="158">
        <v>0.8829300000000001</v>
      </c>
      <c r="U77" s="158">
        <f>ROUND(E77*T77,2)</f>
        <v>0.28000000000000003</v>
      </c>
      <c r="V77" s="158"/>
      <c r="W77" s="148"/>
      <c r="X77" s="148"/>
      <c r="Y77" s="148"/>
      <c r="Z77" s="148"/>
      <c r="AA77" s="148"/>
      <c r="AB77" s="148"/>
      <c r="AC77" s="148"/>
      <c r="AD77" s="148"/>
      <c r="AE77" s="148"/>
      <c r="AF77" s="148" t="s">
        <v>146</v>
      </c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</row>
    <row r="78" spans="1:59" outlineLevel="1" x14ac:dyDescent="0.2">
      <c r="A78" s="156"/>
      <c r="B78" s="157"/>
      <c r="C78" s="188" t="s">
        <v>238</v>
      </c>
      <c r="D78" s="159"/>
      <c r="E78" s="160">
        <v>0.32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48"/>
      <c r="X78" s="148"/>
      <c r="Y78" s="148"/>
      <c r="Z78" s="148"/>
      <c r="AA78" s="148"/>
      <c r="AB78" s="148"/>
      <c r="AC78" s="148"/>
      <c r="AD78" s="148"/>
      <c r="AE78" s="148"/>
      <c r="AF78" s="148" t="s">
        <v>148</v>
      </c>
      <c r="AG78" s="148">
        <v>0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 spans="1:59" outlineLevel="1" x14ac:dyDescent="0.2">
      <c r="A79" s="170">
        <v>23</v>
      </c>
      <c r="B79" s="171" t="s">
        <v>239</v>
      </c>
      <c r="C79" s="187" t="s">
        <v>240</v>
      </c>
      <c r="D79" s="172" t="s">
        <v>174</v>
      </c>
      <c r="E79" s="173">
        <v>58.497500000000002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4.4140000000000006E-2</v>
      </c>
      <c r="O79" s="175">
        <f>ROUND(E79*N79,2)</f>
        <v>2.58</v>
      </c>
      <c r="P79" s="175">
        <v>0</v>
      </c>
      <c r="Q79" s="175">
        <f>ROUND(E79*P79,2)</f>
        <v>0</v>
      </c>
      <c r="R79" s="175"/>
      <c r="S79" s="176" t="s">
        <v>145</v>
      </c>
      <c r="T79" s="158">
        <v>0.504</v>
      </c>
      <c r="U79" s="158">
        <f>ROUND(E79*T79,2)</f>
        <v>29.48</v>
      </c>
      <c r="V79" s="158"/>
      <c r="W79" s="148"/>
      <c r="X79" s="148"/>
      <c r="Y79" s="148"/>
      <c r="Z79" s="148"/>
      <c r="AA79" s="148"/>
      <c r="AB79" s="148"/>
      <c r="AC79" s="148"/>
      <c r="AD79" s="148"/>
      <c r="AE79" s="148"/>
      <c r="AF79" s="148" t="s">
        <v>146</v>
      </c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</row>
    <row r="80" spans="1:59" outlineLevel="1" x14ac:dyDescent="0.2">
      <c r="A80" s="156"/>
      <c r="B80" s="157"/>
      <c r="C80" s="188" t="s">
        <v>241</v>
      </c>
      <c r="D80" s="159"/>
      <c r="E80" s="160">
        <v>71.6661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48"/>
      <c r="X80" s="148"/>
      <c r="Y80" s="148"/>
      <c r="Z80" s="148"/>
      <c r="AA80" s="148"/>
      <c r="AB80" s="148"/>
      <c r="AC80" s="148"/>
      <c r="AD80" s="148"/>
      <c r="AE80" s="148"/>
      <c r="AF80" s="148" t="s">
        <v>148</v>
      </c>
      <c r="AG80" s="148">
        <v>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</row>
    <row r="81" spans="1:59" outlineLevel="1" x14ac:dyDescent="0.2">
      <c r="A81" s="156"/>
      <c r="B81" s="157"/>
      <c r="C81" s="188" t="s">
        <v>242</v>
      </c>
      <c r="D81" s="159"/>
      <c r="E81" s="160">
        <v>-3.5999999999999996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48"/>
      <c r="X81" s="148"/>
      <c r="Y81" s="148"/>
      <c r="Z81" s="148"/>
      <c r="AA81" s="148"/>
      <c r="AB81" s="148"/>
      <c r="AC81" s="148"/>
      <c r="AD81" s="148"/>
      <c r="AE81" s="148"/>
      <c r="AF81" s="148" t="s">
        <v>148</v>
      </c>
      <c r="AG81" s="148">
        <v>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</row>
    <row r="82" spans="1:59" outlineLevel="1" x14ac:dyDescent="0.2">
      <c r="A82" s="156"/>
      <c r="B82" s="157"/>
      <c r="C82" s="188" t="s">
        <v>243</v>
      </c>
      <c r="D82" s="159"/>
      <c r="E82" s="160">
        <v>-8.52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48"/>
      <c r="X82" s="148"/>
      <c r="Y82" s="148"/>
      <c r="Z82" s="148"/>
      <c r="AA82" s="148"/>
      <c r="AB82" s="148"/>
      <c r="AC82" s="148"/>
      <c r="AD82" s="148"/>
      <c r="AE82" s="148"/>
      <c r="AF82" s="148" t="s">
        <v>148</v>
      </c>
      <c r="AG82" s="148">
        <v>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 spans="1:59" outlineLevel="1" x14ac:dyDescent="0.2">
      <c r="A83" s="156"/>
      <c r="B83" s="157"/>
      <c r="C83" s="188" t="s">
        <v>244</v>
      </c>
      <c r="D83" s="159"/>
      <c r="E83" s="160">
        <v>31.0365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48"/>
      <c r="X83" s="148"/>
      <c r="Y83" s="148"/>
      <c r="Z83" s="148"/>
      <c r="AA83" s="148"/>
      <c r="AB83" s="148"/>
      <c r="AC83" s="148"/>
      <c r="AD83" s="148"/>
      <c r="AE83" s="148"/>
      <c r="AF83" s="148" t="s">
        <v>148</v>
      </c>
      <c r="AG83" s="148">
        <v>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</row>
    <row r="84" spans="1:59" outlineLevel="1" x14ac:dyDescent="0.2">
      <c r="A84" s="156"/>
      <c r="B84" s="157"/>
      <c r="C84" s="188" t="s">
        <v>245</v>
      </c>
      <c r="D84" s="159"/>
      <c r="E84" s="160">
        <v>-1.5999999999999999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48"/>
      <c r="X84" s="148"/>
      <c r="Y84" s="148"/>
      <c r="Z84" s="148"/>
      <c r="AA84" s="148"/>
      <c r="AB84" s="148"/>
      <c r="AC84" s="148"/>
      <c r="AD84" s="148"/>
      <c r="AE84" s="148"/>
      <c r="AF84" s="148" t="s">
        <v>148</v>
      </c>
      <c r="AG84" s="148">
        <v>0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</row>
    <row r="85" spans="1:59" outlineLevel="1" x14ac:dyDescent="0.2">
      <c r="A85" s="156"/>
      <c r="B85" s="157"/>
      <c r="C85" s="188" t="s">
        <v>246</v>
      </c>
      <c r="D85" s="159"/>
      <c r="E85" s="160">
        <v>-4.26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48"/>
      <c r="X85" s="148"/>
      <c r="Y85" s="148"/>
      <c r="Z85" s="148"/>
      <c r="AA85" s="148"/>
      <c r="AB85" s="148"/>
      <c r="AC85" s="148"/>
      <c r="AD85" s="148"/>
      <c r="AE85" s="148"/>
      <c r="AF85" s="148" t="s">
        <v>148</v>
      </c>
      <c r="AG85" s="148">
        <v>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</row>
    <row r="86" spans="1:59" outlineLevel="1" x14ac:dyDescent="0.2">
      <c r="A86" s="156"/>
      <c r="B86" s="157"/>
      <c r="C86" s="190" t="s">
        <v>196</v>
      </c>
      <c r="D86" s="161"/>
      <c r="E86" s="162">
        <v>84.722600000000014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48"/>
      <c r="X86" s="148"/>
      <c r="Y86" s="148"/>
      <c r="Z86" s="148"/>
      <c r="AA86" s="148"/>
      <c r="AB86" s="148"/>
      <c r="AC86" s="148"/>
      <c r="AD86" s="148"/>
      <c r="AE86" s="148"/>
      <c r="AF86" s="148" t="s">
        <v>148</v>
      </c>
      <c r="AG86" s="148">
        <v>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</row>
    <row r="87" spans="1:59" outlineLevel="1" x14ac:dyDescent="0.2">
      <c r="A87" s="156"/>
      <c r="B87" s="157"/>
      <c r="C87" s="188" t="s">
        <v>247</v>
      </c>
      <c r="D87" s="159"/>
      <c r="E87" s="160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48"/>
      <c r="X87" s="148"/>
      <c r="Y87" s="148"/>
      <c r="Z87" s="148"/>
      <c r="AA87" s="148"/>
      <c r="AB87" s="148"/>
      <c r="AC87" s="148"/>
      <c r="AD87" s="148"/>
      <c r="AE87" s="148"/>
      <c r="AF87" s="148" t="s">
        <v>148</v>
      </c>
      <c r="AG87" s="148">
        <v>0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</row>
    <row r="88" spans="1:59" outlineLevel="1" x14ac:dyDescent="0.2">
      <c r="A88" s="156"/>
      <c r="B88" s="157"/>
      <c r="C88" s="188" t="s">
        <v>248</v>
      </c>
      <c r="D88" s="159"/>
      <c r="E88" s="160">
        <v>-13.068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48"/>
      <c r="X88" s="148"/>
      <c r="Y88" s="148"/>
      <c r="Z88" s="148"/>
      <c r="AA88" s="148"/>
      <c r="AB88" s="148"/>
      <c r="AC88" s="148"/>
      <c r="AD88" s="148"/>
      <c r="AE88" s="148"/>
      <c r="AF88" s="148" t="s">
        <v>148</v>
      </c>
      <c r="AG88" s="148">
        <v>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</row>
    <row r="89" spans="1:59" outlineLevel="1" x14ac:dyDescent="0.2">
      <c r="A89" s="156"/>
      <c r="B89" s="157"/>
      <c r="C89" s="188" t="s">
        <v>249</v>
      </c>
      <c r="D89" s="159"/>
      <c r="E89" s="160">
        <v>-1.6335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48"/>
      <c r="X89" s="148"/>
      <c r="Y89" s="148"/>
      <c r="Z89" s="148"/>
      <c r="AA89" s="148"/>
      <c r="AB89" s="148"/>
      <c r="AC89" s="148"/>
      <c r="AD89" s="148"/>
      <c r="AE89" s="148"/>
      <c r="AF89" s="148" t="s">
        <v>148</v>
      </c>
      <c r="AG89" s="148">
        <v>0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</row>
    <row r="90" spans="1:59" outlineLevel="1" x14ac:dyDescent="0.2">
      <c r="A90" s="156"/>
      <c r="B90" s="157"/>
      <c r="C90" s="188" t="s">
        <v>250</v>
      </c>
      <c r="D90" s="159"/>
      <c r="E90" s="160">
        <v>-1.7819999999999998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48"/>
      <c r="X90" s="148"/>
      <c r="Y90" s="148"/>
      <c r="Z90" s="148"/>
      <c r="AA90" s="148"/>
      <c r="AB90" s="148"/>
      <c r="AC90" s="148"/>
      <c r="AD90" s="148"/>
      <c r="AE90" s="148"/>
      <c r="AF90" s="148" t="s">
        <v>148</v>
      </c>
      <c r="AG90" s="148">
        <v>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</row>
    <row r="91" spans="1:59" outlineLevel="1" x14ac:dyDescent="0.2">
      <c r="A91" s="156"/>
      <c r="B91" s="157"/>
      <c r="C91" s="188" t="s">
        <v>251</v>
      </c>
      <c r="D91" s="159"/>
      <c r="E91" s="160">
        <v>-9.7415999999999983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48"/>
      <c r="X91" s="148"/>
      <c r="Y91" s="148"/>
      <c r="Z91" s="148"/>
      <c r="AA91" s="148"/>
      <c r="AB91" s="148"/>
      <c r="AC91" s="148"/>
      <c r="AD91" s="148"/>
      <c r="AE91" s="148"/>
      <c r="AF91" s="148" t="s">
        <v>148</v>
      </c>
      <c r="AG91" s="148">
        <v>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</row>
    <row r="92" spans="1:59" outlineLevel="1" x14ac:dyDescent="0.2">
      <c r="A92" s="156"/>
      <c r="B92" s="157"/>
      <c r="C92" s="190" t="s">
        <v>196</v>
      </c>
      <c r="D92" s="161"/>
      <c r="E92" s="162">
        <v>-26.225099999999998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48"/>
      <c r="X92" s="148"/>
      <c r="Y92" s="148"/>
      <c r="Z92" s="148"/>
      <c r="AA92" s="148"/>
      <c r="AB92" s="148"/>
      <c r="AC92" s="148"/>
      <c r="AD92" s="148"/>
      <c r="AE92" s="148"/>
      <c r="AF92" s="148" t="s">
        <v>148</v>
      </c>
      <c r="AG92" s="148">
        <v>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</row>
    <row r="93" spans="1:59" outlineLevel="1" x14ac:dyDescent="0.2">
      <c r="A93" s="170">
        <v>24</v>
      </c>
      <c r="B93" s="171" t="s">
        <v>252</v>
      </c>
      <c r="C93" s="187" t="s">
        <v>253</v>
      </c>
      <c r="D93" s="172" t="s">
        <v>174</v>
      </c>
      <c r="E93" s="173">
        <v>15.523000000000001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5.3400000000000001E-3</v>
      </c>
      <c r="O93" s="175">
        <f>ROUND(E93*N93,2)</f>
        <v>0.08</v>
      </c>
      <c r="P93" s="175">
        <v>0</v>
      </c>
      <c r="Q93" s="175">
        <f>ROUND(E93*P93,2)</f>
        <v>0</v>
      </c>
      <c r="R93" s="175"/>
      <c r="S93" s="176" t="s">
        <v>145</v>
      </c>
      <c r="T93" s="158">
        <v>0.10855000000000001</v>
      </c>
      <c r="U93" s="158">
        <f>ROUND(E93*T93,2)</f>
        <v>1.69</v>
      </c>
      <c r="V93" s="158"/>
      <c r="W93" s="148"/>
      <c r="X93" s="148"/>
      <c r="Y93" s="148"/>
      <c r="Z93" s="148"/>
      <c r="AA93" s="148"/>
      <c r="AB93" s="148"/>
      <c r="AC93" s="148"/>
      <c r="AD93" s="148"/>
      <c r="AE93" s="148"/>
      <c r="AF93" s="148" t="s">
        <v>146</v>
      </c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</row>
    <row r="94" spans="1:59" outlineLevel="1" x14ac:dyDescent="0.2">
      <c r="A94" s="156"/>
      <c r="B94" s="157"/>
      <c r="C94" s="188" t="s">
        <v>254</v>
      </c>
      <c r="D94" s="159"/>
      <c r="E94" s="160">
        <v>17.523000000000003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48"/>
      <c r="X94" s="148"/>
      <c r="Y94" s="148"/>
      <c r="Z94" s="148"/>
      <c r="AA94" s="148"/>
      <c r="AB94" s="148"/>
      <c r="AC94" s="148"/>
      <c r="AD94" s="148"/>
      <c r="AE94" s="148"/>
      <c r="AF94" s="148" t="s">
        <v>148</v>
      </c>
      <c r="AG94" s="148">
        <v>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</row>
    <row r="95" spans="1:59" outlineLevel="1" x14ac:dyDescent="0.2">
      <c r="A95" s="156"/>
      <c r="B95" s="157"/>
      <c r="C95" s="188" t="s">
        <v>255</v>
      </c>
      <c r="D95" s="159"/>
      <c r="E95" s="160">
        <v>-2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48"/>
      <c r="X95" s="148"/>
      <c r="Y95" s="148"/>
      <c r="Z95" s="148"/>
      <c r="AA95" s="148"/>
      <c r="AB95" s="148"/>
      <c r="AC95" s="148"/>
      <c r="AD95" s="148"/>
      <c r="AE95" s="148"/>
      <c r="AF95" s="148" t="s">
        <v>148</v>
      </c>
      <c r="AG95" s="148">
        <v>0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</row>
    <row r="96" spans="1:59" outlineLevel="1" x14ac:dyDescent="0.2">
      <c r="A96" s="170">
        <v>25</v>
      </c>
      <c r="B96" s="171" t="s">
        <v>256</v>
      </c>
      <c r="C96" s="187" t="s">
        <v>257</v>
      </c>
      <c r="D96" s="172" t="s">
        <v>174</v>
      </c>
      <c r="E96" s="173">
        <v>46.404600000000002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5">
        <v>6.5800000000000008E-3</v>
      </c>
      <c r="O96" s="175">
        <f>ROUND(E96*N96,2)</f>
        <v>0.31</v>
      </c>
      <c r="P96" s="175">
        <v>0</v>
      </c>
      <c r="Q96" s="175">
        <f>ROUND(E96*P96,2)</f>
        <v>0</v>
      </c>
      <c r="R96" s="175"/>
      <c r="S96" s="176" t="s">
        <v>145</v>
      </c>
      <c r="T96" s="158">
        <v>0.31900000000000001</v>
      </c>
      <c r="U96" s="158">
        <f>ROUND(E96*T96,2)</f>
        <v>14.8</v>
      </c>
      <c r="V96" s="158"/>
      <c r="W96" s="148"/>
      <c r="X96" s="148"/>
      <c r="Y96" s="148"/>
      <c r="Z96" s="148"/>
      <c r="AA96" s="148"/>
      <c r="AB96" s="148"/>
      <c r="AC96" s="148"/>
      <c r="AD96" s="148"/>
      <c r="AE96" s="148"/>
      <c r="AF96" s="148" t="s">
        <v>146</v>
      </c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</row>
    <row r="97" spans="1:59" outlineLevel="1" x14ac:dyDescent="0.2">
      <c r="A97" s="156"/>
      <c r="B97" s="157"/>
      <c r="C97" s="188" t="s">
        <v>254</v>
      </c>
      <c r="D97" s="159"/>
      <c r="E97" s="160">
        <v>17.523000000000003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48"/>
      <c r="X97" s="148"/>
      <c r="Y97" s="148"/>
      <c r="Z97" s="148"/>
      <c r="AA97" s="148"/>
      <c r="AB97" s="148"/>
      <c r="AC97" s="148"/>
      <c r="AD97" s="148"/>
      <c r="AE97" s="148"/>
      <c r="AF97" s="148" t="s">
        <v>148</v>
      </c>
      <c r="AG97" s="148">
        <v>0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</row>
    <row r="98" spans="1:59" outlineLevel="1" x14ac:dyDescent="0.2">
      <c r="A98" s="156"/>
      <c r="B98" s="157"/>
      <c r="C98" s="188" t="s">
        <v>255</v>
      </c>
      <c r="D98" s="159"/>
      <c r="E98" s="160">
        <v>-2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48"/>
      <c r="X98" s="148"/>
      <c r="Y98" s="148"/>
      <c r="Z98" s="148"/>
      <c r="AA98" s="148"/>
      <c r="AB98" s="148"/>
      <c r="AC98" s="148"/>
      <c r="AD98" s="148"/>
      <c r="AE98" s="148"/>
      <c r="AF98" s="148" t="s">
        <v>148</v>
      </c>
      <c r="AG98" s="148">
        <v>0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</row>
    <row r="99" spans="1:59" outlineLevel="1" x14ac:dyDescent="0.2">
      <c r="A99" s="156"/>
      <c r="B99" s="157"/>
      <c r="C99" s="190" t="s">
        <v>196</v>
      </c>
      <c r="D99" s="161"/>
      <c r="E99" s="162">
        <v>15.523000000000001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48"/>
      <c r="X99" s="148"/>
      <c r="Y99" s="148"/>
      <c r="Z99" s="148"/>
      <c r="AA99" s="148"/>
      <c r="AB99" s="148"/>
      <c r="AC99" s="148"/>
      <c r="AD99" s="148"/>
      <c r="AE99" s="148"/>
      <c r="AF99" s="148" t="s">
        <v>148</v>
      </c>
      <c r="AG99" s="148">
        <v>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</row>
    <row r="100" spans="1:59" outlineLevel="1" x14ac:dyDescent="0.2">
      <c r="A100" s="156"/>
      <c r="B100" s="157"/>
      <c r="C100" s="188" t="s">
        <v>258</v>
      </c>
      <c r="D100" s="159"/>
      <c r="E100" s="160">
        <v>23.406100000000002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 t="s">
        <v>148</v>
      </c>
      <c r="AG100" s="148">
        <v>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</row>
    <row r="101" spans="1:59" outlineLevel="1" x14ac:dyDescent="0.2">
      <c r="A101" s="156"/>
      <c r="B101" s="157"/>
      <c r="C101" s="188" t="s">
        <v>259</v>
      </c>
      <c r="D101" s="159"/>
      <c r="E101" s="160">
        <v>-4.0559999999999992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 t="s">
        <v>148</v>
      </c>
      <c r="AG101" s="148">
        <v>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</row>
    <row r="102" spans="1:59" outlineLevel="1" x14ac:dyDescent="0.2">
      <c r="A102" s="156"/>
      <c r="B102" s="157"/>
      <c r="C102" s="188" t="s">
        <v>260</v>
      </c>
      <c r="D102" s="159"/>
      <c r="E102" s="160">
        <v>10.136500000000002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 t="s">
        <v>148</v>
      </c>
      <c r="AG102" s="148">
        <v>0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</row>
    <row r="103" spans="1:59" outlineLevel="1" x14ac:dyDescent="0.2">
      <c r="A103" s="156"/>
      <c r="B103" s="157"/>
      <c r="C103" s="188" t="s">
        <v>261</v>
      </c>
      <c r="D103" s="159"/>
      <c r="E103" s="160">
        <v>-2.0279999999999996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 t="s">
        <v>148</v>
      </c>
      <c r="AG103" s="148">
        <v>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</row>
    <row r="104" spans="1:59" outlineLevel="1" x14ac:dyDescent="0.2">
      <c r="A104" s="156"/>
      <c r="B104" s="157"/>
      <c r="C104" s="190" t="s">
        <v>196</v>
      </c>
      <c r="D104" s="161"/>
      <c r="E104" s="162">
        <v>27.458600000000001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 t="s">
        <v>148</v>
      </c>
      <c r="AG104" s="148">
        <v>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</row>
    <row r="105" spans="1:59" outlineLevel="1" x14ac:dyDescent="0.2">
      <c r="A105" s="156"/>
      <c r="B105" s="157"/>
      <c r="C105" s="188" t="s">
        <v>262</v>
      </c>
      <c r="D105" s="159"/>
      <c r="E105" s="160">
        <v>0.87300000000000011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 t="s">
        <v>148</v>
      </c>
      <c r="AG105" s="148">
        <v>0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</row>
    <row r="106" spans="1:59" outlineLevel="1" x14ac:dyDescent="0.2">
      <c r="A106" s="156"/>
      <c r="B106" s="157"/>
      <c r="C106" s="188" t="s">
        <v>263</v>
      </c>
      <c r="D106" s="159"/>
      <c r="E106" s="160">
        <v>2.5500000000000003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 t="s">
        <v>148</v>
      </c>
      <c r="AG106" s="148">
        <v>0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</row>
    <row r="107" spans="1:59" outlineLevel="1" x14ac:dyDescent="0.2">
      <c r="A107" s="156"/>
      <c r="B107" s="157"/>
      <c r="C107" s="190" t="s">
        <v>196</v>
      </c>
      <c r="D107" s="161"/>
      <c r="E107" s="162">
        <v>3.423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 t="s">
        <v>148</v>
      </c>
      <c r="AG107" s="148">
        <v>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</row>
    <row r="108" spans="1:59" ht="22.5" outlineLevel="1" x14ac:dyDescent="0.2">
      <c r="A108" s="170">
        <v>26</v>
      </c>
      <c r="B108" s="171" t="s">
        <v>264</v>
      </c>
      <c r="C108" s="187" t="s">
        <v>265</v>
      </c>
      <c r="D108" s="172" t="s">
        <v>174</v>
      </c>
      <c r="E108" s="173">
        <v>32.168100000000003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3.6700000000000001E-3</v>
      </c>
      <c r="O108" s="175">
        <f>ROUND(E108*N108,2)</f>
        <v>0.12</v>
      </c>
      <c r="P108" s="175">
        <v>0</v>
      </c>
      <c r="Q108" s="175">
        <f>ROUND(E108*P108,2)</f>
        <v>0</v>
      </c>
      <c r="R108" s="175"/>
      <c r="S108" s="176" t="s">
        <v>145</v>
      </c>
      <c r="T108" s="158">
        <v>0.36200000000000004</v>
      </c>
      <c r="U108" s="158">
        <f>ROUND(E108*T108,2)</f>
        <v>11.64</v>
      </c>
      <c r="V108" s="15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 t="s">
        <v>146</v>
      </c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</row>
    <row r="109" spans="1:59" outlineLevel="1" x14ac:dyDescent="0.2">
      <c r="A109" s="156"/>
      <c r="B109" s="157"/>
      <c r="C109" s="188" t="s">
        <v>266</v>
      </c>
      <c r="D109" s="159"/>
      <c r="E109" s="160">
        <v>0.72000000000000008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 t="s">
        <v>148</v>
      </c>
      <c r="AG109" s="148">
        <v>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</row>
    <row r="110" spans="1:59" outlineLevel="1" x14ac:dyDescent="0.2">
      <c r="A110" s="156"/>
      <c r="B110" s="157"/>
      <c r="C110" s="190" t="s">
        <v>196</v>
      </c>
      <c r="D110" s="161"/>
      <c r="E110" s="162">
        <v>0.72000000000000008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 t="s">
        <v>148</v>
      </c>
      <c r="AG110" s="148">
        <v>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</row>
    <row r="111" spans="1:59" outlineLevel="1" x14ac:dyDescent="0.2">
      <c r="A111" s="156"/>
      <c r="B111" s="157"/>
      <c r="C111" s="188" t="s">
        <v>195</v>
      </c>
      <c r="D111" s="159"/>
      <c r="E111" s="160">
        <v>2.673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 t="s">
        <v>148</v>
      </c>
      <c r="AG111" s="148">
        <v>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</row>
    <row r="112" spans="1:59" outlineLevel="1" x14ac:dyDescent="0.2">
      <c r="A112" s="156"/>
      <c r="B112" s="157"/>
      <c r="C112" s="188" t="s">
        <v>263</v>
      </c>
      <c r="D112" s="159"/>
      <c r="E112" s="160">
        <v>2.5500000000000003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 t="s">
        <v>148</v>
      </c>
      <c r="AG112" s="148">
        <v>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</row>
    <row r="113" spans="1:59" outlineLevel="1" x14ac:dyDescent="0.2">
      <c r="A113" s="156"/>
      <c r="B113" s="157"/>
      <c r="C113" s="190" t="s">
        <v>196</v>
      </c>
      <c r="D113" s="161"/>
      <c r="E113" s="162">
        <v>5.2230000000000008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 t="s">
        <v>148</v>
      </c>
      <c r="AG113" s="148">
        <v>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</row>
    <row r="114" spans="1:59" outlineLevel="1" x14ac:dyDescent="0.2">
      <c r="A114" s="156"/>
      <c r="B114" s="157"/>
      <c r="C114" s="188" t="s">
        <v>197</v>
      </c>
      <c r="D114" s="159"/>
      <c r="E114" s="160">
        <v>13.068000000000001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 t="s">
        <v>148</v>
      </c>
      <c r="AG114" s="148">
        <v>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</row>
    <row r="115" spans="1:59" outlineLevel="1" x14ac:dyDescent="0.2">
      <c r="A115" s="156"/>
      <c r="B115" s="157"/>
      <c r="C115" s="188" t="s">
        <v>198</v>
      </c>
      <c r="D115" s="159"/>
      <c r="E115" s="160">
        <v>1.6335000000000002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 t="s">
        <v>148</v>
      </c>
      <c r="AG115" s="148">
        <v>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</row>
    <row r="116" spans="1:59" outlineLevel="1" x14ac:dyDescent="0.2">
      <c r="A116" s="156"/>
      <c r="B116" s="157"/>
      <c r="C116" s="188" t="s">
        <v>199</v>
      </c>
      <c r="D116" s="159"/>
      <c r="E116" s="160">
        <v>1.782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 t="s">
        <v>148</v>
      </c>
      <c r="AG116" s="148">
        <v>0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</row>
    <row r="117" spans="1:59" outlineLevel="1" x14ac:dyDescent="0.2">
      <c r="A117" s="156"/>
      <c r="B117" s="157"/>
      <c r="C117" s="188" t="s">
        <v>202</v>
      </c>
      <c r="D117" s="159"/>
      <c r="E117" s="160">
        <v>9.7416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 t="s">
        <v>148</v>
      </c>
      <c r="AG117" s="148">
        <v>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</row>
    <row r="118" spans="1:59" outlineLevel="1" x14ac:dyDescent="0.2">
      <c r="A118" s="156"/>
      <c r="B118" s="157"/>
      <c r="C118" s="190" t="s">
        <v>196</v>
      </c>
      <c r="D118" s="161"/>
      <c r="E118" s="162">
        <v>26.225100000000001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 t="s">
        <v>148</v>
      </c>
      <c r="AG118" s="148">
        <v>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</row>
    <row r="119" spans="1:59" x14ac:dyDescent="0.2">
      <c r="A119" s="164" t="s">
        <v>140</v>
      </c>
      <c r="B119" s="165" t="s">
        <v>64</v>
      </c>
      <c r="C119" s="186" t="s">
        <v>65</v>
      </c>
      <c r="D119" s="166"/>
      <c r="E119" s="167"/>
      <c r="F119" s="168"/>
      <c r="G119" s="168">
        <f>SUMIF(AF120:AF120,"&lt;&gt;NOR",G120:G120)</f>
        <v>0</v>
      </c>
      <c r="H119" s="168"/>
      <c r="I119" s="168">
        <f>SUM(I120:I120)</f>
        <v>0</v>
      </c>
      <c r="J119" s="168"/>
      <c r="K119" s="168">
        <f>SUM(K120:K120)</f>
        <v>0</v>
      </c>
      <c r="L119" s="168"/>
      <c r="M119" s="168">
        <f>SUM(M120:M120)</f>
        <v>0</v>
      </c>
      <c r="N119" s="168"/>
      <c r="O119" s="168">
        <f>SUM(O120:O120)</f>
        <v>0</v>
      </c>
      <c r="P119" s="168"/>
      <c r="Q119" s="168">
        <f>SUM(Q120:Q120)</f>
        <v>0</v>
      </c>
      <c r="R119" s="168"/>
      <c r="S119" s="169"/>
      <c r="T119" s="163"/>
      <c r="U119" s="163">
        <f>SUM(U120:U120)</f>
        <v>0</v>
      </c>
      <c r="V119" s="163"/>
      <c r="AF119" t="s">
        <v>141</v>
      </c>
    </row>
    <row r="120" spans="1:59" ht="22.5" outlineLevel="1" x14ac:dyDescent="0.2">
      <c r="A120" s="177">
        <v>27</v>
      </c>
      <c r="B120" s="178" t="s">
        <v>267</v>
      </c>
      <c r="C120" s="189" t="s">
        <v>268</v>
      </c>
      <c r="D120" s="179" t="s">
        <v>213</v>
      </c>
      <c r="E120" s="180">
        <v>2</v>
      </c>
      <c r="F120" s="181"/>
      <c r="G120" s="182">
        <f>ROUND(E120*F120,2)</f>
        <v>0</v>
      </c>
      <c r="H120" s="181"/>
      <c r="I120" s="182">
        <f>ROUND(E120*H120,2)</f>
        <v>0</v>
      </c>
      <c r="J120" s="181"/>
      <c r="K120" s="182">
        <f>ROUND(E120*J120,2)</f>
        <v>0</v>
      </c>
      <c r="L120" s="182">
        <v>21</v>
      </c>
      <c r="M120" s="182">
        <f>G120*(1+L120/100)</f>
        <v>0</v>
      </c>
      <c r="N120" s="182">
        <v>0</v>
      </c>
      <c r="O120" s="182">
        <f>ROUND(E120*N120,2)</f>
        <v>0</v>
      </c>
      <c r="P120" s="182">
        <v>0</v>
      </c>
      <c r="Q120" s="182">
        <f>ROUND(E120*P120,2)</f>
        <v>0</v>
      </c>
      <c r="R120" s="182"/>
      <c r="S120" s="183" t="s">
        <v>214</v>
      </c>
      <c r="T120" s="158">
        <v>0</v>
      </c>
      <c r="U120" s="158">
        <f>ROUND(E120*T120,2)</f>
        <v>0</v>
      </c>
      <c r="V120" s="15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 t="s">
        <v>146</v>
      </c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</row>
    <row r="121" spans="1:59" x14ac:dyDescent="0.2">
      <c r="A121" s="164" t="s">
        <v>140</v>
      </c>
      <c r="B121" s="165" t="s">
        <v>66</v>
      </c>
      <c r="C121" s="186" t="s">
        <v>67</v>
      </c>
      <c r="D121" s="166"/>
      <c r="E121" s="167"/>
      <c r="F121" s="168"/>
      <c r="G121" s="168">
        <f>SUMIF(AF122:AF139,"&lt;&gt;NOR",G122:G139)</f>
        <v>0</v>
      </c>
      <c r="H121" s="168"/>
      <c r="I121" s="168">
        <f>SUM(I122:I139)</f>
        <v>0</v>
      </c>
      <c r="J121" s="168"/>
      <c r="K121" s="168">
        <f>SUM(K122:K139)</f>
        <v>0</v>
      </c>
      <c r="L121" s="168"/>
      <c r="M121" s="168">
        <f>SUM(M122:M139)</f>
        <v>0</v>
      </c>
      <c r="N121" s="168"/>
      <c r="O121" s="168">
        <f>SUM(O122:O139)</f>
        <v>6.4099999999999993</v>
      </c>
      <c r="P121" s="168"/>
      <c r="Q121" s="168">
        <f>SUM(Q122:Q139)</f>
        <v>0</v>
      </c>
      <c r="R121" s="168"/>
      <c r="S121" s="169"/>
      <c r="T121" s="163"/>
      <c r="U121" s="163">
        <f>SUM(U122:U139)</f>
        <v>11.11</v>
      </c>
      <c r="V121" s="163"/>
      <c r="AF121" t="s">
        <v>141</v>
      </c>
    </row>
    <row r="122" spans="1:59" outlineLevel="1" x14ac:dyDescent="0.2">
      <c r="A122" s="170">
        <v>28</v>
      </c>
      <c r="B122" s="171" t="s">
        <v>269</v>
      </c>
      <c r="C122" s="187" t="s">
        <v>270</v>
      </c>
      <c r="D122" s="172" t="s">
        <v>144</v>
      </c>
      <c r="E122" s="173">
        <v>2.1455000000000002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5">
        <v>2.5250000000000004</v>
      </c>
      <c r="O122" s="175">
        <f>ROUND(E122*N122,2)</f>
        <v>5.42</v>
      </c>
      <c r="P122" s="175">
        <v>0</v>
      </c>
      <c r="Q122" s="175">
        <f>ROUND(E122*P122,2)</f>
        <v>0</v>
      </c>
      <c r="R122" s="175"/>
      <c r="S122" s="176" t="s">
        <v>145</v>
      </c>
      <c r="T122" s="158">
        <v>3.2130000000000001</v>
      </c>
      <c r="U122" s="158">
        <f>ROUND(E122*T122,2)</f>
        <v>6.89</v>
      </c>
      <c r="V122" s="15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 t="s">
        <v>146</v>
      </c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</row>
    <row r="123" spans="1:59" outlineLevel="1" x14ac:dyDescent="0.2">
      <c r="A123" s="156"/>
      <c r="B123" s="157"/>
      <c r="C123" s="188" t="s">
        <v>271</v>
      </c>
      <c r="D123" s="159"/>
      <c r="E123" s="160">
        <v>1.806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 t="s">
        <v>148</v>
      </c>
      <c r="AG123" s="148">
        <v>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</row>
    <row r="124" spans="1:59" outlineLevel="1" x14ac:dyDescent="0.2">
      <c r="A124" s="156"/>
      <c r="B124" s="157"/>
      <c r="C124" s="188" t="s">
        <v>272</v>
      </c>
      <c r="D124" s="159"/>
      <c r="E124" s="160">
        <v>0.33950000000000002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 t="s">
        <v>148</v>
      </c>
      <c r="AG124" s="148">
        <v>0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</row>
    <row r="125" spans="1:59" outlineLevel="1" x14ac:dyDescent="0.2">
      <c r="A125" s="170">
        <v>29</v>
      </c>
      <c r="B125" s="171" t="s">
        <v>273</v>
      </c>
      <c r="C125" s="187" t="s">
        <v>274</v>
      </c>
      <c r="D125" s="172" t="s">
        <v>144</v>
      </c>
      <c r="E125" s="173">
        <v>0.20600000000000002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2.5250000000000004</v>
      </c>
      <c r="O125" s="175">
        <f>ROUND(E125*N125,2)</f>
        <v>0.52</v>
      </c>
      <c r="P125" s="175">
        <v>0</v>
      </c>
      <c r="Q125" s="175">
        <f>ROUND(E125*P125,2)</f>
        <v>0</v>
      </c>
      <c r="R125" s="175"/>
      <c r="S125" s="176" t="s">
        <v>145</v>
      </c>
      <c r="T125" s="158">
        <v>2.58</v>
      </c>
      <c r="U125" s="158">
        <f>ROUND(E125*T125,2)</f>
        <v>0.53</v>
      </c>
      <c r="V125" s="15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 t="s">
        <v>146</v>
      </c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</row>
    <row r="126" spans="1:59" outlineLevel="1" x14ac:dyDescent="0.2">
      <c r="A126" s="156"/>
      <c r="B126" s="157"/>
      <c r="C126" s="188" t="s">
        <v>275</v>
      </c>
      <c r="D126" s="159"/>
      <c r="E126" s="160">
        <v>6.0000000000000001E-3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 t="s">
        <v>148</v>
      </c>
      <c r="AG126" s="148">
        <v>0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</row>
    <row r="127" spans="1:59" outlineLevel="1" x14ac:dyDescent="0.2">
      <c r="A127" s="156"/>
      <c r="B127" s="157"/>
      <c r="C127" s="190" t="s">
        <v>196</v>
      </c>
      <c r="D127" s="161"/>
      <c r="E127" s="162">
        <v>6.0000000000000001E-3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 t="s">
        <v>148</v>
      </c>
      <c r="AG127" s="148">
        <v>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</row>
    <row r="128" spans="1:59" outlineLevel="1" x14ac:dyDescent="0.2">
      <c r="A128" s="156"/>
      <c r="B128" s="157"/>
      <c r="C128" s="188" t="s">
        <v>276</v>
      </c>
      <c r="D128" s="159"/>
      <c r="E128" s="160">
        <v>0.2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 t="s">
        <v>148</v>
      </c>
      <c r="AG128" s="148">
        <v>0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</row>
    <row r="129" spans="1:59" outlineLevel="1" x14ac:dyDescent="0.2">
      <c r="A129" s="170">
        <v>30</v>
      </c>
      <c r="B129" s="171" t="s">
        <v>277</v>
      </c>
      <c r="C129" s="187" t="s">
        <v>278</v>
      </c>
      <c r="D129" s="172" t="s">
        <v>144</v>
      </c>
      <c r="E129" s="173">
        <v>9.6000000000000002E-2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2.5250000000000004</v>
      </c>
      <c r="O129" s="175">
        <f>ROUND(E129*N129,2)</f>
        <v>0.24</v>
      </c>
      <c r="P129" s="175">
        <v>0</v>
      </c>
      <c r="Q129" s="175">
        <f>ROUND(E129*P129,2)</f>
        <v>0</v>
      </c>
      <c r="R129" s="175"/>
      <c r="S129" s="176" t="s">
        <v>145</v>
      </c>
      <c r="T129" s="158">
        <v>2.3170000000000002</v>
      </c>
      <c r="U129" s="158">
        <f>ROUND(E129*T129,2)</f>
        <v>0.22</v>
      </c>
      <c r="V129" s="15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 t="s">
        <v>146</v>
      </c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</row>
    <row r="130" spans="1:59" outlineLevel="1" x14ac:dyDescent="0.2">
      <c r="A130" s="156"/>
      <c r="B130" s="157"/>
      <c r="C130" s="188" t="s">
        <v>279</v>
      </c>
      <c r="D130" s="159"/>
      <c r="E130" s="160">
        <v>9.6000000000000002E-2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 t="s">
        <v>148</v>
      </c>
      <c r="AG130" s="148">
        <v>0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</row>
    <row r="131" spans="1:59" outlineLevel="1" x14ac:dyDescent="0.2">
      <c r="A131" s="170">
        <v>31</v>
      </c>
      <c r="B131" s="171" t="s">
        <v>280</v>
      </c>
      <c r="C131" s="187" t="s">
        <v>281</v>
      </c>
      <c r="D131" s="172" t="s">
        <v>174</v>
      </c>
      <c r="E131" s="173">
        <v>0.48000000000000004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5">
        <v>1.4100000000000001E-2</v>
      </c>
      <c r="O131" s="175">
        <f>ROUND(E131*N131,2)</f>
        <v>0.01</v>
      </c>
      <c r="P131" s="175">
        <v>0</v>
      </c>
      <c r="Q131" s="175">
        <f>ROUND(E131*P131,2)</f>
        <v>0</v>
      </c>
      <c r="R131" s="175"/>
      <c r="S131" s="176" t="s">
        <v>145</v>
      </c>
      <c r="T131" s="158">
        <v>0.39600000000000002</v>
      </c>
      <c r="U131" s="158">
        <f>ROUND(E131*T131,2)</f>
        <v>0.19</v>
      </c>
      <c r="V131" s="15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 t="s">
        <v>146</v>
      </c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</row>
    <row r="132" spans="1:59" outlineLevel="1" x14ac:dyDescent="0.2">
      <c r="A132" s="156"/>
      <c r="B132" s="157"/>
      <c r="C132" s="188" t="s">
        <v>282</v>
      </c>
      <c r="D132" s="159"/>
      <c r="E132" s="160">
        <v>0.12000000000000001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 t="s">
        <v>148</v>
      </c>
      <c r="AG132" s="148">
        <v>0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</row>
    <row r="133" spans="1:59" outlineLevel="1" x14ac:dyDescent="0.2">
      <c r="A133" s="156"/>
      <c r="B133" s="157"/>
      <c r="C133" s="188" t="s">
        <v>283</v>
      </c>
      <c r="D133" s="159"/>
      <c r="E133" s="160">
        <v>0.36000000000000004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 t="s">
        <v>148</v>
      </c>
      <c r="AG133" s="148">
        <v>0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</row>
    <row r="134" spans="1:59" outlineLevel="1" x14ac:dyDescent="0.2">
      <c r="A134" s="170">
        <v>32</v>
      </c>
      <c r="B134" s="171" t="s">
        <v>284</v>
      </c>
      <c r="C134" s="187" t="s">
        <v>285</v>
      </c>
      <c r="D134" s="172" t="s">
        <v>174</v>
      </c>
      <c r="E134" s="173">
        <v>0.48000000000000004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5">
        <v>0</v>
      </c>
      <c r="O134" s="175">
        <f>ROUND(E134*N134,2)</f>
        <v>0</v>
      </c>
      <c r="P134" s="175">
        <v>0</v>
      </c>
      <c r="Q134" s="175">
        <f>ROUND(E134*P134,2)</f>
        <v>0</v>
      </c>
      <c r="R134" s="175"/>
      <c r="S134" s="176" t="s">
        <v>145</v>
      </c>
      <c r="T134" s="158">
        <v>0.24000000000000002</v>
      </c>
      <c r="U134" s="158">
        <f>ROUND(E134*T134,2)</f>
        <v>0.12</v>
      </c>
      <c r="V134" s="15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 t="s">
        <v>146</v>
      </c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</row>
    <row r="135" spans="1:59" outlineLevel="1" x14ac:dyDescent="0.2">
      <c r="A135" s="156"/>
      <c r="B135" s="157"/>
      <c r="C135" s="188" t="s">
        <v>282</v>
      </c>
      <c r="D135" s="159"/>
      <c r="E135" s="160">
        <v>0.12000000000000001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 t="s">
        <v>148</v>
      </c>
      <c r="AG135" s="148">
        <v>0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</row>
    <row r="136" spans="1:59" outlineLevel="1" x14ac:dyDescent="0.2">
      <c r="A136" s="156"/>
      <c r="B136" s="157"/>
      <c r="C136" s="188" t="s">
        <v>283</v>
      </c>
      <c r="D136" s="159"/>
      <c r="E136" s="160">
        <v>0.36000000000000004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 t="s">
        <v>148</v>
      </c>
      <c r="AG136" s="148">
        <v>0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</row>
    <row r="137" spans="1:59" ht="22.5" outlineLevel="1" x14ac:dyDescent="0.2">
      <c r="A137" s="170">
        <v>33</v>
      </c>
      <c r="B137" s="171" t="s">
        <v>286</v>
      </c>
      <c r="C137" s="187" t="s">
        <v>287</v>
      </c>
      <c r="D137" s="172" t="s">
        <v>180</v>
      </c>
      <c r="E137" s="173">
        <v>0.20768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1.0662500000000001</v>
      </c>
      <c r="O137" s="175">
        <f>ROUND(E137*N137,2)</f>
        <v>0.22</v>
      </c>
      <c r="P137" s="175">
        <v>0</v>
      </c>
      <c r="Q137" s="175">
        <f>ROUND(E137*P137,2)</f>
        <v>0</v>
      </c>
      <c r="R137" s="175"/>
      <c r="S137" s="176" t="s">
        <v>145</v>
      </c>
      <c r="T137" s="158">
        <v>15.231000000000002</v>
      </c>
      <c r="U137" s="158">
        <f>ROUND(E137*T137,2)</f>
        <v>3.16</v>
      </c>
      <c r="V137" s="15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 t="s">
        <v>146</v>
      </c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</row>
    <row r="138" spans="1:59" outlineLevel="1" x14ac:dyDescent="0.2">
      <c r="A138" s="156"/>
      <c r="B138" s="157"/>
      <c r="C138" s="188" t="s">
        <v>288</v>
      </c>
      <c r="D138" s="159"/>
      <c r="E138" s="160">
        <v>0.17482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 t="s">
        <v>148</v>
      </c>
      <c r="AG138" s="148">
        <v>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</row>
    <row r="139" spans="1:59" outlineLevel="1" x14ac:dyDescent="0.2">
      <c r="A139" s="156"/>
      <c r="B139" s="157"/>
      <c r="C139" s="188" t="s">
        <v>289</v>
      </c>
      <c r="D139" s="159"/>
      <c r="E139" s="160">
        <v>3.286E-2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 t="s">
        <v>148</v>
      </c>
      <c r="AG139" s="148">
        <v>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</row>
    <row r="140" spans="1:59" x14ac:dyDescent="0.2">
      <c r="A140" s="164" t="s">
        <v>140</v>
      </c>
      <c r="B140" s="165" t="s">
        <v>68</v>
      </c>
      <c r="C140" s="186" t="s">
        <v>69</v>
      </c>
      <c r="D140" s="166"/>
      <c r="E140" s="167"/>
      <c r="F140" s="168"/>
      <c r="G140" s="168">
        <f>SUMIF(AF141:AF143,"&lt;&gt;NOR",G141:G143)</f>
        <v>0</v>
      </c>
      <c r="H140" s="168"/>
      <c r="I140" s="168">
        <f>SUM(I141:I143)</f>
        <v>0</v>
      </c>
      <c r="J140" s="168"/>
      <c r="K140" s="168">
        <f>SUM(K141:K143)</f>
        <v>0</v>
      </c>
      <c r="L140" s="168"/>
      <c r="M140" s="168">
        <f>SUM(M141:M143)</f>
        <v>0</v>
      </c>
      <c r="N140" s="168"/>
      <c r="O140" s="168">
        <f>SUM(O141:O143)</f>
        <v>6.0000000000000005E-2</v>
      </c>
      <c r="P140" s="168"/>
      <c r="Q140" s="168">
        <f>SUM(Q141:Q143)</f>
        <v>0</v>
      </c>
      <c r="R140" s="168"/>
      <c r="S140" s="169"/>
      <c r="T140" s="163"/>
      <c r="U140" s="163">
        <f>SUM(U141:U143)</f>
        <v>3.72</v>
      </c>
      <c r="V140" s="163"/>
      <c r="AF140" t="s">
        <v>141</v>
      </c>
    </row>
    <row r="141" spans="1:59" outlineLevel="1" x14ac:dyDescent="0.2">
      <c r="A141" s="177">
        <v>34</v>
      </c>
      <c r="B141" s="178" t="s">
        <v>290</v>
      </c>
      <c r="C141" s="189" t="s">
        <v>291</v>
      </c>
      <c r="D141" s="179" t="s">
        <v>237</v>
      </c>
      <c r="E141" s="180">
        <v>2</v>
      </c>
      <c r="F141" s="181"/>
      <c r="G141" s="182">
        <f>ROUND(E141*F141,2)</f>
        <v>0</v>
      </c>
      <c r="H141" s="181"/>
      <c r="I141" s="182">
        <f>ROUND(E141*H141,2)</f>
        <v>0</v>
      </c>
      <c r="J141" s="181"/>
      <c r="K141" s="182">
        <f>ROUND(E141*J141,2)</f>
        <v>0</v>
      </c>
      <c r="L141" s="182">
        <v>21</v>
      </c>
      <c r="M141" s="182">
        <f>G141*(1+L141/100)</f>
        <v>0</v>
      </c>
      <c r="N141" s="182">
        <v>1.8970000000000001E-2</v>
      </c>
      <c r="O141" s="182">
        <f>ROUND(E141*N141,2)</f>
        <v>0.04</v>
      </c>
      <c r="P141" s="182">
        <v>0</v>
      </c>
      <c r="Q141" s="182">
        <f>ROUND(E141*P141,2)</f>
        <v>0</v>
      </c>
      <c r="R141" s="182"/>
      <c r="S141" s="183" t="s">
        <v>145</v>
      </c>
      <c r="T141" s="158">
        <v>1.86</v>
      </c>
      <c r="U141" s="158">
        <f>ROUND(E141*T141,2)</f>
        <v>3.72</v>
      </c>
      <c r="V141" s="15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 t="s">
        <v>146</v>
      </c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</row>
    <row r="142" spans="1:59" ht="22.5" outlineLevel="1" x14ac:dyDescent="0.2">
      <c r="A142" s="177">
        <v>35</v>
      </c>
      <c r="B142" s="178" t="s">
        <v>292</v>
      </c>
      <c r="C142" s="189" t="s">
        <v>293</v>
      </c>
      <c r="D142" s="179" t="s">
        <v>237</v>
      </c>
      <c r="E142" s="180">
        <v>1</v>
      </c>
      <c r="F142" s="181"/>
      <c r="G142" s="182">
        <f>ROUND(E142*F142,2)</f>
        <v>0</v>
      </c>
      <c r="H142" s="181"/>
      <c r="I142" s="182">
        <f>ROUND(E142*H142,2)</f>
        <v>0</v>
      </c>
      <c r="J142" s="181"/>
      <c r="K142" s="182">
        <f>ROUND(E142*J142,2)</f>
        <v>0</v>
      </c>
      <c r="L142" s="182">
        <v>21</v>
      </c>
      <c r="M142" s="182">
        <f>G142*(1+L142/100)</f>
        <v>0</v>
      </c>
      <c r="N142" s="182">
        <v>1.1000000000000001E-2</v>
      </c>
      <c r="O142" s="182">
        <f>ROUND(E142*N142,2)</f>
        <v>0.01</v>
      </c>
      <c r="P142" s="182">
        <v>0</v>
      </c>
      <c r="Q142" s="182">
        <f>ROUND(E142*P142,2)</f>
        <v>0</v>
      </c>
      <c r="R142" s="182" t="s">
        <v>294</v>
      </c>
      <c r="S142" s="183" t="s">
        <v>145</v>
      </c>
      <c r="T142" s="158">
        <v>0</v>
      </c>
      <c r="U142" s="158">
        <f>ROUND(E142*T142,2)</f>
        <v>0</v>
      </c>
      <c r="V142" s="15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 t="s">
        <v>295</v>
      </c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</row>
    <row r="143" spans="1:59" ht="22.5" outlineLevel="1" x14ac:dyDescent="0.2">
      <c r="A143" s="177">
        <v>36</v>
      </c>
      <c r="B143" s="178" t="s">
        <v>296</v>
      </c>
      <c r="C143" s="189" t="s">
        <v>297</v>
      </c>
      <c r="D143" s="179" t="s">
        <v>237</v>
      </c>
      <c r="E143" s="180">
        <v>1</v>
      </c>
      <c r="F143" s="181"/>
      <c r="G143" s="182">
        <f>ROUND(E143*F143,2)</f>
        <v>0</v>
      </c>
      <c r="H143" s="181"/>
      <c r="I143" s="182">
        <f>ROUND(E143*H143,2)</f>
        <v>0</v>
      </c>
      <c r="J143" s="181"/>
      <c r="K143" s="182">
        <f>ROUND(E143*J143,2)</f>
        <v>0</v>
      </c>
      <c r="L143" s="182">
        <v>21</v>
      </c>
      <c r="M143" s="182">
        <f>G143*(1+L143/100)</f>
        <v>0</v>
      </c>
      <c r="N143" s="182">
        <v>1.1300000000000001E-2</v>
      </c>
      <c r="O143" s="182">
        <f>ROUND(E143*N143,2)</f>
        <v>0.01</v>
      </c>
      <c r="P143" s="182">
        <v>0</v>
      </c>
      <c r="Q143" s="182">
        <f>ROUND(E143*P143,2)</f>
        <v>0</v>
      </c>
      <c r="R143" s="182" t="s">
        <v>294</v>
      </c>
      <c r="S143" s="183" t="s">
        <v>145</v>
      </c>
      <c r="T143" s="158">
        <v>0</v>
      </c>
      <c r="U143" s="158">
        <f>ROUND(E143*T143,2)</f>
        <v>0</v>
      </c>
      <c r="V143" s="15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 t="s">
        <v>295</v>
      </c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</row>
    <row r="144" spans="1:59" x14ac:dyDescent="0.2">
      <c r="A144" s="164" t="s">
        <v>140</v>
      </c>
      <c r="B144" s="165" t="s">
        <v>70</v>
      </c>
      <c r="C144" s="186" t="s">
        <v>71</v>
      </c>
      <c r="D144" s="166"/>
      <c r="E144" s="167"/>
      <c r="F144" s="168"/>
      <c r="G144" s="168">
        <f>SUMIF(AF145:AF148,"&lt;&gt;NOR",G145:G148)</f>
        <v>0</v>
      </c>
      <c r="H144" s="168"/>
      <c r="I144" s="168">
        <f>SUM(I145:I148)</f>
        <v>0</v>
      </c>
      <c r="J144" s="168"/>
      <c r="K144" s="168">
        <f>SUM(K145:K148)</f>
        <v>0</v>
      </c>
      <c r="L144" s="168"/>
      <c r="M144" s="168">
        <f>SUM(M145:M148)</f>
        <v>0</v>
      </c>
      <c r="N144" s="168"/>
      <c r="O144" s="168">
        <f>SUM(O145:O148)</f>
        <v>0.1</v>
      </c>
      <c r="P144" s="168"/>
      <c r="Q144" s="168">
        <f>SUM(Q145:Q148)</f>
        <v>0</v>
      </c>
      <c r="R144" s="168"/>
      <c r="S144" s="169"/>
      <c r="T144" s="163"/>
      <c r="U144" s="163">
        <f>SUM(U145:U148)</f>
        <v>10.59</v>
      </c>
      <c r="V144" s="163"/>
      <c r="AF144" t="s">
        <v>141</v>
      </c>
    </row>
    <row r="145" spans="1:59" outlineLevel="1" x14ac:dyDescent="0.2">
      <c r="A145" s="170">
        <v>37</v>
      </c>
      <c r="B145" s="171" t="s">
        <v>298</v>
      </c>
      <c r="C145" s="187" t="s">
        <v>299</v>
      </c>
      <c r="D145" s="172" t="s">
        <v>174</v>
      </c>
      <c r="E145" s="173">
        <v>51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5">
        <v>1.2100000000000001E-3</v>
      </c>
      <c r="O145" s="175">
        <f>ROUND(E145*N145,2)</f>
        <v>0.06</v>
      </c>
      <c r="P145" s="175">
        <v>0</v>
      </c>
      <c r="Q145" s="175">
        <f>ROUND(E145*P145,2)</f>
        <v>0</v>
      </c>
      <c r="R145" s="175"/>
      <c r="S145" s="176" t="s">
        <v>145</v>
      </c>
      <c r="T145" s="158">
        <v>0.17700000000000002</v>
      </c>
      <c r="U145" s="158">
        <f>ROUND(E145*T145,2)</f>
        <v>9.0299999999999994</v>
      </c>
      <c r="V145" s="15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 t="s">
        <v>146</v>
      </c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</row>
    <row r="146" spans="1:59" outlineLevel="1" x14ac:dyDescent="0.2">
      <c r="A146" s="156"/>
      <c r="B146" s="157"/>
      <c r="C146" s="188" t="s">
        <v>300</v>
      </c>
      <c r="D146" s="159"/>
      <c r="E146" s="160">
        <v>51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 t="s">
        <v>148</v>
      </c>
      <c r="AG146" s="148">
        <v>0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</row>
    <row r="147" spans="1:59" outlineLevel="1" x14ac:dyDescent="0.2">
      <c r="A147" s="170">
        <v>38</v>
      </c>
      <c r="B147" s="171" t="s">
        <v>301</v>
      </c>
      <c r="C147" s="187" t="s">
        <v>302</v>
      </c>
      <c r="D147" s="172" t="s">
        <v>174</v>
      </c>
      <c r="E147" s="173">
        <v>6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5">
        <v>5.9200000000000008E-3</v>
      </c>
      <c r="O147" s="175">
        <f>ROUND(E147*N147,2)</f>
        <v>0.04</v>
      </c>
      <c r="P147" s="175">
        <v>0</v>
      </c>
      <c r="Q147" s="175">
        <f>ROUND(E147*P147,2)</f>
        <v>0</v>
      </c>
      <c r="R147" s="175"/>
      <c r="S147" s="176" t="s">
        <v>145</v>
      </c>
      <c r="T147" s="158">
        <v>0.26</v>
      </c>
      <c r="U147" s="158">
        <f>ROUND(E147*T147,2)</f>
        <v>1.56</v>
      </c>
      <c r="V147" s="15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 t="s">
        <v>146</v>
      </c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</row>
    <row r="148" spans="1:59" outlineLevel="1" x14ac:dyDescent="0.2">
      <c r="A148" s="156"/>
      <c r="B148" s="157"/>
      <c r="C148" s="188" t="s">
        <v>303</v>
      </c>
      <c r="D148" s="159"/>
      <c r="E148" s="160">
        <v>6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 t="s">
        <v>148</v>
      </c>
      <c r="AG148" s="148">
        <v>0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</row>
    <row r="149" spans="1:59" ht="25.5" x14ac:dyDescent="0.2">
      <c r="A149" s="164" t="s">
        <v>140</v>
      </c>
      <c r="B149" s="165" t="s">
        <v>72</v>
      </c>
      <c r="C149" s="186" t="s">
        <v>73</v>
      </c>
      <c r="D149" s="166"/>
      <c r="E149" s="167"/>
      <c r="F149" s="168"/>
      <c r="G149" s="168">
        <f>SUMIF(AF150:AF163,"&lt;&gt;NOR",G150:G163)</f>
        <v>0</v>
      </c>
      <c r="H149" s="168"/>
      <c r="I149" s="168">
        <f>SUM(I150:I163)</f>
        <v>0</v>
      </c>
      <c r="J149" s="168"/>
      <c r="K149" s="168">
        <f>SUM(K150:K163)</f>
        <v>0</v>
      </c>
      <c r="L149" s="168"/>
      <c r="M149" s="168">
        <f>SUM(M150:M163)</f>
        <v>0</v>
      </c>
      <c r="N149" s="168"/>
      <c r="O149" s="168">
        <f>SUM(O150:O163)</f>
        <v>0.06</v>
      </c>
      <c r="P149" s="168"/>
      <c r="Q149" s="168">
        <f>SUM(Q150:Q163)</f>
        <v>0</v>
      </c>
      <c r="R149" s="168"/>
      <c r="S149" s="169"/>
      <c r="T149" s="163"/>
      <c r="U149" s="163">
        <f>SUM(U150:U163)</f>
        <v>38.989999999999995</v>
      </c>
      <c r="V149" s="163"/>
      <c r="AF149" t="s">
        <v>141</v>
      </c>
    </row>
    <row r="150" spans="1:59" outlineLevel="1" x14ac:dyDescent="0.2">
      <c r="A150" s="177">
        <v>39</v>
      </c>
      <c r="B150" s="178" t="s">
        <v>304</v>
      </c>
      <c r="C150" s="189" t="s">
        <v>305</v>
      </c>
      <c r="D150" s="179" t="s">
        <v>174</v>
      </c>
      <c r="E150" s="180">
        <v>124</v>
      </c>
      <c r="F150" s="181"/>
      <c r="G150" s="182">
        <f>ROUND(E150*F150,2)</f>
        <v>0</v>
      </c>
      <c r="H150" s="181"/>
      <c r="I150" s="182">
        <f>ROUND(E150*H150,2)</f>
        <v>0</v>
      </c>
      <c r="J150" s="181"/>
      <c r="K150" s="182">
        <f>ROUND(E150*J150,2)</f>
        <v>0</v>
      </c>
      <c r="L150" s="182">
        <v>21</v>
      </c>
      <c r="M150" s="182">
        <f>G150*(1+L150/100)</f>
        <v>0</v>
      </c>
      <c r="N150" s="182">
        <v>4.0000000000000003E-5</v>
      </c>
      <c r="O150" s="182">
        <f>ROUND(E150*N150,2)</f>
        <v>0</v>
      </c>
      <c r="P150" s="182">
        <v>0</v>
      </c>
      <c r="Q150" s="182">
        <f>ROUND(E150*P150,2)</f>
        <v>0</v>
      </c>
      <c r="R150" s="182"/>
      <c r="S150" s="183" t="s">
        <v>145</v>
      </c>
      <c r="T150" s="158">
        <v>0.30800000000000005</v>
      </c>
      <c r="U150" s="158">
        <f>ROUND(E150*T150,2)</f>
        <v>38.19</v>
      </c>
      <c r="V150" s="15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 t="s">
        <v>146</v>
      </c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</row>
    <row r="151" spans="1:59" outlineLevel="1" x14ac:dyDescent="0.2">
      <c r="A151" s="170">
        <v>40</v>
      </c>
      <c r="B151" s="171" t="s">
        <v>306</v>
      </c>
      <c r="C151" s="187" t="s">
        <v>307</v>
      </c>
      <c r="D151" s="172" t="s">
        <v>237</v>
      </c>
      <c r="E151" s="173">
        <v>2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1.6380000000000002E-2</v>
      </c>
      <c r="O151" s="175">
        <f>ROUND(E151*N151,2)</f>
        <v>0.03</v>
      </c>
      <c r="P151" s="175">
        <v>0</v>
      </c>
      <c r="Q151" s="175">
        <f>ROUND(E151*P151,2)</f>
        <v>0</v>
      </c>
      <c r="R151" s="175"/>
      <c r="S151" s="176" t="s">
        <v>145</v>
      </c>
      <c r="T151" s="158">
        <v>0.4</v>
      </c>
      <c r="U151" s="158">
        <f>ROUND(E151*T151,2)</f>
        <v>0.8</v>
      </c>
      <c r="V151" s="15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 t="s">
        <v>146</v>
      </c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</row>
    <row r="152" spans="1:59" outlineLevel="1" x14ac:dyDescent="0.2">
      <c r="A152" s="156"/>
      <c r="B152" s="157"/>
      <c r="C152" s="188" t="s">
        <v>308</v>
      </c>
      <c r="D152" s="159"/>
      <c r="E152" s="160">
        <v>2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 t="s">
        <v>148</v>
      </c>
      <c r="AG152" s="148">
        <v>0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</row>
    <row r="153" spans="1:59" outlineLevel="1" x14ac:dyDescent="0.2">
      <c r="A153" s="170">
        <v>41</v>
      </c>
      <c r="B153" s="171" t="s">
        <v>309</v>
      </c>
      <c r="C153" s="187" t="s">
        <v>310</v>
      </c>
      <c r="D153" s="172" t="s">
        <v>311</v>
      </c>
      <c r="E153" s="173">
        <v>25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5">
        <v>0</v>
      </c>
      <c r="O153" s="175">
        <f>ROUND(E153*N153,2)</f>
        <v>0</v>
      </c>
      <c r="P153" s="175">
        <v>0</v>
      </c>
      <c r="Q153" s="175">
        <f>ROUND(E153*P153,2)</f>
        <v>0</v>
      </c>
      <c r="R153" s="175"/>
      <c r="S153" s="176" t="s">
        <v>214</v>
      </c>
      <c r="T153" s="158">
        <v>0</v>
      </c>
      <c r="U153" s="158">
        <f>ROUND(E153*T153,2)</f>
        <v>0</v>
      </c>
      <c r="V153" s="15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 t="s">
        <v>146</v>
      </c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</row>
    <row r="154" spans="1:59" outlineLevel="1" x14ac:dyDescent="0.2">
      <c r="A154" s="156"/>
      <c r="B154" s="157"/>
      <c r="C154" s="362" t="s">
        <v>312</v>
      </c>
      <c r="D154" s="363"/>
      <c r="E154" s="363"/>
      <c r="F154" s="363"/>
      <c r="G154" s="363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 t="s">
        <v>216</v>
      </c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</row>
    <row r="155" spans="1:59" outlineLevel="1" x14ac:dyDescent="0.2">
      <c r="A155" s="156"/>
      <c r="B155" s="157"/>
      <c r="C155" s="364" t="s">
        <v>313</v>
      </c>
      <c r="D155" s="365"/>
      <c r="E155" s="365"/>
      <c r="F155" s="365"/>
      <c r="G155" s="365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 t="s">
        <v>216</v>
      </c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</row>
    <row r="156" spans="1:59" outlineLevel="1" x14ac:dyDescent="0.2">
      <c r="A156" s="156"/>
      <c r="B156" s="157"/>
      <c r="C156" s="364" t="s">
        <v>314</v>
      </c>
      <c r="D156" s="365"/>
      <c r="E156" s="365"/>
      <c r="F156" s="365"/>
      <c r="G156" s="365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 t="s">
        <v>216</v>
      </c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</row>
    <row r="157" spans="1:59" ht="22.5" outlineLevel="1" x14ac:dyDescent="0.2">
      <c r="A157" s="170">
        <v>42</v>
      </c>
      <c r="B157" s="171" t="s">
        <v>315</v>
      </c>
      <c r="C157" s="187" t="s">
        <v>316</v>
      </c>
      <c r="D157" s="172" t="s">
        <v>213</v>
      </c>
      <c r="E157" s="173">
        <v>15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5">
        <v>0</v>
      </c>
      <c r="O157" s="175">
        <f>ROUND(E157*N157,2)</f>
        <v>0</v>
      </c>
      <c r="P157" s="175">
        <v>0</v>
      </c>
      <c r="Q157" s="175">
        <f>ROUND(E157*P157,2)</f>
        <v>0</v>
      </c>
      <c r="R157" s="175"/>
      <c r="S157" s="176" t="s">
        <v>214</v>
      </c>
      <c r="T157" s="158">
        <v>0</v>
      </c>
      <c r="U157" s="158">
        <f>ROUND(E157*T157,2)</f>
        <v>0</v>
      </c>
      <c r="V157" s="15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 t="s">
        <v>146</v>
      </c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</row>
    <row r="158" spans="1:59" outlineLevel="1" x14ac:dyDescent="0.2">
      <c r="A158" s="156"/>
      <c r="B158" s="157"/>
      <c r="C158" s="362" t="s">
        <v>317</v>
      </c>
      <c r="D158" s="363"/>
      <c r="E158" s="363"/>
      <c r="F158" s="363"/>
      <c r="G158" s="363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 t="s">
        <v>216</v>
      </c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</row>
    <row r="159" spans="1:59" ht="22.5" outlineLevel="1" x14ac:dyDescent="0.2">
      <c r="A159" s="170">
        <v>43</v>
      </c>
      <c r="B159" s="171" t="s">
        <v>318</v>
      </c>
      <c r="C159" s="187" t="s">
        <v>319</v>
      </c>
      <c r="D159" s="172" t="s">
        <v>311</v>
      </c>
      <c r="E159" s="173">
        <v>150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5">
        <v>0</v>
      </c>
      <c r="O159" s="175">
        <f>ROUND(E159*N159,2)</f>
        <v>0</v>
      </c>
      <c r="P159" s="175">
        <v>0</v>
      </c>
      <c r="Q159" s="175">
        <f>ROUND(E159*P159,2)</f>
        <v>0</v>
      </c>
      <c r="R159" s="175"/>
      <c r="S159" s="176" t="s">
        <v>214</v>
      </c>
      <c r="T159" s="158">
        <v>0</v>
      </c>
      <c r="U159" s="158">
        <f>ROUND(E159*T159,2)</f>
        <v>0</v>
      </c>
      <c r="V159" s="15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 t="s">
        <v>146</v>
      </c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</row>
    <row r="160" spans="1:59" outlineLevel="1" x14ac:dyDescent="0.2">
      <c r="A160" s="156"/>
      <c r="B160" s="157"/>
      <c r="C160" s="362" t="s">
        <v>320</v>
      </c>
      <c r="D160" s="363"/>
      <c r="E160" s="363"/>
      <c r="F160" s="363"/>
      <c r="G160" s="363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 t="s">
        <v>216</v>
      </c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</row>
    <row r="161" spans="1:59" ht="22.5" outlineLevel="1" x14ac:dyDescent="0.2">
      <c r="A161" s="177">
        <v>44</v>
      </c>
      <c r="B161" s="178" t="s">
        <v>321</v>
      </c>
      <c r="C161" s="189" t="s">
        <v>322</v>
      </c>
      <c r="D161" s="179" t="s">
        <v>213</v>
      </c>
      <c r="E161" s="180">
        <v>1</v>
      </c>
      <c r="F161" s="181"/>
      <c r="G161" s="182">
        <f>ROUND(E161*F161,2)</f>
        <v>0</v>
      </c>
      <c r="H161" s="181"/>
      <c r="I161" s="182">
        <f>ROUND(E161*H161,2)</f>
        <v>0</v>
      </c>
      <c r="J161" s="181"/>
      <c r="K161" s="182">
        <f>ROUND(E161*J161,2)</f>
        <v>0</v>
      </c>
      <c r="L161" s="182">
        <v>21</v>
      </c>
      <c r="M161" s="182">
        <f>G161*(1+L161/100)</f>
        <v>0</v>
      </c>
      <c r="N161" s="182">
        <v>0</v>
      </c>
      <c r="O161" s="182">
        <f>ROUND(E161*N161,2)</f>
        <v>0</v>
      </c>
      <c r="P161" s="182">
        <v>0</v>
      </c>
      <c r="Q161" s="182">
        <f>ROUND(E161*P161,2)</f>
        <v>0</v>
      </c>
      <c r="R161" s="182"/>
      <c r="S161" s="183" t="s">
        <v>214</v>
      </c>
      <c r="T161" s="158">
        <v>0</v>
      </c>
      <c r="U161" s="158">
        <f>ROUND(E161*T161,2)</f>
        <v>0</v>
      </c>
      <c r="V161" s="15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 t="s">
        <v>146</v>
      </c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</row>
    <row r="162" spans="1:59" outlineLevel="1" x14ac:dyDescent="0.2">
      <c r="A162" s="177">
        <v>45</v>
      </c>
      <c r="B162" s="178" t="s">
        <v>323</v>
      </c>
      <c r="C162" s="189" t="s">
        <v>324</v>
      </c>
      <c r="D162" s="179" t="s">
        <v>325</v>
      </c>
      <c r="E162" s="180">
        <v>37.160000000000004</v>
      </c>
      <c r="F162" s="181"/>
      <c r="G162" s="182">
        <f>ROUND(E162*F162,2)</f>
        <v>0</v>
      </c>
      <c r="H162" s="181"/>
      <c r="I162" s="182">
        <f>ROUND(E162*H162,2)</f>
        <v>0</v>
      </c>
      <c r="J162" s="181"/>
      <c r="K162" s="182">
        <f>ROUND(E162*J162,2)</f>
        <v>0</v>
      </c>
      <c r="L162" s="182">
        <v>21</v>
      </c>
      <c r="M162" s="182">
        <f>G162*(1+L162/100)</f>
        <v>0</v>
      </c>
      <c r="N162" s="182">
        <v>0</v>
      </c>
      <c r="O162" s="182">
        <f>ROUND(E162*N162,2)</f>
        <v>0</v>
      </c>
      <c r="P162" s="182">
        <v>0</v>
      </c>
      <c r="Q162" s="182">
        <f>ROUND(E162*P162,2)</f>
        <v>0</v>
      </c>
      <c r="R162" s="182"/>
      <c r="S162" s="183" t="s">
        <v>214</v>
      </c>
      <c r="T162" s="158">
        <v>0</v>
      </c>
      <c r="U162" s="158">
        <f>ROUND(E162*T162,2)</f>
        <v>0</v>
      </c>
      <c r="V162" s="15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 t="s">
        <v>146</v>
      </c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</row>
    <row r="163" spans="1:59" outlineLevel="1" x14ac:dyDescent="0.2">
      <c r="A163" s="177">
        <v>46</v>
      </c>
      <c r="B163" s="178" t="s">
        <v>326</v>
      </c>
      <c r="C163" s="189" t="s">
        <v>327</v>
      </c>
      <c r="D163" s="179" t="s">
        <v>237</v>
      </c>
      <c r="E163" s="180">
        <v>2</v>
      </c>
      <c r="F163" s="181"/>
      <c r="G163" s="182">
        <f>ROUND(E163*F163,2)</f>
        <v>0</v>
      </c>
      <c r="H163" s="181"/>
      <c r="I163" s="182">
        <f>ROUND(E163*H163,2)</f>
        <v>0</v>
      </c>
      <c r="J163" s="181"/>
      <c r="K163" s="182">
        <f>ROUND(E163*J163,2)</f>
        <v>0</v>
      </c>
      <c r="L163" s="182">
        <v>21</v>
      </c>
      <c r="M163" s="182">
        <f>G163*(1+L163/100)</f>
        <v>0</v>
      </c>
      <c r="N163" s="182">
        <v>1.66E-2</v>
      </c>
      <c r="O163" s="182">
        <f>ROUND(E163*N163,2)</f>
        <v>0.03</v>
      </c>
      <c r="P163" s="182">
        <v>0</v>
      </c>
      <c r="Q163" s="182">
        <f>ROUND(E163*P163,2)</f>
        <v>0</v>
      </c>
      <c r="R163" s="182" t="s">
        <v>294</v>
      </c>
      <c r="S163" s="183" t="s">
        <v>145</v>
      </c>
      <c r="T163" s="158">
        <v>0</v>
      </c>
      <c r="U163" s="158">
        <f>ROUND(E163*T163,2)</f>
        <v>0</v>
      </c>
      <c r="V163" s="15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 t="s">
        <v>295</v>
      </c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</row>
    <row r="164" spans="1:59" x14ac:dyDescent="0.2">
      <c r="A164" s="164" t="s">
        <v>140</v>
      </c>
      <c r="B164" s="165" t="s">
        <v>74</v>
      </c>
      <c r="C164" s="186" t="s">
        <v>75</v>
      </c>
      <c r="D164" s="166"/>
      <c r="E164" s="167"/>
      <c r="F164" s="168"/>
      <c r="G164" s="168">
        <f>SUMIF(AF165:AF216,"&lt;&gt;NOR",G165:G216)</f>
        <v>0</v>
      </c>
      <c r="H164" s="168"/>
      <c r="I164" s="168">
        <f>SUM(I165:I216)</f>
        <v>0</v>
      </c>
      <c r="J164" s="168"/>
      <c r="K164" s="168">
        <f>SUM(K165:K216)</f>
        <v>0</v>
      </c>
      <c r="L164" s="168"/>
      <c r="M164" s="168">
        <f>SUM(M165:M216)</f>
        <v>0</v>
      </c>
      <c r="N164" s="168"/>
      <c r="O164" s="168">
        <f>SUM(O165:O216)</f>
        <v>0.01</v>
      </c>
      <c r="P164" s="168"/>
      <c r="Q164" s="168">
        <f>SUM(Q165:Q216)</f>
        <v>18.490000000000002</v>
      </c>
      <c r="R164" s="168"/>
      <c r="S164" s="169"/>
      <c r="T164" s="163"/>
      <c r="U164" s="163">
        <f>SUM(U165:U216)</f>
        <v>102.59</v>
      </c>
      <c r="V164" s="163"/>
      <c r="AF164" t="s">
        <v>141</v>
      </c>
    </row>
    <row r="165" spans="1:59" outlineLevel="1" x14ac:dyDescent="0.2">
      <c r="A165" s="170">
        <v>47</v>
      </c>
      <c r="B165" s="171" t="s">
        <v>328</v>
      </c>
      <c r="C165" s="187" t="s">
        <v>329</v>
      </c>
      <c r="D165" s="172" t="s">
        <v>209</v>
      </c>
      <c r="E165" s="173">
        <v>6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5"/>
      <c r="S165" s="176" t="s">
        <v>145</v>
      </c>
      <c r="T165" s="158">
        <v>0.11</v>
      </c>
      <c r="U165" s="158">
        <f>ROUND(E165*T165,2)</f>
        <v>0.66</v>
      </c>
      <c r="V165" s="15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 t="s">
        <v>146</v>
      </c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</row>
    <row r="166" spans="1:59" outlineLevel="1" x14ac:dyDescent="0.2">
      <c r="A166" s="156"/>
      <c r="B166" s="157"/>
      <c r="C166" s="188" t="s">
        <v>330</v>
      </c>
      <c r="D166" s="159"/>
      <c r="E166" s="160">
        <v>6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 t="s">
        <v>148</v>
      </c>
      <c r="AG166" s="148">
        <v>0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</row>
    <row r="167" spans="1:59" outlineLevel="1" x14ac:dyDescent="0.2">
      <c r="A167" s="170">
        <v>48</v>
      </c>
      <c r="B167" s="171" t="s">
        <v>331</v>
      </c>
      <c r="C167" s="187" t="s">
        <v>332</v>
      </c>
      <c r="D167" s="172" t="s">
        <v>174</v>
      </c>
      <c r="E167" s="173">
        <v>1.8900000000000001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5">
        <v>6.7000000000000002E-4</v>
      </c>
      <c r="O167" s="175">
        <f>ROUND(E167*N167,2)</f>
        <v>0</v>
      </c>
      <c r="P167" s="175">
        <v>0.18400000000000002</v>
      </c>
      <c r="Q167" s="175">
        <f>ROUND(E167*P167,2)</f>
        <v>0.35</v>
      </c>
      <c r="R167" s="175"/>
      <c r="S167" s="176" t="s">
        <v>145</v>
      </c>
      <c r="T167" s="158">
        <v>0.22700000000000001</v>
      </c>
      <c r="U167" s="158">
        <f>ROUND(E167*T167,2)</f>
        <v>0.43</v>
      </c>
      <c r="V167" s="15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 t="s">
        <v>146</v>
      </c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</row>
    <row r="168" spans="1:59" outlineLevel="1" x14ac:dyDescent="0.2">
      <c r="A168" s="156"/>
      <c r="B168" s="157"/>
      <c r="C168" s="188" t="s">
        <v>333</v>
      </c>
      <c r="D168" s="159"/>
      <c r="E168" s="160">
        <v>1.8900000000000001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 t="s">
        <v>148</v>
      </c>
      <c r="AG168" s="148">
        <v>0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</row>
    <row r="169" spans="1:59" outlineLevel="1" x14ac:dyDescent="0.2">
      <c r="A169" s="170">
        <v>49</v>
      </c>
      <c r="B169" s="171" t="s">
        <v>334</v>
      </c>
      <c r="C169" s="187" t="s">
        <v>335</v>
      </c>
      <c r="D169" s="172" t="s">
        <v>174</v>
      </c>
      <c r="E169" s="173">
        <v>0.74250000000000005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5">
        <v>6.7000000000000002E-4</v>
      </c>
      <c r="O169" s="175">
        <f>ROUND(E169*N169,2)</f>
        <v>0</v>
      </c>
      <c r="P169" s="175">
        <v>8.2000000000000003E-2</v>
      </c>
      <c r="Q169" s="175">
        <f>ROUND(E169*P169,2)</f>
        <v>0.06</v>
      </c>
      <c r="R169" s="175"/>
      <c r="S169" s="176" t="s">
        <v>145</v>
      </c>
      <c r="T169" s="158">
        <v>0.60000000000000009</v>
      </c>
      <c r="U169" s="158">
        <f>ROUND(E169*T169,2)</f>
        <v>0.45</v>
      </c>
      <c r="V169" s="15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 t="s">
        <v>146</v>
      </c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</row>
    <row r="170" spans="1:59" outlineLevel="1" x14ac:dyDescent="0.2">
      <c r="A170" s="156"/>
      <c r="B170" s="157"/>
      <c r="C170" s="188" t="s">
        <v>188</v>
      </c>
      <c r="D170" s="159"/>
      <c r="E170" s="160">
        <v>0.74250000000000005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 t="s">
        <v>148</v>
      </c>
      <c r="AG170" s="148">
        <v>0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</row>
    <row r="171" spans="1:59" ht="22.5" outlineLevel="1" x14ac:dyDescent="0.2">
      <c r="A171" s="170">
        <v>50</v>
      </c>
      <c r="B171" s="171" t="s">
        <v>336</v>
      </c>
      <c r="C171" s="187" t="s">
        <v>337</v>
      </c>
      <c r="D171" s="172" t="s">
        <v>144</v>
      </c>
      <c r="E171" s="173">
        <v>0.2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5">
        <v>0</v>
      </c>
      <c r="O171" s="175">
        <f>ROUND(E171*N171,2)</f>
        <v>0</v>
      </c>
      <c r="P171" s="175">
        <v>2.2000000000000002</v>
      </c>
      <c r="Q171" s="175">
        <f>ROUND(E171*P171,2)</f>
        <v>0.44</v>
      </c>
      <c r="R171" s="175"/>
      <c r="S171" s="176" t="s">
        <v>145</v>
      </c>
      <c r="T171" s="158">
        <v>12.56</v>
      </c>
      <c r="U171" s="158">
        <f>ROUND(E171*T171,2)</f>
        <v>2.5099999999999998</v>
      </c>
      <c r="V171" s="15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 t="s">
        <v>146</v>
      </c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</row>
    <row r="172" spans="1:59" outlineLevel="1" x14ac:dyDescent="0.2">
      <c r="A172" s="156"/>
      <c r="B172" s="157"/>
      <c r="C172" s="188" t="s">
        <v>276</v>
      </c>
      <c r="D172" s="159"/>
      <c r="E172" s="160">
        <v>0.2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 t="s">
        <v>148</v>
      </c>
      <c r="AG172" s="148">
        <v>0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</row>
    <row r="173" spans="1:59" ht="22.5" outlineLevel="1" x14ac:dyDescent="0.2">
      <c r="A173" s="170">
        <v>51</v>
      </c>
      <c r="B173" s="171" t="s">
        <v>338</v>
      </c>
      <c r="C173" s="187" t="s">
        <v>339</v>
      </c>
      <c r="D173" s="172" t="s">
        <v>144</v>
      </c>
      <c r="E173" s="173">
        <v>2.6604200000000002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5">
        <v>0</v>
      </c>
      <c r="O173" s="175">
        <f>ROUND(E173*N173,2)</f>
        <v>0</v>
      </c>
      <c r="P173" s="175">
        <v>2.2000000000000002</v>
      </c>
      <c r="Q173" s="175">
        <f>ROUND(E173*P173,2)</f>
        <v>5.85</v>
      </c>
      <c r="R173" s="175"/>
      <c r="S173" s="176" t="s">
        <v>145</v>
      </c>
      <c r="T173" s="158">
        <v>11.05</v>
      </c>
      <c r="U173" s="158">
        <f>ROUND(E173*T173,2)</f>
        <v>29.4</v>
      </c>
      <c r="V173" s="15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 t="s">
        <v>146</v>
      </c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</row>
    <row r="174" spans="1:59" outlineLevel="1" x14ac:dyDescent="0.2">
      <c r="A174" s="156"/>
      <c r="B174" s="157"/>
      <c r="C174" s="188" t="s">
        <v>340</v>
      </c>
      <c r="D174" s="159"/>
      <c r="E174" s="160">
        <v>2.2394400000000001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 t="s">
        <v>148</v>
      </c>
      <c r="AG174" s="148">
        <v>0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</row>
    <row r="175" spans="1:59" outlineLevel="1" x14ac:dyDescent="0.2">
      <c r="A175" s="156"/>
      <c r="B175" s="157"/>
      <c r="C175" s="188" t="s">
        <v>341</v>
      </c>
      <c r="D175" s="159"/>
      <c r="E175" s="160">
        <v>0.42098000000000002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 t="s">
        <v>148</v>
      </c>
      <c r="AG175" s="148">
        <v>0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</row>
    <row r="176" spans="1:59" outlineLevel="1" x14ac:dyDescent="0.2">
      <c r="A176" s="170">
        <v>52</v>
      </c>
      <c r="B176" s="171" t="s">
        <v>342</v>
      </c>
      <c r="C176" s="187" t="s">
        <v>343</v>
      </c>
      <c r="D176" s="172" t="s">
        <v>174</v>
      </c>
      <c r="E176" s="173">
        <v>42.910000000000004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5">
        <v>0</v>
      </c>
      <c r="O176" s="175">
        <f>ROUND(E176*N176,2)</f>
        <v>0</v>
      </c>
      <c r="P176" s="175">
        <v>0.02</v>
      </c>
      <c r="Q176" s="175">
        <f>ROUND(E176*P176,2)</f>
        <v>0.86</v>
      </c>
      <c r="R176" s="175"/>
      <c r="S176" s="176" t="s">
        <v>145</v>
      </c>
      <c r="T176" s="158">
        <v>0.14700000000000002</v>
      </c>
      <c r="U176" s="158">
        <f>ROUND(E176*T176,2)</f>
        <v>6.31</v>
      </c>
      <c r="V176" s="15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 t="s">
        <v>146</v>
      </c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</row>
    <row r="177" spans="1:59" outlineLevel="1" x14ac:dyDescent="0.2">
      <c r="A177" s="156"/>
      <c r="B177" s="157"/>
      <c r="C177" s="188" t="s">
        <v>233</v>
      </c>
      <c r="D177" s="159"/>
      <c r="E177" s="160">
        <v>36.120000000000005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 t="s">
        <v>148</v>
      </c>
      <c r="AG177" s="148">
        <v>0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</row>
    <row r="178" spans="1:59" outlineLevel="1" x14ac:dyDescent="0.2">
      <c r="A178" s="156"/>
      <c r="B178" s="157"/>
      <c r="C178" s="188" t="s">
        <v>234</v>
      </c>
      <c r="D178" s="159"/>
      <c r="E178" s="160">
        <v>6.79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 t="s">
        <v>148</v>
      </c>
      <c r="AG178" s="148">
        <v>0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</row>
    <row r="179" spans="1:59" outlineLevel="1" x14ac:dyDescent="0.2">
      <c r="A179" s="170">
        <v>53</v>
      </c>
      <c r="B179" s="171" t="s">
        <v>344</v>
      </c>
      <c r="C179" s="187" t="s">
        <v>345</v>
      </c>
      <c r="D179" s="172" t="s">
        <v>174</v>
      </c>
      <c r="E179" s="173">
        <v>4.8000000000000007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5">
        <v>1.17E-3</v>
      </c>
      <c r="O179" s="175">
        <f>ROUND(E179*N179,2)</f>
        <v>0.01</v>
      </c>
      <c r="P179" s="175">
        <v>7.6000000000000012E-2</v>
      </c>
      <c r="Q179" s="175">
        <f>ROUND(E179*P179,2)</f>
        <v>0.36</v>
      </c>
      <c r="R179" s="175"/>
      <c r="S179" s="176" t="s">
        <v>145</v>
      </c>
      <c r="T179" s="158">
        <v>0.93900000000000006</v>
      </c>
      <c r="U179" s="158">
        <f>ROUND(E179*T179,2)</f>
        <v>4.51</v>
      </c>
      <c r="V179" s="15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 t="s">
        <v>146</v>
      </c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</row>
    <row r="180" spans="1:59" outlineLevel="1" x14ac:dyDescent="0.2">
      <c r="A180" s="156"/>
      <c r="B180" s="157"/>
      <c r="C180" s="188" t="s">
        <v>346</v>
      </c>
      <c r="D180" s="159"/>
      <c r="E180" s="160">
        <v>1.6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 t="s">
        <v>148</v>
      </c>
      <c r="AG180" s="148">
        <v>0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</row>
    <row r="181" spans="1:59" outlineLevel="1" x14ac:dyDescent="0.2">
      <c r="A181" s="156"/>
      <c r="B181" s="157"/>
      <c r="C181" s="188" t="s">
        <v>347</v>
      </c>
      <c r="D181" s="159"/>
      <c r="E181" s="160">
        <v>1.6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 t="s">
        <v>148</v>
      </c>
      <c r="AG181" s="148">
        <v>0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</row>
    <row r="182" spans="1:59" outlineLevel="1" x14ac:dyDescent="0.2">
      <c r="A182" s="156"/>
      <c r="B182" s="157"/>
      <c r="C182" s="188" t="s">
        <v>348</v>
      </c>
      <c r="D182" s="159"/>
      <c r="E182" s="160">
        <v>1.6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 t="s">
        <v>148</v>
      </c>
      <c r="AG182" s="148">
        <v>0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</row>
    <row r="183" spans="1:59" outlineLevel="1" x14ac:dyDescent="0.2">
      <c r="A183" s="170">
        <v>54</v>
      </c>
      <c r="B183" s="171" t="s">
        <v>349</v>
      </c>
      <c r="C183" s="187" t="s">
        <v>350</v>
      </c>
      <c r="D183" s="172" t="s">
        <v>174</v>
      </c>
      <c r="E183" s="173">
        <v>0.58800000000000008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5">
        <v>1.6500000000000002E-3</v>
      </c>
      <c r="O183" s="175">
        <f>ROUND(E183*N183,2)</f>
        <v>0</v>
      </c>
      <c r="P183" s="175">
        <v>0.18700000000000003</v>
      </c>
      <c r="Q183" s="175">
        <f>ROUND(E183*P183,2)</f>
        <v>0.11</v>
      </c>
      <c r="R183" s="175"/>
      <c r="S183" s="176" t="s">
        <v>145</v>
      </c>
      <c r="T183" s="158">
        <v>0.48000000000000004</v>
      </c>
      <c r="U183" s="158">
        <f>ROUND(E183*T183,2)</f>
        <v>0.28000000000000003</v>
      </c>
      <c r="V183" s="15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 t="s">
        <v>146</v>
      </c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</row>
    <row r="184" spans="1:59" outlineLevel="1" x14ac:dyDescent="0.2">
      <c r="A184" s="156"/>
      <c r="B184" s="157"/>
      <c r="C184" s="188" t="s">
        <v>351</v>
      </c>
      <c r="D184" s="159"/>
      <c r="E184" s="160">
        <v>0.378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 t="s">
        <v>148</v>
      </c>
      <c r="AG184" s="148">
        <v>0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</row>
    <row r="185" spans="1:59" outlineLevel="1" x14ac:dyDescent="0.2">
      <c r="A185" s="156"/>
      <c r="B185" s="157"/>
      <c r="C185" s="188" t="s">
        <v>352</v>
      </c>
      <c r="D185" s="159"/>
      <c r="E185" s="160">
        <v>0.21000000000000002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 t="s">
        <v>148</v>
      </c>
      <c r="AG185" s="148">
        <v>0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</row>
    <row r="186" spans="1:59" outlineLevel="1" x14ac:dyDescent="0.2">
      <c r="A186" s="170">
        <v>55</v>
      </c>
      <c r="B186" s="171" t="s">
        <v>353</v>
      </c>
      <c r="C186" s="187" t="s">
        <v>354</v>
      </c>
      <c r="D186" s="172" t="s">
        <v>209</v>
      </c>
      <c r="E186" s="173">
        <v>4.4000000000000004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5">
        <v>0</v>
      </c>
      <c r="O186" s="175">
        <f>ROUND(E186*N186,2)</f>
        <v>0</v>
      </c>
      <c r="P186" s="175">
        <v>4.2000000000000003E-2</v>
      </c>
      <c r="Q186" s="175">
        <f>ROUND(E186*P186,2)</f>
        <v>0.18</v>
      </c>
      <c r="R186" s="175"/>
      <c r="S186" s="176" t="s">
        <v>145</v>
      </c>
      <c r="T186" s="158">
        <v>0.71500000000000008</v>
      </c>
      <c r="U186" s="158">
        <f>ROUND(E186*T186,2)</f>
        <v>3.15</v>
      </c>
      <c r="V186" s="15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 t="s">
        <v>146</v>
      </c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</row>
    <row r="187" spans="1:59" outlineLevel="1" x14ac:dyDescent="0.2">
      <c r="A187" s="156"/>
      <c r="B187" s="157"/>
      <c r="C187" s="188" t="s">
        <v>355</v>
      </c>
      <c r="D187" s="159"/>
      <c r="E187" s="160">
        <v>3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 t="s">
        <v>148</v>
      </c>
      <c r="AG187" s="148">
        <v>0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</row>
    <row r="188" spans="1:59" outlineLevel="1" x14ac:dyDescent="0.2">
      <c r="A188" s="156"/>
      <c r="B188" s="157"/>
      <c r="C188" s="188" t="s">
        <v>356</v>
      </c>
      <c r="D188" s="159"/>
      <c r="E188" s="160">
        <v>1.4000000000000001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 t="s">
        <v>148</v>
      </c>
      <c r="AG188" s="148">
        <v>0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</row>
    <row r="189" spans="1:59" outlineLevel="1" x14ac:dyDescent="0.2">
      <c r="A189" s="170">
        <v>56</v>
      </c>
      <c r="B189" s="171" t="s">
        <v>357</v>
      </c>
      <c r="C189" s="187" t="s">
        <v>358</v>
      </c>
      <c r="D189" s="172" t="s">
        <v>174</v>
      </c>
      <c r="E189" s="173">
        <v>42.910000000000004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5">
        <v>0</v>
      </c>
      <c r="O189" s="175">
        <f>ROUND(E189*N189,2)</f>
        <v>0</v>
      </c>
      <c r="P189" s="175">
        <v>0.05</v>
      </c>
      <c r="Q189" s="175">
        <f>ROUND(E189*P189,2)</f>
        <v>2.15</v>
      </c>
      <c r="R189" s="175"/>
      <c r="S189" s="176" t="s">
        <v>145</v>
      </c>
      <c r="T189" s="158">
        <v>0.33</v>
      </c>
      <c r="U189" s="158">
        <f>ROUND(E189*T189,2)</f>
        <v>14.16</v>
      </c>
      <c r="V189" s="15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 t="s">
        <v>146</v>
      </c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</row>
    <row r="190" spans="1:59" outlineLevel="1" x14ac:dyDescent="0.2">
      <c r="A190" s="156"/>
      <c r="B190" s="157"/>
      <c r="C190" s="188" t="s">
        <v>233</v>
      </c>
      <c r="D190" s="159"/>
      <c r="E190" s="160">
        <v>36.120000000000005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 t="s">
        <v>148</v>
      </c>
      <c r="AG190" s="148">
        <v>0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</row>
    <row r="191" spans="1:59" outlineLevel="1" x14ac:dyDescent="0.2">
      <c r="A191" s="156"/>
      <c r="B191" s="157"/>
      <c r="C191" s="188" t="s">
        <v>234</v>
      </c>
      <c r="D191" s="159"/>
      <c r="E191" s="160">
        <v>6.79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 t="s">
        <v>148</v>
      </c>
      <c r="AG191" s="148">
        <v>0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</row>
    <row r="192" spans="1:59" outlineLevel="1" x14ac:dyDescent="0.2">
      <c r="A192" s="170">
        <v>57</v>
      </c>
      <c r="B192" s="171" t="s">
        <v>359</v>
      </c>
      <c r="C192" s="187" t="s">
        <v>360</v>
      </c>
      <c r="D192" s="172" t="s">
        <v>174</v>
      </c>
      <c r="E192" s="173">
        <v>85.980100000000007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5">
        <v>0</v>
      </c>
      <c r="O192" s="175">
        <f>ROUND(E192*N192,2)</f>
        <v>0</v>
      </c>
      <c r="P192" s="175">
        <v>4.6000000000000006E-2</v>
      </c>
      <c r="Q192" s="175">
        <f>ROUND(E192*P192,2)</f>
        <v>3.96</v>
      </c>
      <c r="R192" s="175"/>
      <c r="S192" s="176" t="s">
        <v>145</v>
      </c>
      <c r="T192" s="158">
        <v>0.26</v>
      </c>
      <c r="U192" s="158">
        <f>ROUND(E192*T192,2)</f>
        <v>22.35</v>
      </c>
      <c r="V192" s="15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 t="s">
        <v>146</v>
      </c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</row>
    <row r="193" spans="1:59" outlineLevel="1" x14ac:dyDescent="0.2">
      <c r="A193" s="156"/>
      <c r="B193" s="157"/>
      <c r="C193" s="188" t="s">
        <v>241</v>
      </c>
      <c r="D193" s="159"/>
      <c r="E193" s="160">
        <v>71.6661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 t="s">
        <v>148</v>
      </c>
      <c r="AG193" s="148">
        <v>0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</row>
    <row r="194" spans="1:59" outlineLevel="1" x14ac:dyDescent="0.2">
      <c r="A194" s="156"/>
      <c r="B194" s="157"/>
      <c r="C194" s="188" t="s">
        <v>245</v>
      </c>
      <c r="D194" s="159"/>
      <c r="E194" s="160">
        <v>-1.5999999999999999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 t="s">
        <v>148</v>
      </c>
      <c r="AG194" s="148">
        <v>0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</row>
    <row r="195" spans="1:59" outlineLevel="1" x14ac:dyDescent="0.2">
      <c r="A195" s="156"/>
      <c r="B195" s="157"/>
      <c r="C195" s="188" t="s">
        <v>361</v>
      </c>
      <c r="D195" s="159"/>
      <c r="E195" s="160">
        <v>-0.74249999999999994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 t="s">
        <v>148</v>
      </c>
      <c r="AG195" s="148">
        <v>0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</row>
    <row r="196" spans="1:59" outlineLevel="1" x14ac:dyDescent="0.2">
      <c r="A196" s="156"/>
      <c r="B196" s="157"/>
      <c r="C196" s="188" t="s">
        <v>243</v>
      </c>
      <c r="D196" s="159"/>
      <c r="E196" s="160">
        <v>-8.52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 t="s">
        <v>148</v>
      </c>
      <c r="AG196" s="148">
        <v>0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</row>
    <row r="197" spans="1:59" outlineLevel="1" x14ac:dyDescent="0.2">
      <c r="A197" s="156"/>
      <c r="B197" s="157"/>
      <c r="C197" s="188" t="s">
        <v>244</v>
      </c>
      <c r="D197" s="159"/>
      <c r="E197" s="160">
        <v>31.0365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 t="s">
        <v>148</v>
      </c>
      <c r="AG197" s="148">
        <v>0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</row>
    <row r="198" spans="1:59" outlineLevel="1" x14ac:dyDescent="0.2">
      <c r="A198" s="156"/>
      <c r="B198" s="157"/>
      <c r="C198" s="188" t="s">
        <v>245</v>
      </c>
      <c r="D198" s="159"/>
      <c r="E198" s="160">
        <v>-1.5999999999999999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 t="s">
        <v>148</v>
      </c>
      <c r="AG198" s="148">
        <v>0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</row>
    <row r="199" spans="1:59" outlineLevel="1" x14ac:dyDescent="0.2">
      <c r="A199" s="156"/>
      <c r="B199" s="157"/>
      <c r="C199" s="188" t="s">
        <v>246</v>
      </c>
      <c r="D199" s="159"/>
      <c r="E199" s="160">
        <v>-4.26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 t="s">
        <v>148</v>
      </c>
      <c r="AG199" s="148">
        <v>0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</row>
    <row r="200" spans="1:59" outlineLevel="1" x14ac:dyDescent="0.2">
      <c r="A200" s="170">
        <v>58</v>
      </c>
      <c r="B200" s="171" t="s">
        <v>362</v>
      </c>
      <c r="C200" s="187" t="s">
        <v>363</v>
      </c>
      <c r="D200" s="172" t="s">
        <v>174</v>
      </c>
      <c r="E200" s="173">
        <v>61.259500000000003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5">
        <v>0</v>
      </c>
      <c r="O200" s="175">
        <f>ROUND(E200*N200,2)</f>
        <v>0</v>
      </c>
      <c r="P200" s="175">
        <v>6.8000000000000005E-2</v>
      </c>
      <c r="Q200" s="175">
        <f>ROUND(E200*P200,2)</f>
        <v>4.17</v>
      </c>
      <c r="R200" s="175"/>
      <c r="S200" s="176" t="s">
        <v>145</v>
      </c>
      <c r="T200" s="158">
        <v>0.30000000000000004</v>
      </c>
      <c r="U200" s="158">
        <f>ROUND(E200*T200,2)</f>
        <v>18.38</v>
      </c>
      <c r="V200" s="15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 t="s">
        <v>146</v>
      </c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</row>
    <row r="201" spans="1:59" outlineLevel="1" x14ac:dyDescent="0.2">
      <c r="A201" s="156"/>
      <c r="B201" s="157"/>
      <c r="C201" s="188" t="s">
        <v>364</v>
      </c>
      <c r="D201" s="159"/>
      <c r="E201" s="160">
        <v>50.673000000000002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 t="s">
        <v>148</v>
      </c>
      <c r="AG201" s="148">
        <v>0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</row>
    <row r="202" spans="1:59" outlineLevel="1" x14ac:dyDescent="0.2">
      <c r="A202" s="156"/>
      <c r="B202" s="157"/>
      <c r="C202" s="188" t="s">
        <v>245</v>
      </c>
      <c r="D202" s="159"/>
      <c r="E202" s="160">
        <v>-1.5999999999999999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 t="s">
        <v>148</v>
      </c>
      <c r="AG202" s="148">
        <v>0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</row>
    <row r="203" spans="1:59" outlineLevel="1" x14ac:dyDescent="0.2">
      <c r="A203" s="156"/>
      <c r="B203" s="157"/>
      <c r="C203" s="188" t="s">
        <v>361</v>
      </c>
      <c r="D203" s="159"/>
      <c r="E203" s="160">
        <v>-0.74249999999999994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 t="s">
        <v>148</v>
      </c>
      <c r="AG203" s="148">
        <v>0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</row>
    <row r="204" spans="1:59" outlineLevel="1" x14ac:dyDescent="0.2">
      <c r="A204" s="156"/>
      <c r="B204" s="157"/>
      <c r="C204" s="188" t="s">
        <v>365</v>
      </c>
      <c r="D204" s="159"/>
      <c r="E204" s="160">
        <v>-4.944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 t="s">
        <v>148</v>
      </c>
      <c r="AG204" s="148">
        <v>0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</row>
    <row r="205" spans="1:59" outlineLevel="1" x14ac:dyDescent="0.2">
      <c r="A205" s="156"/>
      <c r="B205" s="157"/>
      <c r="C205" s="188" t="s">
        <v>366</v>
      </c>
      <c r="D205" s="159"/>
      <c r="E205" s="160">
        <v>21.945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 t="s">
        <v>148</v>
      </c>
      <c r="AG205" s="148">
        <v>0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</row>
    <row r="206" spans="1:59" outlineLevel="1" x14ac:dyDescent="0.2">
      <c r="A206" s="156"/>
      <c r="B206" s="157"/>
      <c r="C206" s="188" t="s">
        <v>245</v>
      </c>
      <c r="D206" s="159"/>
      <c r="E206" s="160">
        <v>-1.5999999999999999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 t="s">
        <v>148</v>
      </c>
      <c r="AG206" s="148">
        <v>0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</row>
    <row r="207" spans="1:59" outlineLevel="1" x14ac:dyDescent="0.2">
      <c r="A207" s="156"/>
      <c r="B207" s="157"/>
      <c r="C207" s="188" t="s">
        <v>367</v>
      </c>
      <c r="D207" s="159"/>
      <c r="E207" s="160">
        <v>-2.472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 t="s">
        <v>148</v>
      </c>
      <c r="AG207" s="148">
        <v>0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</row>
    <row r="208" spans="1:59" ht="22.5" outlineLevel="1" x14ac:dyDescent="0.2">
      <c r="A208" s="170">
        <v>59</v>
      </c>
      <c r="B208" s="171" t="s">
        <v>368</v>
      </c>
      <c r="C208" s="187" t="s">
        <v>369</v>
      </c>
      <c r="D208" s="172" t="s">
        <v>213</v>
      </c>
      <c r="E208" s="173">
        <v>2</v>
      </c>
      <c r="F208" s="174"/>
      <c r="G208" s="175">
        <f>ROUND(E208*F208,2)</f>
        <v>0</v>
      </c>
      <c r="H208" s="174"/>
      <c r="I208" s="175">
        <f>ROUND(E208*H208,2)</f>
        <v>0</v>
      </c>
      <c r="J208" s="174"/>
      <c r="K208" s="175">
        <f>ROUND(E208*J208,2)</f>
        <v>0</v>
      </c>
      <c r="L208" s="175">
        <v>21</v>
      </c>
      <c r="M208" s="175">
        <f>G208*(1+L208/100)</f>
        <v>0</v>
      </c>
      <c r="N208" s="175">
        <v>0</v>
      </c>
      <c r="O208" s="175">
        <f>ROUND(E208*N208,2)</f>
        <v>0</v>
      </c>
      <c r="P208" s="175">
        <v>0</v>
      </c>
      <c r="Q208" s="175">
        <f>ROUND(E208*P208,2)</f>
        <v>0</v>
      </c>
      <c r="R208" s="175"/>
      <c r="S208" s="176" t="s">
        <v>214</v>
      </c>
      <c r="T208" s="158">
        <v>0</v>
      </c>
      <c r="U208" s="158">
        <f>ROUND(E208*T208,2)</f>
        <v>0</v>
      </c>
      <c r="V208" s="15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 t="s">
        <v>146</v>
      </c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</row>
    <row r="209" spans="1:59" outlineLevel="1" x14ac:dyDescent="0.2">
      <c r="A209" s="156"/>
      <c r="B209" s="157"/>
      <c r="C209" s="362" t="s">
        <v>745</v>
      </c>
      <c r="D209" s="363"/>
      <c r="E209" s="363"/>
      <c r="F209" s="363"/>
      <c r="G209" s="363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 t="s">
        <v>216</v>
      </c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</row>
    <row r="210" spans="1:59" outlineLevel="1" x14ac:dyDescent="0.2">
      <c r="A210" s="156"/>
      <c r="B210" s="157"/>
      <c r="C210" s="364" t="s">
        <v>370</v>
      </c>
      <c r="D210" s="365"/>
      <c r="E210" s="365"/>
      <c r="F210" s="365"/>
      <c r="G210" s="365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 t="s">
        <v>216</v>
      </c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</row>
    <row r="211" spans="1:59" outlineLevel="1" x14ac:dyDescent="0.2">
      <c r="A211" s="156"/>
      <c r="B211" s="157"/>
      <c r="C211" s="364" t="s">
        <v>371</v>
      </c>
      <c r="D211" s="365"/>
      <c r="E211" s="365"/>
      <c r="F211" s="365"/>
      <c r="G211" s="365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 t="s">
        <v>216</v>
      </c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</row>
    <row r="212" spans="1:59" outlineLevel="1" x14ac:dyDescent="0.2">
      <c r="A212" s="156"/>
      <c r="B212" s="157"/>
      <c r="C212" s="364" t="s">
        <v>372</v>
      </c>
      <c r="D212" s="365"/>
      <c r="E212" s="365"/>
      <c r="F212" s="365"/>
      <c r="G212" s="365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 t="s">
        <v>216</v>
      </c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</row>
    <row r="213" spans="1:59" outlineLevel="1" x14ac:dyDescent="0.2">
      <c r="A213" s="177">
        <v>60</v>
      </c>
      <c r="B213" s="178" t="s">
        <v>373</v>
      </c>
      <c r="C213" s="189" t="s">
        <v>374</v>
      </c>
      <c r="D213" s="179" t="s">
        <v>213</v>
      </c>
      <c r="E213" s="180">
        <v>1</v>
      </c>
      <c r="F213" s="181"/>
      <c r="G213" s="182">
        <f>ROUND(E213*F213,2)</f>
        <v>0</v>
      </c>
      <c r="H213" s="181"/>
      <c r="I213" s="182">
        <f>ROUND(E213*H213,2)</f>
        <v>0</v>
      </c>
      <c r="J213" s="181"/>
      <c r="K213" s="182">
        <f>ROUND(E213*J213,2)</f>
        <v>0</v>
      </c>
      <c r="L213" s="182">
        <v>21</v>
      </c>
      <c r="M213" s="182">
        <f>G213*(1+L213/100)</f>
        <v>0</v>
      </c>
      <c r="N213" s="182">
        <v>0</v>
      </c>
      <c r="O213" s="182">
        <f>ROUND(E213*N213,2)</f>
        <v>0</v>
      </c>
      <c r="P213" s="182">
        <v>0</v>
      </c>
      <c r="Q213" s="182">
        <f>ROUND(E213*P213,2)</f>
        <v>0</v>
      </c>
      <c r="R213" s="182"/>
      <c r="S213" s="183" t="s">
        <v>214</v>
      </c>
      <c r="T213" s="158">
        <v>0</v>
      </c>
      <c r="U213" s="158">
        <f>ROUND(E213*T213,2)</f>
        <v>0</v>
      </c>
      <c r="V213" s="15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 t="s">
        <v>146</v>
      </c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</row>
    <row r="214" spans="1:59" ht="22.5" outlineLevel="1" x14ac:dyDescent="0.2">
      <c r="A214" s="177">
        <v>61</v>
      </c>
      <c r="B214" s="178" t="s">
        <v>375</v>
      </c>
      <c r="C214" s="189" t="s">
        <v>376</v>
      </c>
      <c r="D214" s="179" t="s">
        <v>213</v>
      </c>
      <c r="E214" s="180">
        <v>1</v>
      </c>
      <c r="F214" s="181"/>
      <c r="G214" s="182">
        <f>ROUND(E214*F214,2)</f>
        <v>0</v>
      </c>
      <c r="H214" s="181"/>
      <c r="I214" s="182">
        <f>ROUND(E214*H214,2)</f>
        <v>0</v>
      </c>
      <c r="J214" s="181"/>
      <c r="K214" s="182">
        <f>ROUND(E214*J214,2)</f>
        <v>0</v>
      </c>
      <c r="L214" s="182">
        <v>21</v>
      </c>
      <c r="M214" s="182">
        <f>G214*(1+L214/100)</f>
        <v>0</v>
      </c>
      <c r="N214" s="182">
        <v>0</v>
      </c>
      <c r="O214" s="182">
        <f>ROUND(E214*N214,2)</f>
        <v>0</v>
      </c>
      <c r="P214" s="182">
        <v>0</v>
      </c>
      <c r="Q214" s="182">
        <f>ROUND(E214*P214,2)</f>
        <v>0</v>
      </c>
      <c r="R214" s="182"/>
      <c r="S214" s="183" t="s">
        <v>214</v>
      </c>
      <c r="T214" s="158">
        <v>0</v>
      </c>
      <c r="U214" s="158">
        <f>ROUND(E214*T214,2)</f>
        <v>0</v>
      </c>
      <c r="V214" s="15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 t="s">
        <v>146</v>
      </c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</row>
    <row r="215" spans="1:59" outlineLevel="1" x14ac:dyDescent="0.2">
      <c r="A215" s="177">
        <v>62</v>
      </c>
      <c r="B215" s="178" t="s">
        <v>377</v>
      </c>
      <c r="C215" s="189" t="s">
        <v>378</v>
      </c>
      <c r="D215" s="179" t="s">
        <v>213</v>
      </c>
      <c r="E215" s="180">
        <v>1</v>
      </c>
      <c r="F215" s="181"/>
      <c r="G215" s="182">
        <f>ROUND(E215*F215,2)</f>
        <v>0</v>
      </c>
      <c r="H215" s="181"/>
      <c r="I215" s="182">
        <f>ROUND(E215*H215,2)</f>
        <v>0</v>
      </c>
      <c r="J215" s="181"/>
      <c r="K215" s="182">
        <f>ROUND(E215*J215,2)</f>
        <v>0</v>
      </c>
      <c r="L215" s="182">
        <v>21</v>
      </c>
      <c r="M215" s="182">
        <f>G215*(1+L215/100)</f>
        <v>0</v>
      </c>
      <c r="N215" s="182">
        <v>0</v>
      </c>
      <c r="O215" s="182">
        <f>ROUND(E215*N215,2)</f>
        <v>0</v>
      </c>
      <c r="P215" s="182">
        <v>0</v>
      </c>
      <c r="Q215" s="182">
        <f>ROUND(E215*P215,2)</f>
        <v>0</v>
      </c>
      <c r="R215" s="182"/>
      <c r="S215" s="183" t="s">
        <v>214</v>
      </c>
      <c r="T215" s="158">
        <v>0</v>
      </c>
      <c r="U215" s="158">
        <f>ROUND(E215*T215,2)</f>
        <v>0</v>
      </c>
      <c r="V215" s="15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 t="s">
        <v>146</v>
      </c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</row>
    <row r="216" spans="1:59" outlineLevel="1" x14ac:dyDescent="0.2">
      <c r="A216" s="177">
        <v>63</v>
      </c>
      <c r="B216" s="178" t="s">
        <v>379</v>
      </c>
      <c r="C216" s="189" t="s">
        <v>380</v>
      </c>
      <c r="D216" s="179" t="s">
        <v>213</v>
      </c>
      <c r="E216" s="180">
        <v>1</v>
      </c>
      <c r="F216" s="181"/>
      <c r="G216" s="182">
        <f>ROUND(E216*F216,2)</f>
        <v>0</v>
      </c>
      <c r="H216" s="181"/>
      <c r="I216" s="182">
        <f>ROUND(E216*H216,2)</f>
        <v>0</v>
      </c>
      <c r="J216" s="181"/>
      <c r="K216" s="182">
        <f>ROUND(E216*J216,2)</f>
        <v>0</v>
      </c>
      <c r="L216" s="182">
        <v>21</v>
      </c>
      <c r="M216" s="182">
        <f>G216*(1+L216/100)</f>
        <v>0</v>
      </c>
      <c r="N216" s="182">
        <v>0</v>
      </c>
      <c r="O216" s="182">
        <f>ROUND(E216*N216,2)</f>
        <v>0</v>
      </c>
      <c r="P216" s="182">
        <v>0</v>
      </c>
      <c r="Q216" s="182">
        <f>ROUND(E216*P216,2)</f>
        <v>0</v>
      </c>
      <c r="R216" s="182"/>
      <c r="S216" s="183" t="s">
        <v>214</v>
      </c>
      <c r="T216" s="158">
        <v>0</v>
      </c>
      <c r="U216" s="158">
        <f>ROUND(E216*T216,2)</f>
        <v>0</v>
      </c>
      <c r="V216" s="15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 t="s">
        <v>146</v>
      </c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</row>
    <row r="217" spans="1:59" x14ac:dyDescent="0.2">
      <c r="A217" s="164" t="s">
        <v>140</v>
      </c>
      <c r="B217" s="165" t="s">
        <v>76</v>
      </c>
      <c r="C217" s="186" t="s">
        <v>77</v>
      </c>
      <c r="D217" s="166"/>
      <c r="E217" s="167"/>
      <c r="F217" s="168"/>
      <c r="G217" s="168">
        <f>SUMIF(AF218:AF218,"&lt;&gt;NOR",G218:G218)</f>
        <v>0</v>
      </c>
      <c r="H217" s="168"/>
      <c r="I217" s="168">
        <f>SUM(I218:I218)</f>
        <v>0</v>
      </c>
      <c r="J217" s="168"/>
      <c r="K217" s="168">
        <f>SUM(K218:K218)</f>
        <v>0</v>
      </c>
      <c r="L217" s="168"/>
      <c r="M217" s="168">
        <f>SUM(M218:M218)</f>
        <v>0</v>
      </c>
      <c r="N217" s="168"/>
      <c r="O217" s="168">
        <f>SUM(O218:O218)</f>
        <v>0</v>
      </c>
      <c r="P217" s="168"/>
      <c r="Q217" s="168">
        <f>SUM(Q218:Q218)</f>
        <v>0</v>
      </c>
      <c r="R217" s="168"/>
      <c r="S217" s="169"/>
      <c r="T217" s="163"/>
      <c r="U217" s="163">
        <f>SUM(U218:U218)</f>
        <v>14.78</v>
      </c>
      <c r="V217" s="163"/>
      <c r="AF217" t="s">
        <v>141</v>
      </c>
    </row>
    <row r="218" spans="1:59" outlineLevel="1" x14ac:dyDescent="0.2">
      <c r="A218" s="177">
        <v>64</v>
      </c>
      <c r="B218" s="178" t="s">
        <v>381</v>
      </c>
      <c r="C218" s="189" t="s">
        <v>382</v>
      </c>
      <c r="D218" s="179" t="s">
        <v>180</v>
      </c>
      <c r="E218" s="180">
        <v>15.752780000000001</v>
      </c>
      <c r="F218" s="181"/>
      <c r="G218" s="182">
        <f>ROUND(E218*F218,2)</f>
        <v>0</v>
      </c>
      <c r="H218" s="181"/>
      <c r="I218" s="182">
        <f>ROUND(E218*H218,2)</f>
        <v>0</v>
      </c>
      <c r="J218" s="181"/>
      <c r="K218" s="182">
        <f>ROUND(E218*J218,2)</f>
        <v>0</v>
      </c>
      <c r="L218" s="182">
        <v>21</v>
      </c>
      <c r="M218" s="182">
        <f>G218*(1+L218/100)</f>
        <v>0</v>
      </c>
      <c r="N218" s="182">
        <v>0</v>
      </c>
      <c r="O218" s="182">
        <f>ROUND(E218*N218,2)</f>
        <v>0</v>
      </c>
      <c r="P218" s="182">
        <v>0</v>
      </c>
      <c r="Q218" s="182">
        <f>ROUND(E218*P218,2)</f>
        <v>0</v>
      </c>
      <c r="R218" s="182"/>
      <c r="S218" s="183" t="s">
        <v>145</v>
      </c>
      <c r="T218" s="158">
        <v>0.9385</v>
      </c>
      <c r="U218" s="158">
        <f>ROUND(E218*T218,2)</f>
        <v>14.78</v>
      </c>
      <c r="V218" s="15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 t="s">
        <v>383</v>
      </c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</row>
    <row r="219" spans="1:59" x14ac:dyDescent="0.2">
      <c r="A219" s="164" t="s">
        <v>140</v>
      </c>
      <c r="B219" s="165" t="s">
        <v>78</v>
      </c>
      <c r="C219" s="186" t="s">
        <v>79</v>
      </c>
      <c r="D219" s="166"/>
      <c r="E219" s="167"/>
      <c r="F219" s="168"/>
      <c r="G219" s="168">
        <f>SUMIF(AF220:AF235,"&lt;&gt;NOR",G220:G235)</f>
        <v>0</v>
      </c>
      <c r="H219" s="168"/>
      <c r="I219" s="168">
        <f>SUM(I220:I235)</f>
        <v>0</v>
      </c>
      <c r="J219" s="168"/>
      <c r="K219" s="168">
        <f>SUM(K220:K235)</f>
        <v>0</v>
      </c>
      <c r="L219" s="168"/>
      <c r="M219" s="168">
        <f>SUM(M220:M235)</f>
        <v>0</v>
      </c>
      <c r="N219" s="168"/>
      <c r="O219" s="168">
        <f>SUM(O220:O235)</f>
        <v>0.44</v>
      </c>
      <c r="P219" s="168"/>
      <c r="Q219" s="168">
        <f>SUM(Q220:Q235)</f>
        <v>0</v>
      </c>
      <c r="R219" s="168"/>
      <c r="S219" s="169"/>
      <c r="T219" s="163"/>
      <c r="U219" s="163">
        <f>SUM(U220:U235)</f>
        <v>31.97</v>
      </c>
      <c r="V219" s="163"/>
      <c r="AF219" t="s">
        <v>141</v>
      </c>
    </row>
    <row r="220" spans="1:59" ht="22.5" outlineLevel="1" x14ac:dyDescent="0.2">
      <c r="A220" s="170">
        <v>65</v>
      </c>
      <c r="B220" s="171" t="s">
        <v>384</v>
      </c>
      <c r="C220" s="187" t="s">
        <v>385</v>
      </c>
      <c r="D220" s="172" t="s">
        <v>174</v>
      </c>
      <c r="E220" s="173">
        <v>42.910000000000004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5">
        <v>3.3000000000000005E-4</v>
      </c>
      <c r="O220" s="175">
        <f>ROUND(E220*N220,2)</f>
        <v>0.01</v>
      </c>
      <c r="P220" s="175">
        <v>0</v>
      </c>
      <c r="Q220" s="175">
        <f>ROUND(E220*P220,2)</f>
        <v>0</v>
      </c>
      <c r="R220" s="175"/>
      <c r="S220" s="176" t="s">
        <v>145</v>
      </c>
      <c r="T220" s="158">
        <v>2.75E-2</v>
      </c>
      <c r="U220" s="158">
        <f>ROUND(E220*T220,2)</f>
        <v>1.18</v>
      </c>
      <c r="V220" s="15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 t="s">
        <v>146</v>
      </c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</row>
    <row r="221" spans="1:59" outlineLevel="1" x14ac:dyDescent="0.2">
      <c r="A221" s="156"/>
      <c r="B221" s="157"/>
      <c r="C221" s="188" t="s">
        <v>233</v>
      </c>
      <c r="D221" s="159"/>
      <c r="E221" s="160">
        <v>36.120000000000005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 t="s">
        <v>148</v>
      </c>
      <c r="AG221" s="148">
        <v>0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</row>
    <row r="222" spans="1:59" outlineLevel="1" x14ac:dyDescent="0.2">
      <c r="A222" s="156"/>
      <c r="B222" s="157"/>
      <c r="C222" s="188" t="s">
        <v>234</v>
      </c>
      <c r="D222" s="159"/>
      <c r="E222" s="160">
        <v>6.79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 t="s">
        <v>148</v>
      </c>
      <c r="AG222" s="148">
        <v>0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</row>
    <row r="223" spans="1:59" ht="22.5" outlineLevel="1" x14ac:dyDescent="0.2">
      <c r="A223" s="170">
        <v>66</v>
      </c>
      <c r="B223" s="171" t="s">
        <v>386</v>
      </c>
      <c r="C223" s="187" t="s">
        <v>387</v>
      </c>
      <c r="D223" s="172" t="s">
        <v>174</v>
      </c>
      <c r="E223" s="173">
        <v>42.910000000000004</v>
      </c>
      <c r="F223" s="174"/>
      <c r="G223" s="175">
        <f>ROUND(E223*F223,2)</f>
        <v>0</v>
      </c>
      <c r="H223" s="174"/>
      <c r="I223" s="175">
        <f>ROUND(E223*H223,2)</f>
        <v>0</v>
      </c>
      <c r="J223" s="174"/>
      <c r="K223" s="175">
        <f>ROUND(E223*J223,2)</f>
        <v>0</v>
      </c>
      <c r="L223" s="175">
        <v>21</v>
      </c>
      <c r="M223" s="175">
        <f>G223*(1+L223/100)</f>
        <v>0</v>
      </c>
      <c r="N223" s="175">
        <v>5.7000000000000002E-3</v>
      </c>
      <c r="O223" s="175">
        <f>ROUND(E223*N223,2)</f>
        <v>0.24</v>
      </c>
      <c r="P223" s="175">
        <v>0</v>
      </c>
      <c r="Q223" s="175">
        <f>ROUND(E223*P223,2)</f>
        <v>0</v>
      </c>
      <c r="R223" s="175"/>
      <c r="S223" s="176" t="s">
        <v>145</v>
      </c>
      <c r="T223" s="158">
        <v>0.22991</v>
      </c>
      <c r="U223" s="158">
        <f>ROUND(E223*T223,2)</f>
        <v>9.8699999999999992</v>
      </c>
      <c r="V223" s="15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 t="s">
        <v>146</v>
      </c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</row>
    <row r="224" spans="1:59" outlineLevel="1" x14ac:dyDescent="0.2">
      <c r="A224" s="156"/>
      <c r="B224" s="157"/>
      <c r="C224" s="188" t="s">
        <v>233</v>
      </c>
      <c r="D224" s="159"/>
      <c r="E224" s="160">
        <v>36.120000000000005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 t="s">
        <v>148</v>
      </c>
      <c r="AG224" s="148">
        <v>0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</row>
    <row r="225" spans="1:59" outlineLevel="1" x14ac:dyDescent="0.2">
      <c r="A225" s="156"/>
      <c r="B225" s="157"/>
      <c r="C225" s="188" t="s">
        <v>234</v>
      </c>
      <c r="D225" s="159"/>
      <c r="E225" s="160">
        <v>6.79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 t="s">
        <v>148</v>
      </c>
      <c r="AG225" s="148">
        <v>0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</row>
    <row r="226" spans="1:59" outlineLevel="1" x14ac:dyDescent="0.2">
      <c r="A226" s="170">
        <v>67</v>
      </c>
      <c r="B226" s="171" t="s">
        <v>388</v>
      </c>
      <c r="C226" s="187" t="s">
        <v>389</v>
      </c>
      <c r="D226" s="172" t="s">
        <v>174</v>
      </c>
      <c r="E226" s="173">
        <v>52.504000000000005</v>
      </c>
      <c r="F226" s="174"/>
      <c r="G226" s="175">
        <f>ROUND(E226*F226,2)</f>
        <v>0</v>
      </c>
      <c r="H226" s="174"/>
      <c r="I226" s="175">
        <f>ROUND(E226*H226,2)</f>
        <v>0</v>
      </c>
      <c r="J226" s="174"/>
      <c r="K226" s="175">
        <f>ROUND(E226*J226,2)</f>
        <v>0</v>
      </c>
      <c r="L226" s="175">
        <v>21</v>
      </c>
      <c r="M226" s="175">
        <f>G226*(1+L226/100)</f>
        <v>0</v>
      </c>
      <c r="N226" s="175">
        <v>3.6800000000000001E-3</v>
      </c>
      <c r="O226" s="175">
        <f>ROUND(E226*N226,2)</f>
        <v>0.19</v>
      </c>
      <c r="P226" s="175">
        <v>0</v>
      </c>
      <c r="Q226" s="175">
        <f>ROUND(E226*P226,2)</f>
        <v>0</v>
      </c>
      <c r="R226" s="175"/>
      <c r="S226" s="176" t="s">
        <v>145</v>
      </c>
      <c r="T226" s="158">
        <v>0.38500000000000001</v>
      </c>
      <c r="U226" s="158">
        <f>ROUND(E226*T226,2)</f>
        <v>20.21</v>
      </c>
      <c r="V226" s="15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 t="s">
        <v>146</v>
      </c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</row>
    <row r="227" spans="1:59" outlineLevel="1" x14ac:dyDescent="0.2">
      <c r="A227" s="156"/>
      <c r="B227" s="157"/>
      <c r="C227" s="188" t="s">
        <v>390</v>
      </c>
      <c r="D227" s="159"/>
      <c r="E227" s="160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 t="s">
        <v>148</v>
      </c>
      <c r="AG227" s="148">
        <v>0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</row>
    <row r="228" spans="1:59" outlineLevel="1" x14ac:dyDescent="0.2">
      <c r="A228" s="156"/>
      <c r="B228" s="157"/>
      <c r="C228" s="188" t="s">
        <v>233</v>
      </c>
      <c r="D228" s="159"/>
      <c r="E228" s="160">
        <v>36.120000000000005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 t="s">
        <v>148</v>
      </c>
      <c r="AG228" s="148">
        <v>0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</row>
    <row r="229" spans="1:59" outlineLevel="1" x14ac:dyDescent="0.2">
      <c r="A229" s="156"/>
      <c r="B229" s="157"/>
      <c r="C229" s="188" t="s">
        <v>234</v>
      </c>
      <c r="D229" s="159"/>
      <c r="E229" s="160">
        <v>6.79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 t="s">
        <v>148</v>
      </c>
      <c r="AG229" s="148">
        <v>0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</row>
    <row r="230" spans="1:59" outlineLevel="1" x14ac:dyDescent="0.2">
      <c r="A230" s="156"/>
      <c r="B230" s="157"/>
      <c r="C230" s="188" t="s">
        <v>391</v>
      </c>
      <c r="D230" s="159"/>
      <c r="E230" s="160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 t="s">
        <v>148</v>
      </c>
      <c r="AG230" s="148">
        <v>0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</row>
    <row r="231" spans="1:59" outlineLevel="1" x14ac:dyDescent="0.2">
      <c r="A231" s="156"/>
      <c r="B231" s="157"/>
      <c r="C231" s="188" t="s">
        <v>392</v>
      </c>
      <c r="D231" s="159"/>
      <c r="E231" s="160">
        <v>7.2390000000000008</v>
      </c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 t="s">
        <v>148</v>
      </c>
      <c r="AG231" s="148">
        <v>0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</row>
    <row r="232" spans="1:59" outlineLevel="1" x14ac:dyDescent="0.2">
      <c r="A232" s="156"/>
      <c r="B232" s="157"/>
      <c r="C232" s="188" t="s">
        <v>393</v>
      </c>
      <c r="D232" s="159"/>
      <c r="E232" s="160">
        <v>-0.53999999999999992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 t="s">
        <v>148</v>
      </c>
      <c r="AG232" s="148">
        <v>0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</row>
    <row r="233" spans="1:59" outlineLevel="1" x14ac:dyDescent="0.2">
      <c r="A233" s="156"/>
      <c r="B233" s="157"/>
      <c r="C233" s="188" t="s">
        <v>394</v>
      </c>
      <c r="D233" s="159"/>
      <c r="E233" s="160">
        <v>3.1350000000000002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 t="s">
        <v>148</v>
      </c>
      <c r="AG233" s="148">
        <v>0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</row>
    <row r="234" spans="1:59" outlineLevel="1" x14ac:dyDescent="0.2">
      <c r="A234" s="156"/>
      <c r="B234" s="157"/>
      <c r="C234" s="188" t="s">
        <v>395</v>
      </c>
      <c r="D234" s="159"/>
      <c r="E234" s="160">
        <v>-0.24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 t="s">
        <v>148</v>
      </c>
      <c r="AG234" s="148">
        <v>0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</row>
    <row r="235" spans="1:59" outlineLevel="1" x14ac:dyDescent="0.2">
      <c r="A235" s="177">
        <v>68</v>
      </c>
      <c r="B235" s="178" t="s">
        <v>396</v>
      </c>
      <c r="C235" s="189" t="s">
        <v>397</v>
      </c>
      <c r="D235" s="179" t="s">
        <v>180</v>
      </c>
      <c r="E235" s="180">
        <v>0.45196000000000003</v>
      </c>
      <c r="F235" s="181"/>
      <c r="G235" s="182">
        <f>ROUND(E235*F235,2)</f>
        <v>0</v>
      </c>
      <c r="H235" s="181"/>
      <c r="I235" s="182">
        <f>ROUND(E235*H235,2)</f>
        <v>0</v>
      </c>
      <c r="J235" s="181"/>
      <c r="K235" s="182">
        <f>ROUND(E235*J235,2)</f>
        <v>0</v>
      </c>
      <c r="L235" s="182">
        <v>21</v>
      </c>
      <c r="M235" s="182">
        <f>G235*(1+L235/100)</f>
        <v>0</v>
      </c>
      <c r="N235" s="182">
        <v>0</v>
      </c>
      <c r="O235" s="182">
        <f>ROUND(E235*N235,2)</f>
        <v>0</v>
      </c>
      <c r="P235" s="182">
        <v>0</v>
      </c>
      <c r="Q235" s="182">
        <f>ROUND(E235*P235,2)</f>
        <v>0</v>
      </c>
      <c r="R235" s="182"/>
      <c r="S235" s="183" t="s">
        <v>145</v>
      </c>
      <c r="T235" s="158">
        <v>1.5670000000000002</v>
      </c>
      <c r="U235" s="158">
        <f>ROUND(E235*T235,2)</f>
        <v>0.71</v>
      </c>
      <c r="V235" s="15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 t="s">
        <v>383</v>
      </c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</row>
    <row r="236" spans="1:59" x14ac:dyDescent="0.2">
      <c r="A236" s="164" t="s">
        <v>140</v>
      </c>
      <c r="B236" s="165" t="s">
        <v>80</v>
      </c>
      <c r="C236" s="186" t="s">
        <v>81</v>
      </c>
      <c r="D236" s="166"/>
      <c r="E236" s="167"/>
      <c r="F236" s="168"/>
      <c r="G236" s="168">
        <f>SUMIF(AF237:AF244,"&lt;&gt;NOR",G237:G244)</f>
        <v>0</v>
      </c>
      <c r="H236" s="168"/>
      <c r="I236" s="168">
        <f>SUM(I237:I244)</f>
        <v>0</v>
      </c>
      <c r="J236" s="168"/>
      <c r="K236" s="168">
        <f>SUM(K237:K244)</f>
        <v>0</v>
      </c>
      <c r="L236" s="168"/>
      <c r="M236" s="168">
        <f>SUM(M237:M244)</f>
        <v>0</v>
      </c>
      <c r="N236" s="168"/>
      <c r="O236" s="168">
        <f>SUM(O237:O244)</f>
        <v>0</v>
      </c>
      <c r="P236" s="168"/>
      <c r="Q236" s="168">
        <f>SUM(Q237:Q244)</f>
        <v>0</v>
      </c>
      <c r="R236" s="168"/>
      <c r="S236" s="169"/>
      <c r="T236" s="163"/>
      <c r="U236" s="163">
        <f>SUM(U237:U244)</f>
        <v>0.6</v>
      </c>
      <c r="V236" s="163"/>
      <c r="AF236" t="s">
        <v>141</v>
      </c>
    </row>
    <row r="237" spans="1:59" ht="22.5" outlineLevel="1" x14ac:dyDescent="0.2">
      <c r="A237" s="177">
        <v>69</v>
      </c>
      <c r="B237" s="178" t="s">
        <v>398</v>
      </c>
      <c r="C237" s="189" t="s">
        <v>399</v>
      </c>
      <c r="D237" s="179" t="s">
        <v>237</v>
      </c>
      <c r="E237" s="180">
        <v>1</v>
      </c>
      <c r="F237" s="181"/>
      <c r="G237" s="182">
        <f>ROUND(E237*F237,2)</f>
        <v>0</v>
      </c>
      <c r="H237" s="181"/>
      <c r="I237" s="182">
        <f>ROUND(E237*H237,2)</f>
        <v>0</v>
      </c>
      <c r="J237" s="181"/>
      <c r="K237" s="182">
        <f>ROUND(E237*J237,2)</f>
        <v>0</v>
      </c>
      <c r="L237" s="182">
        <v>21</v>
      </c>
      <c r="M237" s="182">
        <f>G237*(1+L237/100)</f>
        <v>0</v>
      </c>
      <c r="N237" s="182">
        <v>1.1000000000000001E-3</v>
      </c>
      <c r="O237" s="182">
        <f>ROUND(E237*N237,2)</f>
        <v>0</v>
      </c>
      <c r="P237" s="182">
        <v>0</v>
      </c>
      <c r="Q237" s="182">
        <f>ROUND(E237*P237,2)</f>
        <v>0</v>
      </c>
      <c r="R237" s="182"/>
      <c r="S237" s="183" t="s">
        <v>145</v>
      </c>
      <c r="T237" s="158">
        <v>0.60000000000000009</v>
      </c>
      <c r="U237" s="158">
        <f>ROUND(E237*T237,2)</f>
        <v>0.6</v>
      </c>
      <c r="V237" s="15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 t="s">
        <v>146</v>
      </c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</row>
    <row r="238" spans="1:59" ht="22.5" outlineLevel="1" x14ac:dyDescent="0.2">
      <c r="A238" s="170">
        <v>70</v>
      </c>
      <c r="B238" s="171" t="s">
        <v>400</v>
      </c>
      <c r="C238" s="187" t="s">
        <v>401</v>
      </c>
      <c r="D238" s="172" t="s">
        <v>213</v>
      </c>
      <c r="E238" s="173">
        <v>1</v>
      </c>
      <c r="F238" s="174"/>
      <c r="G238" s="175">
        <f>ROUND(E238*F238,2)</f>
        <v>0</v>
      </c>
      <c r="H238" s="174"/>
      <c r="I238" s="175">
        <f>ROUND(E238*H238,2)</f>
        <v>0</v>
      </c>
      <c r="J238" s="174"/>
      <c r="K238" s="175">
        <f>ROUND(E238*J238,2)</f>
        <v>0</v>
      </c>
      <c r="L238" s="175">
        <v>21</v>
      </c>
      <c r="M238" s="175">
        <f>G238*(1+L238/100)</f>
        <v>0</v>
      </c>
      <c r="N238" s="175">
        <v>0</v>
      </c>
      <c r="O238" s="175">
        <f>ROUND(E238*N238,2)</f>
        <v>0</v>
      </c>
      <c r="P238" s="175">
        <v>0</v>
      </c>
      <c r="Q238" s="175">
        <f>ROUND(E238*P238,2)</f>
        <v>0</v>
      </c>
      <c r="R238" s="175"/>
      <c r="S238" s="176" t="s">
        <v>214</v>
      </c>
      <c r="T238" s="158">
        <v>0</v>
      </c>
      <c r="U238" s="158">
        <f>ROUND(E238*T238,2)</f>
        <v>0</v>
      </c>
      <c r="V238" s="15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 t="s">
        <v>146</v>
      </c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</row>
    <row r="239" spans="1:59" outlineLevel="1" x14ac:dyDescent="0.2">
      <c r="A239" s="156"/>
      <c r="B239" s="157"/>
      <c r="C239" s="362" t="s">
        <v>402</v>
      </c>
      <c r="D239" s="363"/>
      <c r="E239" s="363"/>
      <c r="F239" s="363"/>
      <c r="G239" s="363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 t="s">
        <v>216</v>
      </c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</row>
    <row r="240" spans="1:59" outlineLevel="1" x14ac:dyDescent="0.2">
      <c r="A240" s="156"/>
      <c r="B240" s="157"/>
      <c r="C240" s="364" t="s">
        <v>222</v>
      </c>
      <c r="D240" s="365"/>
      <c r="E240" s="365"/>
      <c r="F240" s="365"/>
      <c r="G240" s="365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 t="s">
        <v>216</v>
      </c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</row>
    <row r="241" spans="1:59" outlineLevel="1" x14ac:dyDescent="0.2">
      <c r="A241" s="156"/>
      <c r="B241" s="157"/>
      <c r="C241" s="364" t="s">
        <v>224</v>
      </c>
      <c r="D241" s="365"/>
      <c r="E241" s="365"/>
      <c r="F241" s="365"/>
      <c r="G241" s="365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 t="s">
        <v>216</v>
      </c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</row>
    <row r="242" spans="1:59" outlineLevel="1" x14ac:dyDescent="0.2">
      <c r="A242" s="156"/>
      <c r="B242" s="157"/>
      <c r="C242" s="364" t="s">
        <v>225</v>
      </c>
      <c r="D242" s="365"/>
      <c r="E242" s="365"/>
      <c r="F242" s="365"/>
      <c r="G242" s="365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 t="s">
        <v>216</v>
      </c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</row>
    <row r="243" spans="1:59" outlineLevel="1" x14ac:dyDescent="0.2">
      <c r="A243" s="156"/>
      <c r="B243" s="157"/>
      <c r="C243" s="364" t="s">
        <v>226</v>
      </c>
      <c r="D243" s="365"/>
      <c r="E243" s="365"/>
      <c r="F243" s="365"/>
      <c r="G243" s="365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 t="s">
        <v>216</v>
      </c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</row>
    <row r="244" spans="1:59" outlineLevel="1" x14ac:dyDescent="0.2">
      <c r="A244" s="177">
        <v>71</v>
      </c>
      <c r="B244" s="178" t="s">
        <v>403</v>
      </c>
      <c r="C244" s="189" t="s">
        <v>404</v>
      </c>
      <c r="D244" s="179" t="s">
        <v>180</v>
      </c>
      <c r="E244" s="180">
        <v>1.1000000000000001E-3</v>
      </c>
      <c r="F244" s="181"/>
      <c r="G244" s="182">
        <f>ROUND(E244*F244,2)</f>
        <v>0</v>
      </c>
      <c r="H244" s="181"/>
      <c r="I244" s="182">
        <f>ROUND(E244*H244,2)</f>
        <v>0</v>
      </c>
      <c r="J244" s="181"/>
      <c r="K244" s="182">
        <f>ROUND(E244*J244,2)</f>
        <v>0</v>
      </c>
      <c r="L244" s="182">
        <v>21</v>
      </c>
      <c r="M244" s="182">
        <f>G244*(1+L244/100)</f>
        <v>0</v>
      </c>
      <c r="N244" s="182">
        <v>0</v>
      </c>
      <c r="O244" s="182">
        <f>ROUND(E244*N244,2)</f>
        <v>0</v>
      </c>
      <c r="P244" s="182">
        <v>0</v>
      </c>
      <c r="Q244" s="182">
        <f>ROUND(E244*P244,2)</f>
        <v>0</v>
      </c>
      <c r="R244" s="182"/>
      <c r="S244" s="183" t="s">
        <v>145</v>
      </c>
      <c r="T244" s="158">
        <v>2.048</v>
      </c>
      <c r="U244" s="158">
        <f>ROUND(E244*T244,2)</f>
        <v>0</v>
      </c>
      <c r="V244" s="15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 t="s">
        <v>383</v>
      </c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</row>
    <row r="245" spans="1:59" x14ac:dyDescent="0.2">
      <c r="A245" s="164" t="s">
        <v>140</v>
      </c>
      <c r="B245" s="165" t="s">
        <v>82</v>
      </c>
      <c r="C245" s="186" t="s">
        <v>83</v>
      </c>
      <c r="D245" s="166"/>
      <c r="E245" s="167"/>
      <c r="F245" s="168"/>
      <c r="G245" s="168">
        <f>SUMIF(AF246:AF252,"&lt;&gt;NOR",G246:G252)</f>
        <v>0</v>
      </c>
      <c r="H245" s="168"/>
      <c r="I245" s="168">
        <f>SUM(I246:I252)</f>
        <v>0</v>
      </c>
      <c r="J245" s="168"/>
      <c r="K245" s="168">
        <f>SUM(K246:K252)</f>
        <v>0</v>
      </c>
      <c r="L245" s="168"/>
      <c r="M245" s="168">
        <f>SUM(M246:M252)</f>
        <v>0</v>
      </c>
      <c r="N245" s="168"/>
      <c r="O245" s="168">
        <f>SUM(O246:O252)</f>
        <v>0</v>
      </c>
      <c r="P245" s="168"/>
      <c r="Q245" s="168">
        <f>SUM(Q246:Q252)</f>
        <v>0.09</v>
      </c>
      <c r="R245" s="168"/>
      <c r="S245" s="169"/>
      <c r="T245" s="163"/>
      <c r="U245" s="163">
        <f>SUM(U246:U252)</f>
        <v>1.63</v>
      </c>
      <c r="V245" s="163"/>
      <c r="AF245" t="s">
        <v>141</v>
      </c>
    </row>
    <row r="246" spans="1:59" outlineLevel="1" x14ac:dyDescent="0.2">
      <c r="A246" s="170">
        <v>72</v>
      </c>
      <c r="B246" s="171" t="s">
        <v>405</v>
      </c>
      <c r="C246" s="187" t="s">
        <v>406</v>
      </c>
      <c r="D246" s="172" t="s">
        <v>174</v>
      </c>
      <c r="E246" s="173">
        <v>42.910000000000004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5">
        <v>0</v>
      </c>
      <c r="O246" s="175">
        <f>ROUND(E246*N246,2)</f>
        <v>0</v>
      </c>
      <c r="P246" s="175">
        <v>2E-3</v>
      </c>
      <c r="Q246" s="175">
        <f>ROUND(E246*P246,2)</f>
        <v>0.09</v>
      </c>
      <c r="R246" s="175"/>
      <c r="S246" s="176" t="s">
        <v>145</v>
      </c>
      <c r="T246" s="158">
        <v>3.8000000000000006E-2</v>
      </c>
      <c r="U246" s="158">
        <f>ROUND(E246*T246,2)</f>
        <v>1.63</v>
      </c>
      <c r="V246" s="15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 t="s">
        <v>146</v>
      </c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</row>
    <row r="247" spans="1:59" outlineLevel="1" x14ac:dyDescent="0.2">
      <c r="A247" s="156"/>
      <c r="B247" s="157"/>
      <c r="C247" s="188" t="s">
        <v>233</v>
      </c>
      <c r="D247" s="159"/>
      <c r="E247" s="160">
        <v>36.120000000000005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 t="s">
        <v>148</v>
      </c>
      <c r="AG247" s="148">
        <v>0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</row>
    <row r="248" spans="1:59" outlineLevel="1" x14ac:dyDescent="0.2">
      <c r="A248" s="156"/>
      <c r="B248" s="157"/>
      <c r="C248" s="188" t="s">
        <v>234</v>
      </c>
      <c r="D248" s="159"/>
      <c r="E248" s="160">
        <v>6.79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 t="s">
        <v>148</v>
      </c>
      <c r="AG248" s="148">
        <v>0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</row>
    <row r="249" spans="1:59" ht="22.5" outlineLevel="1" x14ac:dyDescent="0.2">
      <c r="A249" s="170">
        <v>73</v>
      </c>
      <c r="B249" s="171" t="s">
        <v>407</v>
      </c>
      <c r="C249" s="187" t="s">
        <v>408</v>
      </c>
      <c r="D249" s="172" t="s">
        <v>213</v>
      </c>
      <c r="E249" s="173">
        <v>2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5">
        <v>0</v>
      </c>
      <c r="O249" s="175">
        <f>ROUND(E249*N249,2)</f>
        <v>0</v>
      </c>
      <c r="P249" s="175">
        <v>0</v>
      </c>
      <c r="Q249" s="175">
        <f>ROUND(E249*P249,2)</f>
        <v>0</v>
      </c>
      <c r="R249" s="175"/>
      <c r="S249" s="176" t="s">
        <v>214</v>
      </c>
      <c r="T249" s="158">
        <v>0</v>
      </c>
      <c r="U249" s="158">
        <f>ROUND(E249*T249,2)</f>
        <v>0</v>
      </c>
      <c r="V249" s="15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 t="s">
        <v>146</v>
      </c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</row>
    <row r="250" spans="1:59" outlineLevel="1" x14ac:dyDescent="0.2">
      <c r="A250" s="156"/>
      <c r="B250" s="157"/>
      <c r="C250" s="362" t="s">
        <v>409</v>
      </c>
      <c r="D250" s="363"/>
      <c r="E250" s="363"/>
      <c r="F250" s="363"/>
      <c r="G250" s="363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 t="s">
        <v>216</v>
      </c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</row>
    <row r="251" spans="1:59" outlineLevel="1" x14ac:dyDescent="0.2">
      <c r="A251" s="156"/>
      <c r="B251" s="157"/>
      <c r="C251" s="364" t="s">
        <v>410</v>
      </c>
      <c r="D251" s="365"/>
      <c r="E251" s="365"/>
      <c r="F251" s="365"/>
      <c r="G251" s="365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 t="s">
        <v>216</v>
      </c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</row>
    <row r="252" spans="1:59" outlineLevel="1" x14ac:dyDescent="0.2">
      <c r="A252" s="156"/>
      <c r="B252" s="157"/>
      <c r="C252" s="188" t="s">
        <v>411</v>
      </c>
      <c r="D252" s="159"/>
      <c r="E252" s="160">
        <v>2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 t="s">
        <v>148</v>
      </c>
      <c r="AG252" s="148">
        <v>0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</row>
    <row r="253" spans="1:59" x14ac:dyDescent="0.2">
      <c r="A253" s="164" t="s">
        <v>140</v>
      </c>
      <c r="B253" s="165" t="s">
        <v>84</v>
      </c>
      <c r="C253" s="186" t="s">
        <v>85</v>
      </c>
      <c r="D253" s="166"/>
      <c r="E253" s="167"/>
      <c r="F253" s="168"/>
      <c r="G253" s="168">
        <f>SUMIF(AF254:AF289,"&lt;&gt;NOR",G254:G289)</f>
        <v>0</v>
      </c>
      <c r="H253" s="168"/>
      <c r="I253" s="168">
        <f>SUM(I254:I289)</f>
        <v>0</v>
      </c>
      <c r="J253" s="168"/>
      <c r="K253" s="168">
        <f>SUM(K254:K289)</f>
        <v>0</v>
      </c>
      <c r="L253" s="168"/>
      <c r="M253" s="168">
        <f>SUM(M254:M289)</f>
        <v>0</v>
      </c>
      <c r="N253" s="168"/>
      <c r="O253" s="168">
        <f>SUM(O254:O289)</f>
        <v>23.880000000000006</v>
      </c>
      <c r="P253" s="168"/>
      <c r="Q253" s="168">
        <f>SUM(Q254:Q289)</f>
        <v>4.0599999999999996</v>
      </c>
      <c r="R253" s="168"/>
      <c r="S253" s="169"/>
      <c r="T253" s="163"/>
      <c r="U253" s="163">
        <f>SUM(U254:U289)</f>
        <v>188.53000000000003</v>
      </c>
      <c r="V253" s="163"/>
      <c r="AF253" t="s">
        <v>141</v>
      </c>
    </row>
    <row r="254" spans="1:59" outlineLevel="1" x14ac:dyDescent="0.2">
      <c r="A254" s="170">
        <v>74</v>
      </c>
      <c r="B254" s="171" t="s">
        <v>142</v>
      </c>
      <c r="C254" s="187" t="s">
        <v>143</v>
      </c>
      <c r="D254" s="172" t="s">
        <v>144</v>
      </c>
      <c r="E254" s="173">
        <v>11.040000000000001</v>
      </c>
      <c r="F254" s="174"/>
      <c r="G254" s="175">
        <f>ROUND(E254*F254,2)</f>
        <v>0</v>
      </c>
      <c r="H254" s="174"/>
      <c r="I254" s="175">
        <f>ROUND(E254*H254,2)</f>
        <v>0</v>
      </c>
      <c r="J254" s="174"/>
      <c r="K254" s="175">
        <f>ROUND(E254*J254,2)</f>
        <v>0</v>
      </c>
      <c r="L254" s="175">
        <v>21</v>
      </c>
      <c r="M254" s="175">
        <f>G254*(1+L254/100)</f>
        <v>0</v>
      </c>
      <c r="N254" s="175">
        <v>0</v>
      </c>
      <c r="O254" s="175">
        <f>ROUND(E254*N254,2)</f>
        <v>0</v>
      </c>
      <c r="P254" s="175">
        <v>0</v>
      </c>
      <c r="Q254" s="175">
        <f>ROUND(E254*P254,2)</f>
        <v>0</v>
      </c>
      <c r="R254" s="175"/>
      <c r="S254" s="176" t="s">
        <v>145</v>
      </c>
      <c r="T254" s="158">
        <v>3.5330000000000004</v>
      </c>
      <c r="U254" s="158">
        <f>ROUND(E254*T254,2)</f>
        <v>39</v>
      </c>
      <c r="V254" s="15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 t="s">
        <v>146</v>
      </c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</row>
    <row r="255" spans="1:59" outlineLevel="1" x14ac:dyDescent="0.2">
      <c r="A255" s="156"/>
      <c r="B255" s="157"/>
      <c r="C255" s="188" t="s">
        <v>412</v>
      </c>
      <c r="D255" s="159"/>
      <c r="E255" s="160">
        <v>11.040000000000001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 t="s">
        <v>148</v>
      </c>
      <c r="AG255" s="148">
        <v>0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</row>
    <row r="256" spans="1:59" ht="22.5" outlineLevel="1" x14ac:dyDescent="0.2">
      <c r="A256" s="177">
        <v>75</v>
      </c>
      <c r="B256" s="178" t="s">
        <v>149</v>
      </c>
      <c r="C256" s="189" t="s">
        <v>150</v>
      </c>
      <c r="D256" s="179" t="s">
        <v>144</v>
      </c>
      <c r="E256" s="180">
        <v>11.040000000000001</v>
      </c>
      <c r="F256" s="181"/>
      <c r="G256" s="182">
        <f>ROUND(E256*F256,2)</f>
        <v>0</v>
      </c>
      <c r="H256" s="181"/>
      <c r="I256" s="182">
        <f>ROUND(E256*H256,2)</f>
        <v>0</v>
      </c>
      <c r="J256" s="181"/>
      <c r="K256" s="182">
        <f>ROUND(E256*J256,2)</f>
        <v>0</v>
      </c>
      <c r="L256" s="182">
        <v>21</v>
      </c>
      <c r="M256" s="182">
        <f>G256*(1+L256/100)</f>
        <v>0</v>
      </c>
      <c r="N256" s="182">
        <v>0</v>
      </c>
      <c r="O256" s="182">
        <f>ROUND(E256*N256,2)</f>
        <v>0</v>
      </c>
      <c r="P256" s="182">
        <v>0</v>
      </c>
      <c r="Q256" s="182">
        <f>ROUND(E256*P256,2)</f>
        <v>0</v>
      </c>
      <c r="R256" s="182"/>
      <c r="S256" s="183" t="s">
        <v>145</v>
      </c>
      <c r="T256" s="158">
        <v>1.1000000000000001E-2</v>
      </c>
      <c r="U256" s="158">
        <f>ROUND(E256*T256,2)</f>
        <v>0.12</v>
      </c>
      <c r="V256" s="15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 t="s">
        <v>146</v>
      </c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</row>
    <row r="257" spans="1:59" ht="22.5" outlineLevel="1" x14ac:dyDescent="0.2">
      <c r="A257" s="177">
        <v>76</v>
      </c>
      <c r="B257" s="178" t="s">
        <v>152</v>
      </c>
      <c r="C257" s="189" t="s">
        <v>153</v>
      </c>
      <c r="D257" s="179" t="s">
        <v>144</v>
      </c>
      <c r="E257" s="180">
        <v>11.040000000000001</v>
      </c>
      <c r="F257" s="181"/>
      <c r="G257" s="182">
        <f>ROUND(E257*F257,2)</f>
        <v>0</v>
      </c>
      <c r="H257" s="181"/>
      <c r="I257" s="182">
        <f>ROUND(E257*H257,2)</f>
        <v>0</v>
      </c>
      <c r="J257" s="181"/>
      <c r="K257" s="182">
        <f>ROUND(E257*J257,2)</f>
        <v>0</v>
      </c>
      <c r="L257" s="182">
        <v>21</v>
      </c>
      <c r="M257" s="182">
        <f>G257*(1+L257/100)</f>
        <v>0</v>
      </c>
      <c r="N257" s="182">
        <v>0</v>
      </c>
      <c r="O257" s="182">
        <f>ROUND(E257*N257,2)</f>
        <v>0</v>
      </c>
      <c r="P257" s="182">
        <v>0</v>
      </c>
      <c r="Q257" s="182">
        <f>ROUND(E257*P257,2)</f>
        <v>0</v>
      </c>
      <c r="R257" s="182"/>
      <c r="S257" s="183" t="s">
        <v>145</v>
      </c>
      <c r="T257" s="158">
        <v>0.66800000000000004</v>
      </c>
      <c r="U257" s="158">
        <f>ROUND(E257*T257,2)</f>
        <v>7.37</v>
      </c>
      <c r="V257" s="15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 t="s">
        <v>146</v>
      </c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</row>
    <row r="258" spans="1:59" outlineLevel="1" x14ac:dyDescent="0.2">
      <c r="A258" s="170">
        <v>77</v>
      </c>
      <c r="B258" s="171" t="s">
        <v>157</v>
      </c>
      <c r="C258" s="187" t="s">
        <v>158</v>
      </c>
      <c r="D258" s="172" t="s">
        <v>144</v>
      </c>
      <c r="E258" s="173">
        <v>22.080000000000002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21</v>
      </c>
      <c r="M258" s="175">
        <f>G258*(1+L258/100)</f>
        <v>0</v>
      </c>
      <c r="N258" s="175">
        <v>0</v>
      </c>
      <c r="O258" s="175">
        <f>ROUND(E258*N258,2)</f>
        <v>0</v>
      </c>
      <c r="P258" s="175">
        <v>0</v>
      </c>
      <c r="Q258" s="175">
        <f>ROUND(E258*P258,2)</f>
        <v>0</v>
      </c>
      <c r="R258" s="175"/>
      <c r="S258" s="176" t="s">
        <v>145</v>
      </c>
      <c r="T258" s="158">
        <v>0.59100000000000008</v>
      </c>
      <c r="U258" s="158">
        <f>ROUND(E258*T258,2)</f>
        <v>13.05</v>
      </c>
      <c r="V258" s="15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 t="s">
        <v>146</v>
      </c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</row>
    <row r="259" spans="1:59" outlineLevel="1" x14ac:dyDescent="0.2">
      <c r="A259" s="156"/>
      <c r="B259" s="157"/>
      <c r="C259" s="188" t="s">
        <v>413</v>
      </c>
      <c r="D259" s="159"/>
      <c r="E259" s="160">
        <v>22.080000000000002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 t="s">
        <v>148</v>
      </c>
      <c r="AG259" s="148">
        <v>0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</row>
    <row r="260" spans="1:59" ht="22.5" outlineLevel="1" x14ac:dyDescent="0.2">
      <c r="A260" s="170">
        <v>78</v>
      </c>
      <c r="B260" s="171" t="s">
        <v>414</v>
      </c>
      <c r="C260" s="187" t="s">
        <v>415</v>
      </c>
      <c r="D260" s="172" t="s">
        <v>144</v>
      </c>
      <c r="E260" s="173">
        <v>9.2000000000000011</v>
      </c>
      <c r="F260" s="174"/>
      <c r="G260" s="175">
        <f>ROUND(E260*F260,2)</f>
        <v>0</v>
      </c>
      <c r="H260" s="174"/>
      <c r="I260" s="175">
        <f>ROUND(E260*H260,2)</f>
        <v>0</v>
      </c>
      <c r="J260" s="174"/>
      <c r="K260" s="175">
        <f>ROUND(E260*J260,2)</f>
        <v>0</v>
      </c>
      <c r="L260" s="175">
        <v>21</v>
      </c>
      <c r="M260" s="175">
        <f>G260*(1+L260/100)</f>
        <v>0</v>
      </c>
      <c r="N260" s="175">
        <v>1.7000000000000002</v>
      </c>
      <c r="O260" s="175">
        <f>ROUND(E260*N260,2)</f>
        <v>15.64</v>
      </c>
      <c r="P260" s="175">
        <v>0</v>
      </c>
      <c r="Q260" s="175">
        <f>ROUND(E260*P260,2)</f>
        <v>0</v>
      </c>
      <c r="R260" s="175"/>
      <c r="S260" s="176" t="s">
        <v>145</v>
      </c>
      <c r="T260" s="158">
        <v>1.5870000000000002</v>
      </c>
      <c r="U260" s="158">
        <f>ROUND(E260*T260,2)</f>
        <v>14.6</v>
      </c>
      <c r="V260" s="15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 t="s">
        <v>146</v>
      </c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</row>
    <row r="261" spans="1:59" outlineLevel="1" x14ac:dyDescent="0.2">
      <c r="A261" s="156"/>
      <c r="B261" s="157"/>
      <c r="C261" s="188" t="s">
        <v>416</v>
      </c>
      <c r="D261" s="159"/>
      <c r="E261" s="160">
        <v>9.2000000000000011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 t="s">
        <v>148</v>
      </c>
      <c r="AG261" s="148">
        <v>0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</row>
    <row r="262" spans="1:59" outlineLevel="1" x14ac:dyDescent="0.2">
      <c r="A262" s="177">
        <v>79</v>
      </c>
      <c r="B262" s="178" t="s">
        <v>164</v>
      </c>
      <c r="C262" s="189" t="s">
        <v>165</v>
      </c>
      <c r="D262" s="179" t="s">
        <v>144</v>
      </c>
      <c r="E262" s="180">
        <v>11.040000000000001</v>
      </c>
      <c r="F262" s="181"/>
      <c r="G262" s="182">
        <f>ROUND(E262*F262,2)</f>
        <v>0</v>
      </c>
      <c r="H262" s="181"/>
      <c r="I262" s="182">
        <f>ROUND(E262*H262,2)</f>
        <v>0</v>
      </c>
      <c r="J262" s="181"/>
      <c r="K262" s="182">
        <f>ROUND(E262*J262,2)</f>
        <v>0</v>
      </c>
      <c r="L262" s="182">
        <v>21</v>
      </c>
      <c r="M262" s="182">
        <f>G262*(1+L262/100)</f>
        <v>0</v>
      </c>
      <c r="N262" s="182">
        <v>0</v>
      </c>
      <c r="O262" s="182">
        <f>ROUND(E262*N262,2)</f>
        <v>0</v>
      </c>
      <c r="P262" s="182">
        <v>0</v>
      </c>
      <c r="Q262" s="182">
        <f>ROUND(E262*P262,2)</f>
        <v>0</v>
      </c>
      <c r="R262" s="182"/>
      <c r="S262" s="183" t="s">
        <v>145</v>
      </c>
      <c r="T262" s="158">
        <v>0</v>
      </c>
      <c r="U262" s="158">
        <f>ROUND(E262*T262,2)</f>
        <v>0</v>
      </c>
      <c r="V262" s="15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 t="s">
        <v>146</v>
      </c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</row>
    <row r="263" spans="1:59" outlineLevel="1" x14ac:dyDescent="0.2">
      <c r="A263" s="170">
        <v>80</v>
      </c>
      <c r="B263" s="171" t="s">
        <v>417</v>
      </c>
      <c r="C263" s="187" t="s">
        <v>418</v>
      </c>
      <c r="D263" s="172" t="s">
        <v>144</v>
      </c>
      <c r="E263" s="173">
        <v>1.84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21</v>
      </c>
      <c r="M263" s="175">
        <f>G263*(1+L263/100)</f>
        <v>0</v>
      </c>
      <c r="N263" s="175">
        <v>1.8907700000000001</v>
      </c>
      <c r="O263" s="175">
        <f>ROUND(E263*N263,2)</f>
        <v>3.48</v>
      </c>
      <c r="P263" s="175">
        <v>0</v>
      </c>
      <c r="Q263" s="175">
        <f>ROUND(E263*P263,2)</f>
        <v>0</v>
      </c>
      <c r="R263" s="175"/>
      <c r="S263" s="176" t="s">
        <v>145</v>
      </c>
      <c r="T263" s="158">
        <v>1.3170000000000002</v>
      </c>
      <c r="U263" s="158">
        <f>ROUND(E263*T263,2)</f>
        <v>2.42</v>
      </c>
      <c r="V263" s="15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 t="s">
        <v>146</v>
      </c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</row>
    <row r="264" spans="1:59" outlineLevel="1" x14ac:dyDescent="0.2">
      <c r="A264" s="156"/>
      <c r="B264" s="157"/>
      <c r="C264" s="188" t="s">
        <v>419</v>
      </c>
      <c r="D264" s="159"/>
      <c r="E264" s="160">
        <v>1.84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 t="s">
        <v>148</v>
      </c>
      <c r="AG264" s="148">
        <v>0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</row>
    <row r="265" spans="1:59" outlineLevel="1" x14ac:dyDescent="0.2">
      <c r="A265" s="170">
        <v>81</v>
      </c>
      <c r="B265" s="171" t="s">
        <v>273</v>
      </c>
      <c r="C265" s="187" t="s">
        <v>274</v>
      </c>
      <c r="D265" s="172" t="s">
        <v>144</v>
      </c>
      <c r="E265" s="173">
        <v>1.84</v>
      </c>
      <c r="F265" s="174"/>
      <c r="G265" s="175">
        <f>ROUND(E265*F265,2)</f>
        <v>0</v>
      </c>
      <c r="H265" s="174"/>
      <c r="I265" s="175">
        <f>ROUND(E265*H265,2)</f>
        <v>0</v>
      </c>
      <c r="J265" s="174"/>
      <c r="K265" s="175">
        <f>ROUND(E265*J265,2)</f>
        <v>0</v>
      </c>
      <c r="L265" s="175">
        <v>21</v>
      </c>
      <c r="M265" s="175">
        <f>G265*(1+L265/100)</f>
        <v>0</v>
      </c>
      <c r="N265" s="175">
        <v>2.5250000000000004</v>
      </c>
      <c r="O265" s="175">
        <f>ROUND(E265*N265,2)</f>
        <v>4.6500000000000004</v>
      </c>
      <c r="P265" s="175">
        <v>0</v>
      </c>
      <c r="Q265" s="175">
        <f>ROUND(E265*P265,2)</f>
        <v>0</v>
      </c>
      <c r="R265" s="175"/>
      <c r="S265" s="176" t="s">
        <v>145</v>
      </c>
      <c r="T265" s="158">
        <v>2.58</v>
      </c>
      <c r="U265" s="158">
        <f>ROUND(E265*T265,2)</f>
        <v>4.75</v>
      </c>
      <c r="V265" s="15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 t="s">
        <v>146</v>
      </c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</row>
    <row r="266" spans="1:59" outlineLevel="1" x14ac:dyDescent="0.2">
      <c r="A266" s="156"/>
      <c r="B266" s="157"/>
      <c r="C266" s="188" t="s">
        <v>419</v>
      </c>
      <c r="D266" s="159"/>
      <c r="E266" s="160">
        <v>1.84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 t="s">
        <v>148</v>
      </c>
      <c r="AG266" s="148">
        <v>0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</row>
    <row r="267" spans="1:59" outlineLevel="1" x14ac:dyDescent="0.2">
      <c r="A267" s="170">
        <v>82</v>
      </c>
      <c r="B267" s="171" t="s">
        <v>328</v>
      </c>
      <c r="C267" s="187" t="s">
        <v>329</v>
      </c>
      <c r="D267" s="172" t="s">
        <v>209</v>
      </c>
      <c r="E267" s="173">
        <v>92</v>
      </c>
      <c r="F267" s="174"/>
      <c r="G267" s="175">
        <f>ROUND(E267*F267,2)</f>
        <v>0</v>
      </c>
      <c r="H267" s="174"/>
      <c r="I267" s="175">
        <f>ROUND(E267*H267,2)</f>
        <v>0</v>
      </c>
      <c r="J267" s="174"/>
      <c r="K267" s="175">
        <f>ROUND(E267*J267,2)</f>
        <v>0</v>
      </c>
      <c r="L267" s="175">
        <v>21</v>
      </c>
      <c r="M267" s="175">
        <f>G267*(1+L267/100)</f>
        <v>0</v>
      </c>
      <c r="N267" s="175">
        <v>0</v>
      </c>
      <c r="O267" s="175">
        <f>ROUND(E267*N267,2)</f>
        <v>0</v>
      </c>
      <c r="P267" s="175">
        <v>0</v>
      </c>
      <c r="Q267" s="175">
        <f>ROUND(E267*P267,2)</f>
        <v>0</v>
      </c>
      <c r="R267" s="175"/>
      <c r="S267" s="176" t="s">
        <v>145</v>
      </c>
      <c r="T267" s="158">
        <v>0.11</v>
      </c>
      <c r="U267" s="158">
        <f>ROUND(E267*T267,2)</f>
        <v>10.119999999999999</v>
      </c>
      <c r="V267" s="15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 t="s">
        <v>146</v>
      </c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</row>
    <row r="268" spans="1:59" outlineLevel="1" x14ac:dyDescent="0.2">
      <c r="A268" s="156"/>
      <c r="B268" s="157"/>
      <c r="C268" s="188" t="s">
        <v>420</v>
      </c>
      <c r="D268" s="159"/>
      <c r="E268" s="160">
        <v>92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 t="s">
        <v>148</v>
      </c>
      <c r="AG268" s="148">
        <v>0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</row>
    <row r="269" spans="1:59" ht="22.5" outlineLevel="1" x14ac:dyDescent="0.2">
      <c r="A269" s="170">
        <v>83</v>
      </c>
      <c r="B269" s="171" t="s">
        <v>338</v>
      </c>
      <c r="C269" s="187" t="s">
        <v>339</v>
      </c>
      <c r="D269" s="172" t="s">
        <v>144</v>
      </c>
      <c r="E269" s="173">
        <v>1.84</v>
      </c>
      <c r="F269" s="174"/>
      <c r="G269" s="175">
        <f>ROUND(E269*F269,2)</f>
        <v>0</v>
      </c>
      <c r="H269" s="174"/>
      <c r="I269" s="175">
        <f>ROUND(E269*H269,2)</f>
        <v>0</v>
      </c>
      <c r="J269" s="174"/>
      <c r="K269" s="175">
        <f>ROUND(E269*J269,2)</f>
        <v>0</v>
      </c>
      <c r="L269" s="175">
        <v>21</v>
      </c>
      <c r="M269" s="175">
        <f>G269*(1+L269/100)</f>
        <v>0</v>
      </c>
      <c r="N269" s="175">
        <v>0</v>
      </c>
      <c r="O269" s="175">
        <f>ROUND(E269*N269,2)</f>
        <v>0</v>
      </c>
      <c r="P269" s="175">
        <v>2.2000000000000002</v>
      </c>
      <c r="Q269" s="175">
        <f>ROUND(E269*P269,2)</f>
        <v>4.05</v>
      </c>
      <c r="R269" s="175"/>
      <c r="S269" s="176" t="s">
        <v>145</v>
      </c>
      <c r="T269" s="158">
        <v>11.05</v>
      </c>
      <c r="U269" s="158">
        <f>ROUND(E269*T269,2)</f>
        <v>20.329999999999998</v>
      </c>
      <c r="V269" s="15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 t="s">
        <v>146</v>
      </c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</row>
    <row r="270" spans="1:59" outlineLevel="1" x14ac:dyDescent="0.2">
      <c r="A270" s="156"/>
      <c r="B270" s="157"/>
      <c r="C270" s="188" t="s">
        <v>419</v>
      </c>
      <c r="D270" s="159"/>
      <c r="E270" s="160">
        <v>1.84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 t="s">
        <v>148</v>
      </c>
      <c r="AG270" s="148">
        <v>0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</row>
    <row r="271" spans="1:59" outlineLevel="1" x14ac:dyDescent="0.2">
      <c r="A271" s="177">
        <v>84</v>
      </c>
      <c r="B271" s="178" t="s">
        <v>421</v>
      </c>
      <c r="C271" s="189" t="s">
        <v>422</v>
      </c>
      <c r="D271" s="179" t="s">
        <v>209</v>
      </c>
      <c r="E271" s="180">
        <v>14</v>
      </c>
      <c r="F271" s="181"/>
      <c r="G271" s="182">
        <f t="shared" ref="G271:G277" si="0">ROUND(E271*F271,2)</f>
        <v>0</v>
      </c>
      <c r="H271" s="181"/>
      <c r="I271" s="182">
        <f t="shared" ref="I271:I277" si="1">ROUND(E271*H271,2)</f>
        <v>0</v>
      </c>
      <c r="J271" s="181"/>
      <c r="K271" s="182">
        <f t="shared" ref="K271:K277" si="2">ROUND(E271*J271,2)</f>
        <v>0</v>
      </c>
      <c r="L271" s="182">
        <v>21</v>
      </c>
      <c r="M271" s="182">
        <f t="shared" ref="M271:M277" si="3">G271*(1+L271/100)</f>
        <v>0</v>
      </c>
      <c r="N271" s="182">
        <v>4.7000000000000004E-4</v>
      </c>
      <c r="O271" s="182">
        <f t="shared" ref="O271:O277" si="4">ROUND(E271*N271,2)</f>
        <v>0.01</v>
      </c>
      <c r="P271" s="182">
        <v>0</v>
      </c>
      <c r="Q271" s="182">
        <f t="shared" ref="Q271:Q277" si="5">ROUND(E271*P271,2)</f>
        <v>0</v>
      </c>
      <c r="R271" s="182"/>
      <c r="S271" s="183" t="s">
        <v>145</v>
      </c>
      <c r="T271" s="158">
        <v>0.35900000000000004</v>
      </c>
      <c r="U271" s="158">
        <f t="shared" ref="U271:U277" si="6">ROUND(E271*T271,2)</f>
        <v>5.03</v>
      </c>
      <c r="V271" s="15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 t="s">
        <v>146</v>
      </c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</row>
    <row r="272" spans="1:59" outlineLevel="1" x14ac:dyDescent="0.2">
      <c r="A272" s="177">
        <v>85</v>
      </c>
      <c r="B272" s="178" t="s">
        <v>423</v>
      </c>
      <c r="C272" s="189" t="s">
        <v>424</v>
      </c>
      <c r="D272" s="179" t="s">
        <v>209</v>
      </c>
      <c r="E272" s="180">
        <v>8</v>
      </c>
      <c r="F272" s="181"/>
      <c r="G272" s="182">
        <f t="shared" si="0"/>
        <v>0</v>
      </c>
      <c r="H272" s="181"/>
      <c r="I272" s="182">
        <f t="shared" si="1"/>
        <v>0</v>
      </c>
      <c r="J272" s="181"/>
      <c r="K272" s="182">
        <f t="shared" si="2"/>
        <v>0</v>
      </c>
      <c r="L272" s="182">
        <v>21</v>
      </c>
      <c r="M272" s="182">
        <f t="shared" si="3"/>
        <v>0</v>
      </c>
      <c r="N272" s="182">
        <v>7.000000000000001E-4</v>
      </c>
      <c r="O272" s="182">
        <f t="shared" si="4"/>
        <v>0.01</v>
      </c>
      <c r="P272" s="182">
        <v>0</v>
      </c>
      <c r="Q272" s="182">
        <f t="shared" si="5"/>
        <v>0</v>
      </c>
      <c r="R272" s="182"/>
      <c r="S272" s="183" t="s">
        <v>145</v>
      </c>
      <c r="T272" s="158">
        <v>0.45200000000000001</v>
      </c>
      <c r="U272" s="158">
        <f t="shared" si="6"/>
        <v>3.62</v>
      </c>
      <c r="V272" s="15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 t="s">
        <v>146</v>
      </c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</row>
    <row r="273" spans="1:59" outlineLevel="1" x14ac:dyDescent="0.2">
      <c r="A273" s="177">
        <v>86</v>
      </c>
      <c r="B273" s="178" t="s">
        <v>425</v>
      </c>
      <c r="C273" s="189" t="s">
        <v>426</v>
      </c>
      <c r="D273" s="179" t="s">
        <v>209</v>
      </c>
      <c r="E273" s="180">
        <v>12</v>
      </c>
      <c r="F273" s="181"/>
      <c r="G273" s="182">
        <f t="shared" si="0"/>
        <v>0</v>
      </c>
      <c r="H273" s="181"/>
      <c r="I273" s="182">
        <f t="shared" si="1"/>
        <v>0</v>
      </c>
      <c r="J273" s="181"/>
      <c r="K273" s="182">
        <f t="shared" si="2"/>
        <v>0</v>
      </c>
      <c r="L273" s="182">
        <v>21</v>
      </c>
      <c r="M273" s="182">
        <f t="shared" si="3"/>
        <v>0</v>
      </c>
      <c r="N273" s="182">
        <v>5.3000000000000009E-4</v>
      </c>
      <c r="O273" s="182">
        <f t="shared" si="4"/>
        <v>0.01</v>
      </c>
      <c r="P273" s="182">
        <v>0</v>
      </c>
      <c r="Q273" s="182">
        <f t="shared" si="5"/>
        <v>0</v>
      </c>
      <c r="R273" s="182"/>
      <c r="S273" s="183" t="s">
        <v>145</v>
      </c>
      <c r="T273" s="158">
        <v>0.26750000000000002</v>
      </c>
      <c r="U273" s="158">
        <f t="shared" si="6"/>
        <v>3.21</v>
      </c>
      <c r="V273" s="15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 t="s">
        <v>146</v>
      </c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</row>
    <row r="274" spans="1:59" outlineLevel="1" x14ac:dyDescent="0.2">
      <c r="A274" s="177">
        <v>87</v>
      </c>
      <c r="B274" s="178" t="s">
        <v>427</v>
      </c>
      <c r="C274" s="189" t="s">
        <v>428</v>
      </c>
      <c r="D274" s="179" t="s">
        <v>209</v>
      </c>
      <c r="E274" s="180">
        <v>12</v>
      </c>
      <c r="F274" s="181"/>
      <c r="G274" s="182">
        <f t="shared" si="0"/>
        <v>0</v>
      </c>
      <c r="H274" s="181"/>
      <c r="I274" s="182">
        <f t="shared" si="1"/>
        <v>0</v>
      </c>
      <c r="J274" s="181"/>
      <c r="K274" s="182">
        <f t="shared" si="2"/>
        <v>0</v>
      </c>
      <c r="L274" s="182">
        <v>21</v>
      </c>
      <c r="M274" s="182">
        <f t="shared" si="3"/>
        <v>0</v>
      </c>
      <c r="N274" s="182">
        <v>1.4400000000000001E-3</v>
      </c>
      <c r="O274" s="182">
        <f t="shared" si="4"/>
        <v>0.02</v>
      </c>
      <c r="P274" s="182">
        <v>0</v>
      </c>
      <c r="Q274" s="182">
        <f t="shared" si="5"/>
        <v>0</v>
      </c>
      <c r="R274" s="182"/>
      <c r="S274" s="183" t="s">
        <v>145</v>
      </c>
      <c r="T274" s="158">
        <v>0.8</v>
      </c>
      <c r="U274" s="158">
        <f t="shared" si="6"/>
        <v>9.6</v>
      </c>
      <c r="V274" s="15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 t="s">
        <v>146</v>
      </c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</row>
    <row r="275" spans="1:59" outlineLevel="1" x14ac:dyDescent="0.2">
      <c r="A275" s="177">
        <v>88</v>
      </c>
      <c r="B275" s="178" t="s">
        <v>429</v>
      </c>
      <c r="C275" s="189" t="s">
        <v>430</v>
      </c>
      <c r="D275" s="179" t="s">
        <v>209</v>
      </c>
      <c r="E275" s="180">
        <v>2</v>
      </c>
      <c r="F275" s="181"/>
      <c r="G275" s="182">
        <f t="shared" si="0"/>
        <v>0</v>
      </c>
      <c r="H275" s="181"/>
      <c r="I275" s="182">
        <f t="shared" si="1"/>
        <v>0</v>
      </c>
      <c r="J275" s="181"/>
      <c r="K275" s="182">
        <f t="shared" si="2"/>
        <v>0</v>
      </c>
      <c r="L275" s="182">
        <v>21</v>
      </c>
      <c r="M275" s="182">
        <f t="shared" si="3"/>
        <v>0</v>
      </c>
      <c r="N275" s="182">
        <v>1.8800000000000002E-3</v>
      </c>
      <c r="O275" s="182">
        <f t="shared" si="4"/>
        <v>0</v>
      </c>
      <c r="P275" s="182">
        <v>0</v>
      </c>
      <c r="Q275" s="182">
        <f t="shared" si="5"/>
        <v>0</v>
      </c>
      <c r="R275" s="182"/>
      <c r="S275" s="183" t="s">
        <v>145</v>
      </c>
      <c r="T275" s="158">
        <v>0.8</v>
      </c>
      <c r="U275" s="158">
        <f t="shared" si="6"/>
        <v>1.6</v>
      </c>
      <c r="V275" s="15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 t="s">
        <v>146</v>
      </c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</row>
    <row r="276" spans="1:59" outlineLevel="1" x14ac:dyDescent="0.2">
      <c r="A276" s="177">
        <v>89</v>
      </c>
      <c r="B276" s="178" t="s">
        <v>431</v>
      </c>
      <c r="C276" s="189" t="s">
        <v>432</v>
      </c>
      <c r="D276" s="179" t="s">
        <v>209</v>
      </c>
      <c r="E276" s="180">
        <v>20</v>
      </c>
      <c r="F276" s="181"/>
      <c r="G276" s="182">
        <f t="shared" si="0"/>
        <v>0</v>
      </c>
      <c r="H276" s="181"/>
      <c r="I276" s="182">
        <f t="shared" si="1"/>
        <v>0</v>
      </c>
      <c r="J276" s="181"/>
      <c r="K276" s="182">
        <f t="shared" si="2"/>
        <v>0</v>
      </c>
      <c r="L276" s="182">
        <v>21</v>
      </c>
      <c r="M276" s="182">
        <f t="shared" si="3"/>
        <v>0</v>
      </c>
      <c r="N276" s="182">
        <v>2.7700000000000003E-3</v>
      </c>
      <c r="O276" s="182">
        <f t="shared" si="4"/>
        <v>0.06</v>
      </c>
      <c r="P276" s="182">
        <v>0</v>
      </c>
      <c r="Q276" s="182">
        <f t="shared" si="5"/>
        <v>0</v>
      </c>
      <c r="R276" s="182"/>
      <c r="S276" s="183" t="s">
        <v>145</v>
      </c>
      <c r="T276" s="158">
        <v>0.55000000000000004</v>
      </c>
      <c r="U276" s="158">
        <f t="shared" si="6"/>
        <v>11</v>
      </c>
      <c r="V276" s="15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 t="s">
        <v>146</v>
      </c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</row>
    <row r="277" spans="1:59" outlineLevel="1" x14ac:dyDescent="0.2">
      <c r="A277" s="170">
        <v>90</v>
      </c>
      <c r="B277" s="171" t="s">
        <v>433</v>
      </c>
      <c r="C277" s="187" t="s">
        <v>434</v>
      </c>
      <c r="D277" s="172" t="s">
        <v>209</v>
      </c>
      <c r="E277" s="173">
        <v>3.9000000000000004</v>
      </c>
      <c r="F277" s="174"/>
      <c r="G277" s="175">
        <f t="shared" si="0"/>
        <v>0</v>
      </c>
      <c r="H277" s="174"/>
      <c r="I277" s="175">
        <f t="shared" si="1"/>
        <v>0</v>
      </c>
      <c r="J277" s="174"/>
      <c r="K277" s="175">
        <f t="shared" si="2"/>
        <v>0</v>
      </c>
      <c r="L277" s="175">
        <v>21</v>
      </c>
      <c r="M277" s="175">
        <f t="shared" si="3"/>
        <v>0</v>
      </c>
      <c r="N277" s="175">
        <v>0</v>
      </c>
      <c r="O277" s="175">
        <f t="shared" si="4"/>
        <v>0</v>
      </c>
      <c r="P277" s="175">
        <v>1.9800000000000004E-3</v>
      </c>
      <c r="Q277" s="175">
        <f t="shared" si="5"/>
        <v>0.01</v>
      </c>
      <c r="R277" s="175"/>
      <c r="S277" s="176" t="s">
        <v>145</v>
      </c>
      <c r="T277" s="158">
        <v>8.3000000000000004E-2</v>
      </c>
      <c r="U277" s="158">
        <f t="shared" si="6"/>
        <v>0.32</v>
      </c>
      <c r="V277" s="15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 t="s">
        <v>146</v>
      </c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</row>
    <row r="278" spans="1:59" outlineLevel="1" x14ac:dyDescent="0.2">
      <c r="A278" s="156"/>
      <c r="B278" s="157"/>
      <c r="C278" s="188" t="s">
        <v>435</v>
      </c>
      <c r="D278" s="159"/>
      <c r="E278" s="160">
        <v>3.9000000000000004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 t="s">
        <v>148</v>
      </c>
      <c r="AG278" s="148">
        <v>0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</row>
    <row r="279" spans="1:59" outlineLevel="1" x14ac:dyDescent="0.2">
      <c r="A279" s="177">
        <v>91</v>
      </c>
      <c r="B279" s="178" t="s">
        <v>436</v>
      </c>
      <c r="C279" s="189" t="s">
        <v>437</v>
      </c>
      <c r="D279" s="179" t="s">
        <v>237</v>
      </c>
      <c r="E279" s="180">
        <v>1</v>
      </c>
      <c r="F279" s="181"/>
      <c r="G279" s="182">
        <f>ROUND(E279*F279,2)</f>
        <v>0</v>
      </c>
      <c r="H279" s="181"/>
      <c r="I279" s="182">
        <f>ROUND(E279*H279,2)</f>
        <v>0</v>
      </c>
      <c r="J279" s="181"/>
      <c r="K279" s="182">
        <f>ROUND(E279*J279,2)</f>
        <v>0</v>
      </c>
      <c r="L279" s="182">
        <v>21</v>
      </c>
      <c r="M279" s="182">
        <f>G279*(1+L279/100)</f>
        <v>0</v>
      </c>
      <c r="N279" s="182">
        <v>2.1000000000000001E-4</v>
      </c>
      <c r="O279" s="182">
        <f>ROUND(E279*N279,2)</f>
        <v>0</v>
      </c>
      <c r="P279" s="182">
        <v>0</v>
      </c>
      <c r="Q279" s="182">
        <f>ROUND(E279*P279,2)</f>
        <v>0</v>
      </c>
      <c r="R279" s="182"/>
      <c r="S279" s="183" t="s">
        <v>145</v>
      </c>
      <c r="T279" s="158">
        <v>0.25</v>
      </c>
      <c r="U279" s="158">
        <f>ROUND(E279*T279,2)</f>
        <v>0.25</v>
      </c>
      <c r="V279" s="15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 t="s">
        <v>146</v>
      </c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</row>
    <row r="280" spans="1:59" outlineLevel="1" x14ac:dyDescent="0.2">
      <c r="A280" s="177">
        <v>92</v>
      </c>
      <c r="B280" s="178" t="s">
        <v>438</v>
      </c>
      <c r="C280" s="189" t="s">
        <v>439</v>
      </c>
      <c r="D280" s="179" t="s">
        <v>237</v>
      </c>
      <c r="E280" s="180">
        <v>10</v>
      </c>
      <c r="F280" s="181"/>
      <c r="G280" s="182">
        <f>ROUND(E280*F280,2)</f>
        <v>0</v>
      </c>
      <c r="H280" s="181"/>
      <c r="I280" s="182">
        <f>ROUND(E280*H280,2)</f>
        <v>0</v>
      </c>
      <c r="J280" s="181"/>
      <c r="K280" s="182">
        <f>ROUND(E280*J280,2)</f>
        <v>0</v>
      </c>
      <c r="L280" s="182">
        <v>21</v>
      </c>
      <c r="M280" s="182">
        <f>G280*(1+L280/100)</f>
        <v>0</v>
      </c>
      <c r="N280" s="182">
        <v>0</v>
      </c>
      <c r="O280" s="182">
        <f>ROUND(E280*N280,2)</f>
        <v>0</v>
      </c>
      <c r="P280" s="182">
        <v>0</v>
      </c>
      <c r="Q280" s="182">
        <f>ROUND(E280*P280,2)</f>
        <v>0</v>
      </c>
      <c r="R280" s="182"/>
      <c r="S280" s="183" t="s">
        <v>145</v>
      </c>
      <c r="T280" s="158">
        <v>0.17400000000000002</v>
      </c>
      <c r="U280" s="158">
        <f>ROUND(E280*T280,2)</f>
        <v>1.74</v>
      </c>
      <c r="V280" s="15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 t="s">
        <v>146</v>
      </c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</row>
    <row r="281" spans="1:59" outlineLevel="1" x14ac:dyDescent="0.2">
      <c r="A281" s="177">
        <v>93</v>
      </c>
      <c r="B281" s="178" t="s">
        <v>440</v>
      </c>
      <c r="C281" s="189" t="s">
        <v>441</v>
      </c>
      <c r="D281" s="179" t="s">
        <v>237</v>
      </c>
      <c r="E281" s="180">
        <v>4</v>
      </c>
      <c r="F281" s="181"/>
      <c r="G281" s="182">
        <f>ROUND(E281*F281,2)</f>
        <v>0</v>
      </c>
      <c r="H281" s="181"/>
      <c r="I281" s="182">
        <f>ROUND(E281*H281,2)</f>
        <v>0</v>
      </c>
      <c r="J281" s="181"/>
      <c r="K281" s="182">
        <f>ROUND(E281*J281,2)</f>
        <v>0</v>
      </c>
      <c r="L281" s="182">
        <v>21</v>
      </c>
      <c r="M281" s="182">
        <f>G281*(1+L281/100)</f>
        <v>0</v>
      </c>
      <c r="N281" s="182">
        <v>0</v>
      </c>
      <c r="O281" s="182">
        <f>ROUND(E281*N281,2)</f>
        <v>0</v>
      </c>
      <c r="P281" s="182">
        <v>0</v>
      </c>
      <c r="Q281" s="182">
        <f>ROUND(E281*P281,2)</f>
        <v>0</v>
      </c>
      <c r="R281" s="182"/>
      <c r="S281" s="183" t="s">
        <v>145</v>
      </c>
      <c r="T281" s="158">
        <v>0.25900000000000001</v>
      </c>
      <c r="U281" s="158">
        <f>ROUND(E281*T281,2)</f>
        <v>1.04</v>
      </c>
      <c r="V281" s="15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 t="s">
        <v>146</v>
      </c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</row>
    <row r="282" spans="1:59" ht="22.5" outlineLevel="1" x14ac:dyDescent="0.2">
      <c r="A282" s="177">
        <v>94</v>
      </c>
      <c r="B282" s="178" t="s">
        <v>442</v>
      </c>
      <c r="C282" s="189" t="s">
        <v>443</v>
      </c>
      <c r="D282" s="179" t="s">
        <v>237</v>
      </c>
      <c r="E282" s="180">
        <v>4</v>
      </c>
      <c r="F282" s="181"/>
      <c r="G282" s="182">
        <f>ROUND(E282*F282,2)</f>
        <v>0</v>
      </c>
      <c r="H282" s="181"/>
      <c r="I282" s="182">
        <f>ROUND(E282*H282,2)</f>
        <v>0</v>
      </c>
      <c r="J282" s="181"/>
      <c r="K282" s="182">
        <f>ROUND(E282*J282,2)</f>
        <v>0</v>
      </c>
      <c r="L282" s="182">
        <v>21</v>
      </c>
      <c r="M282" s="182">
        <f>G282*(1+L282/100)</f>
        <v>0</v>
      </c>
      <c r="N282" s="182">
        <v>1.1800000000000001E-3</v>
      </c>
      <c r="O282" s="182">
        <f>ROUND(E282*N282,2)</f>
        <v>0</v>
      </c>
      <c r="P282" s="182">
        <v>0</v>
      </c>
      <c r="Q282" s="182">
        <f>ROUND(E282*P282,2)</f>
        <v>0</v>
      </c>
      <c r="R282" s="182"/>
      <c r="S282" s="183" t="s">
        <v>145</v>
      </c>
      <c r="T282" s="158">
        <v>0.2</v>
      </c>
      <c r="U282" s="158">
        <f>ROUND(E282*T282,2)</f>
        <v>0.8</v>
      </c>
      <c r="V282" s="15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 t="s">
        <v>146</v>
      </c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</row>
    <row r="283" spans="1:59" outlineLevel="1" x14ac:dyDescent="0.2">
      <c r="A283" s="170">
        <v>95</v>
      </c>
      <c r="B283" s="171" t="s">
        <v>444</v>
      </c>
      <c r="C283" s="187" t="s">
        <v>445</v>
      </c>
      <c r="D283" s="172" t="s">
        <v>209</v>
      </c>
      <c r="E283" s="173">
        <v>48</v>
      </c>
      <c r="F283" s="174"/>
      <c r="G283" s="175">
        <f>ROUND(E283*F283,2)</f>
        <v>0</v>
      </c>
      <c r="H283" s="174"/>
      <c r="I283" s="175">
        <f>ROUND(E283*H283,2)</f>
        <v>0</v>
      </c>
      <c r="J283" s="174"/>
      <c r="K283" s="175">
        <f>ROUND(E283*J283,2)</f>
        <v>0</v>
      </c>
      <c r="L283" s="175">
        <v>21</v>
      </c>
      <c r="M283" s="175">
        <f>G283*(1+L283/100)</f>
        <v>0</v>
      </c>
      <c r="N283" s="175">
        <v>0</v>
      </c>
      <c r="O283" s="175">
        <f>ROUND(E283*N283,2)</f>
        <v>0</v>
      </c>
      <c r="P283" s="175">
        <v>0</v>
      </c>
      <c r="Q283" s="175">
        <f>ROUND(E283*P283,2)</f>
        <v>0</v>
      </c>
      <c r="R283" s="175"/>
      <c r="S283" s="176" t="s">
        <v>145</v>
      </c>
      <c r="T283" s="158">
        <v>4.8000000000000001E-2</v>
      </c>
      <c r="U283" s="158">
        <f>ROUND(E283*T283,2)</f>
        <v>2.2999999999999998</v>
      </c>
      <c r="V283" s="15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 t="s">
        <v>146</v>
      </c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</row>
    <row r="284" spans="1:59" outlineLevel="1" x14ac:dyDescent="0.2">
      <c r="A284" s="156"/>
      <c r="B284" s="157"/>
      <c r="C284" s="188" t="s">
        <v>446</v>
      </c>
      <c r="D284" s="159"/>
      <c r="E284" s="160">
        <v>48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 t="s">
        <v>148</v>
      </c>
      <c r="AG284" s="148">
        <v>0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</row>
    <row r="285" spans="1:59" outlineLevel="1" x14ac:dyDescent="0.2">
      <c r="A285" s="170">
        <v>96</v>
      </c>
      <c r="B285" s="171" t="s">
        <v>447</v>
      </c>
      <c r="C285" s="187" t="s">
        <v>448</v>
      </c>
      <c r="D285" s="172" t="s">
        <v>209</v>
      </c>
      <c r="E285" s="173">
        <v>20</v>
      </c>
      <c r="F285" s="174"/>
      <c r="G285" s="175">
        <f>ROUND(E285*F285,2)</f>
        <v>0</v>
      </c>
      <c r="H285" s="174"/>
      <c r="I285" s="175">
        <f>ROUND(E285*H285,2)</f>
        <v>0</v>
      </c>
      <c r="J285" s="174"/>
      <c r="K285" s="175">
        <f>ROUND(E285*J285,2)</f>
        <v>0</v>
      </c>
      <c r="L285" s="175">
        <v>21</v>
      </c>
      <c r="M285" s="175">
        <f>G285*(1+L285/100)</f>
        <v>0</v>
      </c>
      <c r="N285" s="175">
        <v>0</v>
      </c>
      <c r="O285" s="175">
        <f>ROUND(E285*N285,2)</f>
        <v>0</v>
      </c>
      <c r="P285" s="175">
        <v>0</v>
      </c>
      <c r="Q285" s="175">
        <f>ROUND(E285*P285,2)</f>
        <v>0</v>
      </c>
      <c r="R285" s="175"/>
      <c r="S285" s="176" t="s">
        <v>145</v>
      </c>
      <c r="T285" s="158">
        <v>5.9000000000000004E-2</v>
      </c>
      <c r="U285" s="158">
        <f>ROUND(E285*T285,2)</f>
        <v>1.18</v>
      </c>
      <c r="V285" s="15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 t="s">
        <v>146</v>
      </c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</row>
    <row r="286" spans="1:59" outlineLevel="1" x14ac:dyDescent="0.2">
      <c r="A286" s="156"/>
      <c r="B286" s="157"/>
      <c r="C286" s="188" t="s">
        <v>449</v>
      </c>
      <c r="D286" s="159"/>
      <c r="E286" s="160">
        <v>20</v>
      </c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 t="s">
        <v>148</v>
      </c>
      <c r="AG286" s="148">
        <v>0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</row>
    <row r="287" spans="1:59" outlineLevel="1" x14ac:dyDescent="0.2">
      <c r="A287" s="177">
        <v>97</v>
      </c>
      <c r="B287" s="178" t="s">
        <v>450</v>
      </c>
      <c r="C287" s="189" t="s">
        <v>451</v>
      </c>
      <c r="D287" s="179" t="s">
        <v>213</v>
      </c>
      <c r="E287" s="180">
        <v>1</v>
      </c>
      <c r="F287" s="181"/>
      <c r="G287" s="182">
        <f>ROUND(E287*F287,2)</f>
        <v>0</v>
      </c>
      <c r="H287" s="181"/>
      <c r="I287" s="182">
        <f>ROUND(E287*H287,2)</f>
        <v>0</v>
      </c>
      <c r="J287" s="181"/>
      <c r="K287" s="182">
        <f>ROUND(E287*J287,2)</f>
        <v>0</v>
      </c>
      <c r="L287" s="182">
        <v>21</v>
      </c>
      <c r="M287" s="182">
        <f>G287*(1+L287/100)</f>
        <v>0</v>
      </c>
      <c r="N287" s="182">
        <v>0</v>
      </c>
      <c r="O287" s="182">
        <f>ROUND(E287*N287,2)</f>
        <v>0</v>
      </c>
      <c r="P287" s="182">
        <v>0</v>
      </c>
      <c r="Q287" s="182">
        <f>ROUND(E287*P287,2)</f>
        <v>0</v>
      </c>
      <c r="R287" s="182"/>
      <c r="S287" s="183" t="s">
        <v>214</v>
      </c>
      <c r="T287" s="158">
        <v>0</v>
      </c>
      <c r="U287" s="158">
        <f>ROUND(E287*T287,2)</f>
        <v>0</v>
      </c>
      <c r="V287" s="15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 t="s">
        <v>146</v>
      </c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</row>
    <row r="288" spans="1:59" ht="22.5" outlineLevel="1" x14ac:dyDescent="0.2">
      <c r="A288" s="177">
        <v>98</v>
      </c>
      <c r="B288" s="178" t="s">
        <v>452</v>
      </c>
      <c r="C288" s="189" t="s">
        <v>453</v>
      </c>
      <c r="D288" s="179" t="s">
        <v>311</v>
      </c>
      <c r="E288" s="180">
        <v>15</v>
      </c>
      <c r="F288" s="181"/>
      <c r="G288" s="182">
        <f>ROUND(E288*F288,2)</f>
        <v>0</v>
      </c>
      <c r="H288" s="181"/>
      <c r="I288" s="182">
        <f>ROUND(E288*H288,2)</f>
        <v>0</v>
      </c>
      <c r="J288" s="181"/>
      <c r="K288" s="182">
        <f>ROUND(E288*J288,2)</f>
        <v>0</v>
      </c>
      <c r="L288" s="182">
        <v>21</v>
      </c>
      <c r="M288" s="182">
        <f>G288*(1+L288/100)</f>
        <v>0</v>
      </c>
      <c r="N288" s="182">
        <v>0</v>
      </c>
      <c r="O288" s="182">
        <f>ROUND(E288*N288,2)</f>
        <v>0</v>
      </c>
      <c r="P288" s="182">
        <v>0</v>
      </c>
      <c r="Q288" s="182">
        <f>ROUND(E288*P288,2)</f>
        <v>0</v>
      </c>
      <c r="R288" s="182"/>
      <c r="S288" s="183" t="s">
        <v>214</v>
      </c>
      <c r="T288" s="158">
        <v>0</v>
      </c>
      <c r="U288" s="158">
        <f>ROUND(E288*T288,2)</f>
        <v>0</v>
      </c>
      <c r="V288" s="15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 t="s">
        <v>146</v>
      </c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</row>
    <row r="289" spans="1:59" outlineLevel="1" x14ac:dyDescent="0.2">
      <c r="A289" s="177">
        <v>99</v>
      </c>
      <c r="B289" s="178" t="s">
        <v>454</v>
      </c>
      <c r="C289" s="189" t="s">
        <v>455</v>
      </c>
      <c r="D289" s="179" t="s">
        <v>180</v>
      </c>
      <c r="E289" s="180">
        <v>23.864930000000001</v>
      </c>
      <c r="F289" s="181"/>
      <c r="G289" s="182">
        <f>ROUND(E289*F289,2)</f>
        <v>0</v>
      </c>
      <c r="H289" s="181"/>
      <c r="I289" s="182">
        <f>ROUND(E289*H289,2)</f>
        <v>0</v>
      </c>
      <c r="J289" s="181"/>
      <c r="K289" s="182">
        <f>ROUND(E289*J289,2)</f>
        <v>0</v>
      </c>
      <c r="L289" s="182">
        <v>21</v>
      </c>
      <c r="M289" s="182">
        <f>G289*(1+L289/100)</f>
        <v>0</v>
      </c>
      <c r="N289" s="182">
        <v>0</v>
      </c>
      <c r="O289" s="182">
        <f>ROUND(E289*N289,2)</f>
        <v>0</v>
      </c>
      <c r="P289" s="182">
        <v>0</v>
      </c>
      <c r="Q289" s="182">
        <f>ROUND(E289*P289,2)</f>
        <v>0</v>
      </c>
      <c r="R289" s="182"/>
      <c r="S289" s="183" t="s">
        <v>145</v>
      </c>
      <c r="T289" s="158">
        <v>1.4700000000000002</v>
      </c>
      <c r="U289" s="158">
        <f>ROUND(E289*T289,2)</f>
        <v>35.08</v>
      </c>
      <c r="V289" s="15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 t="s">
        <v>383</v>
      </c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</row>
    <row r="290" spans="1:59" x14ac:dyDescent="0.2">
      <c r="A290" s="164" t="s">
        <v>140</v>
      </c>
      <c r="B290" s="165" t="s">
        <v>86</v>
      </c>
      <c r="C290" s="186" t="s">
        <v>87</v>
      </c>
      <c r="D290" s="166"/>
      <c r="E290" s="167"/>
      <c r="F290" s="168"/>
      <c r="G290" s="168">
        <f>SUMIF(AF291:AF334,"&lt;&gt;NOR",G291:G334)</f>
        <v>0</v>
      </c>
      <c r="H290" s="168"/>
      <c r="I290" s="168">
        <f>SUM(I291:I334)</f>
        <v>0</v>
      </c>
      <c r="J290" s="168"/>
      <c r="K290" s="168">
        <f>SUM(K291:K334)</f>
        <v>0</v>
      </c>
      <c r="L290" s="168"/>
      <c r="M290" s="168">
        <f>SUM(M291:M334)</f>
        <v>0</v>
      </c>
      <c r="N290" s="168"/>
      <c r="O290" s="168">
        <f>SUM(O291:O334)</f>
        <v>7.08</v>
      </c>
      <c r="P290" s="168"/>
      <c r="Q290" s="168">
        <f>SUM(Q291:Q334)</f>
        <v>2.11</v>
      </c>
      <c r="R290" s="168"/>
      <c r="S290" s="169"/>
      <c r="T290" s="163"/>
      <c r="U290" s="163">
        <f>SUM(U291:U334)</f>
        <v>266.44000000000005</v>
      </c>
      <c r="V290" s="163"/>
      <c r="AF290" t="s">
        <v>141</v>
      </c>
    </row>
    <row r="291" spans="1:59" outlineLevel="1" x14ac:dyDescent="0.2">
      <c r="A291" s="170">
        <v>100</v>
      </c>
      <c r="B291" s="171" t="s">
        <v>142</v>
      </c>
      <c r="C291" s="187" t="s">
        <v>143</v>
      </c>
      <c r="D291" s="172" t="s">
        <v>144</v>
      </c>
      <c r="E291" s="173">
        <v>1.9200000000000002</v>
      </c>
      <c r="F291" s="174"/>
      <c r="G291" s="175">
        <f>ROUND(E291*F291,2)</f>
        <v>0</v>
      </c>
      <c r="H291" s="174"/>
      <c r="I291" s="175">
        <f>ROUND(E291*H291,2)</f>
        <v>0</v>
      </c>
      <c r="J291" s="174"/>
      <c r="K291" s="175">
        <f>ROUND(E291*J291,2)</f>
        <v>0</v>
      </c>
      <c r="L291" s="175">
        <v>21</v>
      </c>
      <c r="M291" s="175">
        <f>G291*(1+L291/100)</f>
        <v>0</v>
      </c>
      <c r="N291" s="175">
        <v>0</v>
      </c>
      <c r="O291" s="175">
        <f>ROUND(E291*N291,2)</f>
        <v>0</v>
      </c>
      <c r="P291" s="175">
        <v>0</v>
      </c>
      <c r="Q291" s="175">
        <f>ROUND(E291*P291,2)</f>
        <v>0</v>
      </c>
      <c r="R291" s="175"/>
      <c r="S291" s="176" t="s">
        <v>145</v>
      </c>
      <c r="T291" s="158">
        <v>3.5330000000000004</v>
      </c>
      <c r="U291" s="158">
        <f>ROUND(E291*T291,2)</f>
        <v>6.78</v>
      </c>
      <c r="V291" s="15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 t="s">
        <v>146</v>
      </c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</row>
    <row r="292" spans="1:59" outlineLevel="1" x14ac:dyDescent="0.2">
      <c r="A292" s="156"/>
      <c r="B292" s="157"/>
      <c r="C292" s="188" t="s">
        <v>456</v>
      </c>
      <c r="D292" s="159"/>
      <c r="E292" s="160">
        <v>1.9200000000000002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 t="s">
        <v>148</v>
      </c>
      <c r="AG292" s="148">
        <v>0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</row>
    <row r="293" spans="1:59" ht="22.5" outlineLevel="1" x14ac:dyDescent="0.2">
      <c r="A293" s="177">
        <v>101</v>
      </c>
      <c r="B293" s="178" t="s">
        <v>149</v>
      </c>
      <c r="C293" s="189" t="s">
        <v>150</v>
      </c>
      <c r="D293" s="179" t="s">
        <v>144</v>
      </c>
      <c r="E293" s="180">
        <v>1.9200000000000002</v>
      </c>
      <c r="F293" s="181"/>
      <c r="G293" s="182">
        <f>ROUND(E293*F293,2)</f>
        <v>0</v>
      </c>
      <c r="H293" s="181"/>
      <c r="I293" s="182">
        <f>ROUND(E293*H293,2)</f>
        <v>0</v>
      </c>
      <c r="J293" s="181"/>
      <c r="K293" s="182">
        <f>ROUND(E293*J293,2)</f>
        <v>0</v>
      </c>
      <c r="L293" s="182">
        <v>21</v>
      </c>
      <c r="M293" s="182">
        <f>G293*(1+L293/100)</f>
        <v>0</v>
      </c>
      <c r="N293" s="182">
        <v>0</v>
      </c>
      <c r="O293" s="182">
        <f>ROUND(E293*N293,2)</f>
        <v>0</v>
      </c>
      <c r="P293" s="182">
        <v>0</v>
      </c>
      <c r="Q293" s="182">
        <f>ROUND(E293*P293,2)</f>
        <v>0</v>
      </c>
      <c r="R293" s="182"/>
      <c r="S293" s="183" t="s">
        <v>145</v>
      </c>
      <c r="T293" s="158">
        <v>1.1000000000000001E-2</v>
      </c>
      <c r="U293" s="158">
        <f>ROUND(E293*T293,2)</f>
        <v>0.02</v>
      </c>
      <c r="V293" s="15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 t="s">
        <v>146</v>
      </c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</row>
    <row r="294" spans="1:59" ht="22.5" outlineLevel="1" x14ac:dyDescent="0.2">
      <c r="A294" s="177">
        <v>102</v>
      </c>
      <c r="B294" s="178" t="s">
        <v>152</v>
      </c>
      <c r="C294" s="189" t="s">
        <v>153</v>
      </c>
      <c r="D294" s="179" t="s">
        <v>144</v>
      </c>
      <c r="E294" s="180">
        <v>1.9200000000000002</v>
      </c>
      <c r="F294" s="181"/>
      <c r="G294" s="182">
        <f>ROUND(E294*F294,2)</f>
        <v>0</v>
      </c>
      <c r="H294" s="181"/>
      <c r="I294" s="182">
        <f>ROUND(E294*H294,2)</f>
        <v>0</v>
      </c>
      <c r="J294" s="181"/>
      <c r="K294" s="182">
        <f>ROUND(E294*J294,2)</f>
        <v>0</v>
      </c>
      <c r="L294" s="182">
        <v>21</v>
      </c>
      <c r="M294" s="182">
        <f>G294*(1+L294/100)</f>
        <v>0</v>
      </c>
      <c r="N294" s="182">
        <v>0</v>
      </c>
      <c r="O294" s="182">
        <f>ROUND(E294*N294,2)</f>
        <v>0</v>
      </c>
      <c r="P294" s="182">
        <v>0</v>
      </c>
      <c r="Q294" s="182">
        <f>ROUND(E294*P294,2)</f>
        <v>0</v>
      </c>
      <c r="R294" s="182"/>
      <c r="S294" s="183" t="s">
        <v>145</v>
      </c>
      <c r="T294" s="158">
        <v>0.66800000000000004</v>
      </c>
      <c r="U294" s="158">
        <f>ROUND(E294*T294,2)</f>
        <v>1.28</v>
      </c>
      <c r="V294" s="15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 t="s">
        <v>146</v>
      </c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</row>
    <row r="295" spans="1:59" outlineLevel="1" x14ac:dyDescent="0.2">
      <c r="A295" s="170">
        <v>103</v>
      </c>
      <c r="B295" s="171" t="s">
        <v>157</v>
      </c>
      <c r="C295" s="187" t="s">
        <v>158</v>
      </c>
      <c r="D295" s="172" t="s">
        <v>144</v>
      </c>
      <c r="E295" s="173">
        <v>3.8400000000000003</v>
      </c>
      <c r="F295" s="174"/>
      <c r="G295" s="175">
        <f>ROUND(E295*F295,2)</f>
        <v>0</v>
      </c>
      <c r="H295" s="174"/>
      <c r="I295" s="175">
        <f>ROUND(E295*H295,2)</f>
        <v>0</v>
      </c>
      <c r="J295" s="174"/>
      <c r="K295" s="175">
        <f>ROUND(E295*J295,2)</f>
        <v>0</v>
      </c>
      <c r="L295" s="175">
        <v>21</v>
      </c>
      <c r="M295" s="175">
        <f>G295*(1+L295/100)</f>
        <v>0</v>
      </c>
      <c r="N295" s="175">
        <v>0</v>
      </c>
      <c r="O295" s="175">
        <f>ROUND(E295*N295,2)</f>
        <v>0</v>
      </c>
      <c r="P295" s="175">
        <v>0</v>
      </c>
      <c r="Q295" s="175">
        <f>ROUND(E295*P295,2)</f>
        <v>0</v>
      </c>
      <c r="R295" s="175"/>
      <c r="S295" s="176" t="s">
        <v>145</v>
      </c>
      <c r="T295" s="158">
        <v>0.59100000000000008</v>
      </c>
      <c r="U295" s="158">
        <f>ROUND(E295*T295,2)</f>
        <v>2.27</v>
      </c>
      <c r="V295" s="15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 t="s">
        <v>146</v>
      </c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</row>
    <row r="296" spans="1:59" outlineLevel="1" x14ac:dyDescent="0.2">
      <c r="A296" s="156"/>
      <c r="B296" s="157"/>
      <c r="C296" s="188" t="s">
        <v>457</v>
      </c>
      <c r="D296" s="159"/>
      <c r="E296" s="160">
        <v>3.8400000000000003</v>
      </c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 t="s">
        <v>148</v>
      </c>
      <c r="AG296" s="148">
        <v>0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</row>
    <row r="297" spans="1:59" ht="22.5" outlineLevel="1" x14ac:dyDescent="0.2">
      <c r="A297" s="170">
        <v>104</v>
      </c>
      <c r="B297" s="171" t="s">
        <v>414</v>
      </c>
      <c r="C297" s="187" t="s">
        <v>415</v>
      </c>
      <c r="D297" s="172" t="s">
        <v>144</v>
      </c>
      <c r="E297" s="173">
        <v>0.96000000000000008</v>
      </c>
      <c r="F297" s="174"/>
      <c r="G297" s="175">
        <f>ROUND(E297*F297,2)</f>
        <v>0</v>
      </c>
      <c r="H297" s="174"/>
      <c r="I297" s="175">
        <f>ROUND(E297*H297,2)</f>
        <v>0</v>
      </c>
      <c r="J297" s="174"/>
      <c r="K297" s="175">
        <f>ROUND(E297*J297,2)</f>
        <v>0</v>
      </c>
      <c r="L297" s="175">
        <v>21</v>
      </c>
      <c r="M297" s="175">
        <f>G297*(1+L297/100)</f>
        <v>0</v>
      </c>
      <c r="N297" s="175">
        <v>1.7000000000000002</v>
      </c>
      <c r="O297" s="175">
        <f>ROUND(E297*N297,2)</f>
        <v>1.63</v>
      </c>
      <c r="P297" s="175">
        <v>0</v>
      </c>
      <c r="Q297" s="175">
        <f>ROUND(E297*P297,2)</f>
        <v>0</v>
      </c>
      <c r="R297" s="175"/>
      <c r="S297" s="176" t="s">
        <v>145</v>
      </c>
      <c r="T297" s="158">
        <v>1.5870000000000002</v>
      </c>
      <c r="U297" s="158">
        <f>ROUND(E297*T297,2)</f>
        <v>1.52</v>
      </c>
      <c r="V297" s="15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 t="s">
        <v>146</v>
      </c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</row>
    <row r="298" spans="1:59" outlineLevel="1" x14ac:dyDescent="0.2">
      <c r="A298" s="156"/>
      <c r="B298" s="157"/>
      <c r="C298" s="188" t="s">
        <v>458</v>
      </c>
      <c r="D298" s="159"/>
      <c r="E298" s="160">
        <v>0.96000000000000008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 t="s">
        <v>148</v>
      </c>
      <c r="AG298" s="148">
        <v>0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</row>
    <row r="299" spans="1:59" outlineLevel="1" x14ac:dyDescent="0.2">
      <c r="A299" s="177">
        <v>105</v>
      </c>
      <c r="B299" s="178" t="s">
        <v>164</v>
      </c>
      <c r="C299" s="189" t="s">
        <v>165</v>
      </c>
      <c r="D299" s="179" t="s">
        <v>144</v>
      </c>
      <c r="E299" s="180">
        <v>1.9200000000000002</v>
      </c>
      <c r="F299" s="181"/>
      <c r="G299" s="182">
        <f>ROUND(E299*F299,2)</f>
        <v>0</v>
      </c>
      <c r="H299" s="181"/>
      <c r="I299" s="182">
        <f>ROUND(E299*H299,2)</f>
        <v>0</v>
      </c>
      <c r="J299" s="181"/>
      <c r="K299" s="182">
        <f>ROUND(E299*J299,2)</f>
        <v>0</v>
      </c>
      <c r="L299" s="182">
        <v>21</v>
      </c>
      <c r="M299" s="182">
        <f>G299*(1+L299/100)</f>
        <v>0</v>
      </c>
      <c r="N299" s="182">
        <v>0</v>
      </c>
      <c r="O299" s="182">
        <f>ROUND(E299*N299,2)</f>
        <v>0</v>
      </c>
      <c r="P299" s="182">
        <v>0</v>
      </c>
      <c r="Q299" s="182">
        <f>ROUND(E299*P299,2)</f>
        <v>0</v>
      </c>
      <c r="R299" s="182"/>
      <c r="S299" s="183" t="s">
        <v>145</v>
      </c>
      <c r="T299" s="158">
        <v>0</v>
      </c>
      <c r="U299" s="158">
        <f>ROUND(E299*T299,2)</f>
        <v>0</v>
      </c>
      <c r="V299" s="15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 t="s">
        <v>146</v>
      </c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</row>
    <row r="300" spans="1:59" outlineLevel="1" x14ac:dyDescent="0.2">
      <c r="A300" s="170">
        <v>106</v>
      </c>
      <c r="B300" s="171" t="s">
        <v>417</v>
      </c>
      <c r="C300" s="187" t="s">
        <v>418</v>
      </c>
      <c r="D300" s="172" t="s">
        <v>144</v>
      </c>
      <c r="E300" s="173">
        <v>0.96000000000000008</v>
      </c>
      <c r="F300" s="174"/>
      <c r="G300" s="175">
        <f>ROUND(E300*F300,2)</f>
        <v>0</v>
      </c>
      <c r="H300" s="174"/>
      <c r="I300" s="175">
        <f>ROUND(E300*H300,2)</f>
        <v>0</v>
      </c>
      <c r="J300" s="174"/>
      <c r="K300" s="175">
        <f>ROUND(E300*J300,2)</f>
        <v>0</v>
      </c>
      <c r="L300" s="175">
        <v>21</v>
      </c>
      <c r="M300" s="175">
        <f>G300*(1+L300/100)</f>
        <v>0</v>
      </c>
      <c r="N300" s="175">
        <v>1.8907700000000001</v>
      </c>
      <c r="O300" s="175">
        <f>ROUND(E300*N300,2)</f>
        <v>1.82</v>
      </c>
      <c r="P300" s="175">
        <v>0</v>
      </c>
      <c r="Q300" s="175">
        <f>ROUND(E300*P300,2)</f>
        <v>0</v>
      </c>
      <c r="R300" s="175"/>
      <c r="S300" s="176" t="s">
        <v>145</v>
      </c>
      <c r="T300" s="158">
        <v>1.3170000000000002</v>
      </c>
      <c r="U300" s="158">
        <f>ROUND(E300*T300,2)</f>
        <v>1.26</v>
      </c>
      <c r="V300" s="15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 t="s">
        <v>146</v>
      </c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</row>
    <row r="301" spans="1:59" outlineLevel="1" x14ac:dyDescent="0.2">
      <c r="A301" s="156"/>
      <c r="B301" s="157"/>
      <c r="C301" s="188" t="s">
        <v>458</v>
      </c>
      <c r="D301" s="159"/>
      <c r="E301" s="160">
        <v>0.96000000000000008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 t="s">
        <v>148</v>
      </c>
      <c r="AG301" s="148">
        <v>0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</row>
    <row r="302" spans="1:59" outlineLevel="1" x14ac:dyDescent="0.2">
      <c r="A302" s="170">
        <v>107</v>
      </c>
      <c r="B302" s="171" t="s">
        <v>273</v>
      </c>
      <c r="C302" s="187" t="s">
        <v>274</v>
      </c>
      <c r="D302" s="172" t="s">
        <v>144</v>
      </c>
      <c r="E302" s="173">
        <v>0.96000000000000008</v>
      </c>
      <c r="F302" s="174"/>
      <c r="G302" s="175">
        <f>ROUND(E302*F302,2)</f>
        <v>0</v>
      </c>
      <c r="H302" s="174"/>
      <c r="I302" s="175">
        <f>ROUND(E302*H302,2)</f>
        <v>0</v>
      </c>
      <c r="J302" s="174"/>
      <c r="K302" s="175">
        <f>ROUND(E302*J302,2)</f>
        <v>0</v>
      </c>
      <c r="L302" s="175">
        <v>21</v>
      </c>
      <c r="M302" s="175">
        <f>G302*(1+L302/100)</f>
        <v>0</v>
      </c>
      <c r="N302" s="175">
        <v>2.5250000000000004</v>
      </c>
      <c r="O302" s="175">
        <f>ROUND(E302*N302,2)</f>
        <v>2.42</v>
      </c>
      <c r="P302" s="175">
        <v>0</v>
      </c>
      <c r="Q302" s="175">
        <f>ROUND(E302*P302,2)</f>
        <v>0</v>
      </c>
      <c r="R302" s="175"/>
      <c r="S302" s="176" t="s">
        <v>145</v>
      </c>
      <c r="T302" s="158">
        <v>2.58</v>
      </c>
      <c r="U302" s="158">
        <f>ROUND(E302*T302,2)</f>
        <v>2.48</v>
      </c>
      <c r="V302" s="15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 t="s">
        <v>146</v>
      </c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</row>
    <row r="303" spans="1:59" outlineLevel="1" x14ac:dyDescent="0.2">
      <c r="A303" s="156"/>
      <c r="B303" s="157"/>
      <c r="C303" s="188" t="s">
        <v>458</v>
      </c>
      <c r="D303" s="159"/>
      <c r="E303" s="160">
        <v>0.96000000000000008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 t="s">
        <v>148</v>
      </c>
      <c r="AG303" s="148">
        <v>0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</row>
    <row r="304" spans="1:59" outlineLevel="1" x14ac:dyDescent="0.2">
      <c r="A304" s="170">
        <v>108</v>
      </c>
      <c r="B304" s="171" t="s">
        <v>328</v>
      </c>
      <c r="C304" s="187" t="s">
        <v>329</v>
      </c>
      <c r="D304" s="172" t="s">
        <v>209</v>
      </c>
      <c r="E304" s="173">
        <v>48</v>
      </c>
      <c r="F304" s="174"/>
      <c r="G304" s="175">
        <f>ROUND(E304*F304,2)</f>
        <v>0</v>
      </c>
      <c r="H304" s="174"/>
      <c r="I304" s="175">
        <f>ROUND(E304*H304,2)</f>
        <v>0</v>
      </c>
      <c r="J304" s="174"/>
      <c r="K304" s="175">
        <f>ROUND(E304*J304,2)</f>
        <v>0</v>
      </c>
      <c r="L304" s="175">
        <v>21</v>
      </c>
      <c r="M304" s="175">
        <f>G304*(1+L304/100)</f>
        <v>0</v>
      </c>
      <c r="N304" s="175">
        <v>0</v>
      </c>
      <c r="O304" s="175">
        <f>ROUND(E304*N304,2)</f>
        <v>0</v>
      </c>
      <c r="P304" s="175">
        <v>0</v>
      </c>
      <c r="Q304" s="175">
        <f>ROUND(E304*P304,2)</f>
        <v>0</v>
      </c>
      <c r="R304" s="175"/>
      <c r="S304" s="176" t="s">
        <v>145</v>
      </c>
      <c r="T304" s="158">
        <v>0.11</v>
      </c>
      <c r="U304" s="158">
        <f>ROUND(E304*T304,2)</f>
        <v>5.28</v>
      </c>
      <c r="V304" s="15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 t="s">
        <v>146</v>
      </c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</row>
    <row r="305" spans="1:59" outlineLevel="1" x14ac:dyDescent="0.2">
      <c r="A305" s="156"/>
      <c r="B305" s="157"/>
      <c r="C305" s="188" t="s">
        <v>459</v>
      </c>
      <c r="D305" s="159"/>
      <c r="E305" s="160">
        <v>48</v>
      </c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 t="s">
        <v>148</v>
      </c>
      <c r="AG305" s="148">
        <v>0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</row>
    <row r="306" spans="1:59" ht="22.5" outlineLevel="1" x14ac:dyDescent="0.2">
      <c r="A306" s="170">
        <v>109</v>
      </c>
      <c r="B306" s="171" t="s">
        <v>338</v>
      </c>
      <c r="C306" s="187" t="s">
        <v>339</v>
      </c>
      <c r="D306" s="172" t="s">
        <v>144</v>
      </c>
      <c r="E306" s="173">
        <v>0.96000000000000008</v>
      </c>
      <c r="F306" s="174"/>
      <c r="G306" s="175">
        <f>ROUND(E306*F306,2)</f>
        <v>0</v>
      </c>
      <c r="H306" s="174"/>
      <c r="I306" s="175">
        <f>ROUND(E306*H306,2)</f>
        <v>0</v>
      </c>
      <c r="J306" s="174"/>
      <c r="K306" s="175">
        <f>ROUND(E306*J306,2)</f>
        <v>0</v>
      </c>
      <c r="L306" s="175">
        <v>21</v>
      </c>
      <c r="M306" s="175">
        <f>G306*(1+L306/100)</f>
        <v>0</v>
      </c>
      <c r="N306" s="175">
        <v>0</v>
      </c>
      <c r="O306" s="175">
        <f>ROUND(E306*N306,2)</f>
        <v>0</v>
      </c>
      <c r="P306" s="175">
        <v>2.2000000000000002</v>
      </c>
      <c r="Q306" s="175">
        <f>ROUND(E306*P306,2)</f>
        <v>2.11</v>
      </c>
      <c r="R306" s="175"/>
      <c r="S306" s="176" t="s">
        <v>145</v>
      </c>
      <c r="T306" s="158">
        <v>11.05</v>
      </c>
      <c r="U306" s="158">
        <f>ROUND(E306*T306,2)</f>
        <v>10.61</v>
      </c>
      <c r="V306" s="15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 t="s">
        <v>146</v>
      </c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</row>
    <row r="307" spans="1:59" outlineLevel="1" x14ac:dyDescent="0.2">
      <c r="A307" s="156"/>
      <c r="B307" s="157"/>
      <c r="C307" s="188" t="s">
        <v>458</v>
      </c>
      <c r="D307" s="159"/>
      <c r="E307" s="160">
        <v>0.96000000000000008</v>
      </c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 t="s">
        <v>148</v>
      </c>
      <c r="AG307" s="148">
        <v>0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</row>
    <row r="308" spans="1:59" outlineLevel="1" x14ac:dyDescent="0.2">
      <c r="A308" s="177">
        <v>110</v>
      </c>
      <c r="B308" s="178" t="s">
        <v>460</v>
      </c>
      <c r="C308" s="189" t="s">
        <v>461</v>
      </c>
      <c r="D308" s="179" t="s">
        <v>209</v>
      </c>
      <c r="E308" s="180">
        <v>90</v>
      </c>
      <c r="F308" s="181"/>
      <c r="G308" s="182">
        <f t="shared" ref="G308:G322" si="7">ROUND(E308*F308,2)</f>
        <v>0</v>
      </c>
      <c r="H308" s="181"/>
      <c r="I308" s="182">
        <f t="shared" ref="I308:I322" si="8">ROUND(E308*H308,2)</f>
        <v>0</v>
      </c>
      <c r="J308" s="181"/>
      <c r="K308" s="182">
        <f t="shared" ref="K308:K322" si="9">ROUND(E308*J308,2)</f>
        <v>0</v>
      </c>
      <c r="L308" s="182">
        <v>21</v>
      </c>
      <c r="M308" s="182">
        <f t="shared" ref="M308:M322" si="10">G308*(1+L308/100)</f>
        <v>0</v>
      </c>
      <c r="N308" s="182">
        <v>3.9900000000000005E-3</v>
      </c>
      <c r="O308" s="182">
        <f t="shared" ref="O308:O322" si="11">ROUND(E308*N308,2)</f>
        <v>0.36</v>
      </c>
      <c r="P308" s="182">
        <v>0</v>
      </c>
      <c r="Q308" s="182">
        <f t="shared" ref="Q308:Q322" si="12">ROUND(E308*P308,2)</f>
        <v>0</v>
      </c>
      <c r="R308" s="182"/>
      <c r="S308" s="183" t="s">
        <v>145</v>
      </c>
      <c r="T308" s="158">
        <v>0.54290000000000005</v>
      </c>
      <c r="U308" s="158">
        <f t="shared" ref="U308:U322" si="13">ROUND(E308*T308,2)</f>
        <v>48.86</v>
      </c>
      <c r="V308" s="15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 t="s">
        <v>146</v>
      </c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</row>
    <row r="309" spans="1:59" outlineLevel="1" x14ac:dyDescent="0.2">
      <c r="A309" s="177">
        <v>111</v>
      </c>
      <c r="B309" s="178" t="s">
        <v>462</v>
      </c>
      <c r="C309" s="189" t="s">
        <v>463</v>
      </c>
      <c r="D309" s="179" t="s">
        <v>209</v>
      </c>
      <c r="E309" s="180">
        <v>50</v>
      </c>
      <c r="F309" s="181"/>
      <c r="G309" s="182">
        <f t="shared" si="7"/>
        <v>0</v>
      </c>
      <c r="H309" s="181"/>
      <c r="I309" s="182">
        <f t="shared" si="8"/>
        <v>0</v>
      </c>
      <c r="J309" s="181"/>
      <c r="K309" s="182">
        <f t="shared" si="9"/>
        <v>0</v>
      </c>
      <c r="L309" s="182">
        <v>21</v>
      </c>
      <c r="M309" s="182">
        <f t="shared" si="10"/>
        <v>0</v>
      </c>
      <c r="N309" s="182">
        <v>5.1800000000000006E-3</v>
      </c>
      <c r="O309" s="182">
        <f t="shared" si="11"/>
        <v>0.26</v>
      </c>
      <c r="P309" s="182">
        <v>0</v>
      </c>
      <c r="Q309" s="182">
        <f t="shared" si="12"/>
        <v>0</v>
      </c>
      <c r="R309" s="182"/>
      <c r="S309" s="183" t="s">
        <v>145</v>
      </c>
      <c r="T309" s="158">
        <v>0.63430000000000009</v>
      </c>
      <c r="U309" s="158">
        <f t="shared" si="13"/>
        <v>31.72</v>
      </c>
      <c r="V309" s="15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 t="s">
        <v>146</v>
      </c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</row>
    <row r="310" spans="1:59" outlineLevel="1" x14ac:dyDescent="0.2">
      <c r="A310" s="177">
        <v>112</v>
      </c>
      <c r="B310" s="178" t="s">
        <v>464</v>
      </c>
      <c r="C310" s="189" t="s">
        <v>465</v>
      </c>
      <c r="D310" s="179" t="s">
        <v>209</v>
      </c>
      <c r="E310" s="180">
        <v>40</v>
      </c>
      <c r="F310" s="181"/>
      <c r="G310" s="182">
        <f t="shared" si="7"/>
        <v>0</v>
      </c>
      <c r="H310" s="181"/>
      <c r="I310" s="182">
        <f t="shared" si="8"/>
        <v>0</v>
      </c>
      <c r="J310" s="181"/>
      <c r="K310" s="182">
        <f t="shared" si="9"/>
        <v>0</v>
      </c>
      <c r="L310" s="182">
        <v>21</v>
      </c>
      <c r="M310" s="182">
        <f t="shared" si="10"/>
        <v>0</v>
      </c>
      <c r="N310" s="182">
        <v>5.4100000000000007E-3</v>
      </c>
      <c r="O310" s="182">
        <f t="shared" si="11"/>
        <v>0.22</v>
      </c>
      <c r="P310" s="182">
        <v>0</v>
      </c>
      <c r="Q310" s="182">
        <f t="shared" si="12"/>
        <v>0</v>
      </c>
      <c r="R310" s="182"/>
      <c r="S310" s="183" t="s">
        <v>145</v>
      </c>
      <c r="T310" s="158">
        <v>0.68280000000000007</v>
      </c>
      <c r="U310" s="158">
        <f t="shared" si="13"/>
        <v>27.31</v>
      </c>
      <c r="V310" s="15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 t="s">
        <v>146</v>
      </c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</row>
    <row r="311" spans="1:59" outlineLevel="1" x14ac:dyDescent="0.2">
      <c r="A311" s="177">
        <v>113</v>
      </c>
      <c r="B311" s="178" t="s">
        <v>466</v>
      </c>
      <c r="C311" s="189" t="s">
        <v>467</v>
      </c>
      <c r="D311" s="179" t="s">
        <v>209</v>
      </c>
      <c r="E311" s="180">
        <v>40</v>
      </c>
      <c r="F311" s="181"/>
      <c r="G311" s="182">
        <f t="shared" si="7"/>
        <v>0</v>
      </c>
      <c r="H311" s="181"/>
      <c r="I311" s="182">
        <f t="shared" si="8"/>
        <v>0</v>
      </c>
      <c r="J311" s="181"/>
      <c r="K311" s="182">
        <f t="shared" si="9"/>
        <v>0</v>
      </c>
      <c r="L311" s="182">
        <v>21</v>
      </c>
      <c r="M311" s="182">
        <f t="shared" si="10"/>
        <v>0</v>
      </c>
      <c r="N311" s="182">
        <v>5.7300000000000007E-3</v>
      </c>
      <c r="O311" s="182">
        <f t="shared" si="11"/>
        <v>0.23</v>
      </c>
      <c r="P311" s="182">
        <v>0</v>
      </c>
      <c r="Q311" s="182">
        <f t="shared" si="12"/>
        <v>0</v>
      </c>
      <c r="R311" s="182"/>
      <c r="S311" s="183" t="s">
        <v>145</v>
      </c>
      <c r="T311" s="158">
        <v>0.75470000000000004</v>
      </c>
      <c r="U311" s="158">
        <f t="shared" si="13"/>
        <v>30.19</v>
      </c>
      <c r="V311" s="15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 t="s">
        <v>146</v>
      </c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</row>
    <row r="312" spans="1:59" outlineLevel="1" x14ac:dyDescent="0.2">
      <c r="A312" s="177">
        <v>114</v>
      </c>
      <c r="B312" s="178" t="s">
        <v>468</v>
      </c>
      <c r="C312" s="189" t="s">
        <v>469</v>
      </c>
      <c r="D312" s="179" t="s">
        <v>209</v>
      </c>
      <c r="E312" s="180">
        <v>20</v>
      </c>
      <c r="F312" s="181"/>
      <c r="G312" s="182">
        <f t="shared" si="7"/>
        <v>0</v>
      </c>
      <c r="H312" s="181"/>
      <c r="I312" s="182">
        <f t="shared" si="8"/>
        <v>0</v>
      </c>
      <c r="J312" s="181"/>
      <c r="K312" s="182">
        <f t="shared" si="9"/>
        <v>0</v>
      </c>
      <c r="L312" s="182">
        <v>21</v>
      </c>
      <c r="M312" s="182">
        <f t="shared" si="10"/>
        <v>0</v>
      </c>
      <c r="N312" s="182">
        <v>6.1000000000000004E-3</v>
      </c>
      <c r="O312" s="182">
        <f t="shared" si="11"/>
        <v>0.12</v>
      </c>
      <c r="P312" s="182">
        <v>0</v>
      </c>
      <c r="Q312" s="182">
        <f t="shared" si="12"/>
        <v>0</v>
      </c>
      <c r="R312" s="182"/>
      <c r="S312" s="183" t="s">
        <v>145</v>
      </c>
      <c r="T312" s="158">
        <v>0.92570000000000008</v>
      </c>
      <c r="U312" s="158">
        <f t="shared" si="13"/>
        <v>18.510000000000002</v>
      </c>
      <c r="V312" s="15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 t="s">
        <v>146</v>
      </c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</row>
    <row r="313" spans="1:59" ht="22.5" outlineLevel="1" x14ac:dyDescent="0.2">
      <c r="A313" s="177">
        <v>115</v>
      </c>
      <c r="B313" s="178" t="s">
        <v>470</v>
      </c>
      <c r="C313" s="189" t="s">
        <v>471</v>
      </c>
      <c r="D313" s="179" t="s">
        <v>209</v>
      </c>
      <c r="E313" s="180">
        <v>90</v>
      </c>
      <c r="F313" s="181"/>
      <c r="G313" s="182">
        <f t="shared" si="7"/>
        <v>0</v>
      </c>
      <c r="H313" s="181"/>
      <c r="I313" s="182">
        <f t="shared" si="8"/>
        <v>0</v>
      </c>
      <c r="J313" s="181"/>
      <c r="K313" s="182">
        <f t="shared" si="9"/>
        <v>0</v>
      </c>
      <c r="L313" s="182">
        <v>21</v>
      </c>
      <c r="M313" s="182">
        <f t="shared" si="10"/>
        <v>0</v>
      </c>
      <c r="N313" s="182">
        <v>3.0000000000000001E-5</v>
      </c>
      <c r="O313" s="182">
        <f t="shared" si="11"/>
        <v>0</v>
      </c>
      <c r="P313" s="182">
        <v>0</v>
      </c>
      <c r="Q313" s="182">
        <f t="shared" si="12"/>
        <v>0</v>
      </c>
      <c r="R313" s="182"/>
      <c r="S313" s="183" t="s">
        <v>145</v>
      </c>
      <c r="T313" s="158">
        <v>0.129</v>
      </c>
      <c r="U313" s="158">
        <f t="shared" si="13"/>
        <v>11.61</v>
      </c>
      <c r="V313" s="15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 t="s">
        <v>146</v>
      </c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</row>
    <row r="314" spans="1:59" ht="22.5" outlineLevel="1" x14ac:dyDescent="0.2">
      <c r="A314" s="177">
        <v>116</v>
      </c>
      <c r="B314" s="178" t="s">
        <v>472</v>
      </c>
      <c r="C314" s="189" t="s">
        <v>473</v>
      </c>
      <c r="D314" s="179" t="s">
        <v>209</v>
      </c>
      <c r="E314" s="180">
        <v>50</v>
      </c>
      <c r="F314" s="181"/>
      <c r="G314" s="182">
        <f t="shared" si="7"/>
        <v>0</v>
      </c>
      <c r="H314" s="181"/>
      <c r="I314" s="182">
        <f t="shared" si="8"/>
        <v>0</v>
      </c>
      <c r="J314" s="181"/>
      <c r="K314" s="182">
        <f t="shared" si="9"/>
        <v>0</v>
      </c>
      <c r="L314" s="182">
        <v>21</v>
      </c>
      <c r="M314" s="182">
        <f t="shared" si="10"/>
        <v>0</v>
      </c>
      <c r="N314" s="182">
        <v>6.0000000000000002E-5</v>
      </c>
      <c r="O314" s="182">
        <f t="shared" si="11"/>
        <v>0</v>
      </c>
      <c r="P314" s="182">
        <v>0</v>
      </c>
      <c r="Q314" s="182">
        <f t="shared" si="12"/>
        <v>0</v>
      </c>
      <c r="R314" s="182"/>
      <c r="S314" s="183" t="s">
        <v>145</v>
      </c>
      <c r="T314" s="158">
        <v>0.129</v>
      </c>
      <c r="U314" s="158">
        <f t="shared" si="13"/>
        <v>6.45</v>
      </c>
      <c r="V314" s="15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 t="s">
        <v>146</v>
      </c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</row>
    <row r="315" spans="1:59" ht="22.5" outlineLevel="1" x14ac:dyDescent="0.2">
      <c r="A315" s="177">
        <v>117</v>
      </c>
      <c r="B315" s="178" t="s">
        <v>474</v>
      </c>
      <c r="C315" s="189" t="s">
        <v>475</v>
      </c>
      <c r="D315" s="179" t="s">
        <v>209</v>
      </c>
      <c r="E315" s="180">
        <v>40</v>
      </c>
      <c r="F315" s="181"/>
      <c r="G315" s="182">
        <f t="shared" si="7"/>
        <v>0</v>
      </c>
      <c r="H315" s="181"/>
      <c r="I315" s="182">
        <f t="shared" si="8"/>
        <v>0</v>
      </c>
      <c r="J315" s="181"/>
      <c r="K315" s="182">
        <f t="shared" si="9"/>
        <v>0</v>
      </c>
      <c r="L315" s="182">
        <v>21</v>
      </c>
      <c r="M315" s="182">
        <f t="shared" si="10"/>
        <v>0</v>
      </c>
      <c r="N315" s="182">
        <v>6.0000000000000002E-5</v>
      </c>
      <c r="O315" s="182">
        <f t="shared" si="11"/>
        <v>0</v>
      </c>
      <c r="P315" s="182">
        <v>0</v>
      </c>
      <c r="Q315" s="182">
        <f t="shared" si="12"/>
        <v>0</v>
      </c>
      <c r="R315" s="182"/>
      <c r="S315" s="183" t="s">
        <v>145</v>
      </c>
      <c r="T315" s="158">
        <v>0.14200000000000002</v>
      </c>
      <c r="U315" s="158">
        <f t="shared" si="13"/>
        <v>5.68</v>
      </c>
      <c r="V315" s="15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 t="s">
        <v>146</v>
      </c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</row>
    <row r="316" spans="1:59" ht="22.5" outlineLevel="1" x14ac:dyDescent="0.2">
      <c r="A316" s="177">
        <v>118</v>
      </c>
      <c r="B316" s="178" t="s">
        <v>476</v>
      </c>
      <c r="C316" s="189" t="s">
        <v>477</v>
      </c>
      <c r="D316" s="179" t="s">
        <v>209</v>
      </c>
      <c r="E316" s="180">
        <v>40</v>
      </c>
      <c r="F316" s="181"/>
      <c r="G316" s="182">
        <f t="shared" si="7"/>
        <v>0</v>
      </c>
      <c r="H316" s="181"/>
      <c r="I316" s="182">
        <f t="shared" si="8"/>
        <v>0</v>
      </c>
      <c r="J316" s="181"/>
      <c r="K316" s="182">
        <f t="shared" si="9"/>
        <v>0</v>
      </c>
      <c r="L316" s="182">
        <v>21</v>
      </c>
      <c r="M316" s="182">
        <f t="shared" si="10"/>
        <v>0</v>
      </c>
      <c r="N316" s="182">
        <v>1.2E-4</v>
      </c>
      <c r="O316" s="182">
        <f t="shared" si="11"/>
        <v>0</v>
      </c>
      <c r="P316" s="182">
        <v>0</v>
      </c>
      <c r="Q316" s="182">
        <f t="shared" si="12"/>
        <v>0</v>
      </c>
      <c r="R316" s="182"/>
      <c r="S316" s="183" t="s">
        <v>145</v>
      </c>
      <c r="T316" s="158">
        <v>0.157</v>
      </c>
      <c r="U316" s="158">
        <f t="shared" si="13"/>
        <v>6.28</v>
      </c>
      <c r="V316" s="15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 t="s">
        <v>146</v>
      </c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</row>
    <row r="317" spans="1:59" ht="22.5" outlineLevel="1" x14ac:dyDescent="0.2">
      <c r="A317" s="177">
        <v>119</v>
      </c>
      <c r="B317" s="178" t="s">
        <v>478</v>
      </c>
      <c r="C317" s="189" t="s">
        <v>479</v>
      </c>
      <c r="D317" s="179" t="s">
        <v>209</v>
      </c>
      <c r="E317" s="180">
        <v>20</v>
      </c>
      <c r="F317" s="181"/>
      <c r="G317" s="182">
        <f t="shared" si="7"/>
        <v>0</v>
      </c>
      <c r="H317" s="181"/>
      <c r="I317" s="182">
        <f t="shared" si="8"/>
        <v>0</v>
      </c>
      <c r="J317" s="181"/>
      <c r="K317" s="182">
        <f t="shared" si="9"/>
        <v>0</v>
      </c>
      <c r="L317" s="182">
        <v>21</v>
      </c>
      <c r="M317" s="182">
        <f t="shared" si="10"/>
        <v>0</v>
      </c>
      <c r="N317" s="182">
        <v>1.6000000000000001E-4</v>
      </c>
      <c r="O317" s="182">
        <f t="shared" si="11"/>
        <v>0</v>
      </c>
      <c r="P317" s="182">
        <v>0</v>
      </c>
      <c r="Q317" s="182">
        <f t="shared" si="12"/>
        <v>0</v>
      </c>
      <c r="R317" s="182"/>
      <c r="S317" s="183" t="s">
        <v>145</v>
      </c>
      <c r="T317" s="158">
        <v>0.17</v>
      </c>
      <c r="U317" s="158">
        <f t="shared" si="13"/>
        <v>3.4</v>
      </c>
      <c r="V317" s="15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 t="s">
        <v>146</v>
      </c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</row>
    <row r="318" spans="1:59" outlineLevel="1" x14ac:dyDescent="0.2">
      <c r="A318" s="177">
        <v>120</v>
      </c>
      <c r="B318" s="178" t="s">
        <v>480</v>
      </c>
      <c r="C318" s="189" t="s">
        <v>481</v>
      </c>
      <c r="D318" s="179" t="s">
        <v>237</v>
      </c>
      <c r="E318" s="180">
        <v>15</v>
      </c>
      <c r="F318" s="181"/>
      <c r="G318" s="182">
        <f t="shared" si="7"/>
        <v>0</v>
      </c>
      <c r="H318" s="181"/>
      <c r="I318" s="182">
        <f t="shared" si="8"/>
        <v>0</v>
      </c>
      <c r="J318" s="181"/>
      <c r="K318" s="182">
        <f t="shared" si="9"/>
        <v>0</v>
      </c>
      <c r="L318" s="182">
        <v>21</v>
      </c>
      <c r="M318" s="182">
        <f t="shared" si="10"/>
        <v>0</v>
      </c>
      <c r="N318" s="182">
        <v>6.3000000000000003E-4</v>
      </c>
      <c r="O318" s="182">
        <f t="shared" si="11"/>
        <v>0.01</v>
      </c>
      <c r="P318" s="182">
        <v>0</v>
      </c>
      <c r="Q318" s="182">
        <f t="shared" si="12"/>
        <v>0</v>
      </c>
      <c r="R318" s="182"/>
      <c r="S318" s="183" t="s">
        <v>145</v>
      </c>
      <c r="T318" s="158">
        <v>0.27200000000000002</v>
      </c>
      <c r="U318" s="158">
        <f t="shared" si="13"/>
        <v>4.08</v>
      </c>
      <c r="V318" s="15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 t="s">
        <v>146</v>
      </c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</row>
    <row r="319" spans="1:59" outlineLevel="1" x14ac:dyDescent="0.2">
      <c r="A319" s="177">
        <v>121</v>
      </c>
      <c r="B319" s="178" t="s">
        <v>482</v>
      </c>
      <c r="C319" s="189" t="s">
        <v>483</v>
      </c>
      <c r="D319" s="179" t="s">
        <v>237</v>
      </c>
      <c r="E319" s="180">
        <v>8</v>
      </c>
      <c r="F319" s="181"/>
      <c r="G319" s="182">
        <f t="shared" si="7"/>
        <v>0</v>
      </c>
      <c r="H319" s="181"/>
      <c r="I319" s="182">
        <f t="shared" si="8"/>
        <v>0</v>
      </c>
      <c r="J319" s="181"/>
      <c r="K319" s="182">
        <f t="shared" si="9"/>
        <v>0</v>
      </c>
      <c r="L319" s="182">
        <v>21</v>
      </c>
      <c r="M319" s="182">
        <f t="shared" si="10"/>
        <v>0</v>
      </c>
      <c r="N319" s="182">
        <v>7.400000000000001E-4</v>
      </c>
      <c r="O319" s="182">
        <f t="shared" si="11"/>
        <v>0.01</v>
      </c>
      <c r="P319" s="182">
        <v>0</v>
      </c>
      <c r="Q319" s="182">
        <f t="shared" si="12"/>
        <v>0</v>
      </c>
      <c r="R319" s="182"/>
      <c r="S319" s="183" t="s">
        <v>145</v>
      </c>
      <c r="T319" s="158">
        <v>0.30200000000000005</v>
      </c>
      <c r="U319" s="158">
        <f t="shared" si="13"/>
        <v>2.42</v>
      </c>
      <c r="V319" s="15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 t="s">
        <v>146</v>
      </c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</row>
    <row r="320" spans="1:59" outlineLevel="1" x14ac:dyDescent="0.2">
      <c r="A320" s="177">
        <v>122</v>
      </c>
      <c r="B320" s="178" t="s">
        <v>484</v>
      </c>
      <c r="C320" s="189" t="s">
        <v>485</v>
      </c>
      <c r="D320" s="179" t="s">
        <v>237</v>
      </c>
      <c r="E320" s="180">
        <v>15</v>
      </c>
      <c r="F320" s="181"/>
      <c r="G320" s="182">
        <f t="shared" si="7"/>
        <v>0</v>
      </c>
      <c r="H320" s="181"/>
      <c r="I320" s="182">
        <f t="shared" si="8"/>
        <v>0</v>
      </c>
      <c r="J320" s="181"/>
      <c r="K320" s="182">
        <f t="shared" si="9"/>
        <v>0</v>
      </c>
      <c r="L320" s="182">
        <v>21</v>
      </c>
      <c r="M320" s="182">
        <f t="shared" si="10"/>
        <v>0</v>
      </c>
      <c r="N320" s="182">
        <v>4.0000000000000003E-5</v>
      </c>
      <c r="O320" s="182">
        <f t="shared" si="11"/>
        <v>0</v>
      </c>
      <c r="P320" s="182">
        <v>0</v>
      </c>
      <c r="Q320" s="182">
        <f t="shared" si="12"/>
        <v>0</v>
      </c>
      <c r="R320" s="182"/>
      <c r="S320" s="183" t="s">
        <v>145</v>
      </c>
      <c r="T320" s="158">
        <v>0.14500000000000002</v>
      </c>
      <c r="U320" s="158">
        <f t="shared" si="13"/>
        <v>2.1800000000000002</v>
      </c>
      <c r="V320" s="15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 t="s">
        <v>146</v>
      </c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</row>
    <row r="321" spans="1:59" outlineLevel="1" x14ac:dyDescent="0.2">
      <c r="A321" s="177">
        <v>123</v>
      </c>
      <c r="B321" s="178" t="s">
        <v>486</v>
      </c>
      <c r="C321" s="189" t="s">
        <v>487</v>
      </c>
      <c r="D321" s="179" t="s">
        <v>237</v>
      </c>
      <c r="E321" s="180">
        <v>5</v>
      </c>
      <c r="F321" s="181"/>
      <c r="G321" s="182">
        <f t="shared" si="7"/>
        <v>0</v>
      </c>
      <c r="H321" s="181"/>
      <c r="I321" s="182">
        <f t="shared" si="8"/>
        <v>0</v>
      </c>
      <c r="J321" s="181"/>
      <c r="K321" s="182">
        <f t="shared" si="9"/>
        <v>0</v>
      </c>
      <c r="L321" s="182">
        <v>21</v>
      </c>
      <c r="M321" s="182">
        <f t="shared" si="10"/>
        <v>0</v>
      </c>
      <c r="N321" s="182">
        <v>0</v>
      </c>
      <c r="O321" s="182">
        <f t="shared" si="11"/>
        <v>0</v>
      </c>
      <c r="P321" s="182">
        <v>0</v>
      </c>
      <c r="Q321" s="182">
        <f t="shared" si="12"/>
        <v>0</v>
      </c>
      <c r="R321" s="182"/>
      <c r="S321" s="183" t="s">
        <v>145</v>
      </c>
      <c r="T321" s="158">
        <v>0.16500000000000001</v>
      </c>
      <c r="U321" s="158">
        <f t="shared" si="13"/>
        <v>0.83</v>
      </c>
      <c r="V321" s="15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 t="s">
        <v>146</v>
      </c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</row>
    <row r="322" spans="1:59" outlineLevel="1" x14ac:dyDescent="0.2">
      <c r="A322" s="170">
        <v>124</v>
      </c>
      <c r="B322" s="171" t="s">
        <v>488</v>
      </c>
      <c r="C322" s="187" t="s">
        <v>489</v>
      </c>
      <c r="D322" s="172" t="s">
        <v>237</v>
      </c>
      <c r="E322" s="173">
        <v>5</v>
      </c>
      <c r="F322" s="174"/>
      <c r="G322" s="175">
        <f t="shared" si="7"/>
        <v>0</v>
      </c>
      <c r="H322" s="174"/>
      <c r="I322" s="175">
        <f t="shared" si="8"/>
        <v>0</v>
      </c>
      <c r="J322" s="174"/>
      <c r="K322" s="175">
        <f t="shared" si="9"/>
        <v>0</v>
      </c>
      <c r="L322" s="175">
        <v>21</v>
      </c>
      <c r="M322" s="175">
        <f t="shared" si="10"/>
        <v>0</v>
      </c>
      <c r="N322" s="175">
        <v>0</v>
      </c>
      <c r="O322" s="175">
        <f t="shared" si="11"/>
        <v>0</v>
      </c>
      <c r="P322" s="175">
        <v>0</v>
      </c>
      <c r="Q322" s="175">
        <f t="shared" si="12"/>
        <v>0</v>
      </c>
      <c r="R322" s="175"/>
      <c r="S322" s="176" t="s">
        <v>145</v>
      </c>
      <c r="T322" s="158">
        <v>0.20700000000000002</v>
      </c>
      <c r="U322" s="158">
        <f t="shared" si="13"/>
        <v>1.04</v>
      </c>
      <c r="V322" s="15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 t="s">
        <v>146</v>
      </c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</row>
    <row r="323" spans="1:59" outlineLevel="1" x14ac:dyDescent="0.2">
      <c r="A323" s="156"/>
      <c r="B323" s="157"/>
      <c r="C323" s="188" t="s">
        <v>490</v>
      </c>
      <c r="D323" s="159"/>
      <c r="E323" s="160">
        <v>5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 t="s">
        <v>148</v>
      </c>
      <c r="AG323" s="148">
        <v>0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</row>
    <row r="324" spans="1:59" outlineLevel="1" x14ac:dyDescent="0.2">
      <c r="A324" s="170">
        <v>125</v>
      </c>
      <c r="B324" s="171" t="s">
        <v>491</v>
      </c>
      <c r="C324" s="187" t="s">
        <v>492</v>
      </c>
      <c r="D324" s="172" t="s">
        <v>209</v>
      </c>
      <c r="E324" s="173">
        <v>240</v>
      </c>
      <c r="F324" s="174"/>
      <c r="G324" s="175">
        <f>ROUND(E324*F324,2)</f>
        <v>0</v>
      </c>
      <c r="H324" s="174"/>
      <c r="I324" s="175">
        <f>ROUND(E324*H324,2)</f>
        <v>0</v>
      </c>
      <c r="J324" s="174"/>
      <c r="K324" s="175">
        <f>ROUND(E324*J324,2)</f>
        <v>0</v>
      </c>
      <c r="L324" s="175">
        <v>21</v>
      </c>
      <c r="M324" s="175">
        <f>G324*(1+L324/100)</f>
        <v>0</v>
      </c>
      <c r="N324" s="175">
        <v>0</v>
      </c>
      <c r="O324" s="175">
        <f>ROUND(E324*N324,2)</f>
        <v>0</v>
      </c>
      <c r="P324" s="175">
        <v>0</v>
      </c>
      <c r="Q324" s="175">
        <f>ROUND(E324*P324,2)</f>
        <v>0</v>
      </c>
      <c r="R324" s="175"/>
      <c r="S324" s="176" t="s">
        <v>145</v>
      </c>
      <c r="T324" s="158">
        <v>4.2000000000000003E-2</v>
      </c>
      <c r="U324" s="158">
        <f>ROUND(E324*T324,2)</f>
        <v>10.08</v>
      </c>
      <c r="V324" s="15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 t="s">
        <v>146</v>
      </c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</row>
    <row r="325" spans="1:59" outlineLevel="1" x14ac:dyDescent="0.2">
      <c r="A325" s="156"/>
      <c r="B325" s="157"/>
      <c r="C325" s="188" t="s">
        <v>493</v>
      </c>
      <c r="D325" s="159"/>
      <c r="E325" s="160">
        <v>240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 t="s">
        <v>148</v>
      </c>
      <c r="AG325" s="148">
        <v>0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</row>
    <row r="326" spans="1:59" outlineLevel="1" x14ac:dyDescent="0.2">
      <c r="A326" s="177">
        <v>126</v>
      </c>
      <c r="B326" s="178" t="s">
        <v>494</v>
      </c>
      <c r="C326" s="189" t="s">
        <v>495</v>
      </c>
      <c r="D326" s="179" t="s">
        <v>209</v>
      </c>
      <c r="E326" s="180">
        <v>240</v>
      </c>
      <c r="F326" s="181"/>
      <c r="G326" s="182">
        <f t="shared" ref="G326:G334" si="14">ROUND(E326*F326,2)</f>
        <v>0</v>
      </c>
      <c r="H326" s="181"/>
      <c r="I326" s="182">
        <f t="shared" ref="I326:I334" si="15">ROUND(E326*H326,2)</f>
        <v>0</v>
      </c>
      <c r="J326" s="181"/>
      <c r="K326" s="182">
        <f t="shared" ref="K326:K334" si="16">ROUND(E326*J326,2)</f>
        <v>0</v>
      </c>
      <c r="L326" s="182">
        <v>21</v>
      </c>
      <c r="M326" s="182">
        <f t="shared" ref="M326:M334" si="17">G326*(1+L326/100)</f>
        <v>0</v>
      </c>
      <c r="N326" s="182">
        <v>1.0000000000000001E-5</v>
      </c>
      <c r="O326" s="182">
        <f t="shared" ref="O326:O334" si="18">ROUND(E326*N326,2)</f>
        <v>0</v>
      </c>
      <c r="P326" s="182">
        <v>0</v>
      </c>
      <c r="Q326" s="182">
        <f t="shared" ref="Q326:Q334" si="19">ROUND(E326*P326,2)</f>
        <v>0</v>
      </c>
      <c r="R326" s="182"/>
      <c r="S326" s="183" t="s">
        <v>145</v>
      </c>
      <c r="T326" s="158">
        <v>6.2000000000000006E-2</v>
      </c>
      <c r="U326" s="158">
        <f t="shared" ref="U326:U334" si="20">ROUND(E326*T326,2)</f>
        <v>14.88</v>
      </c>
      <c r="V326" s="15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 t="s">
        <v>146</v>
      </c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</row>
    <row r="327" spans="1:59" outlineLevel="1" x14ac:dyDescent="0.2">
      <c r="A327" s="177">
        <v>127</v>
      </c>
      <c r="B327" s="178" t="s">
        <v>496</v>
      </c>
      <c r="C327" s="189" t="s">
        <v>497</v>
      </c>
      <c r="D327" s="179" t="s">
        <v>213</v>
      </c>
      <c r="E327" s="180">
        <v>8</v>
      </c>
      <c r="F327" s="181"/>
      <c r="G327" s="182">
        <f t="shared" si="14"/>
        <v>0</v>
      </c>
      <c r="H327" s="181"/>
      <c r="I327" s="182">
        <f t="shared" si="15"/>
        <v>0</v>
      </c>
      <c r="J327" s="181"/>
      <c r="K327" s="182">
        <f t="shared" si="16"/>
        <v>0</v>
      </c>
      <c r="L327" s="182">
        <v>21</v>
      </c>
      <c r="M327" s="182">
        <f t="shared" si="17"/>
        <v>0</v>
      </c>
      <c r="N327" s="182">
        <v>0</v>
      </c>
      <c r="O327" s="182">
        <f t="shared" si="18"/>
        <v>0</v>
      </c>
      <c r="P327" s="182">
        <v>0</v>
      </c>
      <c r="Q327" s="182">
        <f t="shared" si="19"/>
        <v>0</v>
      </c>
      <c r="R327" s="182"/>
      <c r="S327" s="183" t="s">
        <v>214</v>
      </c>
      <c r="T327" s="158">
        <v>0</v>
      </c>
      <c r="U327" s="158">
        <f t="shared" si="20"/>
        <v>0</v>
      </c>
      <c r="V327" s="15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 t="s">
        <v>146</v>
      </c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</row>
    <row r="328" spans="1:59" ht="22.5" outlineLevel="1" x14ac:dyDescent="0.2">
      <c r="A328" s="177">
        <v>128</v>
      </c>
      <c r="B328" s="178" t="s">
        <v>498</v>
      </c>
      <c r="C328" s="189" t="s">
        <v>453</v>
      </c>
      <c r="D328" s="179" t="s">
        <v>311</v>
      </c>
      <c r="E328" s="180">
        <v>25</v>
      </c>
      <c r="F328" s="181"/>
      <c r="G328" s="182">
        <f t="shared" si="14"/>
        <v>0</v>
      </c>
      <c r="H328" s="181"/>
      <c r="I328" s="182">
        <f t="shared" si="15"/>
        <v>0</v>
      </c>
      <c r="J328" s="181"/>
      <c r="K328" s="182">
        <f t="shared" si="16"/>
        <v>0</v>
      </c>
      <c r="L328" s="182">
        <v>21</v>
      </c>
      <c r="M328" s="182">
        <f t="shared" si="17"/>
        <v>0</v>
      </c>
      <c r="N328" s="182">
        <v>0</v>
      </c>
      <c r="O328" s="182">
        <f t="shared" si="18"/>
        <v>0</v>
      </c>
      <c r="P328" s="182">
        <v>0</v>
      </c>
      <c r="Q328" s="182">
        <f t="shared" si="19"/>
        <v>0</v>
      </c>
      <c r="R328" s="182"/>
      <c r="S328" s="183" t="s">
        <v>214</v>
      </c>
      <c r="T328" s="158">
        <v>0</v>
      </c>
      <c r="U328" s="158">
        <f t="shared" si="20"/>
        <v>0</v>
      </c>
      <c r="V328" s="15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 t="s">
        <v>146</v>
      </c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</row>
    <row r="329" spans="1:59" outlineLevel="1" x14ac:dyDescent="0.2">
      <c r="A329" s="177">
        <v>129</v>
      </c>
      <c r="B329" s="178" t="s">
        <v>499</v>
      </c>
      <c r="C329" s="189" t="s">
        <v>500</v>
      </c>
      <c r="D329" s="179" t="s">
        <v>237</v>
      </c>
      <c r="E329" s="180">
        <v>15</v>
      </c>
      <c r="F329" s="181"/>
      <c r="G329" s="182">
        <f t="shared" si="14"/>
        <v>0</v>
      </c>
      <c r="H329" s="181"/>
      <c r="I329" s="182">
        <f t="shared" si="15"/>
        <v>0</v>
      </c>
      <c r="J329" s="181"/>
      <c r="K329" s="182">
        <f t="shared" si="16"/>
        <v>0</v>
      </c>
      <c r="L329" s="182">
        <v>21</v>
      </c>
      <c r="M329" s="182">
        <f t="shared" si="17"/>
        <v>0</v>
      </c>
      <c r="N329" s="182">
        <v>0</v>
      </c>
      <c r="O329" s="182">
        <f t="shared" si="18"/>
        <v>0</v>
      </c>
      <c r="P329" s="182">
        <v>0</v>
      </c>
      <c r="Q329" s="182">
        <f t="shared" si="19"/>
        <v>0</v>
      </c>
      <c r="R329" s="182" t="s">
        <v>294</v>
      </c>
      <c r="S329" s="183" t="s">
        <v>145</v>
      </c>
      <c r="T329" s="158">
        <v>0</v>
      </c>
      <c r="U329" s="158">
        <f t="shared" si="20"/>
        <v>0</v>
      </c>
      <c r="V329" s="15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 t="s">
        <v>295</v>
      </c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</row>
    <row r="330" spans="1:59" outlineLevel="1" x14ac:dyDescent="0.2">
      <c r="A330" s="177">
        <v>130</v>
      </c>
      <c r="B330" s="178" t="s">
        <v>501</v>
      </c>
      <c r="C330" s="189" t="s">
        <v>502</v>
      </c>
      <c r="D330" s="179" t="s">
        <v>237</v>
      </c>
      <c r="E330" s="180">
        <v>5</v>
      </c>
      <c r="F330" s="181"/>
      <c r="G330" s="182">
        <f t="shared" si="14"/>
        <v>0</v>
      </c>
      <c r="H330" s="181"/>
      <c r="I330" s="182">
        <f t="shared" si="15"/>
        <v>0</v>
      </c>
      <c r="J330" s="181"/>
      <c r="K330" s="182">
        <f t="shared" si="16"/>
        <v>0</v>
      </c>
      <c r="L330" s="182">
        <v>21</v>
      </c>
      <c r="M330" s="182">
        <f t="shared" si="17"/>
        <v>0</v>
      </c>
      <c r="N330" s="182">
        <v>2.4000000000000001E-4</v>
      </c>
      <c r="O330" s="182">
        <f t="shared" si="18"/>
        <v>0</v>
      </c>
      <c r="P330" s="182">
        <v>0</v>
      </c>
      <c r="Q330" s="182">
        <f t="shared" si="19"/>
        <v>0</v>
      </c>
      <c r="R330" s="182" t="s">
        <v>294</v>
      </c>
      <c r="S330" s="183" t="s">
        <v>145</v>
      </c>
      <c r="T330" s="158">
        <v>0</v>
      </c>
      <c r="U330" s="158">
        <f t="shared" si="20"/>
        <v>0</v>
      </c>
      <c r="V330" s="15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 t="s">
        <v>295</v>
      </c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</row>
    <row r="331" spans="1:59" outlineLevel="1" x14ac:dyDescent="0.2">
      <c r="A331" s="177">
        <v>131</v>
      </c>
      <c r="B331" s="178" t="s">
        <v>503</v>
      </c>
      <c r="C331" s="189" t="s">
        <v>504</v>
      </c>
      <c r="D331" s="179" t="s">
        <v>237</v>
      </c>
      <c r="E331" s="180">
        <v>4</v>
      </c>
      <c r="F331" s="181"/>
      <c r="G331" s="182">
        <f t="shared" si="14"/>
        <v>0</v>
      </c>
      <c r="H331" s="181"/>
      <c r="I331" s="182">
        <f t="shared" si="15"/>
        <v>0</v>
      </c>
      <c r="J331" s="181"/>
      <c r="K331" s="182">
        <f t="shared" si="16"/>
        <v>0</v>
      </c>
      <c r="L331" s="182">
        <v>21</v>
      </c>
      <c r="M331" s="182">
        <f t="shared" si="17"/>
        <v>0</v>
      </c>
      <c r="N331" s="182">
        <v>3.8000000000000002E-4</v>
      </c>
      <c r="O331" s="182">
        <f t="shared" si="18"/>
        <v>0</v>
      </c>
      <c r="P331" s="182">
        <v>0</v>
      </c>
      <c r="Q331" s="182">
        <f t="shared" si="19"/>
        <v>0</v>
      </c>
      <c r="R331" s="182" t="s">
        <v>294</v>
      </c>
      <c r="S331" s="183" t="s">
        <v>145</v>
      </c>
      <c r="T331" s="158">
        <v>0</v>
      </c>
      <c r="U331" s="158">
        <f t="shared" si="20"/>
        <v>0</v>
      </c>
      <c r="V331" s="15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 t="s">
        <v>295</v>
      </c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</row>
    <row r="332" spans="1:59" outlineLevel="1" x14ac:dyDescent="0.2">
      <c r="A332" s="177">
        <v>132</v>
      </c>
      <c r="B332" s="178" t="s">
        <v>505</v>
      </c>
      <c r="C332" s="189" t="s">
        <v>506</v>
      </c>
      <c r="D332" s="179" t="s">
        <v>237</v>
      </c>
      <c r="E332" s="180">
        <v>1</v>
      </c>
      <c r="F332" s="181"/>
      <c r="G332" s="182">
        <f t="shared" si="14"/>
        <v>0</v>
      </c>
      <c r="H332" s="181"/>
      <c r="I332" s="182">
        <f t="shared" si="15"/>
        <v>0</v>
      </c>
      <c r="J332" s="181"/>
      <c r="K332" s="182">
        <f t="shared" si="16"/>
        <v>0</v>
      </c>
      <c r="L332" s="182">
        <v>21</v>
      </c>
      <c r="M332" s="182">
        <f t="shared" si="17"/>
        <v>0</v>
      </c>
      <c r="N332" s="182">
        <v>2.5000000000000001E-4</v>
      </c>
      <c r="O332" s="182">
        <f t="shared" si="18"/>
        <v>0</v>
      </c>
      <c r="P332" s="182">
        <v>0</v>
      </c>
      <c r="Q332" s="182">
        <f t="shared" si="19"/>
        <v>0</v>
      </c>
      <c r="R332" s="182" t="s">
        <v>294</v>
      </c>
      <c r="S332" s="183" t="s">
        <v>145</v>
      </c>
      <c r="T332" s="158">
        <v>0</v>
      </c>
      <c r="U332" s="158">
        <f t="shared" si="20"/>
        <v>0</v>
      </c>
      <c r="V332" s="15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 t="s">
        <v>295</v>
      </c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</row>
    <row r="333" spans="1:59" outlineLevel="1" x14ac:dyDescent="0.2">
      <c r="A333" s="177">
        <v>133</v>
      </c>
      <c r="B333" s="178" t="s">
        <v>507</v>
      </c>
      <c r="C333" s="189" t="s">
        <v>508</v>
      </c>
      <c r="D333" s="179" t="s">
        <v>237</v>
      </c>
      <c r="E333" s="180">
        <v>15</v>
      </c>
      <c r="F333" s="181"/>
      <c r="G333" s="182">
        <f t="shared" si="14"/>
        <v>0</v>
      </c>
      <c r="H333" s="181"/>
      <c r="I333" s="182">
        <f t="shared" si="15"/>
        <v>0</v>
      </c>
      <c r="J333" s="181"/>
      <c r="K333" s="182">
        <f t="shared" si="16"/>
        <v>0</v>
      </c>
      <c r="L333" s="182">
        <v>21</v>
      </c>
      <c r="M333" s="182">
        <f t="shared" si="17"/>
        <v>0</v>
      </c>
      <c r="N333" s="182">
        <v>2.0000000000000001E-4</v>
      </c>
      <c r="O333" s="182">
        <f t="shared" si="18"/>
        <v>0</v>
      </c>
      <c r="P333" s="182">
        <v>0</v>
      </c>
      <c r="Q333" s="182">
        <f t="shared" si="19"/>
        <v>0</v>
      </c>
      <c r="R333" s="182" t="s">
        <v>294</v>
      </c>
      <c r="S333" s="183" t="s">
        <v>145</v>
      </c>
      <c r="T333" s="158">
        <v>0</v>
      </c>
      <c r="U333" s="158">
        <f t="shared" si="20"/>
        <v>0</v>
      </c>
      <c r="V333" s="15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 t="s">
        <v>295</v>
      </c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</row>
    <row r="334" spans="1:59" outlineLevel="1" x14ac:dyDescent="0.2">
      <c r="A334" s="177">
        <v>134</v>
      </c>
      <c r="B334" s="178" t="s">
        <v>509</v>
      </c>
      <c r="C334" s="189" t="s">
        <v>510</v>
      </c>
      <c r="D334" s="179" t="s">
        <v>180</v>
      </c>
      <c r="E334" s="180">
        <v>7.0972800000000005</v>
      </c>
      <c r="F334" s="181"/>
      <c r="G334" s="182">
        <f t="shared" si="14"/>
        <v>0</v>
      </c>
      <c r="H334" s="181"/>
      <c r="I334" s="182">
        <f t="shared" si="15"/>
        <v>0</v>
      </c>
      <c r="J334" s="181"/>
      <c r="K334" s="182">
        <f t="shared" si="16"/>
        <v>0</v>
      </c>
      <c r="L334" s="182">
        <v>21</v>
      </c>
      <c r="M334" s="182">
        <f t="shared" si="17"/>
        <v>0</v>
      </c>
      <c r="N334" s="182">
        <v>0</v>
      </c>
      <c r="O334" s="182">
        <f t="shared" si="18"/>
        <v>0</v>
      </c>
      <c r="P334" s="182">
        <v>0</v>
      </c>
      <c r="Q334" s="182">
        <f t="shared" si="19"/>
        <v>0</v>
      </c>
      <c r="R334" s="182"/>
      <c r="S334" s="183" t="s">
        <v>145</v>
      </c>
      <c r="T334" s="158">
        <v>1.3270000000000002</v>
      </c>
      <c r="U334" s="158">
        <f t="shared" si="20"/>
        <v>9.42</v>
      </c>
      <c r="V334" s="15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 t="s">
        <v>383</v>
      </c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</row>
    <row r="335" spans="1:59" x14ac:dyDescent="0.2">
      <c r="A335" s="164" t="s">
        <v>140</v>
      </c>
      <c r="B335" s="165" t="s">
        <v>88</v>
      </c>
      <c r="C335" s="186" t="s">
        <v>89</v>
      </c>
      <c r="D335" s="166"/>
      <c r="E335" s="167"/>
      <c r="F335" s="168"/>
      <c r="G335" s="168">
        <f>SUMIF(AF336:AF339,"&lt;&gt;NOR",G336:G339)</f>
        <v>0</v>
      </c>
      <c r="H335" s="168"/>
      <c r="I335" s="168">
        <f>SUM(I336:I339)</f>
        <v>0</v>
      </c>
      <c r="J335" s="168"/>
      <c r="K335" s="168">
        <f>SUM(K336:K339)</f>
        <v>0</v>
      </c>
      <c r="L335" s="168"/>
      <c r="M335" s="168">
        <f>SUM(M336:M339)</f>
        <v>0</v>
      </c>
      <c r="N335" s="168"/>
      <c r="O335" s="168">
        <f>SUM(O336:O339)</f>
        <v>0</v>
      </c>
      <c r="P335" s="168"/>
      <c r="Q335" s="168">
        <f>SUM(Q336:Q339)</f>
        <v>0</v>
      </c>
      <c r="R335" s="168"/>
      <c r="S335" s="169"/>
      <c r="T335" s="163"/>
      <c r="U335" s="163">
        <f>SUM(U336:U339)</f>
        <v>2.83</v>
      </c>
      <c r="V335" s="163"/>
      <c r="AF335" t="s">
        <v>141</v>
      </c>
    </row>
    <row r="336" spans="1:59" outlineLevel="1" x14ac:dyDescent="0.2">
      <c r="A336" s="177">
        <v>135</v>
      </c>
      <c r="B336" s="178" t="s">
        <v>511</v>
      </c>
      <c r="C336" s="189" t="s">
        <v>512</v>
      </c>
      <c r="D336" s="179" t="s">
        <v>237</v>
      </c>
      <c r="E336" s="180">
        <v>8</v>
      </c>
      <c r="F336" s="181"/>
      <c r="G336" s="182">
        <f>ROUND(E336*F336,2)</f>
        <v>0</v>
      </c>
      <c r="H336" s="181"/>
      <c r="I336" s="182">
        <f>ROUND(E336*H336,2)</f>
        <v>0</v>
      </c>
      <c r="J336" s="181"/>
      <c r="K336" s="182">
        <f>ROUND(E336*J336,2)</f>
        <v>0</v>
      </c>
      <c r="L336" s="182">
        <v>21</v>
      </c>
      <c r="M336" s="182">
        <f>G336*(1+L336/100)</f>
        <v>0</v>
      </c>
      <c r="N336" s="182">
        <v>2.2000000000000001E-4</v>
      </c>
      <c r="O336" s="182">
        <f>ROUND(E336*N336,2)</f>
        <v>0</v>
      </c>
      <c r="P336" s="182">
        <v>0</v>
      </c>
      <c r="Q336" s="182">
        <f>ROUND(E336*P336,2)</f>
        <v>0</v>
      </c>
      <c r="R336" s="182"/>
      <c r="S336" s="183" t="s">
        <v>145</v>
      </c>
      <c r="T336" s="158">
        <v>0.24600000000000002</v>
      </c>
      <c r="U336" s="158">
        <f>ROUND(E336*T336,2)</f>
        <v>1.97</v>
      </c>
      <c r="V336" s="15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 t="s">
        <v>146</v>
      </c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</row>
    <row r="337" spans="1:59" outlineLevel="1" x14ac:dyDescent="0.2">
      <c r="A337" s="177">
        <v>136</v>
      </c>
      <c r="B337" s="178" t="s">
        <v>513</v>
      </c>
      <c r="C337" s="189" t="s">
        <v>514</v>
      </c>
      <c r="D337" s="179" t="s">
        <v>237</v>
      </c>
      <c r="E337" s="180">
        <v>2</v>
      </c>
      <c r="F337" s="181"/>
      <c r="G337" s="182">
        <f>ROUND(E337*F337,2)</f>
        <v>0</v>
      </c>
      <c r="H337" s="181"/>
      <c r="I337" s="182">
        <f>ROUND(E337*H337,2)</f>
        <v>0</v>
      </c>
      <c r="J337" s="181"/>
      <c r="K337" s="182">
        <f>ROUND(E337*J337,2)</f>
        <v>0</v>
      </c>
      <c r="L337" s="182">
        <v>21</v>
      </c>
      <c r="M337" s="182">
        <f>G337*(1+L337/100)</f>
        <v>0</v>
      </c>
      <c r="N337" s="182">
        <v>2.0000000000000001E-4</v>
      </c>
      <c r="O337" s="182">
        <f>ROUND(E337*N337,2)</f>
        <v>0</v>
      </c>
      <c r="P337" s="182">
        <v>0</v>
      </c>
      <c r="Q337" s="182">
        <f>ROUND(E337*P337,2)</f>
        <v>0</v>
      </c>
      <c r="R337" s="182"/>
      <c r="S337" s="183" t="s">
        <v>145</v>
      </c>
      <c r="T337" s="158">
        <v>0.24600000000000002</v>
      </c>
      <c r="U337" s="158">
        <f>ROUND(E337*T337,2)</f>
        <v>0.49</v>
      </c>
      <c r="V337" s="15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 t="s">
        <v>146</v>
      </c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</row>
    <row r="338" spans="1:59" outlineLevel="1" x14ac:dyDescent="0.2">
      <c r="A338" s="177">
        <v>137</v>
      </c>
      <c r="B338" s="178" t="s">
        <v>515</v>
      </c>
      <c r="C338" s="189" t="s">
        <v>516</v>
      </c>
      <c r="D338" s="179" t="s">
        <v>237</v>
      </c>
      <c r="E338" s="180">
        <v>1</v>
      </c>
      <c r="F338" s="181"/>
      <c r="G338" s="182">
        <f>ROUND(E338*F338,2)</f>
        <v>0</v>
      </c>
      <c r="H338" s="181"/>
      <c r="I338" s="182">
        <f>ROUND(E338*H338,2)</f>
        <v>0</v>
      </c>
      <c r="J338" s="181"/>
      <c r="K338" s="182">
        <f>ROUND(E338*J338,2)</f>
        <v>0</v>
      </c>
      <c r="L338" s="182">
        <v>21</v>
      </c>
      <c r="M338" s="182">
        <f>G338*(1+L338/100)</f>
        <v>0</v>
      </c>
      <c r="N338" s="182">
        <v>8.0000000000000004E-4</v>
      </c>
      <c r="O338" s="182">
        <f>ROUND(E338*N338,2)</f>
        <v>0</v>
      </c>
      <c r="P338" s="182">
        <v>0</v>
      </c>
      <c r="Q338" s="182">
        <f>ROUND(E338*P338,2)</f>
        <v>0</v>
      </c>
      <c r="R338" s="182"/>
      <c r="S338" s="183" t="s">
        <v>145</v>
      </c>
      <c r="T338" s="158">
        <v>0.37000000000000005</v>
      </c>
      <c r="U338" s="158">
        <f>ROUND(E338*T338,2)</f>
        <v>0.37</v>
      </c>
      <c r="V338" s="15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 t="s">
        <v>146</v>
      </c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</row>
    <row r="339" spans="1:59" outlineLevel="1" x14ac:dyDescent="0.2">
      <c r="A339" s="177">
        <v>138</v>
      </c>
      <c r="B339" s="178" t="s">
        <v>517</v>
      </c>
      <c r="C339" s="189" t="s">
        <v>518</v>
      </c>
      <c r="D339" s="179" t="s">
        <v>180</v>
      </c>
      <c r="E339" s="180">
        <v>2.9600000000000004E-3</v>
      </c>
      <c r="F339" s="181"/>
      <c r="G339" s="182">
        <f>ROUND(E339*F339,2)</f>
        <v>0</v>
      </c>
      <c r="H339" s="181"/>
      <c r="I339" s="182">
        <f>ROUND(E339*H339,2)</f>
        <v>0</v>
      </c>
      <c r="J339" s="181"/>
      <c r="K339" s="182">
        <f>ROUND(E339*J339,2)</f>
        <v>0</v>
      </c>
      <c r="L339" s="182">
        <v>21</v>
      </c>
      <c r="M339" s="182">
        <f>G339*(1+L339/100)</f>
        <v>0</v>
      </c>
      <c r="N339" s="182">
        <v>0</v>
      </c>
      <c r="O339" s="182">
        <f>ROUND(E339*N339,2)</f>
        <v>0</v>
      </c>
      <c r="P339" s="182">
        <v>0</v>
      </c>
      <c r="Q339" s="182">
        <f>ROUND(E339*P339,2)</f>
        <v>0</v>
      </c>
      <c r="R339" s="182"/>
      <c r="S339" s="183" t="s">
        <v>145</v>
      </c>
      <c r="T339" s="158">
        <v>1.5170000000000001</v>
      </c>
      <c r="U339" s="158">
        <f>ROUND(E339*T339,2)</f>
        <v>0</v>
      </c>
      <c r="V339" s="15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 t="s">
        <v>383</v>
      </c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</row>
    <row r="340" spans="1:59" x14ac:dyDescent="0.2">
      <c r="A340" s="164" t="s">
        <v>140</v>
      </c>
      <c r="B340" s="165" t="s">
        <v>90</v>
      </c>
      <c r="C340" s="186" t="s">
        <v>91</v>
      </c>
      <c r="D340" s="166"/>
      <c r="E340" s="167"/>
      <c r="F340" s="168"/>
      <c r="G340" s="168">
        <f>SUMIF(AF341:AF343,"&lt;&gt;NOR",G341:G343)</f>
        <v>0</v>
      </c>
      <c r="H340" s="168"/>
      <c r="I340" s="168">
        <f>SUM(I341:I343)</f>
        <v>0</v>
      </c>
      <c r="J340" s="168"/>
      <c r="K340" s="168">
        <f>SUM(K341:K343)</f>
        <v>0</v>
      </c>
      <c r="L340" s="168"/>
      <c r="M340" s="168">
        <f>SUM(M341:M343)</f>
        <v>0</v>
      </c>
      <c r="N340" s="168"/>
      <c r="O340" s="168">
        <f>SUM(O341:O343)</f>
        <v>0</v>
      </c>
      <c r="P340" s="168"/>
      <c r="Q340" s="168">
        <f>SUM(Q341:Q343)</f>
        <v>0.01</v>
      </c>
      <c r="R340" s="168"/>
      <c r="S340" s="169"/>
      <c r="T340" s="163"/>
      <c r="U340" s="163">
        <f>SUM(U341:U343)</f>
        <v>2.0500000000000003</v>
      </c>
      <c r="V340" s="163"/>
      <c r="AF340" t="s">
        <v>141</v>
      </c>
    </row>
    <row r="341" spans="1:59" outlineLevel="1" x14ac:dyDescent="0.2">
      <c r="A341" s="170">
        <v>139</v>
      </c>
      <c r="B341" s="171" t="s">
        <v>519</v>
      </c>
      <c r="C341" s="187" t="s">
        <v>520</v>
      </c>
      <c r="D341" s="172" t="s">
        <v>237</v>
      </c>
      <c r="E341" s="173">
        <v>2</v>
      </c>
      <c r="F341" s="174"/>
      <c r="G341" s="175">
        <f>ROUND(E341*F341,2)</f>
        <v>0</v>
      </c>
      <c r="H341" s="174"/>
      <c r="I341" s="175">
        <f>ROUND(E341*H341,2)</f>
        <v>0</v>
      </c>
      <c r="J341" s="174"/>
      <c r="K341" s="175">
        <f>ROUND(E341*J341,2)</f>
        <v>0</v>
      </c>
      <c r="L341" s="175">
        <v>21</v>
      </c>
      <c r="M341" s="175">
        <f>G341*(1+L341/100)</f>
        <v>0</v>
      </c>
      <c r="N341" s="175">
        <v>0</v>
      </c>
      <c r="O341" s="175">
        <f>ROUND(E341*N341,2)</f>
        <v>0</v>
      </c>
      <c r="P341" s="175">
        <v>3.2000000000000002E-3</v>
      </c>
      <c r="Q341" s="175">
        <f>ROUND(E341*P341,2)</f>
        <v>0.01</v>
      </c>
      <c r="R341" s="175"/>
      <c r="S341" s="176" t="s">
        <v>145</v>
      </c>
      <c r="T341" s="158">
        <v>0.68250000000000011</v>
      </c>
      <c r="U341" s="158">
        <f>ROUND(E341*T341,2)</f>
        <v>1.37</v>
      </c>
      <c r="V341" s="15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 t="s">
        <v>146</v>
      </c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</row>
    <row r="342" spans="1:59" outlineLevel="1" x14ac:dyDescent="0.2">
      <c r="A342" s="156"/>
      <c r="B342" s="157"/>
      <c r="C342" s="188" t="s">
        <v>521</v>
      </c>
      <c r="D342" s="159"/>
      <c r="E342" s="160">
        <v>2</v>
      </c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 t="s">
        <v>148</v>
      </c>
      <c r="AG342" s="148">
        <v>0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</row>
    <row r="343" spans="1:59" outlineLevel="1" x14ac:dyDescent="0.2">
      <c r="A343" s="177">
        <v>140</v>
      </c>
      <c r="B343" s="178" t="s">
        <v>522</v>
      </c>
      <c r="C343" s="189" t="s">
        <v>523</v>
      </c>
      <c r="D343" s="179" t="s">
        <v>237</v>
      </c>
      <c r="E343" s="180">
        <v>1</v>
      </c>
      <c r="F343" s="181"/>
      <c r="G343" s="182">
        <f>ROUND(E343*F343,2)</f>
        <v>0</v>
      </c>
      <c r="H343" s="181"/>
      <c r="I343" s="182">
        <f>ROUND(E343*H343,2)</f>
        <v>0</v>
      </c>
      <c r="J343" s="181"/>
      <c r="K343" s="182">
        <f>ROUND(E343*J343,2)</f>
        <v>0</v>
      </c>
      <c r="L343" s="182">
        <v>21</v>
      </c>
      <c r="M343" s="182">
        <f>G343*(1+L343/100)</f>
        <v>0</v>
      </c>
      <c r="N343" s="182">
        <v>0</v>
      </c>
      <c r="O343" s="182">
        <f>ROUND(E343*N343,2)</f>
        <v>0</v>
      </c>
      <c r="P343" s="182">
        <v>3.2000000000000002E-3</v>
      </c>
      <c r="Q343" s="182">
        <f>ROUND(E343*P343,2)</f>
        <v>0</v>
      </c>
      <c r="R343" s="182"/>
      <c r="S343" s="183" t="s">
        <v>214</v>
      </c>
      <c r="T343" s="158">
        <v>0.68250000000000011</v>
      </c>
      <c r="U343" s="158">
        <f>ROUND(E343*T343,2)</f>
        <v>0.68</v>
      </c>
      <c r="V343" s="15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 t="s">
        <v>146</v>
      </c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</row>
    <row r="344" spans="1:59" x14ac:dyDescent="0.2">
      <c r="A344" s="164" t="s">
        <v>140</v>
      </c>
      <c r="B344" s="165" t="s">
        <v>92</v>
      </c>
      <c r="C344" s="186" t="s">
        <v>93</v>
      </c>
      <c r="D344" s="166"/>
      <c r="E344" s="167"/>
      <c r="F344" s="168"/>
      <c r="G344" s="168">
        <f>SUMIF(AF345:AF350,"&lt;&gt;NOR",G345:G350)</f>
        <v>0</v>
      </c>
      <c r="H344" s="168"/>
      <c r="I344" s="168">
        <f>SUM(I345:I350)</f>
        <v>0</v>
      </c>
      <c r="J344" s="168"/>
      <c r="K344" s="168">
        <f>SUM(K345:K350)</f>
        <v>0</v>
      </c>
      <c r="L344" s="168"/>
      <c r="M344" s="168">
        <f>SUM(M345:M350)</f>
        <v>0</v>
      </c>
      <c r="N344" s="168"/>
      <c r="O344" s="168">
        <f>SUM(O345:O350)</f>
        <v>0.13999999999999999</v>
      </c>
      <c r="P344" s="168"/>
      <c r="Q344" s="168">
        <f>SUM(Q345:Q350)</f>
        <v>0</v>
      </c>
      <c r="R344" s="168"/>
      <c r="S344" s="169"/>
      <c r="T344" s="163"/>
      <c r="U344" s="163">
        <f>SUM(U345:U350)</f>
        <v>45.36</v>
      </c>
      <c r="V344" s="163"/>
      <c r="AF344" t="s">
        <v>141</v>
      </c>
    </row>
    <row r="345" spans="1:59" ht="33.75" outlineLevel="1" x14ac:dyDescent="0.2">
      <c r="A345" s="177">
        <v>141</v>
      </c>
      <c r="B345" s="178" t="s">
        <v>524</v>
      </c>
      <c r="C345" s="189" t="s">
        <v>525</v>
      </c>
      <c r="D345" s="179" t="s">
        <v>209</v>
      </c>
      <c r="E345" s="180">
        <v>30</v>
      </c>
      <c r="F345" s="181"/>
      <c r="G345" s="182">
        <f t="shared" ref="G345:G350" si="21">ROUND(E345*F345,2)</f>
        <v>0</v>
      </c>
      <c r="H345" s="181"/>
      <c r="I345" s="182">
        <f t="shared" ref="I345:I350" si="22">ROUND(E345*H345,2)</f>
        <v>0</v>
      </c>
      <c r="J345" s="181"/>
      <c r="K345" s="182">
        <f t="shared" ref="K345:K350" si="23">ROUND(E345*J345,2)</f>
        <v>0</v>
      </c>
      <c r="L345" s="182">
        <v>21</v>
      </c>
      <c r="M345" s="182">
        <f t="shared" ref="M345:M350" si="24">G345*(1+L345/100)</f>
        <v>0</v>
      </c>
      <c r="N345" s="182">
        <v>1.0000000000000001E-5</v>
      </c>
      <c r="O345" s="182">
        <f t="shared" ref="O345:O350" si="25">ROUND(E345*N345,2)</f>
        <v>0</v>
      </c>
      <c r="P345" s="182">
        <v>0</v>
      </c>
      <c r="Q345" s="182">
        <f t="shared" ref="Q345:Q350" si="26">ROUND(E345*P345,2)</f>
        <v>0</v>
      </c>
      <c r="R345" s="182"/>
      <c r="S345" s="183" t="s">
        <v>145</v>
      </c>
      <c r="T345" s="158">
        <v>0.13500000000000001</v>
      </c>
      <c r="U345" s="158">
        <f t="shared" ref="U345:U350" si="27">ROUND(E345*T345,2)</f>
        <v>4.05</v>
      </c>
      <c r="V345" s="15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 t="s">
        <v>146</v>
      </c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</row>
    <row r="346" spans="1:59" ht="33.75" outlineLevel="1" x14ac:dyDescent="0.2">
      <c r="A346" s="177">
        <v>142</v>
      </c>
      <c r="B346" s="178" t="s">
        <v>526</v>
      </c>
      <c r="C346" s="189" t="s">
        <v>527</v>
      </c>
      <c r="D346" s="179" t="s">
        <v>209</v>
      </c>
      <c r="E346" s="180">
        <v>60</v>
      </c>
      <c r="F346" s="181"/>
      <c r="G346" s="182">
        <f t="shared" si="21"/>
        <v>0</v>
      </c>
      <c r="H346" s="181"/>
      <c r="I346" s="182">
        <f t="shared" si="22"/>
        <v>0</v>
      </c>
      <c r="J346" s="181"/>
      <c r="K346" s="182">
        <f t="shared" si="23"/>
        <v>0</v>
      </c>
      <c r="L346" s="182">
        <v>21</v>
      </c>
      <c r="M346" s="182">
        <f t="shared" si="24"/>
        <v>0</v>
      </c>
      <c r="N346" s="182">
        <v>4.0000000000000003E-5</v>
      </c>
      <c r="O346" s="182">
        <f t="shared" si="25"/>
        <v>0</v>
      </c>
      <c r="P346" s="182">
        <v>0</v>
      </c>
      <c r="Q346" s="182">
        <f t="shared" si="26"/>
        <v>0</v>
      </c>
      <c r="R346" s="182"/>
      <c r="S346" s="183" t="s">
        <v>145</v>
      </c>
      <c r="T346" s="158">
        <v>0.14200000000000002</v>
      </c>
      <c r="U346" s="158">
        <f t="shared" si="27"/>
        <v>8.52</v>
      </c>
      <c r="V346" s="15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 t="s">
        <v>146</v>
      </c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</row>
    <row r="347" spans="1:59" outlineLevel="1" x14ac:dyDescent="0.2">
      <c r="A347" s="177">
        <v>143</v>
      </c>
      <c r="B347" s="178" t="s">
        <v>528</v>
      </c>
      <c r="C347" s="189" t="s">
        <v>529</v>
      </c>
      <c r="D347" s="179" t="s">
        <v>209</v>
      </c>
      <c r="E347" s="180">
        <v>30</v>
      </c>
      <c r="F347" s="181"/>
      <c r="G347" s="182">
        <f t="shared" si="21"/>
        <v>0</v>
      </c>
      <c r="H347" s="181"/>
      <c r="I347" s="182">
        <f t="shared" si="22"/>
        <v>0</v>
      </c>
      <c r="J347" s="181"/>
      <c r="K347" s="182">
        <f t="shared" si="23"/>
        <v>0</v>
      </c>
      <c r="L347" s="182">
        <v>21</v>
      </c>
      <c r="M347" s="182">
        <f t="shared" si="24"/>
        <v>0</v>
      </c>
      <c r="N347" s="182">
        <v>7.6000000000000004E-4</v>
      </c>
      <c r="O347" s="182">
        <f t="shared" si="25"/>
        <v>0.02</v>
      </c>
      <c r="P347" s="182">
        <v>0</v>
      </c>
      <c r="Q347" s="182">
        <f t="shared" si="26"/>
        <v>0</v>
      </c>
      <c r="R347" s="182"/>
      <c r="S347" s="183" t="s">
        <v>145</v>
      </c>
      <c r="T347" s="158">
        <v>0.29738000000000003</v>
      </c>
      <c r="U347" s="158">
        <f t="shared" si="27"/>
        <v>8.92</v>
      </c>
      <c r="V347" s="15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 t="s">
        <v>146</v>
      </c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</row>
    <row r="348" spans="1:59" outlineLevel="1" x14ac:dyDescent="0.2">
      <c r="A348" s="177">
        <v>144</v>
      </c>
      <c r="B348" s="178" t="s">
        <v>530</v>
      </c>
      <c r="C348" s="189" t="s">
        <v>531</v>
      </c>
      <c r="D348" s="179" t="s">
        <v>209</v>
      </c>
      <c r="E348" s="180">
        <v>60</v>
      </c>
      <c r="F348" s="181"/>
      <c r="G348" s="182">
        <f t="shared" si="21"/>
        <v>0</v>
      </c>
      <c r="H348" s="181"/>
      <c r="I348" s="182">
        <f t="shared" si="22"/>
        <v>0</v>
      </c>
      <c r="J348" s="181"/>
      <c r="K348" s="182">
        <f t="shared" si="23"/>
        <v>0</v>
      </c>
      <c r="L348" s="182">
        <v>21</v>
      </c>
      <c r="M348" s="182">
        <f t="shared" si="24"/>
        <v>0</v>
      </c>
      <c r="N348" s="182">
        <v>1.9600000000000004E-3</v>
      </c>
      <c r="O348" s="182">
        <f t="shared" si="25"/>
        <v>0.12</v>
      </c>
      <c r="P348" s="182">
        <v>0</v>
      </c>
      <c r="Q348" s="182">
        <f t="shared" si="26"/>
        <v>0</v>
      </c>
      <c r="R348" s="182"/>
      <c r="S348" s="183" t="s">
        <v>145</v>
      </c>
      <c r="T348" s="158">
        <v>0.35790000000000005</v>
      </c>
      <c r="U348" s="158">
        <f t="shared" si="27"/>
        <v>21.47</v>
      </c>
      <c r="V348" s="15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 t="s">
        <v>146</v>
      </c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</row>
    <row r="349" spans="1:59" outlineLevel="1" x14ac:dyDescent="0.2">
      <c r="A349" s="177">
        <v>145</v>
      </c>
      <c r="B349" s="178" t="s">
        <v>532</v>
      </c>
      <c r="C349" s="189" t="s">
        <v>533</v>
      </c>
      <c r="D349" s="179" t="s">
        <v>209</v>
      </c>
      <c r="E349" s="180">
        <v>90</v>
      </c>
      <c r="F349" s="181"/>
      <c r="G349" s="182">
        <f t="shared" si="21"/>
        <v>0</v>
      </c>
      <c r="H349" s="181"/>
      <c r="I349" s="182">
        <f t="shared" si="22"/>
        <v>0</v>
      </c>
      <c r="J349" s="181"/>
      <c r="K349" s="182">
        <f t="shared" si="23"/>
        <v>0</v>
      </c>
      <c r="L349" s="182">
        <v>21</v>
      </c>
      <c r="M349" s="182">
        <f t="shared" si="24"/>
        <v>0</v>
      </c>
      <c r="N349" s="182">
        <v>0</v>
      </c>
      <c r="O349" s="182">
        <f t="shared" si="25"/>
        <v>0</v>
      </c>
      <c r="P349" s="182">
        <v>0</v>
      </c>
      <c r="Q349" s="182">
        <f t="shared" si="26"/>
        <v>0</v>
      </c>
      <c r="R349" s="182"/>
      <c r="S349" s="183" t="s">
        <v>145</v>
      </c>
      <c r="T349" s="158">
        <v>2.1000000000000001E-2</v>
      </c>
      <c r="U349" s="158">
        <f t="shared" si="27"/>
        <v>1.89</v>
      </c>
      <c r="V349" s="15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 t="s">
        <v>146</v>
      </c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</row>
    <row r="350" spans="1:59" outlineLevel="1" x14ac:dyDescent="0.2">
      <c r="A350" s="177">
        <v>146</v>
      </c>
      <c r="B350" s="178" t="s">
        <v>534</v>
      </c>
      <c r="C350" s="189" t="s">
        <v>535</v>
      </c>
      <c r="D350" s="179" t="s">
        <v>180</v>
      </c>
      <c r="E350" s="180">
        <v>0.1431</v>
      </c>
      <c r="F350" s="181"/>
      <c r="G350" s="182">
        <f t="shared" si="21"/>
        <v>0</v>
      </c>
      <c r="H350" s="181"/>
      <c r="I350" s="182">
        <f t="shared" si="22"/>
        <v>0</v>
      </c>
      <c r="J350" s="181"/>
      <c r="K350" s="182">
        <f t="shared" si="23"/>
        <v>0</v>
      </c>
      <c r="L350" s="182">
        <v>21</v>
      </c>
      <c r="M350" s="182">
        <f t="shared" si="24"/>
        <v>0</v>
      </c>
      <c r="N350" s="182">
        <v>0</v>
      </c>
      <c r="O350" s="182">
        <f t="shared" si="25"/>
        <v>0</v>
      </c>
      <c r="P350" s="182">
        <v>0</v>
      </c>
      <c r="Q350" s="182">
        <f t="shared" si="26"/>
        <v>0</v>
      </c>
      <c r="R350" s="182"/>
      <c r="S350" s="183" t="s">
        <v>145</v>
      </c>
      <c r="T350" s="158">
        <v>3.5630000000000002</v>
      </c>
      <c r="U350" s="158">
        <f t="shared" si="27"/>
        <v>0.51</v>
      </c>
      <c r="V350" s="15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 t="s">
        <v>383</v>
      </c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</row>
    <row r="351" spans="1:59" x14ac:dyDescent="0.2">
      <c r="A351" s="164" t="s">
        <v>140</v>
      </c>
      <c r="B351" s="165" t="s">
        <v>94</v>
      </c>
      <c r="C351" s="186" t="s">
        <v>95</v>
      </c>
      <c r="D351" s="166"/>
      <c r="E351" s="167"/>
      <c r="F351" s="168"/>
      <c r="G351" s="168">
        <f>SUMIF(AF352:AF357,"&lt;&gt;NOR",G352:G357)</f>
        <v>0</v>
      </c>
      <c r="H351" s="168"/>
      <c r="I351" s="168">
        <f>SUM(I352:I357)</f>
        <v>0</v>
      </c>
      <c r="J351" s="168"/>
      <c r="K351" s="168">
        <f>SUM(K352:K357)</f>
        <v>0</v>
      </c>
      <c r="L351" s="168"/>
      <c r="M351" s="168">
        <f>SUM(M352:M357)</f>
        <v>0</v>
      </c>
      <c r="N351" s="168"/>
      <c r="O351" s="168">
        <f>SUM(O352:O357)</f>
        <v>0.01</v>
      </c>
      <c r="P351" s="168"/>
      <c r="Q351" s="168">
        <f>SUM(Q352:Q357)</f>
        <v>0</v>
      </c>
      <c r="R351" s="168"/>
      <c r="S351" s="169"/>
      <c r="T351" s="163"/>
      <c r="U351" s="163">
        <f>SUM(U352:U357)</f>
        <v>2.39</v>
      </c>
      <c r="V351" s="163"/>
      <c r="AF351" t="s">
        <v>141</v>
      </c>
    </row>
    <row r="352" spans="1:59" ht="22.5" outlineLevel="1" x14ac:dyDescent="0.2">
      <c r="A352" s="177">
        <v>147</v>
      </c>
      <c r="B352" s="178" t="s">
        <v>536</v>
      </c>
      <c r="C352" s="189" t="s">
        <v>537</v>
      </c>
      <c r="D352" s="179" t="s">
        <v>237</v>
      </c>
      <c r="E352" s="180">
        <v>2</v>
      </c>
      <c r="F352" s="181"/>
      <c r="G352" s="182">
        <f t="shared" ref="G352:G357" si="28">ROUND(E352*F352,2)</f>
        <v>0</v>
      </c>
      <c r="H352" s="181"/>
      <c r="I352" s="182">
        <f t="shared" ref="I352:I357" si="29">ROUND(E352*H352,2)</f>
        <v>0</v>
      </c>
      <c r="J352" s="181"/>
      <c r="K352" s="182">
        <f t="shared" ref="K352:K357" si="30">ROUND(E352*J352,2)</f>
        <v>0</v>
      </c>
      <c r="L352" s="182">
        <v>21</v>
      </c>
      <c r="M352" s="182">
        <f t="shared" ref="M352:M357" si="31">G352*(1+L352/100)</f>
        <v>0</v>
      </c>
      <c r="N352" s="182">
        <v>8.0000000000000007E-5</v>
      </c>
      <c r="O352" s="182">
        <f t="shared" ref="O352:O357" si="32">ROUND(E352*N352,2)</f>
        <v>0</v>
      </c>
      <c r="P352" s="182">
        <v>0</v>
      </c>
      <c r="Q352" s="182">
        <f t="shared" ref="Q352:Q357" si="33">ROUND(E352*P352,2)</f>
        <v>0</v>
      </c>
      <c r="R352" s="182"/>
      <c r="S352" s="183" t="s">
        <v>145</v>
      </c>
      <c r="T352" s="158">
        <v>5.1000000000000004E-2</v>
      </c>
      <c r="U352" s="158">
        <f t="shared" ref="U352:U357" si="34">ROUND(E352*T352,2)</f>
        <v>0.1</v>
      </c>
      <c r="V352" s="15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 t="s">
        <v>146</v>
      </c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</row>
    <row r="353" spans="1:59" outlineLevel="1" x14ac:dyDescent="0.2">
      <c r="A353" s="177">
        <v>148</v>
      </c>
      <c r="B353" s="178" t="s">
        <v>538</v>
      </c>
      <c r="C353" s="189" t="s">
        <v>539</v>
      </c>
      <c r="D353" s="179" t="s">
        <v>237</v>
      </c>
      <c r="E353" s="180">
        <v>2</v>
      </c>
      <c r="F353" s="181"/>
      <c r="G353" s="182">
        <f t="shared" si="28"/>
        <v>0</v>
      </c>
      <c r="H353" s="181"/>
      <c r="I353" s="182">
        <f t="shared" si="29"/>
        <v>0</v>
      </c>
      <c r="J353" s="181"/>
      <c r="K353" s="182">
        <f t="shared" si="30"/>
        <v>0</v>
      </c>
      <c r="L353" s="182">
        <v>21</v>
      </c>
      <c r="M353" s="182">
        <f t="shared" si="31"/>
        <v>0</v>
      </c>
      <c r="N353" s="182">
        <v>1.2E-4</v>
      </c>
      <c r="O353" s="182">
        <f t="shared" si="32"/>
        <v>0</v>
      </c>
      <c r="P353" s="182">
        <v>0</v>
      </c>
      <c r="Q353" s="182">
        <f t="shared" si="33"/>
        <v>0</v>
      </c>
      <c r="R353" s="182"/>
      <c r="S353" s="183" t="s">
        <v>145</v>
      </c>
      <c r="T353" s="158">
        <v>7.2000000000000008E-2</v>
      </c>
      <c r="U353" s="158">
        <f t="shared" si="34"/>
        <v>0.14000000000000001</v>
      </c>
      <c r="V353" s="15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 t="s">
        <v>146</v>
      </c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</row>
    <row r="354" spans="1:59" outlineLevel="1" x14ac:dyDescent="0.2">
      <c r="A354" s="177">
        <v>149</v>
      </c>
      <c r="B354" s="178" t="s">
        <v>540</v>
      </c>
      <c r="C354" s="189" t="s">
        <v>541</v>
      </c>
      <c r="D354" s="179" t="s">
        <v>237</v>
      </c>
      <c r="E354" s="180">
        <v>2</v>
      </c>
      <c r="F354" s="181"/>
      <c r="G354" s="182">
        <f t="shared" si="28"/>
        <v>0</v>
      </c>
      <c r="H354" s="181"/>
      <c r="I354" s="182">
        <f t="shared" si="29"/>
        <v>0</v>
      </c>
      <c r="J354" s="181"/>
      <c r="K354" s="182">
        <f t="shared" si="30"/>
        <v>0</v>
      </c>
      <c r="L354" s="182">
        <v>21</v>
      </c>
      <c r="M354" s="182">
        <f t="shared" si="31"/>
        <v>0</v>
      </c>
      <c r="N354" s="182">
        <v>9.0000000000000006E-5</v>
      </c>
      <c r="O354" s="182">
        <f t="shared" si="32"/>
        <v>0</v>
      </c>
      <c r="P354" s="182">
        <v>0</v>
      </c>
      <c r="Q354" s="182">
        <f t="shared" si="33"/>
        <v>0</v>
      </c>
      <c r="R354" s="182"/>
      <c r="S354" s="183" t="s">
        <v>145</v>
      </c>
      <c r="T354" s="158">
        <v>0.16400000000000001</v>
      </c>
      <c r="U354" s="158">
        <f t="shared" si="34"/>
        <v>0.33</v>
      </c>
      <c r="V354" s="15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 t="s">
        <v>146</v>
      </c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</row>
    <row r="355" spans="1:59" outlineLevel="1" x14ac:dyDescent="0.2">
      <c r="A355" s="177">
        <v>150</v>
      </c>
      <c r="B355" s="178" t="s">
        <v>542</v>
      </c>
      <c r="C355" s="189" t="s">
        <v>543</v>
      </c>
      <c r="D355" s="179" t="s">
        <v>237</v>
      </c>
      <c r="E355" s="180">
        <v>2</v>
      </c>
      <c r="F355" s="181"/>
      <c r="G355" s="182">
        <f t="shared" si="28"/>
        <v>0</v>
      </c>
      <c r="H355" s="181"/>
      <c r="I355" s="182">
        <f t="shared" si="29"/>
        <v>0</v>
      </c>
      <c r="J355" s="181"/>
      <c r="K355" s="182">
        <f t="shared" si="30"/>
        <v>0</v>
      </c>
      <c r="L355" s="182">
        <v>21</v>
      </c>
      <c r="M355" s="182">
        <f t="shared" si="31"/>
        <v>0</v>
      </c>
      <c r="N355" s="182">
        <v>4.7000000000000004E-4</v>
      </c>
      <c r="O355" s="182">
        <f t="shared" si="32"/>
        <v>0</v>
      </c>
      <c r="P355" s="182">
        <v>0</v>
      </c>
      <c r="Q355" s="182">
        <f t="shared" si="33"/>
        <v>0</v>
      </c>
      <c r="R355" s="182"/>
      <c r="S355" s="183" t="s">
        <v>145</v>
      </c>
      <c r="T355" s="158">
        <v>8.2000000000000003E-2</v>
      </c>
      <c r="U355" s="158">
        <f t="shared" si="34"/>
        <v>0.16</v>
      </c>
      <c r="V355" s="15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 t="s">
        <v>146</v>
      </c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</row>
    <row r="356" spans="1:59" ht="22.5" outlineLevel="1" x14ac:dyDescent="0.2">
      <c r="A356" s="177">
        <v>151</v>
      </c>
      <c r="B356" s="178" t="s">
        <v>544</v>
      </c>
      <c r="C356" s="189" t="s">
        <v>453</v>
      </c>
      <c r="D356" s="179" t="s">
        <v>311</v>
      </c>
      <c r="E356" s="180">
        <v>10</v>
      </c>
      <c r="F356" s="181"/>
      <c r="G356" s="182">
        <f t="shared" si="28"/>
        <v>0</v>
      </c>
      <c r="H356" s="181"/>
      <c r="I356" s="182">
        <f t="shared" si="29"/>
        <v>0</v>
      </c>
      <c r="J356" s="181"/>
      <c r="K356" s="182">
        <f t="shared" si="30"/>
        <v>0</v>
      </c>
      <c r="L356" s="182">
        <v>21</v>
      </c>
      <c r="M356" s="182">
        <f t="shared" si="31"/>
        <v>0</v>
      </c>
      <c r="N356" s="182">
        <v>5.7000000000000009E-4</v>
      </c>
      <c r="O356" s="182">
        <f t="shared" si="32"/>
        <v>0.01</v>
      </c>
      <c r="P356" s="182">
        <v>0</v>
      </c>
      <c r="Q356" s="182">
        <f t="shared" si="33"/>
        <v>0</v>
      </c>
      <c r="R356" s="182"/>
      <c r="S356" s="183" t="s">
        <v>214</v>
      </c>
      <c r="T356" s="158">
        <v>0.16400000000000001</v>
      </c>
      <c r="U356" s="158">
        <f t="shared" si="34"/>
        <v>1.64</v>
      </c>
      <c r="V356" s="15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 t="s">
        <v>146</v>
      </c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</row>
    <row r="357" spans="1:59" outlineLevel="1" x14ac:dyDescent="0.2">
      <c r="A357" s="177">
        <v>152</v>
      </c>
      <c r="B357" s="178" t="s">
        <v>545</v>
      </c>
      <c r="C357" s="189" t="s">
        <v>546</v>
      </c>
      <c r="D357" s="179" t="s">
        <v>180</v>
      </c>
      <c r="E357" s="180">
        <v>7.2200000000000007E-3</v>
      </c>
      <c r="F357" s="181"/>
      <c r="G357" s="182">
        <f t="shared" si="28"/>
        <v>0</v>
      </c>
      <c r="H357" s="181"/>
      <c r="I357" s="182">
        <f t="shared" si="29"/>
        <v>0</v>
      </c>
      <c r="J357" s="181"/>
      <c r="K357" s="182">
        <f t="shared" si="30"/>
        <v>0</v>
      </c>
      <c r="L357" s="182">
        <v>21</v>
      </c>
      <c r="M357" s="182">
        <f t="shared" si="31"/>
        <v>0</v>
      </c>
      <c r="N357" s="182">
        <v>0</v>
      </c>
      <c r="O357" s="182">
        <f t="shared" si="32"/>
        <v>0</v>
      </c>
      <c r="P357" s="182">
        <v>0</v>
      </c>
      <c r="Q357" s="182">
        <f t="shared" si="33"/>
        <v>0</v>
      </c>
      <c r="R357" s="182"/>
      <c r="S357" s="183" t="s">
        <v>145</v>
      </c>
      <c r="T357" s="158">
        <v>2.5750000000000002</v>
      </c>
      <c r="U357" s="158">
        <f t="shared" si="34"/>
        <v>0.02</v>
      </c>
      <c r="V357" s="15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 t="s">
        <v>383</v>
      </c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</row>
    <row r="358" spans="1:59" x14ac:dyDescent="0.2">
      <c r="A358" s="164" t="s">
        <v>140</v>
      </c>
      <c r="B358" s="165" t="s">
        <v>96</v>
      </c>
      <c r="C358" s="186" t="s">
        <v>97</v>
      </c>
      <c r="D358" s="166"/>
      <c r="E358" s="167"/>
      <c r="F358" s="168"/>
      <c r="G358" s="168">
        <f>SUMIF(AF359:AF365,"&lt;&gt;NOR",G359:G365)</f>
        <v>0</v>
      </c>
      <c r="H358" s="168"/>
      <c r="I358" s="168">
        <f>SUM(I359:I365)</f>
        <v>0</v>
      </c>
      <c r="J358" s="168"/>
      <c r="K358" s="168">
        <f>SUM(K359:K365)</f>
        <v>0</v>
      </c>
      <c r="L358" s="168"/>
      <c r="M358" s="168">
        <f>SUM(M359:M365)</f>
        <v>0</v>
      </c>
      <c r="N358" s="168"/>
      <c r="O358" s="168">
        <f>SUM(O359:O365)</f>
        <v>0.04</v>
      </c>
      <c r="P358" s="168"/>
      <c r="Q358" s="168">
        <f>SUM(Q359:Q365)</f>
        <v>0.09</v>
      </c>
      <c r="R358" s="168"/>
      <c r="S358" s="169"/>
      <c r="T358" s="163"/>
      <c r="U358" s="163">
        <f>SUM(U359:U365)</f>
        <v>3.18</v>
      </c>
      <c r="V358" s="163"/>
      <c r="AF358" t="s">
        <v>141</v>
      </c>
    </row>
    <row r="359" spans="1:59" outlineLevel="1" x14ac:dyDescent="0.2">
      <c r="A359" s="170">
        <v>153</v>
      </c>
      <c r="B359" s="171" t="s">
        <v>547</v>
      </c>
      <c r="C359" s="187" t="s">
        <v>548</v>
      </c>
      <c r="D359" s="172" t="s">
        <v>237</v>
      </c>
      <c r="E359" s="173">
        <v>1</v>
      </c>
      <c r="F359" s="174"/>
      <c r="G359" s="175">
        <f>ROUND(E359*F359,2)</f>
        <v>0</v>
      </c>
      <c r="H359" s="174"/>
      <c r="I359" s="175">
        <f>ROUND(E359*H359,2)</f>
        <v>0</v>
      </c>
      <c r="J359" s="174"/>
      <c r="K359" s="175">
        <f>ROUND(E359*J359,2)</f>
        <v>0</v>
      </c>
      <c r="L359" s="175">
        <v>21</v>
      </c>
      <c r="M359" s="175">
        <f>G359*(1+L359/100)</f>
        <v>0</v>
      </c>
      <c r="N359" s="175">
        <v>1.2200000000000001E-2</v>
      </c>
      <c r="O359" s="175">
        <f>ROUND(E359*N359,2)</f>
        <v>0.01</v>
      </c>
      <c r="P359" s="175">
        <v>0</v>
      </c>
      <c r="Q359" s="175">
        <f>ROUND(E359*P359,2)</f>
        <v>0</v>
      </c>
      <c r="R359" s="175"/>
      <c r="S359" s="176" t="s">
        <v>145</v>
      </c>
      <c r="T359" s="158">
        <v>0.91300000000000003</v>
      </c>
      <c r="U359" s="158">
        <f>ROUND(E359*T359,2)</f>
        <v>0.91</v>
      </c>
      <c r="V359" s="15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 t="s">
        <v>146</v>
      </c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</row>
    <row r="360" spans="1:59" ht="33.75" outlineLevel="1" x14ac:dyDescent="0.2">
      <c r="A360" s="156"/>
      <c r="B360" s="157"/>
      <c r="C360" s="362" t="s">
        <v>549</v>
      </c>
      <c r="D360" s="363"/>
      <c r="E360" s="363"/>
      <c r="F360" s="363"/>
      <c r="G360" s="363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 t="s">
        <v>216</v>
      </c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84" t="str">
        <f>C360</f>
        <v>počet desek 2, počet přídavných přestupných ploch 1, výška 600 mm, délka 400 mm, provedení ventil kompakt, pravé spodní připojení, s nuceným oběhem, čelní deska profilovaná, včetně dodávky materiálu</v>
      </c>
      <c r="BA360" s="148"/>
      <c r="BB360" s="148"/>
      <c r="BC360" s="148"/>
      <c r="BD360" s="148"/>
      <c r="BE360" s="148"/>
      <c r="BF360" s="148"/>
      <c r="BG360" s="148"/>
    </row>
    <row r="361" spans="1:59" outlineLevel="1" x14ac:dyDescent="0.2">
      <c r="A361" s="170">
        <v>154</v>
      </c>
      <c r="B361" s="171" t="s">
        <v>550</v>
      </c>
      <c r="C361" s="187" t="s">
        <v>551</v>
      </c>
      <c r="D361" s="172" t="s">
        <v>237</v>
      </c>
      <c r="E361" s="173">
        <v>1</v>
      </c>
      <c r="F361" s="174"/>
      <c r="G361" s="175">
        <f>ROUND(E361*F361,2)</f>
        <v>0</v>
      </c>
      <c r="H361" s="174"/>
      <c r="I361" s="175">
        <f>ROUND(E361*H361,2)</f>
        <v>0</v>
      </c>
      <c r="J361" s="174"/>
      <c r="K361" s="175">
        <f>ROUND(E361*J361,2)</f>
        <v>0</v>
      </c>
      <c r="L361" s="175">
        <v>21</v>
      </c>
      <c r="M361" s="175">
        <f>G361*(1+L361/100)</f>
        <v>0</v>
      </c>
      <c r="N361" s="175">
        <v>2.5410000000000002E-2</v>
      </c>
      <c r="O361" s="175">
        <f>ROUND(E361*N361,2)</f>
        <v>0.03</v>
      </c>
      <c r="P361" s="175">
        <v>0</v>
      </c>
      <c r="Q361" s="175">
        <f>ROUND(E361*P361,2)</f>
        <v>0</v>
      </c>
      <c r="R361" s="175"/>
      <c r="S361" s="176" t="s">
        <v>145</v>
      </c>
      <c r="T361" s="158">
        <v>0.92900000000000005</v>
      </c>
      <c r="U361" s="158">
        <f>ROUND(E361*T361,2)</f>
        <v>0.93</v>
      </c>
      <c r="V361" s="15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 t="s">
        <v>146</v>
      </c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</row>
    <row r="362" spans="1:59" ht="33.75" outlineLevel="1" x14ac:dyDescent="0.2">
      <c r="A362" s="156"/>
      <c r="B362" s="157"/>
      <c r="C362" s="362" t="s">
        <v>552</v>
      </c>
      <c r="D362" s="363"/>
      <c r="E362" s="363"/>
      <c r="F362" s="363"/>
      <c r="G362" s="363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 t="s">
        <v>216</v>
      </c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84" t="str">
        <f>C362</f>
        <v>počet desek 2, počet přídavných přestupných ploch 2, výška 600 mm, délka 700 mm, provedení ventil kompakt, pravé spodní připojení, s nuceným oběhem, čelní deska profilovaná, včetně dodávky materiálu</v>
      </c>
      <c r="BA362" s="148"/>
      <c r="BB362" s="148"/>
      <c r="BC362" s="148"/>
      <c r="BD362" s="148"/>
      <c r="BE362" s="148"/>
      <c r="BF362" s="148"/>
      <c r="BG362" s="148"/>
    </row>
    <row r="363" spans="1:59" outlineLevel="1" x14ac:dyDescent="0.2">
      <c r="A363" s="170">
        <v>155</v>
      </c>
      <c r="B363" s="171" t="s">
        <v>553</v>
      </c>
      <c r="C363" s="187" t="s">
        <v>554</v>
      </c>
      <c r="D363" s="172" t="s">
        <v>237</v>
      </c>
      <c r="E363" s="173">
        <v>2</v>
      </c>
      <c r="F363" s="174"/>
      <c r="G363" s="175">
        <f>ROUND(E363*F363,2)</f>
        <v>0</v>
      </c>
      <c r="H363" s="174"/>
      <c r="I363" s="175">
        <f>ROUND(E363*H363,2)</f>
        <v>0</v>
      </c>
      <c r="J363" s="174"/>
      <c r="K363" s="175">
        <f>ROUND(E363*J363,2)</f>
        <v>0</v>
      </c>
      <c r="L363" s="175">
        <v>21</v>
      </c>
      <c r="M363" s="175">
        <f>G363*(1+L363/100)</f>
        <v>0</v>
      </c>
      <c r="N363" s="175">
        <v>0</v>
      </c>
      <c r="O363" s="175">
        <f>ROUND(E363*N363,2)</f>
        <v>0</v>
      </c>
      <c r="P363" s="175">
        <v>4.5000000000000005E-2</v>
      </c>
      <c r="Q363" s="175">
        <f>ROUND(E363*P363,2)</f>
        <v>0.09</v>
      </c>
      <c r="R363" s="175"/>
      <c r="S363" s="176" t="s">
        <v>145</v>
      </c>
      <c r="T363" s="158">
        <v>0.6080000000000001</v>
      </c>
      <c r="U363" s="158">
        <f>ROUND(E363*T363,2)</f>
        <v>1.22</v>
      </c>
      <c r="V363" s="15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 t="s">
        <v>146</v>
      </c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</row>
    <row r="364" spans="1:59" outlineLevel="1" x14ac:dyDescent="0.2">
      <c r="A364" s="156"/>
      <c r="B364" s="157"/>
      <c r="C364" s="188" t="s">
        <v>411</v>
      </c>
      <c r="D364" s="159"/>
      <c r="E364" s="160">
        <v>2</v>
      </c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 t="s">
        <v>148</v>
      </c>
      <c r="AG364" s="148">
        <v>0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</row>
    <row r="365" spans="1:59" outlineLevel="1" x14ac:dyDescent="0.2">
      <c r="A365" s="177">
        <v>156</v>
      </c>
      <c r="B365" s="178" t="s">
        <v>555</v>
      </c>
      <c r="C365" s="189" t="s">
        <v>556</v>
      </c>
      <c r="D365" s="179" t="s">
        <v>180</v>
      </c>
      <c r="E365" s="180">
        <v>3.7610000000000005E-2</v>
      </c>
      <c r="F365" s="181"/>
      <c r="G365" s="182">
        <f>ROUND(E365*F365,2)</f>
        <v>0</v>
      </c>
      <c r="H365" s="181"/>
      <c r="I365" s="182">
        <f>ROUND(E365*H365,2)</f>
        <v>0</v>
      </c>
      <c r="J365" s="181"/>
      <c r="K365" s="182">
        <f>ROUND(E365*J365,2)</f>
        <v>0</v>
      </c>
      <c r="L365" s="182">
        <v>21</v>
      </c>
      <c r="M365" s="182">
        <f>G365*(1+L365/100)</f>
        <v>0</v>
      </c>
      <c r="N365" s="182">
        <v>0</v>
      </c>
      <c r="O365" s="182">
        <f>ROUND(E365*N365,2)</f>
        <v>0</v>
      </c>
      <c r="P365" s="182">
        <v>0</v>
      </c>
      <c r="Q365" s="182">
        <f>ROUND(E365*P365,2)</f>
        <v>0</v>
      </c>
      <c r="R365" s="182"/>
      <c r="S365" s="183" t="s">
        <v>145</v>
      </c>
      <c r="T365" s="158">
        <v>3.0750000000000002</v>
      </c>
      <c r="U365" s="158">
        <f>ROUND(E365*T365,2)</f>
        <v>0.12</v>
      </c>
      <c r="V365" s="15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 t="s">
        <v>383</v>
      </c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</row>
    <row r="366" spans="1:59" x14ac:dyDescent="0.2">
      <c r="A366" s="164" t="s">
        <v>140</v>
      </c>
      <c r="B366" s="165" t="s">
        <v>98</v>
      </c>
      <c r="C366" s="186" t="s">
        <v>99</v>
      </c>
      <c r="D366" s="166"/>
      <c r="E366" s="167"/>
      <c r="F366" s="168"/>
      <c r="G366" s="168">
        <f>SUMIF(AF367:AF376,"&lt;&gt;NOR",G367:G376)</f>
        <v>0</v>
      </c>
      <c r="H366" s="168"/>
      <c r="I366" s="168">
        <f>SUM(I367:I376)</f>
        <v>0</v>
      </c>
      <c r="J366" s="168"/>
      <c r="K366" s="168">
        <f>SUM(K367:K376)</f>
        <v>0</v>
      </c>
      <c r="L366" s="168"/>
      <c r="M366" s="168">
        <f>SUM(M367:M376)</f>
        <v>0</v>
      </c>
      <c r="N366" s="168"/>
      <c r="O366" s="168">
        <f>SUM(O367:O376)</f>
        <v>0.08</v>
      </c>
      <c r="P366" s="168"/>
      <c r="Q366" s="168">
        <f>SUM(Q367:Q376)</f>
        <v>0</v>
      </c>
      <c r="R366" s="168"/>
      <c r="S366" s="169"/>
      <c r="T366" s="163"/>
      <c r="U366" s="163">
        <f>SUM(U367:U376)</f>
        <v>7.98</v>
      </c>
      <c r="V366" s="163"/>
      <c r="AF366" t="s">
        <v>141</v>
      </c>
    </row>
    <row r="367" spans="1:59" outlineLevel="1" x14ac:dyDescent="0.2">
      <c r="A367" s="177">
        <v>157</v>
      </c>
      <c r="B367" s="178" t="s">
        <v>557</v>
      </c>
      <c r="C367" s="189" t="s">
        <v>558</v>
      </c>
      <c r="D367" s="179" t="s">
        <v>237</v>
      </c>
      <c r="E367" s="180">
        <v>1</v>
      </c>
      <c r="F367" s="181"/>
      <c r="G367" s="182">
        <f t="shared" ref="G367:G376" si="35">ROUND(E367*F367,2)</f>
        <v>0</v>
      </c>
      <c r="H367" s="181"/>
      <c r="I367" s="182">
        <f t="shared" ref="I367:I376" si="36">ROUND(E367*H367,2)</f>
        <v>0</v>
      </c>
      <c r="J367" s="181"/>
      <c r="K367" s="182">
        <f t="shared" ref="K367:K376" si="37">ROUND(E367*J367,2)</f>
        <v>0</v>
      </c>
      <c r="L367" s="182">
        <v>21</v>
      </c>
      <c r="M367" s="182">
        <f t="shared" ref="M367:M376" si="38">G367*(1+L367/100)</f>
        <v>0</v>
      </c>
      <c r="N367" s="182">
        <v>0</v>
      </c>
      <c r="O367" s="182">
        <f t="shared" ref="O367:O376" si="39">ROUND(E367*N367,2)</f>
        <v>0</v>
      </c>
      <c r="P367" s="182">
        <v>0</v>
      </c>
      <c r="Q367" s="182">
        <f t="shared" ref="Q367:Q376" si="40">ROUND(E367*P367,2)</f>
        <v>0</v>
      </c>
      <c r="R367" s="182"/>
      <c r="S367" s="183" t="s">
        <v>145</v>
      </c>
      <c r="T367" s="158">
        <v>1.4500000000000002</v>
      </c>
      <c r="U367" s="158">
        <f t="shared" ref="U367:U376" si="41">ROUND(E367*T367,2)</f>
        <v>1.45</v>
      </c>
      <c r="V367" s="15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 t="s">
        <v>146</v>
      </c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</row>
    <row r="368" spans="1:59" outlineLevel="1" x14ac:dyDescent="0.2">
      <c r="A368" s="177">
        <v>158</v>
      </c>
      <c r="B368" s="178" t="s">
        <v>559</v>
      </c>
      <c r="C368" s="189" t="s">
        <v>560</v>
      </c>
      <c r="D368" s="179" t="s">
        <v>237</v>
      </c>
      <c r="E368" s="180">
        <v>1</v>
      </c>
      <c r="F368" s="181"/>
      <c r="G368" s="182">
        <f t="shared" si="35"/>
        <v>0</v>
      </c>
      <c r="H368" s="181"/>
      <c r="I368" s="182">
        <f t="shared" si="36"/>
        <v>0</v>
      </c>
      <c r="J368" s="181"/>
      <c r="K368" s="182">
        <f t="shared" si="37"/>
        <v>0</v>
      </c>
      <c r="L368" s="182">
        <v>21</v>
      </c>
      <c r="M368" s="182">
        <f t="shared" si="38"/>
        <v>0</v>
      </c>
      <c r="N368" s="182">
        <v>0</v>
      </c>
      <c r="O368" s="182">
        <f t="shared" si="39"/>
        <v>0</v>
      </c>
      <c r="P368" s="182">
        <v>0</v>
      </c>
      <c r="Q368" s="182">
        <f t="shared" si="40"/>
        <v>0</v>
      </c>
      <c r="R368" s="182"/>
      <c r="S368" s="183" t="s">
        <v>145</v>
      </c>
      <c r="T368" s="158">
        <v>1.5</v>
      </c>
      <c r="U368" s="158">
        <f t="shared" si="41"/>
        <v>1.5</v>
      </c>
      <c r="V368" s="15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 t="s">
        <v>146</v>
      </c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</row>
    <row r="369" spans="1:59" outlineLevel="1" x14ac:dyDescent="0.2">
      <c r="A369" s="177">
        <v>159</v>
      </c>
      <c r="B369" s="178" t="s">
        <v>561</v>
      </c>
      <c r="C369" s="189" t="s">
        <v>562</v>
      </c>
      <c r="D369" s="179" t="s">
        <v>237</v>
      </c>
      <c r="E369" s="180">
        <v>1</v>
      </c>
      <c r="F369" s="181"/>
      <c r="G369" s="182">
        <f t="shared" si="35"/>
        <v>0</v>
      </c>
      <c r="H369" s="181"/>
      <c r="I369" s="182">
        <f t="shared" si="36"/>
        <v>0</v>
      </c>
      <c r="J369" s="181"/>
      <c r="K369" s="182">
        <f t="shared" si="37"/>
        <v>0</v>
      </c>
      <c r="L369" s="182">
        <v>21</v>
      </c>
      <c r="M369" s="182">
        <f t="shared" si="38"/>
        <v>0</v>
      </c>
      <c r="N369" s="182">
        <v>0</v>
      </c>
      <c r="O369" s="182">
        <f t="shared" si="39"/>
        <v>0</v>
      </c>
      <c r="P369" s="182">
        <v>0</v>
      </c>
      <c r="Q369" s="182">
        <f t="shared" si="40"/>
        <v>0</v>
      </c>
      <c r="R369" s="182"/>
      <c r="S369" s="183" t="s">
        <v>145</v>
      </c>
      <c r="T369" s="158">
        <v>2.5100000000000002</v>
      </c>
      <c r="U369" s="158">
        <f t="shared" si="41"/>
        <v>2.5099999999999998</v>
      </c>
      <c r="V369" s="15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 t="s">
        <v>146</v>
      </c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</row>
    <row r="370" spans="1:59" outlineLevel="1" x14ac:dyDescent="0.2">
      <c r="A370" s="177">
        <v>160</v>
      </c>
      <c r="B370" s="178" t="s">
        <v>563</v>
      </c>
      <c r="C370" s="189" t="s">
        <v>564</v>
      </c>
      <c r="D370" s="179" t="s">
        <v>237</v>
      </c>
      <c r="E370" s="180">
        <v>3</v>
      </c>
      <c r="F370" s="181"/>
      <c r="G370" s="182">
        <f t="shared" si="35"/>
        <v>0</v>
      </c>
      <c r="H370" s="181"/>
      <c r="I370" s="182">
        <f t="shared" si="36"/>
        <v>0</v>
      </c>
      <c r="J370" s="181"/>
      <c r="K370" s="182">
        <f t="shared" si="37"/>
        <v>0</v>
      </c>
      <c r="L370" s="182">
        <v>21</v>
      </c>
      <c r="M370" s="182">
        <f t="shared" si="38"/>
        <v>0</v>
      </c>
      <c r="N370" s="182">
        <v>0</v>
      </c>
      <c r="O370" s="182">
        <f t="shared" si="39"/>
        <v>0</v>
      </c>
      <c r="P370" s="182">
        <v>0</v>
      </c>
      <c r="Q370" s="182">
        <f t="shared" si="40"/>
        <v>0</v>
      </c>
      <c r="R370" s="182"/>
      <c r="S370" s="183" t="s">
        <v>145</v>
      </c>
      <c r="T370" s="158">
        <v>0.77500000000000002</v>
      </c>
      <c r="U370" s="158">
        <f t="shared" si="41"/>
        <v>2.33</v>
      </c>
      <c r="V370" s="15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 t="s">
        <v>146</v>
      </c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</row>
    <row r="371" spans="1:59" ht="22.5" outlineLevel="1" x14ac:dyDescent="0.2">
      <c r="A371" s="177">
        <v>161</v>
      </c>
      <c r="B371" s="178" t="s">
        <v>565</v>
      </c>
      <c r="C371" s="189" t="s">
        <v>566</v>
      </c>
      <c r="D371" s="179" t="s">
        <v>237</v>
      </c>
      <c r="E371" s="180">
        <v>1</v>
      </c>
      <c r="F371" s="181"/>
      <c r="G371" s="182">
        <f t="shared" si="35"/>
        <v>0</v>
      </c>
      <c r="H371" s="181"/>
      <c r="I371" s="182">
        <f t="shared" si="36"/>
        <v>0</v>
      </c>
      <c r="J371" s="181"/>
      <c r="K371" s="182">
        <f t="shared" si="37"/>
        <v>0</v>
      </c>
      <c r="L371" s="182">
        <v>21</v>
      </c>
      <c r="M371" s="182">
        <f t="shared" si="38"/>
        <v>0</v>
      </c>
      <c r="N371" s="182">
        <v>7.5000000000000002E-4</v>
      </c>
      <c r="O371" s="182">
        <f t="shared" si="39"/>
        <v>0</v>
      </c>
      <c r="P371" s="182">
        <v>0</v>
      </c>
      <c r="Q371" s="182">
        <f t="shared" si="40"/>
        <v>0</v>
      </c>
      <c r="R371" s="182" t="s">
        <v>294</v>
      </c>
      <c r="S371" s="183" t="s">
        <v>145</v>
      </c>
      <c r="T371" s="158">
        <v>0</v>
      </c>
      <c r="U371" s="158">
        <f t="shared" si="41"/>
        <v>0</v>
      </c>
      <c r="V371" s="15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 t="s">
        <v>295</v>
      </c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</row>
    <row r="372" spans="1:59" outlineLevel="1" x14ac:dyDescent="0.2">
      <c r="A372" s="177">
        <v>162</v>
      </c>
      <c r="B372" s="178" t="s">
        <v>567</v>
      </c>
      <c r="C372" s="189" t="s">
        <v>568</v>
      </c>
      <c r="D372" s="179" t="s">
        <v>237</v>
      </c>
      <c r="E372" s="180">
        <v>2</v>
      </c>
      <c r="F372" s="181"/>
      <c r="G372" s="182">
        <f t="shared" si="35"/>
        <v>0</v>
      </c>
      <c r="H372" s="181"/>
      <c r="I372" s="182">
        <f t="shared" si="36"/>
        <v>0</v>
      </c>
      <c r="J372" s="181"/>
      <c r="K372" s="182">
        <f t="shared" si="37"/>
        <v>0</v>
      </c>
      <c r="L372" s="182">
        <v>21</v>
      </c>
      <c r="M372" s="182">
        <f t="shared" si="38"/>
        <v>0</v>
      </c>
      <c r="N372" s="182">
        <v>7.5000000000000002E-4</v>
      </c>
      <c r="O372" s="182">
        <f t="shared" si="39"/>
        <v>0</v>
      </c>
      <c r="P372" s="182">
        <v>0</v>
      </c>
      <c r="Q372" s="182">
        <f t="shared" si="40"/>
        <v>0</v>
      </c>
      <c r="R372" s="182" t="s">
        <v>294</v>
      </c>
      <c r="S372" s="183" t="s">
        <v>145</v>
      </c>
      <c r="T372" s="158">
        <v>0</v>
      </c>
      <c r="U372" s="158">
        <f t="shared" si="41"/>
        <v>0</v>
      </c>
      <c r="V372" s="15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 t="s">
        <v>295</v>
      </c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</row>
    <row r="373" spans="1:59" ht="22.5" outlineLevel="1" x14ac:dyDescent="0.2">
      <c r="A373" s="177">
        <v>163</v>
      </c>
      <c r="B373" s="178" t="s">
        <v>569</v>
      </c>
      <c r="C373" s="189" t="s">
        <v>570</v>
      </c>
      <c r="D373" s="179" t="s">
        <v>237</v>
      </c>
      <c r="E373" s="180">
        <v>1</v>
      </c>
      <c r="F373" s="181"/>
      <c r="G373" s="182">
        <f t="shared" si="35"/>
        <v>0</v>
      </c>
      <c r="H373" s="181"/>
      <c r="I373" s="182">
        <f t="shared" si="36"/>
        <v>0</v>
      </c>
      <c r="J373" s="181"/>
      <c r="K373" s="182">
        <f t="shared" si="37"/>
        <v>0</v>
      </c>
      <c r="L373" s="182">
        <v>21</v>
      </c>
      <c r="M373" s="182">
        <f t="shared" si="38"/>
        <v>0</v>
      </c>
      <c r="N373" s="182">
        <v>0.02</v>
      </c>
      <c r="O373" s="182">
        <f t="shared" si="39"/>
        <v>0.02</v>
      </c>
      <c r="P373" s="182">
        <v>0</v>
      </c>
      <c r="Q373" s="182">
        <f t="shared" si="40"/>
        <v>0</v>
      </c>
      <c r="R373" s="182" t="s">
        <v>294</v>
      </c>
      <c r="S373" s="183" t="s">
        <v>145</v>
      </c>
      <c r="T373" s="158">
        <v>0</v>
      </c>
      <c r="U373" s="158">
        <f t="shared" si="41"/>
        <v>0</v>
      </c>
      <c r="V373" s="15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 t="s">
        <v>295</v>
      </c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</row>
    <row r="374" spans="1:59" ht="22.5" outlineLevel="1" x14ac:dyDescent="0.2">
      <c r="A374" s="177">
        <v>164</v>
      </c>
      <c r="B374" s="178" t="s">
        <v>571</v>
      </c>
      <c r="C374" s="189" t="s">
        <v>572</v>
      </c>
      <c r="D374" s="179" t="s">
        <v>237</v>
      </c>
      <c r="E374" s="180">
        <v>1</v>
      </c>
      <c r="F374" s="181"/>
      <c r="G374" s="182">
        <f t="shared" si="35"/>
        <v>0</v>
      </c>
      <c r="H374" s="181"/>
      <c r="I374" s="182">
        <f t="shared" si="36"/>
        <v>0</v>
      </c>
      <c r="J374" s="181"/>
      <c r="K374" s="182">
        <f t="shared" si="37"/>
        <v>0</v>
      </c>
      <c r="L374" s="182">
        <v>21</v>
      </c>
      <c r="M374" s="182">
        <f t="shared" si="38"/>
        <v>0</v>
      </c>
      <c r="N374" s="182">
        <v>2.2000000000000002E-2</v>
      </c>
      <c r="O374" s="182">
        <f t="shared" si="39"/>
        <v>0.02</v>
      </c>
      <c r="P374" s="182">
        <v>0</v>
      </c>
      <c r="Q374" s="182">
        <f t="shared" si="40"/>
        <v>0</v>
      </c>
      <c r="R374" s="182" t="s">
        <v>294</v>
      </c>
      <c r="S374" s="183" t="s">
        <v>145</v>
      </c>
      <c r="T374" s="158">
        <v>0</v>
      </c>
      <c r="U374" s="158">
        <f t="shared" si="41"/>
        <v>0</v>
      </c>
      <c r="V374" s="15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 t="s">
        <v>295</v>
      </c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</row>
    <row r="375" spans="1:59" ht="33.75" outlineLevel="1" x14ac:dyDescent="0.2">
      <c r="A375" s="177">
        <v>165</v>
      </c>
      <c r="B375" s="178" t="s">
        <v>573</v>
      </c>
      <c r="C375" s="189" t="s">
        <v>574</v>
      </c>
      <c r="D375" s="179" t="s">
        <v>237</v>
      </c>
      <c r="E375" s="180">
        <v>1</v>
      </c>
      <c r="F375" s="181"/>
      <c r="G375" s="182">
        <f t="shared" si="35"/>
        <v>0</v>
      </c>
      <c r="H375" s="181"/>
      <c r="I375" s="182">
        <f t="shared" si="36"/>
        <v>0</v>
      </c>
      <c r="J375" s="181"/>
      <c r="K375" s="182">
        <f t="shared" si="37"/>
        <v>0</v>
      </c>
      <c r="L375" s="182">
        <v>21</v>
      </c>
      <c r="M375" s="182">
        <f t="shared" si="38"/>
        <v>0</v>
      </c>
      <c r="N375" s="182">
        <v>0.04</v>
      </c>
      <c r="O375" s="182">
        <f t="shared" si="39"/>
        <v>0.04</v>
      </c>
      <c r="P375" s="182">
        <v>0</v>
      </c>
      <c r="Q375" s="182">
        <f t="shared" si="40"/>
        <v>0</v>
      </c>
      <c r="R375" s="182" t="s">
        <v>294</v>
      </c>
      <c r="S375" s="183" t="s">
        <v>145</v>
      </c>
      <c r="T375" s="158">
        <v>0</v>
      </c>
      <c r="U375" s="158">
        <f t="shared" si="41"/>
        <v>0</v>
      </c>
      <c r="V375" s="15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 t="s">
        <v>295</v>
      </c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</row>
    <row r="376" spans="1:59" outlineLevel="1" x14ac:dyDescent="0.2">
      <c r="A376" s="177">
        <v>166</v>
      </c>
      <c r="B376" s="178" t="s">
        <v>575</v>
      </c>
      <c r="C376" s="189" t="s">
        <v>576</v>
      </c>
      <c r="D376" s="179" t="s">
        <v>180</v>
      </c>
      <c r="E376" s="180">
        <v>8.4250000000000005E-2</v>
      </c>
      <c r="F376" s="181"/>
      <c r="G376" s="182">
        <f t="shared" si="35"/>
        <v>0</v>
      </c>
      <c r="H376" s="181"/>
      <c r="I376" s="182">
        <f t="shared" si="36"/>
        <v>0</v>
      </c>
      <c r="J376" s="181"/>
      <c r="K376" s="182">
        <f t="shared" si="37"/>
        <v>0</v>
      </c>
      <c r="L376" s="182">
        <v>21</v>
      </c>
      <c r="M376" s="182">
        <f t="shared" si="38"/>
        <v>0</v>
      </c>
      <c r="N376" s="182">
        <v>0</v>
      </c>
      <c r="O376" s="182">
        <f t="shared" si="39"/>
        <v>0</v>
      </c>
      <c r="P376" s="182">
        <v>0</v>
      </c>
      <c r="Q376" s="182">
        <f t="shared" si="40"/>
        <v>0</v>
      </c>
      <c r="R376" s="182"/>
      <c r="S376" s="183" t="s">
        <v>145</v>
      </c>
      <c r="T376" s="158">
        <v>2.2550000000000003</v>
      </c>
      <c r="U376" s="158">
        <f t="shared" si="41"/>
        <v>0.19</v>
      </c>
      <c r="V376" s="15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 t="s">
        <v>383</v>
      </c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</row>
    <row r="377" spans="1:59" x14ac:dyDescent="0.2">
      <c r="A377" s="164" t="s">
        <v>140</v>
      </c>
      <c r="B377" s="165" t="s">
        <v>100</v>
      </c>
      <c r="C377" s="186" t="s">
        <v>101</v>
      </c>
      <c r="D377" s="166"/>
      <c r="E377" s="167"/>
      <c r="F377" s="168"/>
      <c r="G377" s="168">
        <f>SUMIF(AF378:AF407,"&lt;&gt;NOR",G378:G407)</f>
        <v>0</v>
      </c>
      <c r="H377" s="168"/>
      <c r="I377" s="168">
        <f>SUM(I378:I407)</f>
        <v>0</v>
      </c>
      <c r="J377" s="168"/>
      <c r="K377" s="168">
        <f>SUM(K378:K407)</f>
        <v>0</v>
      </c>
      <c r="L377" s="168"/>
      <c r="M377" s="168">
        <f>SUM(M378:M407)</f>
        <v>0</v>
      </c>
      <c r="N377" s="168"/>
      <c r="O377" s="168">
        <f>SUM(O378:O407)</f>
        <v>0.52</v>
      </c>
      <c r="P377" s="168"/>
      <c r="Q377" s="168">
        <f>SUM(Q378:Q407)</f>
        <v>0</v>
      </c>
      <c r="R377" s="168"/>
      <c r="S377" s="169"/>
      <c r="T377" s="163"/>
      <c r="U377" s="163">
        <f>SUM(U378:U407)</f>
        <v>35.590000000000003</v>
      </c>
      <c r="V377" s="163"/>
      <c r="AF377" t="s">
        <v>141</v>
      </c>
    </row>
    <row r="378" spans="1:59" ht="22.5" outlineLevel="1" x14ac:dyDescent="0.2">
      <c r="A378" s="170">
        <v>167</v>
      </c>
      <c r="B378" s="171" t="s">
        <v>577</v>
      </c>
      <c r="C378" s="187" t="s">
        <v>578</v>
      </c>
      <c r="D378" s="172" t="s">
        <v>237</v>
      </c>
      <c r="E378" s="173">
        <v>8</v>
      </c>
      <c r="F378" s="174"/>
      <c r="G378" s="175">
        <f>ROUND(E378*F378,2)</f>
        <v>0</v>
      </c>
      <c r="H378" s="174"/>
      <c r="I378" s="175">
        <f>ROUND(E378*H378,2)</f>
        <v>0</v>
      </c>
      <c r="J378" s="174"/>
      <c r="K378" s="175">
        <f>ROUND(E378*J378,2)</f>
        <v>0</v>
      </c>
      <c r="L378" s="175">
        <v>21</v>
      </c>
      <c r="M378" s="175">
        <f>G378*(1+L378/100)</f>
        <v>0</v>
      </c>
      <c r="N378" s="175">
        <v>0</v>
      </c>
      <c r="O378" s="175">
        <f>ROUND(E378*N378,2)</f>
        <v>0</v>
      </c>
      <c r="P378" s="175">
        <v>0</v>
      </c>
      <c r="Q378" s="175">
        <f>ROUND(E378*P378,2)</f>
        <v>0</v>
      </c>
      <c r="R378" s="175"/>
      <c r="S378" s="176" t="s">
        <v>145</v>
      </c>
      <c r="T378" s="158">
        <v>0.125</v>
      </c>
      <c r="U378" s="158">
        <f>ROUND(E378*T378,2)</f>
        <v>1</v>
      </c>
      <c r="V378" s="15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 t="s">
        <v>146</v>
      </c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</row>
    <row r="379" spans="1:59" outlineLevel="1" x14ac:dyDescent="0.2">
      <c r="A379" s="156"/>
      <c r="B379" s="157"/>
      <c r="C379" s="188" t="s">
        <v>579</v>
      </c>
      <c r="D379" s="159"/>
      <c r="E379" s="160">
        <v>8</v>
      </c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 t="s">
        <v>148</v>
      </c>
      <c r="AG379" s="148">
        <v>0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</row>
    <row r="380" spans="1:59" outlineLevel="1" x14ac:dyDescent="0.2">
      <c r="A380" s="170">
        <v>168</v>
      </c>
      <c r="B380" s="171" t="s">
        <v>580</v>
      </c>
      <c r="C380" s="187" t="s">
        <v>581</v>
      </c>
      <c r="D380" s="172" t="s">
        <v>582</v>
      </c>
      <c r="E380" s="173">
        <v>14.4</v>
      </c>
      <c r="F380" s="174"/>
      <c r="G380" s="175">
        <f>ROUND(E380*F380,2)</f>
        <v>0</v>
      </c>
      <c r="H380" s="174"/>
      <c r="I380" s="175">
        <f>ROUND(E380*H380,2)</f>
        <v>0</v>
      </c>
      <c r="J380" s="174"/>
      <c r="K380" s="175">
        <f>ROUND(E380*J380,2)</f>
        <v>0</v>
      </c>
      <c r="L380" s="175">
        <v>21</v>
      </c>
      <c r="M380" s="175">
        <f>G380*(1+L380/100)</f>
        <v>0</v>
      </c>
      <c r="N380" s="175">
        <v>6.0000000000000002E-5</v>
      </c>
      <c r="O380" s="175">
        <f>ROUND(E380*N380,2)</f>
        <v>0</v>
      </c>
      <c r="P380" s="175">
        <v>0</v>
      </c>
      <c r="Q380" s="175">
        <f>ROUND(E380*P380,2)</f>
        <v>0</v>
      </c>
      <c r="R380" s="175"/>
      <c r="S380" s="176" t="s">
        <v>145</v>
      </c>
      <c r="T380" s="158">
        <v>0.42600000000000005</v>
      </c>
      <c r="U380" s="158">
        <f>ROUND(E380*T380,2)</f>
        <v>6.13</v>
      </c>
      <c r="V380" s="15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 t="s">
        <v>146</v>
      </c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</row>
    <row r="381" spans="1:59" outlineLevel="1" x14ac:dyDescent="0.2">
      <c r="A381" s="156"/>
      <c r="B381" s="157"/>
      <c r="C381" s="188" t="s">
        <v>583</v>
      </c>
      <c r="D381" s="159"/>
      <c r="E381" s="160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 t="s">
        <v>148</v>
      </c>
      <c r="AG381" s="148">
        <v>0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</row>
    <row r="382" spans="1:59" outlineLevel="1" x14ac:dyDescent="0.2">
      <c r="A382" s="156"/>
      <c r="B382" s="157"/>
      <c r="C382" s="188" t="s">
        <v>584</v>
      </c>
      <c r="D382" s="159"/>
      <c r="E382" s="160">
        <v>14.4</v>
      </c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 t="s">
        <v>148</v>
      </c>
      <c r="AG382" s="148">
        <v>0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</row>
    <row r="383" spans="1:59" outlineLevel="1" x14ac:dyDescent="0.2">
      <c r="A383" s="170">
        <v>169</v>
      </c>
      <c r="B383" s="171" t="s">
        <v>585</v>
      </c>
      <c r="C383" s="187" t="s">
        <v>586</v>
      </c>
      <c r="D383" s="172" t="s">
        <v>582</v>
      </c>
      <c r="E383" s="173">
        <v>86.4</v>
      </c>
      <c r="F383" s="174"/>
      <c r="G383" s="175">
        <f>ROUND(E383*F383,2)</f>
        <v>0</v>
      </c>
      <c r="H383" s="174"/>
      <c r="I383" s="175">
        <f>ROUND(E383*H383,2)</f>
        <v>0</v>
      </c>
      <c r="J383" s="174"/>
      <c r="K383" s="175">
        <f>ROUND(E383*J383,2)</f>
        <v>0</v>
      </c>
      <c r="L383" s="175">
        <v>21</v>
      </c>
      <c r="M383" s="175">
        <f>G383*(1+L383/100)</f>
        <v>0</v>
      </c>
      <c r="N383" s="175">
        <v>5.0000000000000002E-5</v>
      </c>
      <c r="O383" s="175">
        <f>ROUND(E383*N383,2)</f>
        <v>0</v>
      </c>
      <c r="P383" s="175">
        <v>0</v>
      </c>
      <c r="Q383" s="175">
        <f>ROUND(E383*P383,2)</f>
        <v>0</v>
      </c>
      <c r="R383" s="175"/>
      <c r="S383" s="176" t="s">
        <v>145</v>
      </c>
      <c r="T383" s="158">
        <v>0.1</v>
      </c>
      <c r="U383" s="158">
        <f>ROUND(E383*T383,2)</f>
        <v>8.64</v>
      </c>
      <c r="V383" s="15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 t="s">
        <v>146</v>
      </c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</row>
    <row r="384" spans="1:59" outlineLevel="1" x14ac:dyDescent="0.2">
      <c r="A384" s="156"/>
      <c r="B384" s="157"/>
      <c r="C384" s="188" t="s">
        <v>587</v>
      </c>
      <c r="D384" s="159"/>
      <c r="E384" s="160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 t="s">
        <v>148</v>
      </c>
      <c r="AG384" s="148">
        <v>0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</row>
    <row r="385" spans="1:59" outlineLevel="1" x14ac:dyDescent="0.2">
      <c r="A385" s="156"/>
      <c r="B385" s="157"/>
      <c r="C385" s="188" t="s">
        <v>588</v>
      </c>
      <c r="D385" s="159"/>
      <c r="E385" s="160">
        <v>86.4</v>
      </c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 t="s">
        <v>148</v>
      </c>
      <c r="AG385" s="148">
        <v>0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</row>
    <row r="386" spans="1:59" outlineLevel="1" x14ac:dyDescent="0.2">
      <c r="A386" s="170">
        <v>170</v>
      </c>
      <c r="B386" s="171" t="s">
        <v>589</v>
      </c>
      <c r="C386" s="187" t="s">
        <v>590</v>
      </c>
      <c r="D386" s="172" t="s">
        <v>582</v>
      </c>
      <c r="E386" s="173">
        <v>348.08000000000004</v>
      </c>
      <c r="F386" s="174"/>
      <c r="G386" s="175">
        <f>ROUND(E386*F386,2)</f>
        <v>0</v>
      </c>
      <c r="H386" s="174"/>
      <c r="I386" s="175">
        <f>ROUND(E386*H386,2)</f>
        <v>0</v>
      </c>
      <c r="J386" s="174"/>
      <c r="K386" s="175">
        <f>ROUND(E386*J386,2)</f>
        <v>0</v>
      </c>
      <c r="L386" s="175">
        <v>21</v>
      </c>
      <c r="M386" s="175">
        <f>G386*(1+L386/100)</f>
        <v>0</v>
      </c>
      <c r="N386" s="175">
        <v>5.0000000000000002E-5</v>
      </c>
      <c r="O386" s="175">
        <f>ROUND(E386*N386,2)</f>
        <v>0.02</v>
      </c>
      <c r="P386" s="175">
        <v>0</v>
      </c>
      <c r="Q386" s="175">
        <f>ROUND(E386*P386,2)</f>
        <v>0</v>
      </c>
      <c r="R386" s="175"/>
      <c r="S386" s="176" t="s">
        <v>145</v>
      </c>
      <c r="T386" s="158">
        <v>5.2000000000000005E-2</v>
      </c>
      <c r="U386" s="158">
        <f>ROUND(E386*T386,2)</f>
        <v>18.100000000000001</v>
      </c>
      <c r="V386" s="15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 t="s">
        <v>146</v>
      </c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</row>
    <row r="387" spans="1:59" outlineLevel="1" x14ac:dyDescent="0.2">
      <c r="A387" s="156"/>
      <c r="B387" s="157"/>
      <c r="C387" s="188" t="s">
        <v>583</v>
      </c>
      <c r="D387" s="159"/>
      <c r="E387" s="160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 t="s">
        <v>148</v>
      </c>
      <c r="AG387" s="148">
        <v>0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</row>
    <row r="388" spans="1:59" outlineLevel="1" x14ac:dyDescent="0.2">
      <c r="A388" s="156"/>
      <c r="B388" s="157"/>
      <c r="C388" s="188" t="s">
        <v>591</v>
      </c>
      <c r="D388" s="159"/>
      <c r="E388" s="160">
        <v>273.60000000000002</v>
      </c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 t="s">
        <v>148</v>
      </c>
      <c r="AG388" s="148">
        <v>0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</row>
    <row r="389" spans="1:59" outlineLevel="1" x14ac:dyDescent="0.2">
      <c r="A389" s="156"/>
      <c r="B389" s="157"/>
      <c r="C389" s="188" t="s">
        <v>592</v>
      </c>
      <c r="D389" s="159"/>
      <c r="E389" s="160">
        <v>74.48</v>
      </c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 t="s">
        <v>148</v>
      </c>
      <c r="AG389" s="148">
        <v>0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</row>
    <row r="390" spans="1:59" ht="22.5" outlineLevel="1" x14ac:dyDescent="0.2">
      <c r="A390" s="170">
        <v>171</v>
      </c>
      <c r="B390" s="171" t="s">
        <v>593</v>
      </c>
      <c r="C390" s="187" t="s">
        <v>594</v>
      </c>
      <c r="D390" s="172" t="s">
        <v>213</v>
      </c>
      <c r="E390" s="173">
        <v>8</v>
      </c>
      <c r="F390" s="174"/>
      <c r="G390" s="175">
        <f>ROUND(E390*F390,2)</f>
        <v>0</v>
      </c>
      <c r="H390" s="174"/>
      <c r="I390" s="175">
        <f>ROUND(E390*H390,2)</f>
        <v>0</v>
      </c>
      <c r="J390" s="174"/>
      <c r="K390" s="175">
        <f>ROUND(E390*J390,2)</f>
        <v>0</v>
      </c>
      <c r="L390" s="175">
        <v>21</v>
      </c>
      <c r="M390" s="175">
        <f>G390*(1+L390/100)</f>
        <v>0</v>
      </c>
      <c r="N390" s="175">
        <v>0</v>
      </c>
      <c r="O390" s="175">
        <f>ROUND(E390*N390,2)</f>
        <v>0</v>
      </c>
      <c r="P390" s="175">
        <v>0</v>
      </c>
      <c r="Q390" s="175">
        <f>ROUND(E390*P390,2)</f>
        <v>0</v>
      </c>
      <c r="R390" s="175"/>
      <c r="S390" s="176" t="s">
        <v>214</v>
      </c>
      <c r="T390" s="158">
        <v>0</v>
      </c>
      <c r="U390" s="158">
        <f>ROUND(E390*T390,2)</f>
        <v>0</v>
      </c>
      <c r="V390" s="15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 t="s">
        <v>146</v>
      </c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</row>
    <row r="391" spans="1:59" outlineLevel="1" x14ac:dyDescent="0.2">
      <c r="A391" s="156"/>
      <c r="B391" s="157"/>
      <c r="C391" s="188" t="s">
        <v>595</v>
      </c>
      <c r="D391" s="159"/>
      <c r="E391" s="160">
        <v>8</v>
      </c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 t="s">
        <v>148</v>
      </c>
      <c r="AG391" s="148">
        <v>0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</row>
    <row r="392" spans="1:59" ht="22.5" outlineLevel="1" x14ac:dyDescent="0.2">
      <c r="A392" s="170">
        <v>172</v>
      </c>
      <c r="B392" s="171" t="s">
        <v>596</v>
      </c>
      <c r="C392" s="187" t="s">
        <v>597</v>
      </c>
      <c r="D392" s="172" t="s">
        <v>180</v>
      </c>
      <c r="E392" s="173">
        <v>0.38289000000000001</v>
      </c>
      <c r="F392" s="174"/>
      <c r="G392" s="175">
        <f>ROUND(E392*F392,2)</f>
        <v>0</v>
      </c>
      <c r="H392" s="174"/>
      <c r="I392" s="175">
        <f>ROUND(E392*H392,2)</f>
        <v>0</v>
      </c>
      <c r="J392" s="174"/>
      <c r="K392" s="175">
        <f>ROUND(E392*J392,2)</f>
        <v>0</v>
      </c>
      <c r="L392" s="175">
        <v>21</v>
      </c>
      <c r="M392" s="175">
        <f>G392*(1+L392/100)</f>
        <v>0</v>
      </c>
      <c r="N392" s="175">
        <v>1</v>
      </c>
      <c r="O392" s="175">
        <f>ROUND(E392*N392,2)</f>
        <v>0.38</v>
      </c>
      <c r="P392" s="175">
        <v>0</v>
      </c>
      <c r="Q392" s="175">
        <f>ROUND(E392*P392,2)</f>
        <v>0</v>
      </c>
      <c r="R392" s="175" t="s">
        <v>294</v>
      </c>
      <c r="S392" s="176" t="s">
        <v>145</v>
      </c>
      <c r="T392" s="158">
        <v>0</v>
      </c>
      <c r="U392" s="158">
        <f>ROUND(E392*T392,2)</f>
        <v>0</v>
      </c>
      <c r="V392" s="15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 t="s">
        <v>295</v>
      </c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</row>
    <row r="393" spans="1:59" outlineLevel="1" x14ac:dyDescent="0.2">
      <c r="A393" s="156"/>
      <c r="B393" s="157"/>
      <c r="C393" s="188" t="s">
        <v>583</v>
      </c>
      <c r="D393" s="159"/>
      <c r="E393" s="160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 t="s">
        <v>148</v>
      </c>
      <c r="AG393" s="148">
        <v>0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</row>
    <row r="394" spans="1:59" outlineLevel="1" x14ac:dyDescent="0.2">
      <c r="A394" s="156"/>
      <c r="B394" s="157"/>
      <c r="C394" s="188" t="s">
        <v>598</v>
      </c>
      <c r="D394" s="159"/>
      <c r="E394" s="160">
        <v>0.30096000000000001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 t="s">
        <v>148</v>
      </c>
      <c r="AG394" s="148">
        <v>0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</row>
    <row r="395" spans="1:59" outlineLevel="1" x14ac:dyDescent="0.2">
      <c r="A395" s="156"/>
      <c r="B395" s="157"/>
      <c r="C395" s="188" t="s">
        <v>599</v>
      </c>
      <c r="D395" s="159"/>
      <c r="E395" s="160">
        <v>8.1930000000000003E-2</v>
      </c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 t="s">
        <v>148</v>
      </c>
      <c r="AG395" s="148">
        <v>0</v>
      </c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</row>
    <row r="396" spans="1:59" outlineLevel="1" x14ac:dyDescent="0.2">
      <c r="A396" s="170">
        <v>173</v>
      </c>
      <c r="B396" s="171" t="s">
        <v>600</v>
      </c>
      <c r="C396" s="187" t="s">
        <v>601</v>
      </c>
      <c r="D396" s="172" t="s">
        <v>180</v>
      </c>
      <c r="E396" s="173">
        <v>1.5840000000000003E-2</v>
      </c>
      <c r="F396" s="174"/>
      <c r="G396" s="175">
        <f>ROUND(E396*F396,2)</f>
        <v>0</v>
      </c>
      <c r="H396" s="174"/>
      <c r="I396" s="175">
        <f>ROUND(E396*H396,2)</f>
        <v>0</v>
      </c>
      <c r="J396" s="174"/>
      <c r="K396" s="175">
        <f>ROUND(E396*J396,2)</f>
        <v>0</v>
      </c>
      <c r="L396" s="175">
        <v>21</v>
      </c>
      <c r="M396" s="175">
        <f>G396*(1+L396/100)</f>
        <v>0</v>
      </c>
      <c r="N396" s="175">
        <v>1</v>
      </c>
      <c r="O396" s="175">
        <f>ROUND(E396*N396,2)</f>
        <v>0.02</v>
      </c>
      <c r="P396" s="175">
        <v>0</v>
      </c>
      <c r="Q396" s="175">
        <f>ROUND(E396*P396,2)</f>
        <v>0</v>
      </c>
      <c r="R396" s="175" t="s">
        <v>294</v>
      </c>
      <c r="S396" s="176" t="s">
        <v>145</v>
      </c>
      <c r="T396" s="158">
        <v>0</v>
      </c>
      <c r="U396" s="158">
        <f>ROUND(E396*T396,2)</f>
        <v>0</v>
      </c>
      <c r="V396" s="15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 t="s">
        <v>295</v>
      </c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</row>
    <row r="397" spans="1:59" outlineLevel="1" x14ac:dyDescent="0.2">
      <c r="A397" s="156"/>
      <c r="B397" s="157"/>
      <c r="C397" s="188" t="s">
        <v>583</v>
      </c>
      <c r="D397" s="159"/>
      <c r="E397" s="160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 t="s">
        <v>148</v>
      </c>
      <c r="AG397" s="148">
        <v>0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</row>
    <row r="398" spans="1:59" outlineLevel="1" x14ac:dyDescent="0.2">
      <c r="A398" s="156"/>
      <c r="B398" s="157"/>
      <c r="C398" s="188" t="s">
        <v>602</v>
      </c>
      <c r="D398" s="159"/>
      <c r="E398" s="160">
        <v>1.5840000000000003E-2</v>
      </c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 t="s">
        <v>148</v>
      </c>
      <c r="AG398" s="148">
        <v>0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</row>
    <row r="399" spans="1:59" ht="22.5" outlineLevel="1" x14ac:dyDescent="0.2">
      <c r="A399" s="170">
        <v>174</v>
      </c>
      <c r="B399" s="171" t="s">
        <v>603</v>
      </c>
      <c r="C399" s="187" t="s">
        <v>604</v>
      </c>
      <c r="D399" s="172" t="s">
        <v>180</v>
      </c>
      <c r="E399" s="173">
        <v>9.5040000000000013E-2</v>
      </c>
      <c r="F399" s="174"/>
      <c r="G399" s="175">
        <f>ROUND(E399*F399,2)</f>
        <v>0</v>
      </c>
      <c r="H399" s="174"/>
      <c r="I399" s="175">
        <f>ROUND(E399*H399,2)</f>
        <v>0</v>
      </c>
      <c r="J399" s="174"/>
      <c r="K399" s="175">
        <f>ROUND(E399*J399,2)</f>
        <v>0</v>
      </c>
      <c r="L399" s="175">
        <v>21</v>
      </c>
      <c r="M399" s="175">
        <f>G399*(1+L399/100)</f>
        <v>0</v>
      </c>
      <c r="N399" s="175">
        <v>1</v>
      </c>
      <c r="O399" s="175">
        <f>ROUND(E399*N399,2)</f>
        <v>0.1</v>
      </c>
      <c r="P399" s="175">
        <v>0</v>
      </c>
      <c r="Q399" s="175">
        <f>ROUND(E399*P399,2)</f>
        <v>0</v>
      </c>
      <c r="R399" s="175" t="s">
        <v>294</v>
      </c>
      <c r="S399" s="176" t="s">
        <v>145</v>
      </c>
      <c r="T399" s="158">
        <v>0</v>
      </c>
      <c r="U399" s="158">
        <f>ROUND(E399*T399,2)</f>
        <v>0</v>
      </c>
      <c r="V399" s="15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 t="s">
        <v>295</v>
      </c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</row>
    <row r="400" spans="1:59" outlineLevel="1" x14ac:dyDescent="0.2">
      <c r="A400" s="156"/>
      <c r="B400" s="157"/>
      <c r="C400" s="188" t="s">
        <v>587</v>
      </c>
      <c r="D400" s="159"/>
      <c r="E400" s="160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 t="s">
        <v>148</v>
      </c>
      <c r="AG400" s="148">
        <v>0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</row>
    <row r="401" spans="1:59" outlineLevel="1" x14ac:dyDescent="0.2">
      <c r="A401" s="156"/>
      <c r="B401" s="157"/>
      <c r="C401" s="188" t="s">
        <v>605</v>
      </c>
      <c r="D401" s="159"/>
      <c r="E401" s="160">
        <v>9.5040000000000013E-2</v>
      </c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 t="s">
        <v>148</v>
      </c>
      <c r="AG401" s="148">
        <v>0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</row>
    <row r="402" spans="1:59" outlineLevel="1" x14ac:dyDescent="0.2">
      <c r="A402" s="170">
        <v>175</v>
      </c>
      <c r="B402" s="171" t="s">
        <v>606</v>
      </c>
      <c r="C402" s="187" t="s">
        <v>607</v>
      </c>
      <c r="D402" s="172" t="s">
        <v>608</v>
      </c>
      <c r="E402" s="173">
        <v>8.0000000000000002E-3</v>
      </c>
      <c r="F402" s="174"/>
      <c r="G402" s="175">
        <f>ROUND(E402*F402,2)</f>
        <v>0</v>
      </c>
      <c r="H402" s="174"/>
      <c r="I402" s="175">
        <f>ROUND(E402*H402,2)</f>
        <v>0</v>
      </c>
      <c r="J402" s="174"/>
      <c r="K402" s="175">
        <f>ROUND(E402*J402,2)</f>
        <v>0</v>
      </c>
      <c r="L402" s="175">
        <v>21</v>
      </c>
      <c r="M402" s="175">
        <f>G402*(1+L402/100)</f>
        <v>0</v>
      </c>
      <c r="N402" s="175">
        <v>1.6500000000000001E-2</v>
      </c>
      <c r="O402" s="175">
        <f>ROUND(E402*N402,2)</f>
        <v>0</v>
      </c>
      <c r="P402" s="175">
        <v>0</v>
      </c>
      <c r="Q402" s="175">
        <f>ROUND(E402*P402,2)</f>
        <v>0</v>
      </c>
      <c r="R402" s="175" t="s">
        <v>294</v>
      </c>
      <c r="S402" s="176" t="s">
        <v>145</v>
      </c>
      <c r="T402" s="158">
        <v>0</v>
      </c>
      <c r="U402" s="158">
        <f>ROUND(E402*T402,2)</f>
        <v>0</v>
      </c>
      <c r="V402" s="15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 t="s">
        <v>295</v>
      </c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</row>
    <row r="403" spans="1:59" outlineLevel="1" x14ac:dyDescent="0.2">
      <c r="A403" s="156"/>
      <c r="B403" s="157"/>
      <c r="C403" s="188" t="s">
        <v>609</v>
      </c>
      <c r="D403" s="159"/>
      <c r="E403" s="160">
        <v>8.0000000000000002E-3</v>
      </c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 t="s">
        <v>148</v>
      </c>
      <c r="AG403" s="148">
        <v>0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</row>
    <row r="404" spans="1:59" outlineLevel="1" x14ac:dyDescent="0.2">
      <c r="A404" s="170">
        <v>176</v>
      </c>
      <c r="B404" s="171" t="s">
        <v>610</v>
      </c>
      <c r="C404" s="187" t="s">
        <v>611</v>
      </c>
      <c r="D404" s="172" t="s">
        <v>237</v>
      </c>
      <c r="E404" s="173">
        <v>8</v>
      </c>
      <c r="F404" s="174"/>
      <c r="G404" s="175">
        <f>ROUND(E404*F404,2)</f>
        <v>0</v>
      </c>
      <c r="H404" s="174"/>
      <c r="I404" s="175">
        <f>ROUND(E404*H404,2)</f>
        <v>0</v>
      </c>
      <c r="J404" s="174"/>
      <c r="K404" s="175">
        <f>ROUND(E404*J404,2)</f>
        <v>0</v>
      </c>
      <c r="L404" s="175">
        <v>21</v>
      </c>
      <c r="M404" s="175">
        <f>G404*(1+L404/100)</f>
        <v>0</v>
      </c>
      <c r="N404" s="175">
        <v>0</v>
      </c>
      <c r="O404" s="175">
        <f>ROUND(E404*N404,2)</f>
        <v>0</v>
      </c>
      <c r="P404" s="175">
        <v>0</v>
      </c>
      <c r="Q404" s="175">
        <f>ROUND(E404*P404,2)</f>
        <v>0</v>
      </c>
      <c r="R404" s="175" t="s">
        <v>294</v>
      </c>
      <c r="S404" s="176" t="s">
        <v>145</v>
      </c>
      <c r="T404" s="158">
        <v>0</v>
      </c>
      <c r="U404" s="158">
        <f>ROUND(E404*T404,2)</f>
        <v>0</v>
      </c>
      <c r="V404" s="15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 t="s">
        <v>612</v>
      </c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</row>
    <row r="405" spans="1:59" outlineLevel="1" x14ac:dyDescent="0.2">
      <c r="A405" s="156"/>
      <c r="B405" s="157"/>
      <c r="C405" s="188" t="s">
        <v>579</v>
      </c>
      <c r="D405" s="159"/>
      <c r="E405" s="160">
        <v>8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 t="s">
        <v>148</v>
      </c>
      <c r="AG405" s="148">
        <v>0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</row>
    <row r="406" spans="1:59" outlineLevel="1" x14ac:dyDescent="0.2">
      <c r="A406" s="177">
        <v>177</v>
      </c>
      <c r="B406" s="178" t="s">
        <v>613</v>
      </c>
      <c r="C406" s="189" t="s">
        <v>614</v>
      </c>
      <c r="D406" s="179" t="s">
        <v>209</v>
      </c>
      <c r="E406" s="180">
        <v>2</v>
      </c>
      <c r="F406" s="181"/>
      <c r="G406" s="182">
        <f>ROUND(E406*F406,2)</f>
        <v>0</v>
      </c>
      <c r="H406" s="181"/>
      <c r="I406" s="182">
        <f>ROUND(E406*H406,2)</f>
        <v>0</v>
      </c>
      <c r="J406" s="181"/>
      <c r="K406" s="182">
        <f>ROUND(E406*J406,2)</f>
        <v>0</v>
      </c>
      <c r="L406" s="182">
        <v>21</v>
      </c>
      <c r="M406" s="182">
        <f>G406*(1+L406/100)</f>
        <v>0</v>
      </c>
      <c r="N406" s="182">
        <v>7.2000000000000005E-4</v>
      </c>
      <c r="O406" s="182">
        <f>ROUND(E406*N406,2)</f>
        <v>0</v>
      </c>
      <c r="P406" s="182">
        <v>0</v>
      </c>
      <c r="Q406" s="182">
        <f>ROUND(E406*P406,2)</f>
        <v>0</v>
      </c>
      <c r="R406" s="182" t="s">
        <v>294</v>
      </c>
      <c r="S406" s="183" t="s">
        <v>145</v>
      </c>
      <c r="T406" s="158">
        <v>0</v>
      </c>
      <c r="U406" s="158">
        <f>ROUND(E406*T406,2)</f>
        <v>0</v>
      </c>
      <c r="V406" s="15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 t="s">
        <v>612</v>
      </c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</row>
    <row r="407" spans="1:59" outlineLevel="1" x14ac:dyDescent="0.2">
      <c r="A407" s="177">
        <v>178</v>
      </c>
      <c r="B407" s="178" t="s">
        <v>615</v>
      </c>
      <c r="C407" s="189" t="s">
        <v>616</v>
      </c>
      <c r="D407" s="179" t="s">
        <v>180</v>
      </c>
      <c r="E407" s="180">
        <v>0.51793</v>
      </c>
      <c r="F407" s="181"/>
      <c r="G407" s="182">
        <f>ROUND(E407*F407,2)</f>
        <v>0</v>
      </c>
      <c r="H407" s="181"/>
      <c r="I407" s="182">
        <f>ROUND(E407*H407,2)</f>
        <v>0</v>
      </c>
      <c r="J407" s="181"/>
      <c r="K407" s="182">
        <f>ROUND(E407*J407,2)</f>
        <v>0</v>
      </c>
      <c r="L407" s="182">
        <v>21</v>
      </c>
      <c r="M407" s="182">
        <f>G407*(1+L407/100)</f>
        <v>0</v>
      </c>
      <c r="N407" s="182">
        <v>0</v>
      </c>
      <c r="O407" s="182">
        <f>ROUND(E407*N407,2)</f>
        <v>0</v>
      </c>
      <c r="P407" s="182">
        <v>0</v>
      </c>
      <c r="Q407" s="182">
        <f>ROUND(E407*P407,2)</f>
        <v>0</v>
      </c>
      <c r="R407" s="182"/>
      <c r="S407" s="183" t="s">
        <v>145</v>
      </c>
      <c r="T407" s="158">
        <v>3.3270000000000004</v>
      </c>
      <c r="U407" s="158">
        <f>ROUND(E407*T407,2)</f>
        <v>1.72</v>
      </c>
      <c r="V407" s="15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 t="s">
        <v>383</v>
      </c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</row>
    <row r="408" spans="1:59" x14ac:dyDescent="0.2">
      <c r="A408" s="164" t="s">
        <v>140</v>
      </c>
      <c r="B408" s="165" t="s">
        <v>102</v>
      </c>
      <c r="C408" s="186" t="s">
        <v>103</v>
      </c>
      <c r="D408" s="166"/>
      <c r="E408" s="167"/>
      <c r="F408" s="168"/>
      <c r="G408" s="168">
        <f>SUMIF(AF409:AF420,"&lt;&gt;NOR",G409:G420)</f>
        <v>0</v>
      </c>
      <c r="H408" s="168"/>
      <c r="I408" s="168">
        <f>SUM(I409:I420)</f>
        <v>0</v>
      </c>
      <c r="J408" s="168"/>
      <c r="K408" s="168">
        <f>SUM(K409:K420)</f>
        <v>0</v>
      </c>
      <c r="L408" s="168"/>
      <c r="M408" s="168">
        <f>SUM(M409:M420)</f>
        <v>0</v>
      </c>
      <c r="N408" s="168"/>
      <c r="O408" s="168">
        <f>SUM(O409:O420)</f>
        <v>1.1100000000000001</v>
      </c>
      <c r="P408" s="168"/>
      <c r="Q408" s="168">
        <f>SUM(Q409:Q420)</f>
        <v>0</v>
      </c>
      <c r="R408" s="168"/>
      <c r="S408" s="169"/>
      <c r="T408" s="163"/>
      <c r="U408" s="163">
        <f>SUM(U409:U420)</f>
        <v>43.74</v>
      </c>
      <c r="V408" s="163"/>
      <c r="AF408" t="s">
        <v>141</v>
      </c>
    </row>
    <row r="409" spans="1:59" outlineLevel="1" x14ac:dyDescent="0.2">
      <c r="A409" s="170">
        <v>179</v>
      </c>
      <c r="B409" s="171" t="s">
        <v>617</v>
      </c>
      <c r="C409" s="187" t="s">
        <v>618</v>
      </c>
      <c r="D409" s="172" t="s">
        <v>174</v>
      </c>
      <c r="E409" s="173">
        <v>42.910000000000004</v>
      </c>
      <c r="F409" s="174"/>
      <c r="G409" s="175">
        <f>ROUND(E409*F409,2)</f>
        <v>0</v>
      </c>
      <c r="H409" s="174"/>
      <c r="I409" s="175">
        <f>ROUND(E409*H409,2)</f>
        <v>0</v>
      </c>
      <c r="J409" s="174"/>
      <c r="K409" s="175">
        <f>ROUND(E409*J409,2)</f>
        <v>0</v>
      </c>
      <c r="L409" s="175">
        <v>21</v>
      </c>
      <c r="M409" s="175">
        <f>G409*(1+L409/100)</f>
        <v>0</v>
      </c>
      <c r="N409" s="175">
        <v>4.7500000000000007E-3</v>
      </c>
      <c r="O409" s="175">
        <f>ROUND(E409*N409,2)</f>
        <v>0.2</v>
      </c>
      <c r="P409" s="175">
        <v>0</v>
      </c>
      <c r="Q409" s="175">
        <f>ROUND(E409*P409,2)</f>
        <v>0</v>
      </c>
      <c r="R409" s="175"/>
      <c r="S409" s="176" t="s">
        <v>145</v>
      </c>
      <c r="T409" s="158">
        <v>0.97800000000000009</v>
      </c>
      <c r="U409" s="158">
        <f>ROUND(E409*T409,2)</f>
        <v>41.97</v>
      </c>
      <c r="V409" s="15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 t="s">
        <v>146</v>
      </c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</row>
    <row r="410" spans="1:59" outlineLevel="1" x14ac:dyDescent="0.2">
      <c r="A410" s="156"/>
      <c r="B410" s="157"/>
      <c r="C410" s="188" t="s">
        <v>233</v>
      </c>
      <c r="D410" s="159"/>
      <c r="E410" s="160">
        <v>36.120000000000005</v>
      </c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 t="s">
        <v>148</v>
      </c>
      <c r="AG410" s="148">
        <v>0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</row>
    <row r="411" spans="1:59" outlineLevel="1" x14ac:dyDescent="0.2">
      <c r="A411" s="156"/>
      <c r="B411" s="157"/>
      <c r="C411" s="188" t="s">
        <v>234</v>
      </c>
      <c r="D411" s="159"/>
      <c r="E411" s="160">
        <v>6.79</v>
      </c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 t="s">
        <v>148</v>
      </c>
      <c r="AG411" s="148">
        <v>0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</row>
    <row r="412" spans="1:59" outlineLevel="1" x14ac:dyDescent="0.2">
      <c r="A412" s="170">
        <v>180</v>
      </c>
      <c r="B412" s="171" t="s">
        <v>619</v>
      </c>
      <c r="C412" s="187" t="s">
        <v>620</v>
      </c>
      <c r="D412" s="172" t="s">
        <v>174</v>
      </c>
      <c r="E412" s="173">
        <v>47.201000000000001</v>
      </c>
      <c r="F412" s="174"/>
      <c r="G412" s="175">
        <f>ROUND(E412*F412,2)</f>
        <v>0</v>
      </c>
      <c r="H412" s="174"/>
      <c r="I412" s="175">
        <f>ROUND(E412*H412,2)</f>
        <v>0</v>
      </c>
      <c r="J412" s="174"/>
      <c r="K412" s="175">
        <f>ROUND(E412*J412,2)</f>
        <v>0</v>
      </c>
      <c r="L412" s="175">
        <v>21</v>
      </c>
      <c r="M412" s="175">
        <f>G412*(1+L412/100)</f>
        <v>0</v>
      </c>
      <c r="N412" s="175">
        <v>1.9200000000000002E-2</v>
      </c>
      <c r="O412" s="175">
        <f>ROUND(E412*N412,2)</f>
        <v>0.91</v>
      </c>
      <c r="P412" s="175">
        <v>0</v>
      </c>
      <c r="Q412" s="175">
        <f>ROUND(E412*P412,2)</f>
        <v>0</v>
      </c>
      <c r="R412" s="175" t="s">
        <v>294</v>
      </c>
      <c r="S412" s="176" t="s">
        <v>145</v>
      </c>
      <c r="T412" s="158">
        <v>0</v>
      </c>
      <c r="U412" s="158">
        <f>ROUND(E412*T412,2)</f>
        <v>0</v>
      </c>
      <c r="V412" s="15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 t="s">
        <v>295</v>
      </c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</row>
    <row r="413" spans="1:59" outlineLevel="1" x14ac:dyDescent="0.2">
      <c r="A413" s="156"/>
      <c r="B413" s="157"/>
      <c r="C413" s="362" t="s">
        <v>621</v>
      </c>
      <c r="D413" s="363"/>
      <c r="E413" s="363"/>
      <c r="F413" s="363"/>
      <c r="G413" s="363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 t="s">
        <v>216</v>
      </c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</row>
    <row r="414" spans="1:59" outlineLevel="1" x14ac:dyDescent="0.2">
      <c r="A414" s="156"/>
      <c r="B414" s="157"/>
      <c r="C414" s="364" t="s">
        <v>622</v>
      </c>
      <c r="D414" s="365"/>
      <c r="E414" s="365"/>
      <c r="F414" s="365"/>
      <c r="G414" s="365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 t="s">
        <v>216</v>
      </c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</row>
    <row r="415" spans="1:59" outlineLevel="1" x14ac:dyDescent="0.2">
      <c r="A415" s="156"/>
      <c r="B415" s="157"/>
      <c r="C415" s="364" t="s">
        <v>623</v>
      </c>
      <c r="D415" s="365"/>
      <c r="E415" s="365"/>
      <c r="F415" s="365"/>
      <c r="G415" s="365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 t="s">
        <v>216</v>
      </c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</row>
    <row r="416" spans="1:59" outlineLevel="1" x14ac:dyDescent="0.2">
      <c r="A416" s="156"/>
      <c r="B416" s="157"/>
      <c r="C416" s="364" t="s">
        <v>624</v>
      </c>
      <c r="D416" s="365"/>
      <c r="E416" s="365"/>
      <c r="F416" s="365"/>
      <c r="G416" s="365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 t="s">
        <v>216</v>
      </c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</row>
    <row r="417" spans="1:59" outlineLevel="1" x14ac:dyDescent="0.2">
      <c r="A417" s="156"/>
      <c r="B417" s="157"/>
      <c r="C417" s="364" t="s">
        <v>625</v>
      </c>
      <c r="D417" s="365"/>
      <c r="E417" s="365"/>
      <c r="F417" s="365"/>
      <c r="G417" s="365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 t="s">
        <v>216</v>
      </c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</row>
    <row r="418" spans="1:59" outlineLevel="1" x14ac:dyDescent="0.2">
      <c r="A418" s="156"/>
      <c r="B418" s="157"/>
      <c r="C418" s="364" t="s">
        <v>626</v>
      </c>
      <c r="D418" s="365"/>
      <c r="E418" s="365"/>
      <c r="F418" s="365"/>
      <c r="G418" s="365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 t="s">
        <v>216</v>
      </c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</row>
    <row r="419" spans="1:59" outlineLevel="1" x14ac:dyDescent="0.2">
      <c r="A419" s="156"/>
      <c r="B419" s="157"/>
      <c r="C419" s="188" t="s">
        <v>627</v>
      </c>
      <c r="D419" s="159"/>
      <c r="E419" s="160">
        <v>47.201000000000001</v>
      </c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 t="s">
        <v>148</v>
      </c>
      <c r="AG419" s="148">
        <v>0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</row>
    <row r="420" spans="1:59" outlineLevel="1" x14ac:dyDescent="0.2">
      <c r="A420" s="177">
        <v>181</v>
      </c>
      <c r="B420" s="178" t="s">
        <v>628</v>
      </c>
      <c r="C420" s="189" t="s">
        <v>629</v>
      </c>
      <c r="D420" s="179" t="s">
        <v>180</v>
      </c>
      <c r="E420" s="180">
        <v>1.1100800000000002</v>
      </c>
      <c r="F420" s="181"/>
      <c r="G420" s="182">
        <f>ROUND(E420*F420,2)</f>
        <v>0</v>
      </c>
      <c r="H420" s="181"/>
      <c r="I420" s="182">
        <f>ROUND(E420*H420,2)</f>
        <v>0</v>
      </c>
      <c r="J420" s="181"/>
      <c r="K420" s="182">
        <f>ROUND(E420*J420,2)</f>
        <v>0</v>
      </c>
      <c r="L420" s="182">
        <v>21</v>
      </c>
      <c r="M420" s="182">
        <f>G420*(1+L420/100)</f>
        <v>0</v>
      </c>
      <c r="N420" s="182">
        <v>0</v>
      </c>
      <c r="O420" s="182">
        <f>ROUND(E420*N420,2)</f>
        <v>0</v>
      </c>
      <c r="P420" s="182">
        <v>0</v>
      </c>
      <c r="Q420" s="182">
        <f>ROUND(E420*P420,2)</f>
        <v>0</v>
      </c>
      <c r="R420" s="182"/>
      <c r="S420" s="183" t="s">
        <v>145</v>
      </c>
      <c r="T420" s="158">
        <v>1.5980000000000001</v>
      </c>
      <c r="U420" s="158">
        <f>ROUND(E420*T420,2)</f>
        <v>1.77</v>
      </c>
      <c r="V420" s="15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 t="s">
        <v>383</v>
      </c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</row>
    <row r="421" spans="1:59" x14ac:dyDescent="0.2">
      <c r="A421" s="164" t="s">
        <v>140</v>
      </c>
      <c r="B421" s="165" t="s">
        <v>104</v>
      </c>
      <c r="C421" s="186" t="s">
        <v>105</v>
      </c>
      <c r="D421" s="166"/>
      <c r="E421" s="167"/>
      <c r="F421" s="168"/>
      <c r="G421" s="168">
        <f>SUMIF(AF422:AF467,"&lt;&gt;NOR",G422:G467)</f>
        <v>0</v>
      </c>
      <c r="H421" s="168"/>
      <c r="I421" s="168">
        <f>SUM(I422:I467)</f>
        <v>0</v>
      </c>
      <c r="J421" s="168"/>
      <c r="K421" s="168">
        <f>SUM(K422:K467)</f>
        <v>0</v>
      </c>
      <c r="L421" s="168"/>
      <c r="M421" s="168">
        <f>SUM(M422:M467)</f>
        <v>0</v>
      </c>
      <c r="N421" s="168"/>
      <c r="O421" s="168">
        <f>SUM(O422:O467)</f>
        <v>1.1100000000000001</v>
      </c>
      <c r="P421" s="168"/>
      <c r="Q421" s="168">
        <f>SUM(Q422:Q467)</f>
        <v>0</v>
      </c>
      <c r="R421" s="168"/>
      <c r="S421" s="169"/>
      <c r="T421" s="163"/>
      <c r="U421" s="163">
        <f>SUM(U422:U467)</f>
        <v>97.600000000000009</v>
      </c>
      <c r="V421" s="163"/>
      <c r="AF421" t="s">
        <v>141</v>
      </c>
    </row>
    <row r="422" spans="1:59" outlineLevel="1" x14ac:dyDescent="0.2">
      <c r="A422" s="170">
        <v>182</v>
      </c>
      <c r="B422" s="171" t="s">
        <v>630</v>
      </c>
      <c r="C422" s="187" t="s">
        <v>631</v>
      </c>
      <c r="D422" s="172" t="s">
        <v>209</v>
      </c>
      <c r="E422" s="173">
        <v>34.580000000000005</v>
      </c>
      <c r="F422" s="174"/>
      <c r="G422" s="175">
        <f>ROUND(E422*F422,2)</f>
        <v>0</v>
      </c>
      <c r="H422" s="174"/>
      <c r="I422" s="175">
        <f>ROUND(E422*H422,2)</f>
        <v>0</v>
      </c>
      <c r="J422" s="174"/>
      <c r="K422" s="175">
        <f>ROUND(E422*J422,2)</f>
        <v>0</v>
      </c>
      <c r="L422" s="175">
        <v>21</v>
      </c>
      <c r="M422" s="175">
        <f>G422*(1+L422/100)</f>
        <v>0</v>
      </c>
      <c r="N422" s="175">
        <v>0</v>
      </c>
      <c r="O422" s="175">
        <f>ROUND(E422*N422,2)</f>
        <v>0</v>
      </c>
      <c r="P422" s="175">
        <v>0</v>
      </c>
      <c r="Q422" s="175">
        <f>ROUND(E422*P422,2)</f>
        <v>0</v>
      </c>
      <c r="R422" s="175"/>
      <c r="S422" s="176" t="s">
        <v>145</v>
      </c>
      <c r="T422" s="158">
        <v>0.13</v>
      </c>
      <c r="U422" s="158">
        <f>ROUND(E422*T422,2)</f>
        <v>4.5</v>
      </c>
      <c r="V422" s="15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 t="s">
        <v>146</v>
      </c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</row>
    <row r="423" spans="1:59" outlineLevel="1" x14ac:dyDescent="0.2">
      <c r="A423" s="156"/>
      <c r="B423" s="157"/>
      <c r="C423" s="188" t="s">
        <v>632</v>
      </c>
      <c r="D423" s="159"/>
      <c r="E423" s="160">
        <v>24.130000000000003</v>
      </c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 t="s">
        <v>148</v>
      </c>
      <c r="AG423" s="148">
        <v>0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</row>
    <row r="424" spans="1:59" outlineLevel="1" x14ac:dyDescent="0.2">
      <c r="A424" s="156"/>
      <c r="B424" s="157"/>
      <c r="C424" s="188" t="s">
        <v>633</v>
      </c>
      <c r="D424" s="159"/>
      <c r="E424" s="160">
        <v>10.450000000000001</v>
      </c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 t="s">
        <v>148</v>
      </c>
      <c r="AG424" s="148">
        <v>0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</row>
    <row r="425" spans="1:59" outlineLevel="1" x14ac:dyDescent="0.2">
      <c r="A425" s="170">
        <v>183</v>
      </c>
      <c r="B425" s="171" t="s">
        <v>634</v>
      </c>
      <c r="C425" s="187" t="s">
        <v>635</v>
      </c>
      <c r="D425" s="172" t="s">
        <v>174</v>
      </c>
      <c r="E425" s="173">
        <v>63.191000000000003</v>
      </c>
      <c r="F425" s="174"/>
      <c r="G425" s="175">
        <f>ROUND(E425*F425,2)</f>
        <v>0</v>
      </c>
      <c r="H425" s="174"/>
      <c r="I425" s="175">
        <f>ROUND(E425*H425,2)</f>
        <v>0</v>
      </c>
      <c r="J425" s="174"/>
      <c r="K425" s="175">
        <f>ROUND(E425*J425,2)</f>
        <v>0</v>
      </c>
      <c r="L425" s="175">
        <v>21</v>
      </c>
      <c r="M425" s="175">
        <f>G425*(1+L425/100)</f>
        <v>0</v>
      </c>
      <c r="N425" s="175">
        <v>4.7800000000000004E-3</v>
      </c>
      <c r="O425" s="175">
        <f>ROUND(E425*N425,2)</f>
        <v>0.3</v>
      </c>
      <c r="P425" s="175">
        <v>0</v>
      </c>
      <c r="Q425" s="175">
        <f>ROUND(E425*P425,2)</f>
        <v>0</v>
      </c>
      <c r="R425" s="175"/>
      <c r="S425" s="176" t="s">
        <v>145</v>
      </c>
      <c r="T425" s="158">
        <v>1.1680000000000001</v>
      </c>
      <c r="U425" s="158">
        <f>ROUND(E425*T425,2)</f>
        <v>73.81</v>
      </c>
      <c r="V425" s="15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 t="s">
        <v>146</v>
      </c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</row>
    <row r="426" spans="1:59" outlineLevel="1" x14ac:dyDescent="0.2">
      <c r="A426" s="156"/>
      <c r="B426" s="157"/>
      <c r="C426" s="188" t="s">
        <v>636</v>
      </c>
      <c r="D426" s="159"/>
      <c r="E426" s="160">
        <v>48.260000000000005</v>
      </c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 t="s">
        <v>148</v>
      </c>
      <c r="AG426" s="148">
        <v>0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</row>
    <row r="427" spans="1:59" outlineLevel="1" x14ac:dyDescent="0.2">
      <c r="A427" s="156"/>
      <c r="B427" s="157"/>
      <c r="C427" s="188" t="s">
        <v>637</v>
      </c>
      <c r="D427" s="159"/>
      <c r="E427" s="160">
        <v>0.315</v>
      </c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 t="s">
        <v>148</v>
      </c>
      <c r="AG427" s="148">
        <v>0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</row>
    <row r="428" spans="1:59" outlineLevel="1" x14ac:dyDescent="0.2">
      <c r="A428" s="156"/>
      <c r="B428" s="157"/>
      <c r="C428" s="188" t="s">
        <v>638</v>
      </c>
      <c r="D428" s="159"/>
      <c r="E428" s="160">
        <v>1.26</v>
      </c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 t="s">
        <v>148</v>
      </c>
      <c r="AG428" s="148">
        <v>0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</row>
    <row r="429" spans="1:59" outlineLevel="1" x14ac:dyDescent="0.2">
      <c r="A429" s="156"/>
      <c r="B429" s="157"/>
      <c r="C429" s="188" t="s">
        <v>639</v>
      </c>
      <c r="D429" s="159"/>
      <c r="E429" s="160">
        <v>-1.7999999999999998</v>
      </c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 t="s">
        <v>148</v>
      </c>
      <c r="AG429" s="148">
        <v>0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</row>
    <row r="430" spans="1:59" outlineLevel="1" x14ac:dyDescent="0.2">
      <c r="A430" s="156"/>
      <c r="B430" s="157"/>
      <c r="C430" s="188" t="s">
        <v>365</v>
      </c>
      <c r="D430" s="159"/>
      <c r="E430" s="160">
        <v>-4.944</v>
      </c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 t="s">
        <v>148</v>
      </c>
      <c r="AG430" s="148">
        <v>0</v>
      </c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</row>
    <row r="431" spans="1:59" outlineLevel="1" x14ac:dyDescent="0.2">
      <c r="A431" s="156"/>
      <c r="B431" s="157"/>
      <c r="C431" s="188" t="s">
        <v>640</v>
      </c>
      <c r="D431" s="159"/>
      <c r="E431" s="160">
        <v>0.60000000000000009</v>
      </c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 t="s">
        <v>148</v>
      </c>
      <c r="AG431" s="148">
        <v>0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</row>
    <row r="432" spans="1:59" outlineLevel="1" x14ac:dyDescent="0.2">
      <c r="A432" s="156"/>
      <c r="B432" s="157"/>
      <c r="C432" s="188" t="s">
        <v>641</v>
      </c>
      <c r="D432" s="159"/>
      <c r="E432" s="160">
        <v>0.2</v>
      </c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 t="s">
        <v>148</v>
      </c>
      <c r="AG432" s="148">
        <v>0</v>
      </c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</row>
    <row r="433" spans="1:59" outlineLevel="1" x14ac:dyDescent="0.2">
      <c r="A433" s="156"/>
      <c r="B433" s="157"/>
      <c r="C433" s="188" t="s">
        <v>642</v>
      </c>
      <c r="D433" s="159"/>
      <c r="E433" s="160">
        <v>1.2360000000000002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 t="s">
        <v>148</v>
      </c>
      <c r="AG433" s="148">
        <v>0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</row>
    <row r="434" spans="1:59" outlineLevel="1" x14ac:dyDescent="0.2">
      <c r="A434" s="156"/>
      <c r="B434" s="157"/>
      <c r="C434" s="188" t="s">
        <v>643</v>
      </c>
      <c r="D434" s="159"/>
      <c r="E434" s="160">
        <v>20.900000000000002</v>
      </c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 t="s">
        <v>148</v>
      </c>
      <c r="AG434" s="148">
        <v>0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</row>
    <row r="435" spans="1:59" outlineLevel="1" x14ac:dyDescent="0.2">
      <c r="A435" s="156"/>
      <c r="B435" s="157"/>
      <c r="C435" s="188" t="s">
        <v>644</v>
      </c>
      <c r="D435" s="159"/>
      <c r="E435" s="160">
        <v>-1.5999999999999999</v>
      </c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 t="s">
        <v>148</v>
      </c>
      <c r="AG435" s="148">
        <v>0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</row>
    <row r="436" spans="1:59" outlineLevel="1" x14ac:dyDescent="0.2">
      <c r="A436" s="156"/>
      <c r="B436" s="157"/>
      <c r="C436" s="188" t="s">
        <v>367</v>
      </c>
      <c r="D436" s="159"/>
      <c r="E436" s="160">
        <v>-2.472</v>
      </c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 t="s">
        <v>148</v>
      </c>
      <c r="AG436" s="148">
        <v>0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</row>
    <row r="437" spans="1:59" outlineLevel="1" x14ac:dyDescent="0.2">
      <c r="A437" s="156"/>
      <c r="B437" s="157"/>
      <c r="C437" s="188" t="s">
        <v>645</v>
      </c>
      <c r="D437" s="159"/>
      <c r="E437" s="160">
        <v>1.2360000000000002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 t="s">
        <v>148</v>
      </c>
      <c r="AG437" s="148">
        <v>0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</row>
    <row r="438" spans="1:59" outlineLevel="1" x14ac:dyDescent="0.2">
      <c r="A438" s="170">
        <v>184</v>
      </c>
      <c r="B438" s="171" t="s">
        <v>646</v>
      </c>
      <c r="C438" s="187" t="s">
        <v>647</v>
      </c>
      <c r="D438" s="172" t="s">
        <v>209</v>
      </c>
      <c r="E438" s="173">
        <v>98.02000000000001</v>
      </c>
      <c r="F438" s="174"/>
      <c r="G438" s="175">
        <f>ROUND(E438*F438,2)</f>
        <v>0</v>
      </c>
      <c r="H438" s="174"/>
      <c r="I438" s="175">
        <f>ROUND(E438*H438,2)</f>
        <v>0</v>
      </c>
      <c r="J438" s="174"/>
      <c r="K438" s="175">
        <f>ROUND(E438*J438,2)</f>
        <v>0</v>
      </c>
      <c r="L438" s="175">
        <v>21</v>
      </c>
      <c r="M438" s="175">
        <f>G438*(1+L438/100)</f>
        <v>0</v>
      </c>
      <c r="N438" s="175">
        <v>1.3000000000000002E-4</v>
      </c>
      <c r="O438" s="175">
        <f>ROUND(E438*N438,2)</f>
        <v>0.01</v>
      </c>
      <c r="P438" s="175">
        <v>0</v>
      </c>
      <c r="Q438" s="175">
        <f>ROUND(E438*P438,2)</f>
        <v>0</v>
      </c>
      <c r="R438" s="175"/>
      <c r="S438" s="176" t="s">
        <v>145</v>
      </c>
      <c r="T438" s="158">
        <v>0.12000000000000001</v>
      </c>
      <c r="U438" s="158">
        <f>ROUND(E438*T438,2)</f>
        <v>11.76</v>
      </c>
      <c r="V438" s="15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 t="s">
        <v>146</v>
      </c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</row>
    <row r="439" spans="1:59" outlineLevel="1" x14ac:dyDescent="0.2">
      <c r="A439" s="156"/>
      <c r="B439" s="157"/>
      <c r="C439" s="188" t="s">
        <v>648</v>
      </c>
      <c r="D439" s="159"/>
      <c r="E439" s="160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 t="s">
        <v>148</v>
      </c>
      <c r="AG439" s="148">
        <v>0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</row>
    <row r="440" spans="1:59" outlineLevel="1" x14ac:dyDescent="0.2">
      <c r="A440" s="156"/>
      <c r="B440" s="157"/>
      <c r="C440" s="188" t="s">
        <v>649</v>
      </c>
      <c r="D440" s="159"/>
      <c r="E440" s="160">
        <v>18</v>
      </c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 t="s">
        <v>148</v>
      </c>
      <c r="AG440" s="148">
        <v>0</v>
      </c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</row>
    <row r="441" spans="1:59" outlineLevel="1" x14ac:dyDescent="0.2">
      <c r="A441" s="156"/>
      <c r="B441" s="157"/>
      <c r="C441" s="188" t="s">
        <v>650</v>
      </c>
      <c r="D441" s="159"/>
      <c r="E441" s="160">
        <v>22</v>
      </c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 t="s">
        <v>148</v>
      </c>
      <c r="AG441" s="148">
        <v>0</v>
      </c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</row>
    <row r="442" spans="1:59" outlineLevel="1" x14ac:dyDescent="0.2">
      <c r="A442" s="156"/>
      <c r="B442" s="157"/>
      <c r="C442" s="188" t="s">
        <v>651</v>
      </c>
      <c r="D442" s="159"/>
      <c r="E442" s="160">
        <v>4.12</v>
      </c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 t="s">
        <v>148</v>
      </c>
      <c r="AG442" s="148">
        <v>0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</row>
    <row r="443" spans="1:59" outlineLevel="1" x14ac:dyDescent="0.2">
      <c r="A443" s="156"/>
      <c r="B443" s="157"/>
      <c r="C443" s="188" t="s">
        <v>652</v>
      </c>
      <c r="D443" s="159"/>
      <c r="E443" s="160">
        <v>4.8000000000000007</v>
      </c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 t="s">
        <v>148</v>
      </c>
      <c r="AG443" s="148">
        <v>0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</row>
    <row r="444" spans="1:59" outlineLevel="1" x14ac:dyDescent="0.2">
      <c r="A444" s="156"/>
      <c r="B444" s="157"/>
      <c r="C444" s="188" t="s">
        <v>653</v>
      </c>
      <c r="D444" s="159"/>
      <c r="E444" s="160">
        <v>24.130000000000003</v>
      </c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 t="s">
        <v>148</v>
      </c>
      <c r="AG444" s="148">
        <v>0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</row>
    <row r="445" spans="1:59" outlineLevel="1" x14ac:dyDescent="0.2">
      <c r="A445" s="156"/>
      <c r="B445" s="157"/>
      <c r="C445" s="190" t="s">
        <v>196</v>
      </c>
      <c r="D445" s="161"/>
      <c r="E445" s="162">
        <v>73.050000000000011</v>
      </c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 t="s">
        <v>148</v>
      </c>
      <c r="AG445" s="148">
        <v>1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</row>
    <row r="446" spans="1:59" outlineLevel="1" x14ac:dyDescent="0.2">
      <c r="A446" s="156"/>
      <c r="B446" s="157"/>
      <c r="C446" s="188" t="s">
        <v>654</v>
      </c>
      <c r="D446" s="159"/>
      <c r="E446" s="160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 t="s">
        <v>148</v>
      </c>
      <c r="AG446" s="148">
        <v>0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</row>
    <row r="447" spans="1:59" outlineLevel="1" x14ac:dyDescent="0.2">
      <c r="A447" s="156"/>
      <c r="B447" s="157"/>
      <c r="C447" s="188" t="s">
        <v>655</v>
      </c>
      <c r="D447" s="159"/>
      <c r="E447" s="160">
        <v>8</v>
      </c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 t="s">
        <v>148</v>
      </c>
      <c r="AG447" s="148">
        <v>0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</row>
    <row r="448" spans="1:59" outlineLevel="1" x14ac:dyDescent="0.2">
      <c r="A448" s="156"/>
      <c r="B448" s="157"/>
      <c r="C448" s="188" t="s">
        <v>656</v>
      </c>
      <c r="D448" s="159"/>
      <c r="E448" s="160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 t="s">
        <v>148</v>
      </c>
      <c r="AG448" s="148">
        <v>0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</row>
    <row r="449" spans="1:59" outlineLevel="1" x14ac:dyDescent="0.2">
      <c r="A449" s="156"/>
      <c r="B449" s="157"/>
      <c r="C449" s="188" t="s">
        <v>651</v>
      </c>
      <c r="D449" s="159"/>
      <c r="E449" s="160">
        <v>4.12</v>
      </c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 t="s">
        <v>148</v>
      </c>
      <c r="AG449" s="148">
        <v>0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</row>
    <row r="450" spans="1:59" outlineLevel="1" x14ac:dyDescent="0.2">
      <c r="A450" s="156"/>
      <c r="B450" s="157"/>
      <c r="C450" s="188" t="s">
        <v>657</v>
      </c>
      <c r="D450" s="159"/>
      <c r="E450" s="160">
        <v>2.4000000000000004</v>
      </c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 t="s">
        <v>148</v>
      </c>
      <c r="AG450" s="148">
        <v>0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</row>
    <row r="451" spans="1:59" outlineLevel="1" x14ac:dyDescent="0.2">
      <c r="A451" s="156"/>
      <c r="B451" s="157"/>
      <c r="C451" s="188" t="s">
        <v>658</v>
      </c>
      <c r="D451" s="159"/>
      <c r="E451" s="160">
        <v>10.450000000000001</v>
      </c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 t="s">
        <v>148</v>
      </c>
      <c r="AG451" s="148">
        <v>0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</row>
    <row r="452" spans="1:59" outlineLevel="1" x14ac:dyDescent="0.2">
      <c r="A452" s="156"/>
      <c r="B452" s="157"/>
      <c r="C452" s="190" t="s">
        <v>196</v>
      </c>
      <c r="D452" s="161"/>
      <c r="E452" s="162">
        <v>24.970000000000002</v>
      </c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 t="s">
        <v>148</v>
      </c>
      <c r="AG452" s="148">
        <v>1</v>
      </c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</row>
    <row r="453" spans="1:59" outlineLevel="1" x14ac:dyDescent="0.2">
      <c r="A453" s="170">
        <v>185</v>
      </c>
      <c r="B453" s="171" t="s">
        <v>659</v>
      </c>
      <c r="C453" s="187" t="s">
        <v>660</v>
      </c>
      <c r="D453" s="172" t="s">
        <v>209</v>
      </c>
      <c r="E453" s="173">
        <v>14.4</v>
      </c>
      <c r="F453" s="174"/>
      <c r="G453" s="175">
        <f>ROUND(E453*F453,2)</f>
        <v>0</v>
      </c>
      <c r="H453" s="174"/>
      <c r="I453" s="175">
        <f>ROUND(E453*H453,2)</f>
        <v>0</v>
      </c>
      <c r="J453" s="174"/>
      <c r="K453" s="175">
        <f>ROUND(E453*J453,2)</f>
        <v>0</v>
      </c>
      <c r="L453" s="175">
        <v>21</v>
      </c>
      <c r="M453" s="175">
        <f>G453*(1+L453/100)</f>
        <v>0</v>
      </c>
      <c r="N453" s="175">
        <v>7.6000000000000004E-4</v>
      </c>
      <c r="O453" s="175">
        <f>ROUND(E453*N453,2)</f>
        <v>0.01</v>
      </c>
      <c r="P453" s="175">
        <v>0</v>
      </c>
      <c r="Q453" s="175">
        <f>ROUND(E453*P453,2)</f>
        <v>0</v>
      </c>
      <c r="R453" s="175"/>
      <c r="S453" s="176" t="s">
        <v>145</v>
      </c>
      <c r="T453" s="158">
        <v>0.4</v>
      </c>
      <c r="U453" s="158">
        <f>ROUND(E453*T453,2)</f>
        <v>5.76</v>
      </c>
      <c r="V453" s="15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 t="s">
        <v>146</v>
      </c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</row>
    <row r="454" spans="1:59" outlineLevel="1" x14ac:dyDescent="0.2">
      <c r="A454" s="156"/>
      <c r="B454" s="157"/>
      <c r="C454" s="188" t="s">
        <v>661</v>
      </c>
      <c r="D454" s="159"/>
      <c r="E454" s="160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 t="s">
        <v>148</v>
      </c>
      <c r="AG454" s="148">
        <v>0</v>
      </c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</row>
    <row r="455" spans="1:59" outlineLevel="1" x14ac:dyDescent="0.2">
      <c r="A455" s="156"/>
      <c r="B455" s="157"/>
      <c r="C455" s="188" t="s">
        <v>662</v>
      </c>
      <c r="D455" s="159"/>
      <c r="E455" s="160">
        <v>9.6000000000000014</v>
      </c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 t="s">
        <v>148</v>
      </c>
      <c r="AG455" s="148">
        <v>0</v>
      </c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</row>
    <row r="456" spans="1:59" outlineLevel="1" x14ac:dyDescent="0.2">
      <c r="A456" s="156"/>
      <c r="B456" s="157"/>
      <c r="C456" s="188" t="s">
        <v>663</v>
      </c>
      <c r="D456" s="159"/>
      <c r="E456" s="160">
        <v>4.8000000000000007</v>
      </c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 t="s">
        <v>148</v>
      </c>
      <c r="AG456" s="148">
        <v>0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</row>
    <row r="457" spans="1:59" outlineLevel="1" x14ac:dyDescent="0.2">
      <c r="A457" s="170">
        <v>186</v>
      </c>
      <c r="B457" s="171" t="s">
        <v>664</v>
      </c>
      <c r="C457" s="187" t="s">
        <v>665</v>
      </c>
      <c r="D457" s="172" t="s">
        <v>174</v>
      </c>
      <c r="E457" s="173">
        <v>35.943050000000007</v>
      </c>
      <c r="F457" s="174"/>
      <c r="G457" s="175">
        <f>ROUND(E457*F457,2)</f>
        <v>0</v>
      </c>
      <c r="H457" s="174"/>
      <c r="I457" s="175">
        <f>ROUND(E457*H457,2)</f>
        <v>0</v>
      </c>
      <c r="J457" s="174"/>
      <c r="K457" s="175">
        <f>ROUND(E457*J457,2)</f>
        <v>0</v>
      </c>
      <c r="L457" s="175">
        <v>21</v>
      </c>
      <c r="M457" s="175">
        <f>G457*(1+L457/100)</f>
        <v>0</v>
      </c>
      <c r="N457" s="175">
        <v>1.0500000000000001E-2</v>
      </c>
      <c r="O457" s="175">
        <f>ROUND(E457*N457,2)</f>
        <v>0.38</v>
      </c>
      <c r="P457" s="175">
        <v>0</v>
      </c>
      <c r="Q457" s="175">
        <f>ROUND(E457*P457,2)</f>
        <v>0</v>
      </c>
      <c r="R457" s="175" t="s">
        <v>294</v>
      </c>
      <c r="S457" s="176" t="s">
        <v>145</v>
      </c>
      <c r="T457" s="158">
        <v>0</v>
      </c>
      <c r="U457" s="158">
        <f>ROUND(E457*T457,2)</f>
        <v>0</v>
      </c>
      <c r="V457" s="15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 t="s">
        <v>295</v>
      </c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</row>
    <row r="458" spans="1:59" outlineLevel="1" x14ac:dyDescent="0.2">
      <c r="A458" s="156"/>
      <c r="B458" s="157"/>
      <c r="C458" s="188" t="s">
        <v>666</v>
      </c>
      <c r="D458" s="159"/>
      <c r="E458" s="160">
        <v>34.755050000000004</v>
      </c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 t="s">
        <v>148</v>
      </c>
      <c r="AG458" s="148">
        <v>0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</row>
    <row r="459" spans="1:59" outlineLevel="1" x14ac:dyDescent="0.2">
      <c r="A459" s="156"/>
      <c r="B459" s="157"/>
      <c r="C459" s="188" t="s">
        <v>667</v>
      </c>
      <c r="D459" s="159"/>
      <c r="E459" s="160">
        <v>1.1880000000000002</v>
      </c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 t="s">
        <v>148</v>
      </c>
      <c r="AG459" s="148">
        <v>0</v>
      </c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</row>
    <row r="460" spans="1:59" outlineLevel="1" x14ac:dyDescent="0.2">
      <c r="A460" s="170">
        <v>187</v>
      </c>
      <c r="B460" s="171" t="s">
        <v>668</v>
      </c>
      <c r="C460" s="187" t="s">
        <v>669</v>
      </c>
      <c r="D460" s="172" t="s">
        <v>174</v>
      </c>
      <c r="E460" s="173">
        <v>35.943050000000007</v>
      </c>
      <c r="F460" s="174"/>
      <c r="G460" s="175">
        <f>ROUND(E460*F460,2)</f>
        <v>0</v>
      </c>
      <c r="H460" s="174"/>
      <c r="I460" s="175">
        <f>ROUND(E460*H460,2)</f>
        <v>0</v>
      </c>
      <c r="J460" s="174"/>
      <c r="K460" s="175">
        <f>ROUND(E460*J460,2)</f>
        <v>0</v>
      </c>
      <c r="L460" s="175">
        <v>21</v>
      </c>
      <c r="M460" s="175">
        <f>G460*(1+L460/100)</f>
        <v>0</v>
      </c>
      <c r="N460" s="175">
        <v>1.0500000000000001E-2</v>
      </c>
      <c r="O460" s="175">
        <f>ROUND(E460*N460,2)</f>
        <v>0.38</v>
      </c>
      <c r="P460" s="175">
        <v>0</v>
      </c>
      <c r="Q460" s="175">
        <f>ROUND(E460*P460,2)</f>
        <v>0</v>
      </c>
      <c r="R460" s="175" t="s">
        <v>294</v>
      </c>
      <c r="S460" s="176" t="s">
        <v>145</v>
      </c>
      <c r="T460" s="158">
        <v>0</v>
      </c>
      <c r="U460" s="158">
        <f>ROUND(E460*T460,2)</f>
        <v>0</v>
      </c>
      <c r="V460" s="15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 t="s">
        <v>295</v>
      </c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</row>
    <row r="461" spans="1:59" outlineLevel="1" x14ac:dyDescent="0.2">
      <c r="A461" s="156"/>
      <c r="B461" s="157"/>
      <c r="C461" s="188" t="s">
        <v>666</v>
      </c>
      <c r="D461" s="159"/>
      <c r="E461" s="160">
        <v>34.755050000000004</v>
      </c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 t="s">
        <v>148</v>
      </c>
      <c r="AG461" s="148">
        <v>0</v>
      </c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</row>
    <row r="462" spans="1:59" outlineLevel="1" x14ac:dyDescent="0.2">
      <c r="A462" s="156"/>
      <c r="B462" s="157"/>
      <c r="C462" s="188" t="s">
        <v>667</v>
      </c>
      <c r="D462" s="159"/>
      <c r="E462" s="160">
        <v>1.1880000000000002</v>
      </c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 t="s">
        <v>148</v>
      </c>
      <c r="AG462" s="148">
        <v>0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</row>
    <row r="463" spans="1:59" outlineLevel="1" x14ac:dyDescent="0.2">
      <c r="A463" s="170">
        <v>188</v>
      </c>
      <c r="B463" s="171" t="s">
        <v>670</v>
      </c>
      <c r="C463" s="187" t="s">
        <v>671</v>
      </c>
      <c r="D463" s="172" t="s">
        <v>237</v>
      </c>
      <c r="E463" s="173">
        <v>190</v>
      </c>
      <c r="F463" s="174"/>
      <c r="G463" s="175">
        <f>ROUND(E463*F463,2)</f>
        <v>0</v>
      </c>
      <c r="H463" s="174"/>
      <c r="I463" s="175">
        <f>ROUND(E463*H463,2)</f>
        <v>0</v>
      </c>
      <c r="J463" s="174"/>
      <c r="K463" s="175">
        <f>ROUND(E463*J463,2)</f>
        <v>0</v>
      </c>
      <c r="L463" s="175">
        <v>21</v>
      </c>
      <c r="M463" s="175">
        <f>G463*(1+L463/100)</f>
        <v>0</v>
      </c>
      <c r="N463" s="175">
        <v>1.4000000000000001E-4</v>
      </c>
      <c r="O463" s="175">
        <f>ROUND(E463*N463,2)</f>
        <v>0.03</v>
      </c>
      <c r="P463" s="175">
        <v>0</v>
      </c>
      <c r="Q463" s="175">
        <f>ROUND(E463*P463,2)</f>
        <v>0</v>
      </c>
      <c r="R463" s="175" t="s">
        <v>294</v>
      </c>
      <c r="S463" s="176" t="s">
        <v>145</v>
      </c>
      <c r="T463" s="158">
        <v>0</v>
      </c>
      <c r="U463" s="158">
        <f>ROUND(E463*T463,2)</f>
        <v>0</v>
      </c>
      <c r="V463" s="15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 t="s">
        <v>295</v>
      </c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</row>
    <row r="464" spans="1:59" outlineLevel="1" x14ac:dyDescent="0.2">
      <c r="A464" s="156"/>
      <c r="B464" s="157"/>
      <c r="C464" s="188" t="s">
        <v>672</v>
      </c>
      <c r="D464" s="159"/>
      <c r="E464" s="160">
        <v>132.715</v>
      </c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 t="s">
        <v>148</v>
      </c>
      <c r="AG464" s="148">
        <v>0</v>
      </c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</row>
    <row r="465" spans="1:59" outlineLevel="1" x14ac:dyDescent="0.2">
      <c r="A465" s="156"/>
      <c r="B465" s="157"/>
      <c r="C465" s="188" t="s">
        <v>673</v>
      </c>
      <c r="D465" s="159"/>
      <c r="E465" s="160">
        <v>57.475000000000001</v>
      </c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 t="s">
        <v>148</v>
      </c>
      <c r="AG465" s="148">
        <v>0</v>
      </c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</row>
    <row r="466" spans="1:59" outlineLevel="1" x14ac:dyDescent="0.2">
      <c r="A466" s="156"/>
      <c r="B466" s="157"/>
      <c r="C466" s="188" t="s">
        <v>674</v>
      </c>
      <c r="D466" s="159"/>
      <c r="E466" s="160">
        <v>-0.18999999999999997</v>
      </c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 t="s">
        <v>148</v>
      </c>
      <c r="AG466" s="148">
        <v>0</v>
      </c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</row>
    <row r="467" spans="1:59" outlineLevel="1" x14ac:dyDescent="0.2">
      <c r="A467" s="177">
        <v>189</v>
      </c>
      <c r="B467" s="178" t="s">
        <v>675</v>
      </c>
      <c r="C467" s="189" t="s">
        <v>676</v>
      </c>
      <c r="D467" s="179" t="s">
        <v>180</v>
      </c>
      <c r="E467" s="180">
        <v>1.10714</v>
      </c>
      <c r="F467" s="181"/>
      <c r="G467" s="182">
        <f>ROUND(E467*F467,2)</f>
        <v>0</v>
      </c>
      <c r="H467" s="181"/>
      <c r="I467" s="182">
        <f>ROUND(E467*H467,2)</f>
        <v>0</v>
      </c>
      <c r="J467" s="181"/>
      <c r="K467" s="182">
        <f>ROUND(E467*J467,2)</f>
        <v>0</v>
      </c>
      <c r="L467" s="182">
        <v>21</v>
      </c>
      <c r="M467" s="182">
        <f>G467*(1+L467/100)</f>
        <v>0</v>
      </c>
      <c r="N467" s="182">
        <v>0</v>
      </c>
      <c r="O467" s="182">
        <f>ROUND(E467*N467,2)</f>
        <v>0</v>
      </c>
      <c r="P467" s="182">
        <v>0</v>
      </c>
      <c r="Q467" s="182">
        <f>ROUND(E467*P467,2)</f>
        <v>0</v>
      </c>
      <c r="R467" s="182"/>
      <c r="S467" s="183" t="s">
        <v>145</v>
      </c>
      <c r="T467" s="158">
        <v>1.5980000000000001</v>
      </c>
      <c r="U467" s="158">
        <f>ROUND(E467*T467,2)</f>
        <v>1.77</v>
      </c>
      <c r="V467" s="15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 t="s">
        <v>383</v>
      </c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</row>
    <row r="468" spans="1:59" x14ac:dyDescent="0.2">
      <c r="A468" s="164" t="s">
        <v>140</v>
      </c>
      <c r="B468" s="165" t="s">
        <v>106</v>
      </c>
      <c r="C468" s="186" t="s">
        <v>107</v>
      </c>
      <c r="D468" s="166"/>
      <c r="E468" s="167"/>
      <c r="F468" s="168"/>
      <c r="G468" s="168">
        <f>SUMIF(AF469:AF485,"&lt;&gt;NOR",G469:G485)</f>
        <v>0</v>
      </c>
      <c r="H468" s="168"/>
      <c r="I468" s="168">
        <f>SUM(I469:I485)</f>
        <v>0</v>
      </c>
      <c r="J468" s="168"/>
      <c r="K468" s="168">
        <f>SUM(K469:K485)</f>
        <v>0</v>
      </c>
      <c r="L468" s="168"/>
      <c r="M468" s="168">
        <f>SUM(M469:M485)</f>
        <v>0</v>
      </c>
      <c r="N468" s="168"/>
      <c r="O468" s="168">
        <f>SUM(O469:O485)</f>
        <v>0</v>
      </c>
      <c r="P468" s="168"/>
      <c r="Q468" s="168">
        <f>SUM(Q469:Q485)</f>
        <v>0</v>
      </c>
      <c r="R468" s="168"/>
      <c r="S468" s="169"/>
      <c r="T468" s="163"/>
      <c r="U468" s="163">
        <f>SUM(U469:U485)</f>
        <v>5.86</v>
      </c>
      <c r="V468" s="163"/>
      <c r="AF468" t="s">
        <v>141</v>
      </c>
    </row>
    <row r="469" spans="1:59" outlineLevel="1" x14ac:dyDescent="0.2">
      <c r="A469" s="170">
        <v>190</v>
      </c>
      <c r="B469" s="171" t="s">
        <v>677</v>
      </c>
      <c r="C469" s="187" t="s">
        <v>678</v>
      </c>
      <c r="D469" s="172" t="s">
        <v>174</v>
      </c>
      <c r="E469" s="173">
        <v>5.9700000000000006</v>
      </c>
      <c r="F469" s="174"/>
      <c r="G469" s="175">
        <f>ROUND(E469*F469,2)</f>
        <v>0</v>
      </c>
      <c r="H469" s="174"/>
      <c r="I469" s="175">
        <f>ROUND(E469*H469,2)</f>
        <v>0</v>
      </c>
      <c r="J469" s="174"/>
      <c r="K469" s="175">
        <f>ROUND(E469*J469,2)</f>
        <v>0</v>
      </c>
      <c r="L469" s="175">
        <v>21</v>
      </c>
      <c r="M469" s="175">
        <f>G469*(1+L469/100)</f>
        <v>0</v>
      </c>
      <c r="N469" s="175">
        <v>2.8000000000000003E-4</v>
      </c>
      <c r="O469" s="175">
        <f>ROUND(E469*N469,2)</f>
        <v>0</v>
      </c>
      <c r="P469" s="175">
        <v>0</v>
      </c>
      <c r="Q469" s="175">
        <f>ROUND(E469*P469,2)</f>
        <v>0</v>
      </c>
      <c r="R469" s="175"/>
      <c r="S469" s="176" t="s">
        <v>145</v>
      </c>
      <c r="T469" s="158">
        <v>0.30700000000000005</v>
      </c>
      <c r="U469" s="158">
        <f>ROUND(E469*T469,2)</f>
        <v>1.83</v>
      </c>
      <c r="V469" s="15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 t="s">
        <v>146</v>
      </c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</row>
    <row r="470" spans="1:59" outlineLevel="1" x14ac:dyDescent="0.2">
      <c r="A470" s="156"/>
      <c r="B470" s="157"/>
      <c r="C470" s="188" t="s">
        <v>587</v>
      </c>
      <c r="D470" s="159"/>
      <c r="E470" s="160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 t="s">
        <v>148</v>
      </c>
      <c r="AG470" s="148">
        <v>0</v>
      </c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</row>
    <row r="471" spans="1:59" outlineLevel="1" x14ac:dyDescent="0.2">
      <c r="A471" s="156"/>
      <c r="B471" s="157"/>
      <c r="C471" s="188" t="s">
        <v>679</v>
      </c>
      <c r="D471" s="159"/>
      <c r="E471" s="160">
        <v>2.3200000000000003</v>
      </c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 t="s">
        <v>148</v>
      </c>
      <c r="AG471" s="148">
        <v>0</v>
      </c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</row>
    <row r="472" spans="1:59" outlineLevel="1" x14ac:dyDescent="0.2">
      <c r="A472" s="156"/>
      <c r="B472" s="157"/>
      <c r="C472" s="190" t="s">
        <v>196</v>
      </c>
      <c r="D472" s="161"/>
      <c r="E472" s="162">
        <v>2.3200000000000003</v>
      </c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 t="s">
        <v>148</v>
      </c>
      <c r="AG472" s="148">
        <v>1</v>
      </c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</row>
    <row r="473" spans="1:59" outlineLevel="1" x14ac:dyDescent="0.2">
      <c r="A473" s="156"/>
      <c r="B473" s="157"/>
      <c r="C473" s="188" t="s">
        <v>680</v>
      </c>
      <c r="D473" s="159"/>
      <c r="E473" s="160">
        <v>2.4500000000000002</v>
      </c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 t="s">
        <v>148</v>
      </c>
      <c r="AG473" s="148">
        <v>0</v>
      </c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</row>
    <row r="474" spans="1:59" outlineLevel="1" x14ac:dyDescent="0.2">
      <c r="A474" s="156"/>
      <c r="B474" s="157"/>
      <c r="C474" s="188" t="s">
        <v>681</v>
      </c>
      <c r="D474" s="159"/>
      <c r="E474" s="160">
        <v>1.2000000000000002</v>
      </c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 t="s">
        <v>148</v>
      </c>
      <c r="AG474" s="148">
        <v>0</v>
      </c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</row>
    <row r="475" spans="1:59" outlineLevel="1" x14ac:dyDescent="0.2">
      <c r="A475" s="156"/>
      <c r="B475" s="157"/>
      <c r="C475" s="190" t="s">
        <v>196</v>
      </c>
      <c r="D475" s="161"/>
      <c r="E475" s="162">
        <v>3.6500000000000004</v>
      </c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 t="s">
        <v>148</v>
      </c>
      <c r="AG475" s="148">
        <v>1</v>
      </c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</row>
    <row r="476" spans="1:59" outlineLevel="1" x14ac:dyDescent="0.2">
      <c r="A476" s="170">
        <v>191</v>
      </c>
      <c r="B476" s="171" t="s">
        <v>682</v>
      </c>
      <c r="C476" s="187" t="s">
        <v>683</v>
      </c>
      <c r="D476" s="172" t="s">
        <v>174</v>
      </c>
      <c r="E476" s="173">
        <v>13.099500000000001</v>
      </c>
      <c r="F476" s="174"/>
      <c r="G476" s="175">
        <f>ROUND(E476*F476,2)</f>
        <v>0</v>
      </c>
      <c r="H476" s="174"/>
      <c r="I476" s="175">
        <f>ROUND(E476*H476,2)</f>
        <v>0</v>
      </c>
      <c r="J476" s="174"/>
      <c r="K476" s="175">
        <f>ROUND(E476*J476,2)</f>
        <v>0</v>
      </c>
      <c r="L476" s="175">
        <v>21</v>
      </c>
      <c r="M476" s="175">
        <f>G476*(1+L476/100)</f>
        <v>0</v>
      </c>
      <c r="N476" s="175">
        <v>8.0000000000000007E-5</v>
      </c>
      <c r="O476" s="175">
        <f>ROUND(E476*N476,2)</f>
        <v>0</v>
      </c>
      <c r="P476" s="175">
        <v>0</v>
      </c>
      <c r="Q476" s="175">
        <f>ROUND(E476*P476,2)</f>
        <v>0</v>
      </c>
      <c r="R476" s="175"/>
      <c r="S476" s="176" t="s">
        <v>145</v>
      </c>
      <c r="T476" s="158">
        <v>0.15600000000000003</v>
      </c>
      <c r="U476" s="158">
        <f>ROUND(E476*T476,2)</f>
        <v>2.04</v>
      </c>
      <c r="V476" s="15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 t="s">
        <v>146</v>
      </c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</row>
    <row r="477" spans="1:59" outlineLevel="1" x14ac:dyDescent="0.2">
      <c r="A477" s="156"/>
      <c r="B477" s="157"/>
      <c r="C477" s="188" t="s">
        <v>587</v>
      </c>
      <c r="D477" s="159"/>
      <c r="E477" s="160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 t="s">
        <v>148</v>
      </c>
      <c r="AG477" s="148">
        <v>0</v>
      </c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</row>
    <row r="478" spans="1:59" outlineLevel="1" x14ac:dyDescent="0.2">
      <c r="A478" s="156"/>
      <c r="B478" s="157"/>
      <c r="C478" s="188" t="s">
        <v>679</v>
      </c>
      <c r="D478" s="159"/>
      <c r="E478" s="160">
        <v>2.3200000000000003</v>
      </c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 t="s">
        <v>148</v>
      </c>
      <c r="AG478" s="148">
        <v>0</v>
      </c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</row>
    <row r="479" spans="1:59" outlineLevel="1" x14ac:dyDescent="0.2">
      <c r="A479" s="156"/>
      <c r="B479" s="157"/>
      <c r="C479" s="190" t="s">
        <v>196</v>
      </c>
      <c r="D479" s="161"/>
      <c r="E479" s="162">
        <v>2.3200000000000003</v>
      </c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 t="s">
        <v>148</v>
      </c>
      <c r="AG479" s="148">
        <v>1</v>
      </c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</row>
    <row r="480" spans="1:59" outlineLevel="1" x14ac:dyDescent="0.2">
      <c r="A480" s="156"/>
      <c r="B480" s="157"/>
      <c r="C480" s="188" t="s">
        <v>684</v>
      </c>
      <c r="D480" s="159"/>
      <c r="E480" s="160">
        <v>0.36000000000000004</v>
      </c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 t="s">
        <v>148</v>
      </c>
      <c r="AG480" s="148">
        <v>0</v>
      </c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</row>
    <row r="481" spans="1:59" outlineLevel="1" x14ac:dyDescent="0.2">
      <c r="A481" s="156"/>
      <c r="B481" s="157"/>
      <c r="C481" s="188" t="s">
        <v>685</v>
      </c>
      <c r="D481" s="159"/>
      <c r="E481" s="160">
        <v>8.1900000000000013</v>
      </c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 t="s">
        <v>148</v>
      </c>
      <c r="AG481" s="148">
        <v>0</v>
      </c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</row>
    <row r="482" spans="1:59" outlineLevel="1" x14ac:dyDescent="0.2">
      <c r="A482" s="156"/>
      <c r="B482" s="157"/>
      <c r="C482" s="188" t="s">
        <v>686</v>
      </c>
      <c r="D482" s="159"/>
      <c r="E482" s="160">
        <v>2.2295000000000003</v>
      </c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 t="s">
        <v>148</v>
      </c>
      <c r="AG482" s="148">
        <v>0</v>
      </c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</row>
    <row r="483" spans="1:59" outlineLevel="1" x14ac:dyDescent="0.2">
      <c r="A483" s="170">
        <v>192</v>
      </c>
      <c r="B483" s="171" t="s">
        <v>687</v>
      </c>
      <c r="C483" s="187" t="s">
        <v>688</v>
      </c>
      <c r="D483" s="172" t="s">
        <v>174</v>
      </c>
      <c r="E483" s="173">
        <v>7.3500000000000005</v>
      </c>
      <c r="F483" s="174"/>
      <c r="G483" s="175">
        <f>ROUND(E483*F483,2)</f>
        <v>0</v>
      </c>
      <c r="H483" s="174"/>
      <c r="I483" s="175">
        <f>ROUND(E483*H483,2)</f>
        <v>0</v>
      </c>
      <c r="J483" s="174"/>
      <c r="K483" s="175">
        <f>ROUND(E483*J483,2)</f>
        <v>0</v>
      </c>
      <c r="L483" s="175">
        <v>21</v>
      </c>
      <c r="M483" s="175">
        <f>G483*(1+L483/100)</f>
        <v>0</v>
      </c>
      <c r="N483" s="175">
        <v>3.9000000000000005E-4</v>
      </c>
      <c r="O483" s="175">
        <f>ROUND(E483*N483,2)</f>
        <v>0</v>
      </c>
      <c r="P483" s="175">
        <v>0</v>
      </c>
      <c r="Q483" s="175">
        <f>ROUND(E483*P483,2)</f>
        <v>0</v>
      </c>
      <c r="R483" s="175"/>
      <c r="S483" s="176" t="s">
        <v>145</v>
      </c>
      <c r="T483" s="158">
        <v>0.27100000000000002</v>
      </c>
      <c r="U483" s="158">
        <f>ROUND(E483*T483,2)</f>
        <v>1.99</v>
      </c>
      <c r="V483" s="15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 t="s">
        <v>146</v>
      </c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</row>
    <row r="484" spans="1:59" outlineLevel="1" x14ac:dyDescent="0.2">
      <c r="A484" s="156"/>
      <c r="B484" s="157"/>
      <c r="C484" s="188" t="s">
        <v>689</v>
      </c>
      <c r="D484" s="159"/>
      <c r="E484" s="160">
        <v>8.8500000000000014</v>
      </c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 t="s">
        <v>148</v>
      </c>
      <c r="AG484" s="148">
        <v>0</v>
      </c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</row>
    <row r="485" spans="1:59" outlineLevel="1" x14ac:dyDescent="0.2">
      <c r="A485" s="156"/>
      <c r="B485" s="157"/>
      <c r="C485" s="188" t="s">
        <v>690</v>
      </c>
      <c r="D485" s="159"/>
      <c r="E485" s="160">
        <v>-1.5</v>
      </c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 t="s">
        <v>148</v>
      </c>
      <c r="AG485" s="148">
        <v>0</v>
      </c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</row>
    <row r="486" spans="1:59" x14ac:dyDescent="0.2">
      <c r="A486" s="164" t="s">
        <v>140</v>
      </c>
      <c r="B486" s="165" t="s">
        <v>108</v>
      </c>
      <c r="C486" s="186" t="s">
        <v>109</v>
      </c>
      <c r="D486" s="166"/>
      <c r="E486" s="167"/>
      <c r="F486" s="168"/>
      <c r="G486" s="168">
        <f>SUMIF(AF487:AF502,"&lt;&gt;NOR",G487:G502)</f>
        <v>0</v>
      </c>
      <c r="H486" s="168"/>
      <c r="I486" s="168">
        <f>SUM(I487:I502)</f>
        <v>0</v>
      </c>
      <c r="J486" s="168"/>
      <c r="K486" s="168">
        <f>SUM(K487:K502)</f>
        <v>0</v>
      </c>
      <c r="L486" s="168"/>
      <c r="M486" s="168">
        <f>SUM(M487:M502)</f>
        <v>0</v>
      </c>
      <c r="N486" s="168"/>
      <c r="O486" s="168">
        <f>SUM(O487:O502)</f>
        <v>0.01</v>
      </c>
      <c r="P486" s="168"/>
      <c r="Q486" s="168">
        <f>SUM(Q487:Q502)</f>
        <v>0</v>
      </c>
      <c r="R486" s="168"/>
      <c r="S486" s="169"/>
      <c r="T486" s="163"/>
      <c r="U486" s="163">
        <f>SUM(U487:U502)</f>
        <v>8.35</v>
      </c>
      <c r="V486" s="163"/>
      <c r="AF486" t="s">
        <v>141</v>
      </c>
    </row>
    <row r="487" spans="1:59" outlineLevel="1" x14ac:dyDescent="0.2">
      <c r="A487" s="170">
        <v>193</v>
      </c>
      <c r="B487" s="171" t="s">
        <v>691</v>
      </c>
      <c r="C487" s="187" t="s">
        <v>692</v>
      </c>
      <c r="D487" s="172" t="s">
        <v>174</v>
      </c>
      <c r="E487" s="173">
        <v>81.964600000000004</v>
      </c>
      <c r="F487" s="174"/>
      <c r="G487" s="175">
        <f>ROUND(E487*F487,2)</f>
        <v>0</v>
      </c>
      <c r="H487" s="174"/>
      <c r="I487" s="175">
        <f>ROUND(E487*H487,2)</f>
        <v>0</v>
      </c>
      <c r="J487" s="174"/>
      <c r="K487" s="175">
        <f>ROUND(E487*J487,2)</f>
        <v>0</v>
      </c>
      <c r="L487" s="175">
        <v>21</v>
      </c>
      <c r="M487" s="175">
        <f>G487*(1+L487/100)</f>
        <v>0</v>
      </c>
      <c r="N487" s="175">
        <v>1.4000000000000001E-4</v>
      </c>
      <c r="O487" s="175">
        <f>ROUND(E487*N487,2)</f>
        <v>0.01</v>
      </c>
      <c r="P487" s="175">
        <v>0</v>
      </c>
      <c r="Q487" s="175">
        <f>ROUND(E487*P487,2)</f>
        <v>0</v>
      </c>
      <c r="R487" s="175"/>
      <c r="S487" s="176" t="s">
        <v>145</v>
      </c>
      <c r="T487" s="158">
        <v>0.10191</v>
      </c>
      <c r="U487" s="158">
        <f>ROUND(E487*T487,2)</f>
        <v>8.35</v>
      </c>
      <c r="V487" s="15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 t="s">
        <v>146</v>
      </c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</row>
    <row r="488" spans="1:59" outlineLevel="1" x14ac:dyDescent="0.2">
      <c r="A488" s="156"/>
      <c r="B488" s="157"/>
      <c r="C488" s="188" t="s">
        <v>693</v>
      </c>
      <c r="D488" s="159"/>
      <c r="E488" s="160">
        <v>8.673</v>
      </c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 t="s">
        <v>148</v>
      </c>
      <c r="AG488" s="148">
        <v>0</v>
      </c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</row>
    <row r="489" spans="1:59" outlineLevel="1" x14ac:dyDescent="0.2">
      <c r="A489" s="156"/>
      <c r="B489" s="157"/>
      <c r="C489" s="188" t="s">
        <v>694</v>
      </c>
      <c r="D489" s="159"/>
      <c r="E489" s="160">
        <v>-0.5</v>
      </c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 t="s">
        <v>148</v>
      </c>
      <c r="AG489" s="148">
        <v>0</v>
      </c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</row>
    <row r="490" spans="1:59" outlineLevel="1" x14ac:dyDescent="0.2">
      <c r="A490" s="156"/>
      <c r="B490" s="157"/>
      <c r="C490" s="190" t="s">
        <v>196</v>
      </c>
      <c r="D490" s="161"/>
      <c r="E490" s="162">
        <v>8.173</v>
      </c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 t="s">
        <v>148</v>
      </c>
      <c r="AG490" s="148">
        <v>1</v>
      </c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</row>
    <row r="491" spans="1:59" outlineLevel="1" x14ac:dyDescent="0.2">
      <c r="A491" s="156"/>
      <c r="B491" s="157"/>
      <c r="C491" s="188" t="s">
        <v>695</v>
      </c>
      <c r="D491" s="159"/>
      <c r="E491" s="160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 t="s">
        <v>148</v>
      </c>
      <c r="AG491" s="148">
        <v>0</v>
      </c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</row>
    <row r="492" spans="1:59" outlineLevel="1" x14ac:dyDescent="0.2">
      <c r="A492" s="156"/>
      <c r="B492" s="157"/>
      <c r="C492" s="188" t="s">
        <v>233</v>
      </c>
      <c r="D492" s="159"/>
      <c r="E492" s="160">
        <v>36.120000000000005</v>
      </c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 t="s">
        <v>148</v>
      </c>
      <c r="AG492" s="148">
        <v>0</v>
      </c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</row>
    <row r="493" spans="1:59" outlineLevel="1" x14ac:dyDescent="0.2">
      <c r="A493" s="156"/>
      <c r="B493" s="157"/>
      <c r="C493" s="188" t="s">
        <v>234</v>
      </c>
      <c r="D493" s="159"/>
      <c r="E493" s="160">
        <v>6.79</v>
      </c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 t="s">
        <v>148</v>
      </c>
      <c r="AG493" s="148">
        <v>0</v>
      </c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</row>
    <row r="494" spans="1:59" outlineLevel="1" x14ac:dyDescent="0.2">
      <c r="A494" s="156"/>
      <c r="B494" s="157"/>
      <c r="C494" s="188" t="s">
        <v>391</v>
      </c>
      <c r="D494" s="159"/>
      <c r="E494" s="160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 t="s">
        <v>148</v>
      </c>
      <c r="AG494" s="148">
        <v>0</v>
      </c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</row>
    <row r="495" spans="1:59" outlineLevel="1" x14ac:dyDescent="0.2">
      <c r="A495" s="156"/>
      <c r="B495" s="157"/>
      <c r="C495" s="188" t="s">
        <v>258</v>
      </c>
      <c r="D495" s="159"/>
      <c r="E495" s="160">
        <v>23.406100000000002</v>
      </c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 t="s">
        <v>148</v>
      </c>
      <c r="AG495" s="148">
        <v>0</v>
      </c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</row>
    <row r="496" spans="1:59" outlineLevel="1" x14ac:dyDescent="0.2">
      <c r="A496" s="156"/>
      <c r="B496" s="157"/>
      <c r="C496" s="188" t="s">
        <v>259</v>
      </c>
      <c r="D496" s="159"/>
      <c r="E496" s="160">
        <v>-4.0559999999999992</v>
      </c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 t="s">
        <v>148</v>
      </c>
      <c r="AG496" s="148">
        <v>0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</row>
    <row r="497" spans="1:59" outlineLevel="1" x14ac:dyDescent="0.2">
      <c r="A497" s="156"/>
      <c r="B497" s="157"/>
      <c r="C497" s="188" t="s">
        <v>260</v>
      </c>
      <c r="D497" s="159"/>
      <c r="E497" s="160">
        <v>10.136500000000002</v>
      </c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 t="s">
        <v>148</v>
      </c>
      <c r="AG497" s="148">
        <v>0</v>
      </c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</row>
    <row r="498" spans="1:59" outlineLevel="1" x14ac:dyDescent="0.2">
      <c r="A498" s="156"/>
      <c r="B498" s="157"/>
      <c r="C498" s="188" t="s">
        <v>261</v>
      </c>
      <c r="D498" s="159"/>
      <c r="E498" s="160">
        <v>-2.0279999999999996</v>
      </c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 t="s">
        <v>148</v>
      </c>
      <c r="AG498" s="148">
        <v>0</v>
      </c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</row>
    <row r="499" spans="1:59" outlineLevel="1" x14ac:dyDescent="0.2">
      <c r="A499" s="156"/>
      <c r="B499" s="157"/>
      <c r="C499" s="190" t="s">
        <v>196</v>
      </c>
      <c r="D499" s="161"/>
      <c r="E499" s="162">
        <v>70.368600000000001</v>
      </c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 t="s">
        <v>148</v>
      </c>
      <c r="AG499" s="148">
        <v>1</v>
      </c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</row>
    <row r="500" spans="1:59" outlineLevel="1" x14ac:dyDescent="0.2">
      <c r="A500" s="156"/>
      <c r="B500" s="157"/>
      <c r="C500" s="188" t="s">
        <v>262</v>
      </c>
      <c r="D500" s="159"/>
      <c r="E500" s="160">
        <v>0.87300000000000011</v>
      </c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 t="s">
        <v>148</v>
      </c>
      <c r="AG500" s="148">
        <v>0</v>
      </c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</row>
    <row r="501" spans="1:59" outlineLevel="1" x14ac:dyDescent="0.2">
      <c r="A501" s="156"/>
      <c r="B501" s="157"/>
      <c r="C501" s="188" t="s">
        <v>263</v>
      </c>
      <c r="D501" s="159"/>
      <c r="E501" s="160">
        <v>2.5500000000000003</v>
      </c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48"/>
      <c r="X501" s="148"/>
      <c r="Y501" s="148"/>
      <c r="Z501" s="148"/>
      <c r="AA501" s="148"/>
      <c r="AB501" s="148"/>
      <c r="AC501" s="148"/>
      <c r="AD501" s="148"/>
      <c r="AE501" s="148"/>
      <c r="AF501" s="148" t="s">
        <v>148</v>
      </c>
      <c r="AG501" s="148">
        <v>0</v>
      </c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</row>
    <row r="502" spans="1:59" outlineLevel="1" x14ac:dyDescent="0.2">
      <c r="A502" s="156"/>
      <c r="B502" s="157"/>
      <c r="C502" s="190" t="s">
        <v>196</v>
      </c>
      <c r="D502" s="161"/>
      <c r="E502" s="162">
        <v>3.423</v>
      </c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 t="s">
        <v>148</v>
      </c>
      <c r="AG502" s="148">
        <v>1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</row>
    <row r="503" spans="1:59" x14ac:dyDescent="0.2">
      <c r="A503" s="164" t="s">
        <v>140</v>
      </c>
      <c r="B503" s="165" t="s">
        <v>110</v>
      </c>
      <c r="C503" s="186" t="s">
        <v>111</v>
      </c>
      <c r="D503" s="166"/>
      <c r="E503" s="167"/>
      <c r="F503" s="168"/>
      <c r="G503" s="168">
        <f>SUMIF(AF504:AF508,"&lt;&gt;NOR",G504:G508)</f>
        <v>0</v>
      </c>
      <c r="H503" s="168"/>
      <c r="I503" s="168">
        <f>SUM(I504:I508)</f>
        <v>0</v>
      </c>
      <c r="J503" s="168"/>
      <c r="K503" s="168">
        <f>SUM(K504:K508)</f>
        <v>0</v>
      </c>
      <c r="L503" s="168"/>
      <c r="M503" s="168">
        <f>SUM(M504:M508)</f>
        <v>0</v>
      </c>
      <c r="N503" s="168"/>
      <c r="O503" s="168">
        <f>SUM(O504:O508)</f>
        <v>0</v>
      </c>
      <c r="P503" s="168"/>
      <c r="Q503" s="168">
        <f>SUM(Q504:Q508)</f>
        <v>0</v>
      </c>
      <c r="R503" s="168"/>
      <c r="S503" s="169"/>
      <c r="T503" s="163"/>
      <c r="U503" s="163">
        <f>SUM(U504:U508)</f>
        <v>0</v>
      </c>
      <c r="V503" s="163"/>
      <c r="AF503" t="s">
        <v>141</v>
      </c>
    </row>
    <row r="504" spans="1:59" outlineLevel="1" x14ac:dyDescent="0.2">
      <c r="A504" s="170">
        <v>194</v>
      </c>
      <c r="B504" s="171" t="s">
        <v>696</v>
      </c>
      <c r="C504" s="187" t="s">
        <v>697</v>
      </c>
      <c r="D504" s="172" t="s">
        <v>213</v>
      </c>
      <c r="E504" s="173">
        <v>1</v>
      </c>
      <c r="F504" s="174"/>
      <c r="G504" s="175">
        <f>ROUND(E504*F504,2)</f>
        <v>0</v>
      </c>
      <c r="H504" s="174"/>
      <c r="I504" s="175">
        <f>ROUND(E504*H504,2)</f>
        <v>0</v>
      </c>
      <c r="J504" s="174"/>
      <c r="K504" s="175">
        <f>ROUND(E504*J504,2)</f>
        <v>0</v>
      </c>
      <c r="L504" s="175">
        <v>21</v>
      </c>
      <c r="M504" s="175">
        <f>G504*(1+L504/100)</f>
        <v>0</v>
      </c>
      <c r="N504" s="175">
        <v>0</v>
      </c>
      <c r="O504" s="175">
        <f>ROUND(E504*N504,2)</f>
        <v>0</v>
      </c>
      <c r="P504" s="175">
        <v>0</v>
      </c>
      <c r="Q504" s="175">
        <f>ROUND(E504*P504,2)</f>
        <v>0</v>
      </c>
      <c r="R504" s="175"/>
      <c r="S504" s="176" t="s">
        <v>214</v>
      </c>
      <c r="T504" s="158">
        <v>0</v>
      </c>
      <c r="U504" s="158">
        <f>ROUND(E504*T504,2)</f>
        <v>0</v>
      </c>
      <c r="V504" s="15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 t="s">
        <v>146</v>
      </c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</row>
    <row r="505" spans="1:59" outlineLevel="1" x14ac:dyDescent="0.2">
      <c r="A505" s="156"/>
      <c r="B505" s="157"/>
      <c r="C505" s="362" t="s">
        <v>698</v>
      </c>
      <c r="D505" s="363"/>
      <c r="E505" s="363"/>
      <c r="F505" s="363"/>
      <c r="G505" s="363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 t="s">
        <v>216</v>
      </c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</row>
    <row r="506" spans="1:59" outlineLevel="1" x14ac:dyDescent="0.2">
      <c r="A506" s="156"/>
      <c r="B506" s="157"/>
      <c r="C506" s="364" t="s">
        <v>699</v>
      </c>
      <c r="D506" s="365"/>
      <c r="E506" s="365"/>
      <c r="F506" s="365"/>
      <c r="G506" s="365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 t="s">
        <v>216</v>
      </c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</row>
    <row r="507" spans="1:59" outlineLevel="1" x14ac:dyDescent="0.2">
      <c r="A507" s="156"/>
      <c r="B507" s="157"/>
      <c r="C507" s="364" t="s">
        <v>700</v>
      </c>
      <c r="D507" s="365"/>
      <c r="E507" s="365"/>
      <c r="F507" s="365"/>
      <c r="G507" s="365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 t="s">
        <v>216</v>
      </c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</row>
    <row r="508" spans="1:59" outlineLevel="1" x14ac:dyDescent="0.2">
      <c r="A508" s="177">
        <v>195</v>
      </c>
      <c r="B508" s="178" t="s">
        <v>701</v>
      </c>
      <c r="C508" s="189" t="s">
        <v>702</v>
      </c>
      <c r="D508" s="179" t="s">
        <v>213</v>
      </c>
      <c r="E508" s="180">
        <v>1</v>
      </c>
      <c r="F508" s="181"/>
      <c r="G508" s="182">
        <f>ROUND(E508*F508,2)</f>
        <v>0</v>
      </c>
      <c r="H508" s="181"/>
      <c r="I508" s="182">
        <f>ROUND(E508*H508,2)</f>
        <v>0</v>
      </c>
      <c r="J508" s="181"/>
      <c r="K508" s="182">
        <f>ROUND(E508*J508,2)</f>
        <v>0</v>
      </c>
      <c r="L508" s="182">
        <v>21</v>
      </c>
      <c r="M508" s="182">
        <f>G508*(1+L508/100)</f>
        <v>0</v>
      </c>
      <c r="N508" s="182">
        <v>0</v>
      </c>
      <c r="O508" s="182">
        <f>ROUND(E508*N508,2)</f>
        <v>0</v>
      </c>
      <c r="P508" s="182">
        <v>0</v>
      </c>
      <c r="Q508" s="182">
        <f>ROUND(E508*P508,2)</f>
        <v>0</v>
      </c>
      <c r="R508" s="182"/>
      <c r="S508" s="183" t="s">
        <v>214</v>
      </c>
      <c r="T508" s="158">
        <v>0</v>
      </c>
      <c r="U508" s="158">
        <f>ROUND(E508*T508,2)</f>
        <v>0</v>
      </c>
      <c r="V508" s="15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 t="s">
        <v>146</v>
      </c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</row>
    <row r="509" spans="1:59" x14ac:dyDescent="0.2">
      <c r="A509" s="164" t="s">
        <v>140</v>
      </c>
      <c r="B509" s="165" t="s">
        <v>112</v>
      </c>
      <c r="C509" s="186" t="s">
        <v>113</v>
      </c>
      <c r="D509" s="166"/>
      <c r="E509" s="167"/>
      <c r="F509" s="168"/>
      <c r="G509" s="168">
        <f>SUMIF(AF510:AF515,"&lt;&gt;NOR",G510:G515)</f>
        <v>0</v>
      </c>
      <c r="H509" s="168"/>
      <c r="I509" s="168">
        <f>SUM(I510:I515)</f>
        <v>0</v>
      </c>
      <c r="J509" s="168"/>
      <c r="K509" s="168">
        <f>SUM(K510:K515)</f>
        <v>0</v>
      </c>
      <c r="L509" s="168"/>
      <c r="M509" s="168">
        <f>SUM(M510:M515)</f>
        <v>0</v>
      </c>
      <c r="N509" s="168"/>
      <c r="O509" s="168">
        <f>SUM(O510:O515)</f>
        <v>0</v>
      </c>
      <c r="P509" s="168"/>
      <c r="Q509" s="168">
        <f>SUM(Q510:Q515)</f>
        <v>0</v>
      </c>
      <c r="R509" s="168"/>
      <c r="S509" s="169"/>
      <c r="T509" s="163"/>
      <c r="U509" s="163">
        <f>SUM(U510:U515)</f>
        <v>88.15</v>
      </c>
      <c r="V509" s="163"/>
      <c r="AF509" t="s">
        <v>141</v>
      </c>
    </row>
    <row r="510" spans="1:59" outlineLevel="1" x14ac:dyDescent="0.2">
      <c r="A510" s="177">
        <v>196</v>
      </c>
      <c r="B510" s="178" t="s">
        <v>703</v>
      </c>
      <c r="C510" s="189" t="s">
        <v>704</v>
      </c>
      <c r="D510" s="179" t="s">
        <v>180</v>
      </c>
      <c r="E510" s="180">
        <v>24.838700000000003</v>
      </c>
      <c r="F510" s="181"/>
      <c r="G510" s="182">
        <f t="shared" ref="G510:G515" si="42">ROUND(E510*F510,2)</f>
        <v>0</v>
      </c>
      <c r="H510" s="181"/>
      <c r="I510" s="182">
        <f t="shared" ref="I510:I515" si="43">ROUND(E510*H510,2)</f>
        <v>0</v>
      </c>
      <c r="J510" s="181"/>
      <c r="K510" s="182">
        <f t="shared" ref="K510:K515" si="44">ROUND(E510*J510,2)</f>
        <v>0</v>
      </c>
      <c r="L510" s="182">
        <v>21</v>
      </c>
      <c r="M510" s="182">
        <f t="shared" ref="M510:M515" si="45">G510*(1+L510/100)</f>
        <v>0</v>
      </c>
      <c r="N510" s="182">
        <v>0</v>
      </c>
      <c r="O510" s="182">
        <f t="shared" ref="O510:O515" si="46">ROUND(E510*N510,2)</f>
        <v>0</v>
      </c>
      <c r="P510" s="182">
        <v>0</v>
      </c>
      <c r="Q510" s="182">
        <f t="shared" ref="Q510:Q515" si="47">ROUND(E510*P510,2)</f>
        <v>0</v>
      </c>
      <c r="R510" s="182"/>
      <c r="S510" s="183" t="s">
        <v>145</v>
      </c>
      <c r="T510" s="158">
        <v>0.26500000000000001</v>
      </c>
      <c r="U510" s="158">
        <f t="shared" ref="U510:U515" si="48">ROUND(E510*T510,2)</f>
        <v>6.58</v>
      </c>
      <c r="V510" s="15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 t="s">
        <v>705</v>
      </c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</row>
    <row r="511" spans="1:59" outlineLevel="1" x14ac:dyDescent="0.2">
      <c r="A511" s="177">
        <v>197</v>
      </c>
      <c r="B511" s="178" t="s">
        <v>706</v>
      </c>
      <c r="C511" s="189" t="s">
        <v>707</v>
      </c>
      <c r="D511" s="179" t="s">
        <v>180</v>
      </c>
      <c r="E511" s="180">
        <v>24.838700000000003</v>
      </c>
      <c r="F511" s="181"/>
      <c r="G511" s="182">
        <f t="shared" si="42"/>
        <v>0</v>
      </c>
      <c r="H511" s="181"/>
      <c r="I511" s="182">
        <f t="shared" si="43"/>
        <v>0</v>
      </c>
      <c r="J511" s="181"/>
      <c r="K511" s="182">
        <f t="shared" si="44"/>
        <v>0</v>
      </c>
      <c r="L511" s="182">
        <v>21</v>
      </c>
      <c r="M511" s="182">
        <f t="shared" si="45"/>
        <v>0</v>
      </c>
      <c r="N511" s="182">
        <v>0</v>
      </c>
      <c r="O511" s="182">
        <f t="shared" si="46"/>
        <v>0</v>
      </c>
      <c r="P511" s="182">
        <v>0</v>
      </c>
      <c r="Q511" s="182">
        <f t="shared" si="47"/>
        <v>0</v>
      </c>
      <c r="R511" s="182"/>
      <c r="S511" s="183" t="s">
        <v>145</v>
      </c>
      <c r="T511" s="158">
        <v>0.98000000000000009</v>
      </c>
      <c r="U511" s="158">
        <f t="shared" si="48"/>
        <v>24.34</v>
      </c>
      <c r="V511" s="15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 t="s">
        <v>705</v>
      </c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</row>
    <row r="512" spans="1:59" outlineLevel="1" x14ac:dyDescent="0.2">
      <c r="A512" s="177">
        <v>198</v>
      </c>
      <c r="B512" s="178" t="s">
        <v>708</v>
      </c>
      <c r="C512" s="189" t="s">
        <v>709</v>
      </c>
      <c r="D512" s="179" t="s">
        <v>180</v>
      </c>
      <c r="E512" s="180">
        <v>223.54828000000001</v>
      </c>
      <c r="F512" s="181"/>
      <c r="G512" s="182">
        <f t="shared" si="42"/>
        <v>0</v>
      </c>
      <c r="H512" s="181"/>
      <c r="I512" s="182">
        <f t="shared" si="43"/>
        <v>0</v>
      </c>
      <c r="J512" s="181"/>
      <c r="K512" s="182">
        <f t="shared" si="44"/>
        <v>0</v>
      </c>
      <c r="L512" s="182">
        <v>21</v>
      </c>
      <c r="M512" s="182">
        <f t="shared" si="45"/>
        <v>0</v>
      </c>
      <c r="N512" s="182">
        <v>0</v>
      </c>
      <c r="O512" s="182">
        <f t="shared" si="46"/>
        <v>0</v>
      </c>
      <c r="P512" s="182">
        <v>0</v>
      </c>
      <c r="Q512" s="182">
        <f t="shared" si="47"/>
        <v>0</v>
      </c>
      <c r="R512" s="182"/>
      <c r="S512" s="183" t="s">
        <v>145</v>
      </c>
      <c r="T512" s="158">
        <v>0</v>
      </c>
      <c r="U512" s="158">
        <f t="shared" si="48"/>
        <v>0</v>
      </c>
      <c r="V512" s="15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 t="s">
        <v>705</v>
      </c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</row>
    <row r="513" spans="1:59" outlineLevel="1" x14ac:dyDescent="0.2">
      <c r="A513" s="177">
        <v>199</v>
      </c>
      <c r="B513" s="178" t="s">
        <v>710</v>
      </c>
      <c r="C513" s="189" t="s">
        <v>711</v>
      </c>
      <c r="D513" s="179" t="s">
        <v>180</v>
      </c>
      <c r="E513" s="180">
        <v>24.838700000000003</v>
      </c>
      <c r="F513" s="181"/>
      <c r="G513" s="182">
        <f t="shared" si="42"/>
        <v>0</v>
      </c>
      <c r="H513" s="181"/>
      <c r="I513" s="182">
        <f t="shared" si="43"/>
        <v>0</v>
      </c>
      <c r="J513" s="181"/>
      <c r="K513" s="182">
        <f t="shared" si="44"/>
        <v>0</v>
      </c>
      <c r="L513" s="182">
        <v>21</v>
      </c>
      <c r="M513" s="182">
        <f t="shared" si="45"/>
        <v>0</v>
      </c>
      <c r="N513" s="182">
        <v>0</v>
      </c>
      <c r="O513" s="182">
        <f t="shared" si="46"/>
        <v>0</v>
      </c>
      <c r="P513" s="182">
        <v>0</v>
      </c>
      <c r="Q513" s="182">
        <f t="shared" si="47"/>
        <v>0</v>
      </c>
      <c r="R513" s="182"/>
      <c r="S513" s="183" t="s">
        <v>145</v>
      </c>
      <c r="T513" s="158">
        <v>1.8840000000000001</v>
      </c>
      <c r="U513" s="158">
        <f t="shared" si="48"/>
        <v>46.8</v>
      </c>
      <c r="V513" s="15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 t="s">
        <v>705</v>
      </c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</row>
    <row r="514" spans="1:59" outlineLevel="1" x14ac:dyDescent="0.2">
      <c r="A514" s="177">
        <v>200</v>
      </c>
      <c r="B514" s="178" t="s">
        <v>712</v>
      </c>
      <c r="C514" s="189" t="s">
        <v>713</v>
      </c>
      <c r="D514" s="179" t="s">
        <v>180</v>
      </c>
      <c r="E514" s="180">
        <v>99.354790000000008</v>
      </c>
      <c r="F514" s="181"/>
      <c r="G514" s="182">
        <f t="shared" si="42"/>
        <v>0</v>
      </c>
      <c r="H514" s="181"/>
      <c r="I514" s="182">
        <f t="shared" si="43"/>
        <v>0</v>
      </c>
      <c r="J514" s="181"/>
      <c r="K514" s="182">
        <f t="shared" si="44"/>
        <v>0</v>
      </c>
      <c r="L514" s="182">
        <v>21</v>
      </c>
      <c r="M514" s="182">
        <f t="shared" si="45"/>
        <v>0</v>
      </c>
      <c r="N514" s="182">
        <v>0</v>
      </c>
      <c r="O514" s="182">
        <f t="shared" si="46"/>
        <v>0</v>
      </c>
      <c r="P514" s="182">
        <v>0</v>
      </c>
      <c r="Q514" s="182">
        <f t="shared" si="47"/>
        <v>0</v>
      </c>
      <c r="R514" s="182"/>
      <c r="S514" s="183" t="s">
        <v>145</v>
      </c>
      <c r="T514" s="158">
        <v>0.10500000000000001</v>
      </c>
      <c r="U514" s="158">
        <f t="shared" si="48"/>
        <v>10.43</v>
      </c>
      <c r="V514" s="15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 t="s">
        <v>705</v>
      </c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</row>
    <row r="515" spans="1:59" outlineLevel="1" x14ac:dyDescent="0.2">
      <c r="A515" s="177">
        <v>201</v>
      </c>
      <c r="B515" s="178" t="s">
        <v>714</v>
      </c>
      <c r="C515" s="189" t="s">
        <v>715</v>
      </c>
      <c r="D515" s="179" t="s">
        <v>180</v>
      </c>
      <c r="E515" s="180">
        <v>24.838700000000003</v>
      </c>
      <c r="F515" s="181"/>
      <c r="G515" s="182">
        <f t="shared" si="42"/>
        <v>0</v>
      </c>
      <c r="H515" s="181"/>
      <c r="I515" s="182">
        <f t="shared" si="43"/>
        <v>0</v>
      </c>
      <c r="J515" s="181"/>
      <c r="K515" s="182">
        <f t="shared" si="44"/>
        <v>0</v>
      </c>
      <c r="L515" s="182">
        <v>21</v>
      </c>
      <c r="M515" s="182">
        <f t="shared" si="45"/>
        <v>0</v>
      </c>
      <c r="N515" s="182">
        <v>0</v>
      </c>
      <c r="O515" s="182">
        <f t="shared" si="46"/>
        <v>0</v>
      </c>
      <c r="P515" s="182">
        <v>0</v>
      </c>
      <c r="Q515" s="182">
        <f t="shared" si="47"/>
        <v>0</v>
      </c>
      <c r="R515" s="182"/>
      <c r="S515" s="183" t="s">
        <v>145</v>
      </c>
      <c r="T515" s="158">
        <v>0</v>
      </c>
      <c r="U515" s="158">
        <f t="shared" si="48"/>
        <v>0</v>
      </c>
      <c r="V515" s="15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 t="s">
        <v>705</v>
      </c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</row>
    <row r="516" spans="1:59" x14ac:dyDescent="0.2">
      <c r="A516" s="164" t="s">
        <v>140</v>
      </c>
      <c r="B516" s="165" t="s">
        <v>115</v>
      </c>
      <c r="C516" s="186" t="s">
        <v>29</v>
      </c>
      <c r="D516" s="166"/>
      <c r="E516" s="167"/>
      <c r="F516" s="168"/>
      <c r="G516" s="168">
        <f>SUMIF(AF517:AF526,"&lt;&gt;NOR",G517:G526)</f>
        <v>0</v>
      </c>
      <c r="H516" s="168"/>
      <c r="I516" s="168">
        <f>SUM(I517:I526)</f>
        <v>0</v>
      </c>
      <c r="J516" s="168"/>
      <c r="K516" s="168">
        <f>SUM(K517:K526)</f>
        <v>0</v>
      </c>
      <c r="L516" s="168"/>
      <c r="M516" s="168">
        <f>SUM(M517:M526)</f>
        <v>0</v>
      </c>
      <c r="N516" s="168"/>
      <c r="O516" s="168">
        <f>SUM(O517:O526)</f>
        <v>0</v>
      </c>
      <c r="P516" s="168"/>
      <c r="Q516" s="168">
        <f>SUM(Q517:Q526)</f>
        <v>0</v>
      </c>
      <c r="R516" s="168"/>
      <c r="S516" s="169"/>
      <c r="T516" s="163"/>
      <c r="U516" s="163">
        <f>SUM(U517:U526)</f>
        <v>0</v>
      </c>
      <c r="V516" s="163"/>
      <c r="AF516" t="s">
        <v>141</v>
      </c>
    </row>
    <row r="517" spans="1:59" outlineLevel="1" x14ac:dyDescent="0.2">
      <c r="A517" s="170">
        <v>202</v>
      </c>
      <c r="B517" s="171" t="s">
        <v>716</v>
      </c>
      <c r="C517" s="187" t="s">
        <v>717</v>
      </c>
      <c r="D517" s="172" t="s">
        <v>718</v>
      </c>
      <c r="E517" s="173">
        <v>1</v>
      </c>
      <c r="F517" s="174"/>
      <c r="G517" s="175">
        <f>ROUND(E517*F517,2)</f>
        <v>0</v>
      </c>
      <c r="H517" s="174"/>
      <c r="I517" s="175">
        <f>ROUND(E517*H517,2)</f>
        <v>0</v>
      </c>
      <c r="J517" s="174"/>
      <c r="K517" s="175">
        <f>ROUND(E517*J517,2)</f>
        <v>0</v>
      </c>
      <c r="L517" s="175">
        <v>21</v>
      </c>
      <c r="M517" s="175">
        <f>G517*(1+L517/100)</f>
        <v>0</v>
      </c>
      <c r="N517" s="175">
        <v>0</v>
      </c>
      <c r="O517" s="175">
        <f>ROUND(E517*N517,2)</f>
        <v>0</v>
      </c>
      <c r="P517" s="175">
        <v>0</v>
      </c>
      <c r="Q517" s="175">
        <f>ROUND(E517*P517,2)</f>
        <v>0</v>
      </c>
      <c r="R517" s="175"/>
      <c r="S517" s="176" t="s">
        <v>214</v>
      </c>
      <c r="T517" s="158">
        <v>0</v>
      </c>
      <c r="U517" s="158">
        <f>ROUND(E517*T517,2)</f>
        <v>0</v>
      </c>
      <c r="V517" s="15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 t="s">
        <v>719</v>
      </c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</row>
    <row r="518" spans="1:59" outlineLevel="1" x14ac:dyDescent="0.2">
      <c r="A518" s="156"/>
      <c r="B518" s="157"/>
      <c r="C518" s="362" t="s">
        <v>720</v>
      </c>
      <c r="D518" s="363"/>
      <c r="E518" s="363"/>
      <c r="F518" s="363"/>
      <c r="G518" s="363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 t="s">
        <v>216</v>
      </c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</row>
    <row r="519" spans="1:59" outlineLevel="1" x14ac:dyDescent="0.2">
      <c r="A519" s="156"/>
      <c r="B519" s="157"/>
      <c r="C519" s="364" t="s">
        <v>721</v>
      </c>
      <c r="D519" s="365"/>
      <c r="E519" s="365"/>
      <c r="F519" s="365"/>
      <c r="G519" s="365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 t="s">
        <v>216</v>
      </c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</row>
    <row r="520" spans="1:59" outlineLevel="1" x14ac:dyDescent="0.2">
      <c r="A520" s="156"/>
      <c r="B520" s="157"/>
      <c r="C520" s="364" t="s">
        <v>722</v>
      </c>
      <c r="D520" s="365"/>
      <c r="E520" s="365"/>
      <c r="F520" s="365"/>
      <c r="G520" s="365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 t="s">
        <v>216</v>
      </c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</row>
    <row r="521" spans="1:59" outlineLevel="1" x14ac:dyDescent="0.2">
      <c r="A521" s="156"/>
      <c r="B521" s="157"/>
      <c r="C521" s="364" t="s">
        <v>723</v>
      </c>
      <c r="D521" s="365"/>
      <c r="E521" s="365"/>
      <c r="F521" s="365"/>
      <c r="G521" s="365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 t="s">
        <v>216</v>
      </c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</row>
    <row r="522" spans="1:59" outlineLevel="1" x14ac:dyDescent="0.2">
      <c r="A522" s="156"/>
      <c r="B522" s="157"/>
      <c r="C522" s="364" t="s">
        <v>724</v>
      </c>
      <c r="D522" s="365"/>
      <c r="E522" s="365"/>
      <c r="F522" s="365"/>
      <c r="G522" s="365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 t="s">
        <v>216</v>
      </c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</row>
    <row r="523" spans="1:59" outlineLevel="1" x14ac:dyDescent="0.2">
      <c r="A523" s="156"/>
      <c r="B523" s="157"/>
      <c r="C523" s="364" t="s">
        <v>725</v>
      </c>
      <c r="D523" s="365"/>
      <c r="E523" s="365"/>
      <c r="F523" s="365"/>
      <c r="G523" s="365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 t="s">
        <v>216</v>
      </c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</row>
    <row r="524" spans="1:59" outlineLevel="1" x14ac:dyDescent="0.2">
      <c r="A524" s="156"/>
      <c r="B524" s="157"/>
      <c r="C524" s="364" t="s">
        <v>726</v>
      </c>
      <c r="D524" s="365"/>
      <c r="E524" s="365"/>
      <c r="F524" s="365"/>
      <c r="G524" s="365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 t="s">
        <v>216</v>
      </c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</row>
    <row r="525" spans="1:59" outlineLevel="1" x14ac:dyDescent="0.2">
      <c r="A525" s="170">
        <v>203</v>
      </c>
      <c r="B525" s="171" t="s">
        <v>727</v>
      </c>
      <c r="C525" s="187" t="s">
        <v>728</v>
      </c>
      <c r="D525" s="172" t="s">
        <v>718</v>
      </c>
      <c r="E525" s="173">
        <v>1</v>
      </c>
      <c r="F525" s="174"/>
      <c r="G525" s="175">
        <f>ROUND(E525*F525,2)</f>
        <v>0</v>
      </c>
      <c r="H525" s="174"/>
      <c r="I525" s="175">
        <f>ROUND(E525*H525,2)</f>
        <v>0</v>
      </c>
      <c r="J525" s="174"/>
      <c r="K525" s="175">
        <f>ROUND(E525*J525,2)</f>
        <v>0</v>
      </c>
      <c r="L525" s="175">
        <v>21</v>
      </c>
      <c r="M525" s="175">
        <f>G525*(1+L525/100)</f>
        <v>0</v>
      </c>
      <c r="N525" s="175">
        <v>0</v>
      </c>
      <c r="O525" s="175">
        <f>ROUND(E525*N525,2)</f>
        <v>0</v>
      </c>
      <c r="P525" s="175">
        <v>0</v>
      </c>
      <c r="Q525" s="175">
        <f>ROUND(E525*P525,2)</f>
        <v>0</v>
      </c>
      <c r="R525" s="175"/>
      <c r="S525" s="176" t="s">
        <v>214</v>
      </c>
      <c r="T525" s="158">
        <v>0</v>
      </c>
      <c r="U525" s="158">
        <f>ROUND(E525*T525,2)</f>
        <v>0</v>
      </c>
      <c r="V525" s="15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 t="s">
        <v>719</v>
      </c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</row>
    <row r="526" spans="1:59" outlineLevel="1" x14ac:dyDescent="0.2">
      <c r="A526" s="156"/>
      <c r="B526" s="157"/>
      <c r="C526" s="362" t="s">
        <v>729</v>
      </c>
      <c r="D526" s="363"/>
      <c r="E526" s="363"/>
      <c r="F526" s="363"/>
      <c r="G526" s="363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 t="s">
        <v>216</v>
      </c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</row>
    <row r="527" spans="1:59" x14ac:dyDescent="0.2">
      <c r="A527" s="164" t="s">
        <v>140</v>
      </c>
      <c r="B527" s="165" t="s">
        <v>116</v>
      </c>
      <c r="C527" s="186" t="s">
        <v>30</v>
      </c>
      <c r="D527" s="166"/>
      <c r="E527" s="167"/>
      <c r="F527" s="168"/>
      <c r="G527" s="168">
        <f>SUMIF(AF528:AF535,"&lt;&gt;NOR",G528:G535)</f>
        <v>0</v>
      </c>
      <c r="H527" s="168"/>
      <c r="I527" s="168">
        <f>SUM(I528:I535)</f>
        <v>0</v>
      </c>
      <c r="J527" s="168"/>
      <c r="K527" s="168">
        <f>SUM(K528:K535)</f>
        <v>0</v>
      </c>
      <c r="L527" s="168"/>
      <c r="M527" s="168">
        <f>SUM(M528:M535)</f>
        <v>0</v>
      </c>
      <c r="N527" s="168"/>
      <c r="O527" s="168">
        <f>SUM(O528:O535)</f>
        <v>0</v>
      </c>
      <c r="P527" s="168"/>
      <c r="Q527" s="168">
        <f>SUM(Q528:Q535)</f>
        <v>0</v>
      </c>
      <c r="R527" s="168"/>
      <c r="S527" s="169"/>
      <c r="T527" s="163"/>
      <c r="U527" s="163">
        <f>SUM(U528:U535)</f>
        <v>0</v>
      </c>
      <c r="V527" s="163"/>
      <c r="AF527" t="s">
        <v>141</v>
      </c>
    </row>
    <row r="528" spans="1:59" outlineLevel="1" x14ac:dyDescent="0.2">
      <c r="A528" s="170">
        <v>204</v>
      </c>
      <c r="B528" s="171" t="s">
        <v>730</v>
      </c>
      <c r="C528" s="187" t="s">
        <v>731</v>
      </c>
      <c r="D528" s="172" t="s">
        <v>718</v>
      </c>
      <c r="E528" s="173">
        <v>1</v>
      </c>
      <c r="F528" s="174"/>
      <c r="G528" s="175">
        <f>ROUND(E528*F528,2)</f>
        <v>0</v>
      </c>
      <c r="H528" s="174"/>
      <c r="I528" s="175">
        <f>ROUND(E528*H528,2)</f>
        <v>0</v>
      </c>
      <c r="J528" s="174"/>
      <c r="K528" s="175">
        <f>ROUND(E528*J528,2)</f>
        <v>0</v>
      </c>
      <c r="L528" s="175">
        <v>21</v>
      </c>
      <c r="M528" s="175">
        <f>G528*(1+L528/100)</f>
        <v>0</v>
      </c>
      <c r="N528" s="175">
        <v>0</v>
      </c>
      <c r="O528" s="175">
        <f>ROUND(E528*N528,2)</f>
        <v>0</v>
      </c>
      <c r="P528" s="175">
        <v>0</v>
      </c>
      <c r="Q528" s="175">
        <f>ROUND(E528*P528,2)</f>
        <v>0</v>
      </c>
      <c r="R528" s="175"/>
      <c r="S528" s="176" t="s">
        <v>214</v>
      </c>
      <c r="T528" s="158">
        <v>0</v>
      </c>
      <c r="U528" s="158">
        <f>ROUND(E528*T528,2)</f>
        <v>0</v>
      </c>
      <c r="V528" s="15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 t="s">
        <v>719</v>
      </c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</row>
    <row r="529" spans="1:59" ht="33.75" outlineLevel="1" x14ac:dyDescent="0.2">
      <c r="A529" s="156"/>
      <c r="B529" s="157"/>
      <c r="C529" s="362" t="s">
        <v>732</v>
      </c>
      <c r="D529" s="363"/>
      <c r="E529" s="363"/>
      <c r="F529" s="363"/>
      <c r="G529" s="363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 t="s">
        <v>216</v>
      </c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84" t="str">
        <f>C529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A529" s="148"/>
      <c r="BB529" s="148"/>
      <c r="BC529" s="148"/>
      <c r="BD529" s="148"/>
      <c r="BE529" s="148"/>
      <c r="BF529" s="148"/>
      <c r="BG529" s="148"/>
    </row>
    <row r="530" spans="1:59" outlineLevel="1" x14ac:dyDescent="0.2">
      <c r="A530" s="170">
        <v>205</v>
      </c>
      <c r="B530" s="171" t="s">
        <v>733</v>
      </c>
      <c r="C530" s="187" t="s">
        <v>734</v>
      </c>
      <c r="D530" s="172" t="s">
        <v>718</v>
      </c>
      <c r="E530" s="173">
        <v>1</v>
      </c>
      <c r="F530" s="174"/>
      <c r="G530" s="175">
        <f>ROUND(E530*F530,2)</f>
        <v>0</v>
      </c>
      <c r="H530" s="174"/>
      <c r="I530" s="175">
        <f>ROUND(E530*H530,2)</f>
        <v>0</v>
      </c>
      <c r="J530" s="174"/>
      <c r="K530" s="175">
        <f>ROUND(E530*J530,2)</f>
        <v>0</v>
      </c>
      <c r="L530" s="175">
        <v>21</v>
      </c>
      <c r="M530" s="175">
        <f>G530*(1+L530/100)</f>
        <v>0</v>
      </c>
      <c r="N530" s="175">
        <v>0</v>
      </c>
      <c r="O530" s="175">
        <f>ROUND(E530*N530,2)</f>
        <v>0</v>
      </c>
      <c r="P530" s="175">
        <v>0</v>
      </c>
      <c r="Q530" s="175">
        <f>ROUND(E530*P530,2)</f>
        <v>0</v>
      </c>
      <c r="R530" s="175"/>
      <c r="S530" s="176" t="s">
        <v>214</v>
      </c>
      <c r="T530" s="158">
        <v>0</v>
      </c>
      <c r="U530" s="158">
        <f>ROUND(E530*T530,2)</f>
        <v>0</v>
      </c>
      <c r="V530" s="15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 t="s">
        <v>719</v>
      </c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</row>
    <row r="531" spans="1:59" ht="33.75" outlineLevel="1" x14ac:dyDescent="0.2">
      <c r="A531" s="156"/>
      <c r="B531" s="157"/>
      <c r="C531" s="362" t="s">
        <v>735</v>
      </c>
      <c r="D531" s="363"/>
      <c r="E531" s="363"/>
      <c r="F531" s="363"/>
      <c r="G531" s="363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 t="s">
        <v>216</v>
      </c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84" t="str">
        <f>C531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A531" s="148"/>
      <c r="BB531" s="148"/>
      <c r="BC531" s="148"/>
      <c r="BD531" s="148"/>
      <c r="BE531" s="148"/>
      <c r="BF531" s="148"/>
      <c r="BG531" s="148"/>
    </row>
    <row r="532" spans="1:59" outlineLevel="1" x14ac:dyDescent="0.2">
      <c r="A532" s="170">
        <v>206</v>
      </c>
      <c r="B532" s="171" t="s">
        <v>736</v>
      </c>
      <c r="C532" s="187" t="s">
        <v>737</v>
      </c>
      <c r="D532" s="172" t="s">
        <v>718</v>
      </c>
      <c r="E532" s="173">
        <v>1</v>
      </c>
      <c r="F532" s="174"/>
      <c r="G532" s="175">
        <f>ROUND(E532*F532,2)</f>
        <v>0</v>
      </c>
      <c r="H532" s="174"/>
      <c r="I532" s="175">
        <f>ROUND(E532*H532,2)</f>
        <v>0</v>
      </c>
      <c r="J532" s="174"/>
      <c r="K532" s="175">
        <f>ROUND(E532*J532,2)</f>
        <v>0</v>
      </c>
      <c r="L532" s="175">
        <v>21</v>
      </c>
      <c r="M532" s="175">
        <f>G532*(1+L532/100)</f>
        <v>0</v>
      </c>
      <c r="N532" s="175">
        <v>0</v>
      </c>
      <c r="O532" s="175">
        <f>ROUND(E532*N532,2)</f>
        <v>0</v>
      </c>
      <c r="P532" s="175">
        <v>0</v>
      </c>
      <c r="Q532" s="175">
        <f>ROUND(E532*P532,2)</f>
        <v>0</v>
      </c>
      <c r="R532" s="175"/>
      <c r="S532" s="176" t="s">
        <v>214</v>
      </c>
      <c r="T532" s="158">
        <v>0</v>
      </c>
      <c r="U532" s="158">
        <f>ROUND(E532*T532,2)</f>
        <v>0</v>
      </c>
      <c r="V532" s="15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 t="s">
        <v>719</v>
      </c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</row>
    <row r="533" spans="1:59" ht="45" outlineLevel="1" x14ac:dyDescent="0.2">
      <c r="A533" s="156"/>
      <c r="B533" s="157"/>
      <c r="C533" s="362" t="s">
        <v>738</v>
      </c>
      <c r="D533" s="363"/>
      <c r="E533" s="363"/>
      <c r="F533" s="363"/>
      <c r="G533" s="363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 t="s">
        <v>216</v>
      </c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84" t="str">
        <f>C533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A533" s="148"/>
      <c r="BB533" s="148"/>
      <c r="BC533" s="148"/>
      <c r="BD533" s="148"/>
      <c r="BE533" s="148"/>
      <c r="BF533" s="148"/>
      <c r="BG533" s="148"/>
    </row>
    <row r="534" spans="1:59" outlineLevel="1" x14ac:dyDescent="0.2">
      <c r="A534" s="170">
        <v>207</v>
      </c>
      <c r="B534" s="171" t="s">
        <v>739</v>
      </c>
      <c r="C534" s="187" t="s">
        <v>740</v>
      </c>
      <c r="D534" s="172" t="s">
        <v>213</v>
      </c>
      <c r="E534" s="173">
        <v>1</v>
      </c>
      <c r="F534" s="174"/>
      <c r="G534" s="175">
        <f>ROUND(E534*F534,2)</f>
        <v>0</v>
      </c>
      <c r="H534" s="174"/>
      <c r="I534" s="175">
        <f>ROUND(E534*H534,2)</f>
        <v>0</v>
      </c>
      <c r="J534" s="174"/>
      <c r="K534" s="175">
        <f>ROUND(E534*J534,2)</f>
        <v>0</v>
      </c>
      <c r="L534" s="175">
        <v>21</v>
      </c>
      <c r="M534" s="175">
        <f>G534*(1+L534/100)</f>
        <v>0</v>
      </c>
      <c r="N534" s="175">
        <v>0</v>
      </c>
      <c r="O534" s="175">
        <f>ROUND(E534*N534,2)</f>
        <v>0</v>
      </c>
      <c r="P534" s="175">
        <v>0</v>
      </c>
      <c r="Q534" s="175">
        <f>ROUND(E534*P534,2)</f>
        <v>0</v>
      </c>
      <c r="R534" s="175"/>
      <c r="S534" s="176" t="s">
        <v>214</v>
      </c>
      <c r="T534" s="158">
        <v>0</v>
      </c>
      <c r="U534" s="158">
        <f>ROUND(E534*T534,2)</f>
        <v>0</v>
      </c>
      <c r="V534" s="15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 t="s">
        <v>719</v>
      </c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</row>
    <row r="535" spans="1:59" ht="22.5" outlineLevel="1" x14ac:dyDescent="0.2">
      <c r="A535" s="156"/>
      <c r="B535" s="157"/>
      <c r="C535" s="362" t="s">
        <v>741</v>
      </c>
      <c r="D535" s="363"/>
      <c r="E535" s="363"/>
      <c r="F535" s="363"/>
      <c r="G535" s="363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 t="s">
        <v>216</v>
      </c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84" t="str">
        <f>C535</f>
        <v>Náklady na vyhotovení dokumentace skutečného provedení stavby a její předání objednateli v požadované formě a požadovaném počtu.</v>
      </c>
      <c r="BA535" s="148"/>
      <c r="BB535" s="148"/>
      <c r="BC535" s="148"/>
      <c r="BD535" s="148"/>
      <c r="BE535" s="148"/>
      <c r="BF535" s="148"/>
      <c r="BG535" s="148"/>
    </row>
    <row r="536" spans="1:59" x14ac:dyDescent="0.2">
      <c r="A536" s="5"/>
      <c r="B536" s="6"/>
      <c r="C536" s="191"/>
      <c r="D536" s="8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AD536">
        <v>15</v>
      </c>
      <c r="AE536">
        <v>21</v>
      </c>
    </row>
    <row r="537" spans="1:59" x14ac:dyDescent="0.2">
      <c r="A537" s="151"/>
      <c r="B537" s="152" t="s">
        <v>31</v>
      </c>
      <c r="C537" s="192"/>
      <c r="D537" s="153"/>
      <c r="E537" s="154"/>
      <c r="F537" s="154"/>
      <c r="G537" s="185">
        <f>G8+G24+G35+G57+G70+G119+G121+G140+G144+G149+G164+G217+G219+G236+G245+G253+G290+G335+G340+G344+G351+G358+G366+G377+G408+G421+G468+G486+G503+G509+G516+G527</f>
        <v>0</v>
      </c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AD537">
        <f>SUMIF(L7:L535,AD536,G7:G535)</f>
        <v>0</v>
      </c>
      <c r="AE537">
        <f>SUMIF(L7:L535,AE536,G7:G535)</f>
        <v>0</v>
      </c>
      <c r="AF537" t="s">
        <v>742</v>
      </c>
    </row>
    <row r="538" spans="1:59" x14ac:dyDescent="0.2">
      <c r="A538" s="5"/>
      <c r="B538" s="6"/>
      <c r="C538" s="191"/>
      <c r="D538" s="8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59" x14ac:dyDescent="0.2">
      <c r="A539" s="5"/>
      <c r="B539" s="6"/>
      <c r="C539" s="191"/>
      <c r="D539" s="8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59" x14ac:dyDescent="0.2">
      <c r="A540" s="373" t="s">
        <v>743</v>
      </c>
      <c r="B540" s="373"/>
      <c r="C540" s="374"/>
      <c r="D540" s="8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59" x14ac:dyDescent="0.2">
      <c r="A541" s="375"/>
      <c r="B541" s="376"/>
      <c r="C541" s="377"/>
      <c r="D541" s="376"/>
      <c r="E541" s="376"/>
      <c r="F541" s="376"/>
      <c r="G541" s="37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AF541" t="s">
        <v>744</v>
      </c>
    </row>
    <row r="542" spans="1:59" x14ac:dyDescent="0.2">
      <c r="A542" s="379"/>
      <c r="B542" s="380"/>
      <c r="C542" s="381"/>
      <c r="D542" s="380"/>
      <c r="E542" s="380"/>
      <c r="F542" s="380"/>
      <c r="G542" s="382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59" x14ac:dyDescent="0.2">
      <c r="A543" s="379"/>
      <c r="B543" s="380"/>
      <c r="C543" s="381"/>
      <c r="D543" s="380"/>
      <c r="E543" s="380"/>
      <c r="F543" s="380"/>
      <c r="G543" s="382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59" x14ac:dyDescent="0.2">
      <c r="A544" s="379"/>
      <c r="B544" s="380"/>
      <c r="C544" s="381"/>
      <c r="D544" s="380"/>
      <c r="E544" s="380"/>
      <c r="F544" s="380"/>
      <c r="G544" s="382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32" x14ac:dyDescent="0.2">
      <c r="A545" s="383"/>
      <c r="B545" s="384"/>
      <c r="C545" s="385"/>
      <c r="D545" s="384"/>
      <c r="E545" s="384"/>
      <c r="F545" s="384"/>
      <c r="G545" s="38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32" x14ac:dyDescent="0.2">
      <c r="A546" s="5"/>
      <c r="B546" s="6"/>
      <c r="C546" s="191"/>
      <c r="D546" s="8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32" x14ac:dyDescent="0.2">
      <c r="C547" s="193"/>
      <c r="D547" s="139"/>
      <c r="AF547" t="s">
        <v>746</v>
      </c>
    </row>
    <row r="548" spans="1:32" x14ac:dyDescent="0.2">
      <c r="D548" s="139"/>
    </row>
    <row r="549" spans="1:32" x14ac:dyDescent="0.2">
      <c r="D549" s="139"/>
    </row>
    <row r="550" spans="1:32" x14ac:dyDescent="0.2">
      <c r="D550" s="139"/>
    </row>
    <row r="551" spans="1:32" x14ac:dyDescent="0.2">
      <c r="D551" s="139"/>
    </row>
    <row r="552" spans="1:32" x14ac:dyDescent="0.2">
      <c r="D552" s="139"/>
    </row>
    <row r="553" spans="1:32" x14ac:dyDescent="0.2">
      <c r="D553" s="139"/>
    </row>
    <row r="554" spans="1:32" x14ac:dyDescent="0.2">
      <c r="D554" s="139"/>
    </row>
    <row r="555" spans="1:32" x14ac:dyDescent="0.2">
      <c r="D555" s="139"/>
    </row>
    <row r="556" spans="1:32" x14ac:dyDescent="0.2">
      <c r="D556" s="139"/>
    </row>
    <row r="557" spans="1:32" x14ac:dyDescent="0.2">
      <c r="D557" s="139"/>
    </row>
    <row r="558" spans="1:32" x14ac:dyDescent="0.2">
      <c r="D558" s="139"/>
    </row>
    <row r="559" spans="1:32" x14ac:dyDescent="0.2">
      <c r="D559" s="139"/>
    </row>
    <row r="560" spans="1:32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56">
    <mergeCell ref="A541:G545"/>
    <mergeCell ref="C59:G59"/>
    <mergeCell ref="C60:G60"/>
    <mergeCell ref="C61:G61"/>
    <mergeCell ref="C62:G62"/>
    <mergeCell ref="C158:G158"/>
    <mergeCell ref="C360:G360"/>
    <mergeCell ref="C209:G209"/>
    <mergeCell ref="C210:G210"/>
    <mergeCell ref="C211:G211"/>
    <mergeCell ref="C212:G212"/>
    <mergeCell ref="C239:G239"/>
    <mergeCell ref="C240:G240"/>
    <mergeCell ref="C241:G241"/>
    <mergeCell ref="C242:G242"/>
    <mergeCell ref="C243:G243"/>
    <mergeCell ref="A1:G1"/>
    <mergeCell ref="C2:G2"/>
    <mergeCell ref="C3:G3"/>
    <mergeCell ref="C4:G4"/>
    <mergeCell ref="A540:C540"/>
    <mergeCell ref="C160:G160"/>
    <mergeCell ref="C63:G63"/>
    <mergeCell ref="C64:G64"/>
    <mergeCell ref="C65:G65"/>
    <mergeCell ref="C66:G66"/>
    <mergeCell ref="C67:G67"/>
    <mergeCell ref="C68:G68"/>
    <mergeCell ref="C69:G69"/>
    <mergeCell ref="C154:G154"/>
    <mergeCell ref="C155:G155"/>
    <mergeCell ref="C156:G156"/>
    <mergeCell ref="C250:G250"/>
    <mergeCell ref="C251:G251"/>
    <mergeCell ref="C519:G519"/>
    <mergeCell ref="C362:G362"/>
    <mergeCell ref="C413:G413"/>
    <mergeCell ref="C414:G414"/>
    <mergeCell ref="C415:G415"/>
    <mergeCell ref="C416:G416"/>
    <mergeCell ref="C417:G417"/>
    <mergeCell ref="C418:G418"/>
    <mergeCell ref="C505:G505"/>
    <mergeCell ref="C506:G506"/>
    <mergeCell ref="C507:G507"/>
    <mergeCell ref="C518:G518"/>
    <mergeCell ref="C529:G529"/>
    <mergeCell ref="C531:G531"/>
    <mergeCell ref="C533:G533"/>
    <mergeCell ref="C535:G535"/>
    <mergeCell ref="C520:G520"/>
    <mergeCell ref="C521:G521"/>
    <mergeCell ref="C522:G522"/>
    <mergeCell ref="C523:G523"/>
    <mergeCell ref="C524:G524"/>
    <mergeCell ref="C526:G52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S2" sqref="S2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2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366" t="s">
        <v>7</v>
      </c>
      <c r="B1" s="366"/>
      <c r="C1" s="366"/>
      <c r="D1" s="366"/>
      <c r="E1" s="366"/>
      <c r="F1" s="366"/>
      <c r="G1" s="366"/>
      <c r="AF1" t="s">
        <v>117</v>
      </c>
    </row>
    <row r="2" spans="1:59" ht="24.95" customHeight="1" x14ac:dyDescent="0.2">
      <c r="A2" s="140" t="s">
        <v>8</v>
      </c>
      <c r="B2" s="75" t="s">
        <v>41</v>
      </c>
      <c r="C2" s="367" t="s">
        <v>42</v>
      </c>
      <c r="D2" s="368"/>
      <c r="E2" s="368"/>
      <c r="F2" s="368"/>
      <c r="G2" s="369"/>
      <c r="AF2" t="s">
        <v>118</v>
      </c>
    </row>
    <row r="3" spans="1:59" ht="24.95" customHeight="1" x14ac:dyDescent="0.2">
      <c r="A3" s="140" t="s">
        <v>9</v>
      </c>
      <c r="B3" s="75" t="s">
        <v>47</v>
      </c>
      <c r="C3" s="367" t="s">
        <v>48</v>
      </c>
      <c r="D3" s="368"/>
      <c r="E3" s="368"/>
      <c r="F3" s="368"/>
      <c r="G3" s="369"/>
      <c r="AB3" s="87" t="s">
        <v>118</v>
      </c>
      <c r="AF3" t="s">
        <v>119</v>
      </c>
    </row>
    <row r="4" spans="1:59" ht="24.95" customHeight="1" x14ac:dyDescent="0.2">
      <c r="A4" s="141" t="s">
        <v>10</v>
      </c>
      <c r="B4" s="142" t="s">
        <v>41</v>
      </c>
      <c r="C4" s="370" t="s">
        <v>49</v>
      </c>
      <c r="D4" s="371"/>
      <c r="E4" s="371"/>
      <c r="F4" s="371"/>
      <c r="G4" s="372"/>
      <c r="AF4" t="s">
        <v>120</v>
      </c>
    </row>
    <row r="5" spans="1:59" x14ac:dyDescent="0.2">
      <c r="D5" s="139"/>
    </row>
    <row r="6" spans="1:59" ht="38.25" x14ac:dyDescent="0.2">
      <c r="A6" s="144" t="s">
        <v>121</v>
      </c>
      <c r="B6" s="146" t="s">
        <v>122</v>
      </c>
      <c r="C6" s="146" t="s">
        <v>123</v>
      </c>
      <c r="D6" s="145" t="s">
        <v>124</v>
      </c>
      <c r="E6" s="144" t="s">
        <v>125</v>
      </c>
      <c r="F6" s="143" t="s">
        <v>126</v>
      </c>
      <c r="G6" s="144" t="s">
        <v>31</v>
      </c>
      <c r="H6" s="147" t="s">
        <v>32</v>
      </c>
      <c r="I6" s="147" t="s">
        <v>127</v>
      </c>
      <c r="J6" s="147" t="s">
        <v>33</v>
      </c>
      <c r="K6" s="147" t="s">
        <v>128</v>
      </c>
      <c r="L6" s="147" t="s">
        <v>129</v>
      </c>
      <c r="M6" s="147" t="s">
        <v>130</v>
      </c>
      <c r="N6" s="147" t="s">
        <v>131</v>
      </c>
      <c r="O6" s="147" t="s">
        <v>132</v>
      </c>
      <c r="P6" s="147" t="s">
        <v>133</v>
      </c>
      <c r="Q6" s="147" t="s">
        <v>134</v>
      </c>
      <c r="R6" s="147" t="s">
        <v>135</v>
      </c>
      <c r="S6" s="147" t="s">
        <v>136</v>
      </c>
      <c r="T6" s="147" t="s">
        <v>137</v>
      </c>
      <c r="U6" s="147" t="s">
        <v>138</v>
      </c>
      <c r="V6" s="147" t="s">
        <v>139</v>
      </c>
    </row>
    <row r="7" spans="1:59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1:59" x14ac:dyDescent="0.2">
      <c r="A8" s="164" t="s">
        <v>140</v>
      </c>
      <c r="B8" s="165" t="s">
        <v>58</v>
      </c>
      <c r="C8" s="186" t="s">
        <v>59</v>
      </c>
      <c r="D8" s="166"/>
      <c r="E8" s="167"/>
      <c r="F8" s="168"/>
      <c r="G8" s="168">
        <f>SUMIF(AF9:AF18,"&lt;&gt;NOR",G9:G18)</f>
        <v>0</v>
      </c>
      <c r="H8" s="168"/>
      <c r="I8" s="168">
        <f>SUM(I9:I18)</f>
        <v>0</v>
      </c>
      <c r="J8" s="168"/>
      <c r="K8" s="168">
        <f>SUM(K9:K18)</f>
        <v>0</v>
      </c>
      <c r="L8" s="168"/>
      <c r="M8" s="168">
        <f>SUM(M9:M18)</f>
        <v>0</v>
      </c>
      <c r="N8" s="168"/>
      <c r="O8" s="168">
        <f>SUM(O9:O18)</f>
        <v>0.66</v>
      </c>
      <c r="P8" s="168"/>
      <c r="Q8" s="168">
        <f>SUM(Q9:Q18)</f>
        <v>0</v>
      </c>
      <c r="R8" s="168"/>
      <c r="S8" s="169"/>
      <c r="T8" s="163"/>
      <c r="U8" s="163">
        <f>SUM(U9:U18)</f>
        <v>10.580000000000002</v>
      </c>
      <c r="V8" s="163"/>
      <c r="AF8" t="s">
        <v>141</v>
      </c>
    </row>
    <row r="9" spans="1:59" ht="22.5" outlineLevel="1" x14ac:dyDescent="0.2">
      <c r="A9" s="170">
        <v>1</v>
      </c>
      <c r="B9" s="171" t="s">
        <v>182</v>
      </c>
      <c r="C9" s="187" t="s">
        <v>183</v>
      </c>
      <c r="D9" s="172" t="s">
        <v>180</v>
      </c>
      <c r="E9" s="173">
        <v>5.6710000000000003E-2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1.0995400000000002</v>
      </c>
      <c r="O9" s="175">
        <f>ROUND(E9*N9,2)</f>
        <v>0.06</v>
      </c>
      <c r="P9" s="175">
        <v>0</v>
      </c>
      <c r="Q9" s="175">
        <f>ROUND(E9*P9,2)</f>
        <v>0</v>
      </c>
      <c r="R9" s="175"/>
      <c r="S9" s="176" t="s">
        <v>145</v>
      </c>
      <c r="T9" s="158">
        <v>18.175000000000001</v>
      </c>
      <c r="U9" s="158">
        <f>ROUND(E9*T9,2)</f>
        <v>1.03</v>
      </c>
      <c r="V9" s="158"/>
      <c r="W9" s="148"/>
      <c r="X9" s="148"/>
      <c r="Y9" s="148"/>
      <c r="Z9" s="148"/>
      <c r="AA9" s="148"/>
      <c r="AB9" s="148"/>
      <c r="AC9" s="148"/>
      <c r="AD9" s="148"/>
      <c r="AE9" s="148"/>
      <c r="AF9" s="148" t="s">
        <v>146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 x14ac:dyDescent="0.2">
      <c r="A10" s="156"/>
      <c r="B10" s="157"/>
      <c r="C10" s="188" t="s">
        <v>747</v>
      </c>
      <c r="D10" s="159"/>
      <c r="E10" s="160">
        <v>4.6700000000000005E-2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48"/>
      <c r="X10" s="148"/>
      <c r="Y10" s="148"/>
      <c r="Z10" s="148"/>
      <c r="AA10" s="148"/>
      <c r="AB10" s="148"/>
      <c r="AC10" s="148"/>
      <c r="AD10" s="148"/>
      <c r="AE10" s="148"/>
      <c r="AF10" s="148" t="s">
        <v>148</v>
      </c>
      <c r="AG10" s="148">
        <v>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outlineLevel="1" x14ac:dyDescent="0.2">
      <c r="A11" s="156"/>
      <c r="B11" s="157"/>
      <c r="C11" s="188" t="s">
        <v>748</v>
      </c>
      <c r="D11" s="159"/>
      <c r="E11" s="160">
        <v>1.0010000000000002E-2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48"/>
      <c r="X11" s="148"/>
      <c r="Y11" s="148"/>
      <c r="Z11" s="148"/>
      <c r="AA11" s="148"/>
      <c r="AB11" s="148"/>
      <c r="AC11" s="148"/>
      <c r="AD11" s="148"/>
      <c r="AE11" s="148"/>
      <c r="AF11" s="148" t="s">
        <v>148</v>
      </c>
      <c r="AG11" s="148">
        <v>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outlineLevel="1" x14ac:dyDescent="0.2">
      <c r="A12" s="170">
        <v>2</v>
      </c>
      <c r="B12" s="171" t="s">
        <v>193</v>
      </c>
      <c r="C12" s="187" t="s">
        <v>194</v>
      </c>
      <c r="D12" s="172" t="s">
        <v>174</v>
      </c>
      <c r="E12" s="173">
        <v>5.3460000000000001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3.7660000000000006E-2</v>
      </c>
      <c r="O12" s="175">
        <f>ROUND(E12*N12,2)</f>
        <v>0.2</v>
      </c>
      <c r="P12" s="175">
        <v>0</v>
      </c>
      <c r="Q12" s="175">
        <f>ROUND(E12*P12,2)</f>
        <v>0</v>
      </c>
      <c r="R12" s="175"/>
      <c r="S12" s="176" t="s">
        <v>145</v>
      </c>
      <c r="T12" s="158">
        <v>0.5233000000000001</v>
      </c>
      <c r="U12" s="158">
        <f>ROUND(E12*T12,2)</f>
        <v>2.8</v>
      </c>
      <c r="V12" s="158"/>
      <c r="W12" s="148"/>
      <c r="X12" s="148"/>
      <c r="Y12" s="148"/>
      <c r="Z12" s="148"/>
      <c r="AA12" s="148"/>
      <c r="AB12" s="148"/>
      <c r="AC12" s="148"/>
      <c r="AD12" s="148"/>
      <c r="AE12" s="148"/>
      <c r="AF12" s="148" t="s">
        <v>146</v>
      </c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outlineLevel="1" x14ac:dyDescent="0.2">
      <c r="A13" s="156"/>
      <c r="B13" s="157"/>
      <c r="C13" s="188" t="s">
        <v>749</v>
      </c>
      <c r="D13" s="159"/>
      <c r="E13" s="160">
        <v>5.3460000000000001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48"/>
      <c r="X13" s="148"/>
      <c r="Y13" s="148"/>
      <c r="Z13" s="148"/>
      <c r="AA13" s="148"/>
      <c r="AB13" s="148"/>
      <c r="AC13" s="148"/>
      <c r="AD13" s="148"/>
      <c r="AE13" s="148"/>
      <c r="AF13" s="148" t="s">
        <v>148</v>
      </c>
      <c r="AG13" s="148">
        <v>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 outlineLevel="1" x14ac:dyDescent="0.2">
      <c r="A14" s="170">
        <v>3</v>
      </c>
      <c r="B14" s="171" t="s">
        <v>203</v>
      </c>
      <c r="C14" s="187" t="s">
        <v>204</v>
      </c>
      <c r="D14" s="172" t="s">
        <v>174</v>
      </c>
      <c r="E14" s="173">
        <v>2.04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0.18324000000000001</v>
      </c>
      <c r="O14" s="175">
        <f>ROUND(E14*N14,2)</f>
        <v>0.37</v>
      </c>
      <c r="P14" s="175">
        <v>0</v>
      </c>
      <c r="Q14" s="175">
        <f>ROUND(E14*P14,2)</f>
        <v>0</v>
      </c>
      <c r="R14" s="175"/>
      <c r="S14" s="176" t="s">
        <v>145</v>
      </c>
      <c r="T14" s="158">
        <v>1.2100000000000002</v>
      </c>
      <c r="U14" s="158">
        <f>ROUND(E14*T14,2)</f>
        <v>2.4700000000000002</v>
      </c>
      <c r="V14" s="158"/>
      <c r="W14" s="148"/>
      <c r="X14" s="148"/>
      <c r="Y14" s="148"/>
      <c r="Z14" s="148"/>
      <c r="AA14" s="148"/>
      <c r="AB14" s="148"/>
      <c r="AC14" s="148"/>
      <c r="AD14" s="148"/>
      <c r="AE14" s="148"/>
      <c r="AF14" s="148" t="s">
        <v>146</v>
      </c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outlineLevel="1" x14ac:dyDescent="0.2">
      <c r="A15" s="156"/>
      <c r="B15" s="157"/>
      <c r="C15" s="188" t="s">
        <v>750</v>
      </c>
      <c r="D15" s="159"/>
      <c r="E15" s="160">
        <v>1.6800000000000002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48"/>
      <c r="X15" s="148"/>
      <c r="Y15" s="148"/>
      <c r="Z15" s="148"/>
      <c r="AA15" s="148"/>
      <c r="AB15" s="148"/>
      <c r="AC15" s="148"/>
      <c r="AD15" s="148"/>
      <c r="AE15" s="148"/>
      <c r="AF15" s="148" t="s">
        <v>148</v>
      </c>
      <c r="AG15" s="148">
        <v>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</row>
    <row r="16" spans="1:59" outlineLevel="1" x14ac:dyDescent="0.2">
      <c r="A16" s="156"/>
      <c r="B16" s="157"/>
      <c r="C16" s="188" t="s">
        <v>751</v>
      </c>
      <c r="D16" s="159"/>
      <c r="E16" s="160">
        <v>0.36000000000000004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48"/>
      <c r="X16" s="148"/>
      <c r="Y16" s="148"/>
      <c r="Z16" s="148"/>
      <c r="AA16" s="148"/>
      <c r="AB16" s="148"/>
      <c r="AC16" s="148"/>
      <c r="AD16" s="148"/>
      <c r="AE16" s="148"/>
      <c r="AF16" s="148" t="s">
        <v>148</v>
      </c>
      <c r="AG16" s="148">
        <v>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ht="33.75" outlineLevel="1" x14ac:dyDescent="0.2">
      <c r="A17" s="170">
        <v>4</v>
      </c>
      <c r="B17" s="171" t="s">
        <v>207</v>
      </c>
      <c r="C17" s="187" t="s">
        <v>208</v>
      </c>
      <c r="D17" s="172" t="s">
        <v>209</v>
      </c>
      <c r="E17" s="173">
        <v>2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1.7160000000000002E-2</v>
      </c>
      <c r="O17" s="175">
        <f>ROUND(E17*N17,2)</f>
        <v>0.03</v>
      </c>
      <c r="P17" s="175">
        <v>0</v>
      </c>
      <c r="Q17" s="175">
        <f>ROUND(E17*P17,2)</f>
        <v>0</v>
      </c>
      <c r="R17" s="175"/>
      <c r="S17" s="176" t="s">
        <v>145</v>
      </c>
      <c r="T17" s="158">
        <v>2.1380000000000003</v>
      </c>
      <c r="U17" s="158">
        <f>ROUND(E17*T17,2)</f>
        <v>4.28</v>
      </c>
      <c r="V17" s="158"/>
      <c r="W17" s="148"/>
      <c r="X17" s="148"/>
      <c r="Y17" s="148"/>
      <c r="Z17" s="148"/>
      <c r="AA17" s="148"/>
      <c r="AB17" s="148"/>
      <c r="AC17" s="148"/>
      <c r="AD17" s="148"/>
      <c r="AE17" s="148"/>
      <c r="AF17" s="148" t="s">
        <v>146</v>
      </c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outlineLevel="1" x14ac:dyDescent="0.2">
      <c r="A18" s="156"/>
      <c r="B18" s="157"/>
      <c r="C18" s="188" t="s">
        <v>752</v>
      </c>
      <c r="D18" s="159"/>
      <c r="E18" s="160">
        <v>2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48"/>
      <c r="X18" s="148"/>
      <c r="Y18" s="148"/>
      <c r="Z18" s="148"/>
      <c r="AA18" s="148"/>
      <c r="AB18" s="148"/>
      <c r="AC18" s="148"/>
      <c r="AD18" s="148"/>
      <c r="AE18" s="148"/>
      <c r="AF18" s="148" t="s">
        <v>148</v>
      </c>
      <c r="AG18" s="148">
        <v>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x14ac:dyDescent="0.2">
      <c r="A19" s="164" t="s">
        <v>140</v>
      </c>
      <c r="B19" s="165" t="s">
        <v>62</v>
      </c>
      <c r="C19" s="186" t="s">
        <v>63</v>
      </c>
      <c r="D19" s="166"/>
      <c r="E19" s="167"/>
      <c r="F19" s="168"/>
      <c r="G19" s="168">
        <f>SUMIF(AF20:AF50,"&lt;&gt;NOR",G20:G50)</f>
        <v>0</v>
      </c>
      <c r="H19" s="168"/>
      <c r="I19" s="168">
        <f>SUM(I20:I50)</f>
        <v>0</v>
      </c>
      <c r="J19" s="168"/>
      <c r="K19" s="168">
        <f>SUM(K20:K50)</f>
        <v>0</v>
      </c>
      <c r="L19" s="168"/>
      <c r="M19" s="168">
        <f>SUM(M20:M50)</f>
        <v>0</v>
      </c>
      <c r="N19" s="168"/>
      <c r="O19" s="168">
        <f>SUM(O20:O50)</f>
        <v>7.2399999999999993</v>
      </c>
      <c r="P19" s="168"/>
      <c r="Q19" s="168">
        <f>SUM(Q20:Q50)</f>
        <v>0</v>
      </c>
      <c r="R19" s="168"/>
      <c r="S19" s="169"/>
      <c r="T19" s="163"/>
      <c r="U19" s="163">
        <f>SUM(U20:U50)</f>
        <v>106.88000000000001</v>
      </c>
      <c r="V19" s="163"/>
      <c r="AF19" t="s">
        <v>141</v>
      </c>
    </row>
    <row r="20" spans="1:59" outlineLevel="1" x14ac:dyDescent="0.2">
      <c r="A20" s="170">
        <v>5</v>
      </c>
      <c r="B20" s="171" t="s">
        <v>231</v>
      </c>
      <c r="C20" s="187" t="s">
        <v>232</v>
      </c>
      <c r="D20" s="172" t="s">
        <v>174</v>
      </c>
      <c r="E20" s="173">
        <v>15.170000000000002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5.1230000000000005E-2</v>
      </c>
      <c r="O20" s="175">
        <f>ROUND(E20*N20,2)</f>
        <v>0.78</v>
      </c>
      <c r="P20" s="175">
        <v>0</v>
      </c>
      <c r="Q20" s="175">
        <f>ROUND(E20*P20,2)</f>
        <v>0</v>
      </c>
      <c r="R20" s="175"/>
      <c r="S20" s="176" t="s">
        <v>145</v>
      </c>
      <c r="T20" s="158">
        <v>0.90800000000000003</v>
      </c>
      <c r="U20" s="158">
        <f>ROUND(E20*T20,2)</f>
        <v>13.77</v>
      </c>
      <c r="V20" s="158"/>
      <c r="W20" s="148"/>
      <c r="X20" s="148"/>
      <c r="Y20" s="148"/>
      <c r="Z20" s="148"/>
      <c r="AA20" s="148"/>
      <c r="AB20" s="148"/>
      <c r="AC20" s="148"/>
      <c r="AD20" s="148"/>
      <c r="AE20" s="148"/>
      <c r="AF20" s="148" t="s">
        <v>146</v>
      </c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outlineLevel="1" x14ac:dyDescent="0.2">
      <c r="A21" s="156"/>
      <c r="B21" s="157"/>
      <c r="C21" s="188" t="s">
        <v>753</v>
      </c>
      <c r="D21" s="159"/>
      <c r="E21" s="160">
        <v>5.44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48"/>
      <c r="X21" s="148"/>
      <c r="Y21" s="148"/>
      <c r="Z21" s="148"/>
      <c r="AA21" s="148"/>
      <c r="AB21" s="148"/>
      <c r="AC21" s="148"/>
      <c r="AD21" s="148"/>
      <c r="AE21" s="148"/>
      <c r="AF21" s="148" t="s">
        <v>148</v>
      </c>
      <c r="AG21" s="148">
        <v>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outlineLevel="1" x14ac:dyDescent="0.2">
      <c r="A22" s="156"/>
      <c r="B22" s="157"/>
      <c r="C22" s="188" t="s">
        <v>754</v>
      </c>
      <c r="D22" s="159"/>
      <c r="E22" s="160">
        <v>4.0600000000000005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48"/>
      <c r="X22" s="148"/>
      <c r="Y22" s="148"/>
      <c r="Z22" s="148"/>
      <c r="AA22" s="148"/>
      <c r="AB22" s="148"/>
      <c r="AC22" s="148"/>
      <c r="AD22" s="148"/>
      <c r="AE22" s="148"/>
      <c r="AF22" s="148" t="s">
        <v>148</v>
      </c>
      <c r="AG22" s="148">
        <v>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outlineLevel="1" x14ac:dyDescent="0.2">
      <c r="A23" s="156"/>
      <c r="B23" s="157"/>
      <c r="C23" s="188" t="s">
        <v>755</v>
      </c>
      <c r="D23" s="159"/>
      <c r="E23" s="160">
        <v>5.6700000000000008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48"/>
      <c r="X23" s="148"/>
      <c r="Y23" s="148"/>
      <c r="Z23" s="148"/>
      <c r="AA23" s="148"/>
      <c r="AB23" s="148"/>
      <c r="AC23" s="148"/>
      <c r="AD23" s="148"/>
      <c r="AE23" s="148"/>
      <c r="AF23" s="148" t="s">
        <v>148</v>
      </c>
      <c r="AG23" s="148">
        <v>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outlineLevel="1" x14ac:dyDescent="0.2">
      <c r="A24" s="156"/>
      <c r="B24" s="157"/>
      <c r="C24" s="188" t="s">
        <v>756</v>
      </c>
      <c r="D24" s="159"/>
      <c r="E24" s="160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48"/>
      <c r="X24" s="148"/>
      <c r="Y24" s="148"/>
      <c r="Z24" s="148"/>
      <c r="AA24" s="148"/>
      <c r="AB24" s="148"/>
      <c r="AC24" s="148"/>
      <c r="AD24" s="148"/>
      <c r="AE24" s="148"/>
      <c r="AF24" s="148" t="s">
        <v>148</v>
      </c>
      <c r="AG24" s="148">
        <v>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 ht="22.5" outlineLevel="1" x14ac:dyDescent="0.2">
      <c r="A25" s="170">
        <v>6</v>
      </c>
      <c r="B25" s="171" t="s">
        <v>235</v>
      </c>
      <c r="C25" s="187" t="s">
        <v>236</v>
      </c>
      <c r="D25" s="172" t="s">
        <v>237</v>
      </c>
      <c r="E25" s="173">
        <v>2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3.5620000000000006E-2</v>
      </c>
      <c r="O25" s="175">
        <f>ROUND(E25*N25,2)</f>
        <v>7.0000000000000007E-2</v>
      </c>
      <c r="P25" s="175">
        <v>0</v>
      </c>
      <c r="Q25" s="175">
        <f>ROUND(E25*P25,2)</f>
        <v>0</v>
      </c>
      <c r="R25" s="175"/>
      <c r="S25" s="176" t="s">
        <v>145</v>
      </c>
      <c r="T25" s="158">
        <v>0.8829300000000001</v>
      </c>
      <c r="U25" s="158">
        <f>ROUND(E25*T25,2)</f>
        <v>1.77</v>
      </c>
      <c r="V25" s="158"/>
      <c r="W25" s="148"/>
      <c r="X25" s="148"/>
      <c r="Y25" s="148"/>
      <c r="Z25" s="148"/>
      <c r="AA25" s="148"/>
      <c r="AB25" s="148"/>
      <c r="AC25" s="148"/>
      <c r="AD25" s="148"/>
      <c r="AE25" s="148"/>
      <c r="AF25" s="148" t="s">
        <v>146</v>
      </c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outlineLevel="1" x14ac:dyDescent="0.2">
      <c r="A26" s="156"/>
      <c r="B26" s="157"/>
      <c r="C26" s="188" t="s">
        <v>757</v>
      </c>
      <c r="D26" s="159"/>
      <c r="E26" s="160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48"/>
      <c r="X26" s="148"/>
      <c r="Y26" s="148"/>
      <c r="Z26" s="148"/>
      <c r="AA26" s="148"/>
      <c r="AB26" s="148"/>
      <c r="AC26" s="148"/>
      <c r="AD26" s="148"/>
      <c r="AE26" s="148"/>
      <c r="AF26" s="148" t="s">
        <v>148</v>
      </c>
      <c r="AG26" s="148">
        <v>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outlineLevel="1" x14ac:dyDescent="0.2">
      <c r="A27" s="156"/>
      <c r="B27" s="157"/>
      <c r="C27" s="188" t="s">
        <v>758</v>
      </c>
      <c r="D27" s="159"/>
      <c r="E27" s="160">
        <v>2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48"/>
      <c r="X27" s="148"/>
      <c r="Y27" s="148"/>
      <c r="Z27" s="148"/>
      <c r="AA27" s="148"/>
      <c r="AB27" s="148"/>
      <c r="AC27" s="148"/>
      <c r="AD27" s="148"/>
      <c r="AE27" s="148"/>
      <c r="AF27" s="148" t="s">
        <v>148</v>
      </c>
      <c r="AG27" s="148">
        <v>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</row>
    <row r="28" spans="1:59" outlineLevel="1" x14ac:dyDescent="0.2">
      <c r="A28" s="170">
        <v>7</v>
      </c>
      <c r="B28" s="171" t="s">
        <v>239</v>
      </c>
      <c r="C28" s="187" t="s">
        <v>240</v>
      </c>
      <c r="D28" s="172" t="s">
        <v>174</v>
      </c>
      <c r="E28" s="173">
        <v>26.555600000000002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4.4140000000000006E-2</v>
      </c>
      <c r="O28" s="175">
        <f>ROUND(E28*N28,2)</f>
        <v>1.17</v>
      </c>
      <c r="P28" s="175">
        <v>0</v>
      </c>
      <c r="Q28" s="175">
        <f>ROUND(E28*P28,2)</f>
        <v>0</v>
      </c>
      <c r="R28" s="175"/>
      <c r="S28" s="176" t="s">
        <v>145</v>
      </c>
      <c r="T28" s="158">
        <v>0.504</v>
      </c>
      <c r="U28" s="158">
        <f>ROUND(E28*T28,2)</f>
        <v>13.38</v>
      </c>
      <c r="V28" s="158"/>
      <c r="W28" s="148"/>
      <c r="X28" s="148"/>
      <c r="Y28" s="148"/>
      <c r="Z28" s="148"/>
      <c r="AA28" s="148"/>
      <c r="AB28" s="148"/>
      <c r="AC28" s="148"/>
      <c r="AD28" s="148"/>
      <c r="AE28" s="148"/>
      <c r="AF28" s="148" t="s">
        <v>146</v>
      </c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outlineLevel="1" x14ac:dyDescent="0.2">
      <c r="A29" s="156"/>
      <c r="B29" s="157"/>
      <c r="C29" s="188" t="s">
        <v>759</v>
      </c>
      <c r="D29" s="159"/>
      <c r="E29" s="160">
        <v>28.155600000000003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48"/>
      <c r="X29" s="148"/>
      <c r="Y29" s="148"/>
      <c r="Z29" s="148"/>
      <c r="AA29" s="148"/>
      <c r="AB29" s="148"/>
      <c r="AC29" s="148"/>
      <c r="AD29" s="148"/>
      <c r="AE29" s="148"/>
      <c r="AF29" s="148" t="s">
        <v>148</v>
      </c>
      <c r="AG29" s="148">
        <v>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</row>
    <row r="30" spans="1:59" outlineLevel="1" x14ac:dyDescent="0.2">
      <c r="A30" s="156"/>
      <c r="B30" s="157"/>
      <c r="C30" s="188" t="s">
        <v>644</v>
      </c>
      <c r="D30" s="159"/>
      <c r="E30" s="160">
        <v>-1.5999999999999999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48"/>
      <c r="X30" s="148"/>
      <c r="Y30" s="148"/>
      <c r="Z30" s="148"/>
      <c r="AA30" s="148"/>
      <c r="AB30" s="148"/>
      <c r="AC30" s="148"/>
      <c r="AD30" s="148"/>
      <c r="AE30" s="148"/>
      <c r="AF30" s="148" t="s">
        <v>148</v>
      </c>
      <c r="AG30" s="148">
        <v>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 x14ac:dyDescent="0.2">
      <c r="A31" s="170">
        <v>8</v>
      </c>
      <c r="B31" s="171" t="s">
        <v>760</v>
      </c>
      <c r="C31" s="187" t="s">
        <v>761</v>
      </c>
      <c r="D31" s="172" t="s">
        <v>174</v>
      </c>
      <c r="E31" s="173">
        <v>107.04010000000001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4.7660000000000001E-2</v>
      </c>
      <c r="O31" s="175">
        <f>ROUND(E31*N31,2)</f>
        <v>5.0999999999999996</v>
      </c>
      <c r="P31" s="175">
        <v>0</v>
      </c>
      <c r="Q31" s="175">
        <f>ROUND(E31*P31,2)</f>
        <v>0</v>
      </c>
      <c r="R31" s="175"/>
      <c r="S31" s="176" t="s">
        <v>145</v>
      </c>
      <c r="T31" s="158">
        <v>0.65600000000000003</v>
      </c>
      <c r="U31" s="158">
        <f>ROUND(E31*T31,2)</f>
        <v>70.22</v>
      </c>
      <c r="V31" s="158"/>
      <c r="W31" s="148"/>
      <c r="X31" s="148"/>
      <c r="Y31" s="148"/>
      <c r="Z31" s="148"/>
      <c r="AA31" s="148"/>
      <c r="AB31" s="148"/>
      <c r="AC31" s="148"/>
      <c r="AD31" s="148"/>
      <c r="AE31" s="148"/>
      <c r="AF31" s="148" t="s">
        <v>146</v>
      </c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outlineLevel="1" x14ac:dyDescent="0.2">
      <c r="A32" s="156"/>
      <c r="B32" s="157"/>
      <c r="C32" s="188" t="s">
        <v>762</v>
      </c>
      <c r="D32" s="159"/>
      <c r="E32" s="160">
        <v>24.116400000000002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48"/>
      <c r="X32" s="148"/>
      <c r="Y32" s="148"/>
      <c r="Z32" s="148"/>
      <c r="AA32" s="148"/>
      <c r="AB32" s="148"/>
      <c r="AC32" s="148"/>
      <c r="AD32" s="148"/>
      <c r="AE32" s="148"/>
      <c r="AF32" s="148" t="s">
        <v>148</v>
      </c>
      <c r="AG32" s="148">
        <v>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outlineLevel="1" x14ac:dyDescent="0.2">
      <c r="A33" s="156"/>
      <c r="B33" s="157"/>
      <c r="C33" s="188" t="s">
        <v>763</v>
      </c>
      <c r="D33" s="159"/>
      <c r="E33" s="160">
        <v>-1.2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48"/>
      <c r="X33" s="148"/>
      <c r="Y33" s="148"/>
      <c r="Z33" s="148"/>
      <c r="AA33" s="148"/>
      <c r="AB33" s="148"/>
      <c r="AC33" s="148"/>
      <c r="AD33" s="148"/>
      <c r="AE33" s="148"/>
      <c r="AF33" s="148" t="s">
        <v>148</v>
      </c>
      <c r="AG33" s="148">
        <v>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outlineLevel="1" x14ac:dyDescent="0.2">
      <c r="A34" s="156"/>
      <c r="B34" s="157"/>
      <c r="C34" s="188" t="s">
        <v>764</v>
      </c>
      <c r="D34" s="159"/>
      <c r="E34" s="160">
        <v>28.809000000000001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48"/>
      <c r="X34" s="148"/>
      <c r="Y34" s="148"/>
      <c r="Z34" s="148"/>
      <c r="AA34" s="148"/>
      <c r="AB34" s="148"/>
      <c r="AC34" s="148"/>
      <c r="AD34" s="148"/>
      <c r="AE34" s="148"/>
      <c r="AF34" s="148" t="s">
        <v>148</v>
      </c>
      <c r="AG34" s="148">
        <v>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</row>
    <row r="35" spans="1:59" outlineLevel="1" x14ac:dyDescent="0.2">
      <c r="A35" s="156"/>
      <c r="B35" s="157"/>
      <c r="C35" s="188" t="s">
        <v>644</v>
      </c>
      <c r="D35" s="159"/>
      <c r="E35" s="160">
        <v>-1.5999999999999999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48"/>
      <c r="X35" s="148"/>
      <c r="Y35" s="148"/>
      <c r="Z35" s="148"/>
      <c r="AA35" s="148"/>
      <c r="AB35" s="148"/>
      <c r="AC35" s="148"/>
      <c r="AD35" s="148"/>
      <c r="AE35" s="148"/>
      <c r="AF35" s="148" t="s">
        <v>148</v>
      </c>
      <c r="AG35" s="148">
        <v>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outlineLevel="1" x14ac:dyDescent="0.2">
      <c r="A36" s="156"/>
      <c r="B36" s="157"/>
      <c r="C36" s="188" t="s">
        <v>765</v>
      </c>
      <c r="D36" s="159"/>
      <c r="E36" s="160">
        <v>25.037100000000002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48"/>
      <c r="X36" s="148"/>
      <c r="Y36" s="148"/>
      <c r="Z36" s="148"/>
      <c r="AA36" s="148"/>
      <c r="AB36" s="148"/>
      <c r="AC36" s="148"/>
      <c r="AD36" s="148"/>
      <c r="AE36" s="148"/>
      <c r="AF36" s="148" t="s">
        <v>148</v>
      </c>
      <c r="AG36" s="148">
        <v>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outlineLevel="1" x14ac:dyDescent="0.2">
      <c r="A37" s="156"/>
      <c r="B37" s="157"/>
      <c r="C37" s="188" t="s">
        <v>766</v>
      </c>
      <c r="D37" s="159"/>
      <c r="E37" s="160">
        <v>21.666150000000002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48"/>
      <c r="X37" s="148"/>
      <c r="Y37" s="148"/>
      <c r="Z37" s="148"/>
      <c r="AA37" s="148"/>
      <c r="AB37" s="148"/>
      <c r="AC37" s="148"/>
      <c r="AD37" s="148"/>
      <c r="AE37" s="148"/>
      <c r="AF37" s="148" t="s">
        <v>148</v>
      </c>
      <c r="AG37" s="148">
        <v>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outlineLevel="1" x14ac:dyDescent="0.2">
      <c r="A38" s="156"/>
      <c r="B38" s="157"/>
      <c r="C38" s="188" t="s">
        <v>767</v>
      </c>
      <c r="D38" s="159"/>
      <c r="E38" s="160">
        <v>25.37865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48"/>
      <c r="X38" s="148"/>
      <c r="Y38" s="148"/>
      <c r="Z38" s="148"/>
      <c r="AA38" s="148"/>
      <c r="AB38" s="148"/>
      <c r="AC38" s="148"/>
      <c r="AD38" s="148"/>
      <c r="AE38" s="148"/>
      <c r="AF38" s="148" t="s">
        <v>148</v>
      </c>
      <c r="AG38" s="148">
        <v>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outlineLevel="1" x14ac:dyDescent="0.2">
      <c r="A39" s="156"/>
      <c r="B39" s="157"/>
      <c r="C39" s="188" t="s">
        <v>768</v>
      </c>
      <c r="D39" s="159"/>
      <c r="E39" s="160">
        <v>-8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48"/>
      <c r="X39" s="148"/>
      <c r="Y39" s="148"/>
      <c r="Z39" s="148"/>
      <c r="AA39" s="148"/>
      <c r="AB39" s="148"/>
      <c r="AC39" s="148"/>
      <c r="AD39" s="148"/>
      <c r="AE39" s="148"/>
      <c r="AF39" s="148" t="s">
        <v>148</v>
      </c>
      <c r="AG39" s="148">
        <v>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</row>
    <row r="40" spans="1:59" outlineLevel="1" x14ac:dyDescent="0.2">
      <c r="A40" s="156"/>
      <c r="B40" s="157"/>
      <c r="C40" s="188" t="s">
        <v>769</v>
      </c>
      <c r="D40" s="159"/>
      <c r="E40" s="160">
        <v>-1.7999999999999998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48"/>
      <c r="X40" s="148"/>
      <c r="Y40" s="148"/>
      <c r="Z40" s="148"/>
      <c r="AA40" s="148"/>
      <c r="AB40" s="148"/>
      <c r="AC40" s="148"/>
      <c r="AD40" s="148"/>
      <c r="AE40" s="148"/>
      <c r="AF40" s="148" t="s">
        <v>148</v>
      </c>
      <c r="AG40" s="148">
        <v>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outlineLevel="1" x14ac:dyDescent="0.2">
      <c r="A41" s="156"/>
      <c r="B41" s="157"/>
      <c r="C41" s="188" t="s">
        <v>770</v>
      </c>
      <c r="D41" s="159"/>
      <c r="E41" s="160">
        <v>-1.2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48"/>
      <c r="X41" s="148"/>
      <c r="Y41" s="148"/>
      <c r="Z41" s="148"/>
      <c r="AA41" s="148"/>
      <c r="AB41" s="148"/>
      <c r="AC41" s="148"/>
      <c r="AD41" s="148"/>
      <c r="AE41" s="148"/>
      <c r="AF41" s="148" t="s">
        <v>148</v>
      </c>
      <c r="AG41" s="148">
        <v>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 x14ac:dyDescent="0.2">
      <c r="A42" s="156"/>
      <c r="B42" s="157"/>
      <c r="C42" s="188" t="s">
        <v>771</v>
      </c>
      <c r="D42" s="159"/>
      <c r="E42" s="160">
        <v>-1.8235999999999999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48"/>
      <c r="X42" s="148"/>
      <c r="Y42" s="148"/>
      <c r="Z42" s="148"/>
      <c r="AA42" s="148"/>
      <c r="AB42" s="148"/>
      <c r="AC42" s="148"/>
      <c r="AD42" s="148"/>
      <c r="AE42" s="148"/>
      <c r="AF42" s="148" t="s">
        <v>148</v>
      </c>
      <c r="AG42" s="148">
        <v>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outlineLevel="1" x14ac:dyDescent="0.2">
      <c r="A43" s="156"/>
      <c r="B43" s="157"/>
      <c r="C43" s="188" t="s">
        <v>772</v>
      </c>
      <c r="D43" s="159"/>
      <c r="E43" s="160">
        <v>-2.3435999999999999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48"/>
      <c r="X43" s="148"/>
      <c r="Y43" s="148"/>
      <c r="Z43" s="148"/>
      <c r="AA43" s="148"/>
      <c r="AB43" s="148"/>
      <c r="AC43" s="148"/>
      <c r="AD43" s="148"/>
      <c r="AE43" s="148"/>
      <c r="AF43" s="148" t="s">
        <v>148</v>
      </c>
      <c r="AG43" s="148">
        <v>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outlineLevel="1" x14ac:dyDescent="0.2">
      <c r="A44" s="170">
        <v>9</v>
      </c>
      <c r="B44" s="171" t="s">
        <v>256</v>
      </c>
      <c r="C44" s="187" t="s">
        <v>257</v>
      </c>
      <c r="D44" s="172" t="s">
        <v>174</v>
      </c>
      <c r="E44" s="173">
        <v>14.341600000000001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6.5800000000000008E-3</v>
      </c>
      <c r="O44" s="175">
        <f>ROUND(E44*N44,2)</f>
        <v>0.09</v>
      </c>
      <c r="P44" s="175">
        <v>0</v>
      </c>
      <c r="Q44" s="175">
        <f>ROUND(E44*P44,2)</f>
        <v>0</v>
      </c>
      <c r="R44" s="175"/>
      <c r="S44" s="176" t="s">
        <v>145</v>
      </c>
      <c r="T44" s="158">
        <v>0.31900000000000001</v>
      </c>
      <c r="U44" s="158">
        <f>ROUND(E44*T44,2)</f>
        <v>4.57</v>
      </c>
      <c r="V44" s="158"/>
      <c r="W44" s="148"/>
      <c r="X44" s="148"/>
      <c r="Y44" s="148"/>
      <c r="Z44" s="148"/>
      <c r="AA44" s="148"/>
      <c r="AB44" s="148"/>
      <c r="AC44" s="148"/>
      <c r="AD44" s="148"/>
      <c r="AE44" s="148"/>
      <c r="AF44" s="148" t="s">
        <v>146</v>
      </c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outlineLevel="1" x14ac:dyDescent="0.2">
      <c r="A45" s="156"/>
      <c r="B45" s="157"/>
      <c r="C45" s="188" t="s">
        <v>773</v>
      </c>
      <c r="D45" s="159"/>
      <c r="E45" s="160">
        <v>1.7460000000000002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48"/>
      <c r="X45" s="148"/>
      <c r="Y45" s="148"/>
      <c r="Z45" s="148"/>
      <c r="AA45" s="148"/>
      <c r="AB45" s="148"/>
      <c r="AC45" s="148"/>
      <c r="AD45" s="148"/>
      <c r="AE45" s="148"/>
      <c r="AF45" s="148" t="s">
        <v>148</v>
      </c>
      <c r="AG45" s="148">
        <v>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outlineLevel="1" x14ac:dyDescent="0.2">
      <c r="A46" s="156"/>
      <c r="B46" s="157"/>
      <c r="C46" s="188" t="s">
        <v>774</v>
      </c>
      <c r="D46" s="159"/>
      <c r="E46" s="160">
        <v>3.4000000000000004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48"/>
      <c r="X46" s="148"/>
      <c r="Y46" s="148"/>
      <c r="Z46" s="148"/>
      <c r="AA46" s="148"/>
      <c r="AB46" s="148"/>
      <c r="AC46" s="148"/>
      <c r="AD46" s="148"/>
      <c r="AE46" s="148"/>
      <c r="AF46" s="148" t="s">
        <v>148</v>
      </c>
      <c r="AG46" s="148">
        <v>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outlineLevel="1" x14ac:dyDescent="0.2">
      <c r="A47" s="156"/>
      <c r="B47" s="157"/>
      <c r="C47" s="188" t="s">
        <v>775</v>
      </c>
      <c r="D47" s="159"/>
      <c r="E47" s="160">
        <v>9.1956000000000007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48"/>
      <c r="X47" s="148"/>
      <c r="Y47" s="148"/>
      <c r="Z47" s="148"/>
      <c r="AA47" s="148"/>
      <c r="AB47" s="148"/>
      <c r="AC47" s="148"/>
      <c r="AD47" s="148"/>
      <c r="AE47" s="148"/>
      <c r="AF47" s="148" t="s">
        <v>148</v>
      </c>
      <c r="AG47" s="148">
        <v>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ht="22.5" outlineLevel="1" x14ac:dyDescent="0.2">
      <c r="A48" s="170">
        <v>10</v>
      </c>
      <c r="B48" s="171" t="s">
        <v>264</v>
      </c>
      <c r="C48" s="187" t="s">
        <v>265</v>
      </c>
      <c r="D48" s="172" t="s">
        <v>174</v>
      </c>
      <c r="E48" s="173">
        <v>8.7460000000000004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3.6700000000000001E-3</v>
      </c>
      <c r="O48" s="175">
        <f>ROUND(E48*N48,2)</f>
        <v>0.03</v>
      </c>
      <c r="P48" s="175">
        <v>0</v>
      </c>
      <c r="Q48" s="175">
        <f>ROUND(E48*P48,2)</f>
        <v>0</v>
      </c>
      <c r="R48" s="175"/>
      <c r="S48" s="176" t="s">
        <v>145</v>
      </c>
      <c r="T48" s="158">
        <v>0.36200000000000004</v>
      </c>
      <c r="U48" s="158">
        <f>ROUND(E48*T48,2)</f>
        <v>3.17</v>
      </c>
      <c r="V48" s="158"/>
      <c r="W48" s="148"/>
      <c r="X48" s="148"/>
      <c r="Y48" s="148"/>
      <c r="Z48" s="148"/>
      <c r="AA48" s="148"/>
      <c r="AB48" s="148"/>
      <c r="AC48" s="148"/>
      <c r="AD48" s="148"/>
      <c r="AE48" s="148"/>
      <c r="AF48" s="148" t="s">
        <v>146</v>
      </c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outlineLevel="1" x14ac:dyDescent="0.2">
      <c r="A49" s="156"/>
      <c r="B49" s="157"/>
      <c r="C49" s="188" t="s">
        <v>749</v>
      </c>
      <c r="D49" s="159"/>
      <c r="E49" s="160">
        <v>5.3460000000000001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48"/>
      <c r="X49" s="148"/>
      <c r="Y49" s="148"/>
      <c r="Z49" s="148"/>
      <c r="AA49" s="148"/>
      <c r="AB49" s="148"/>
      <c r="AC49" s="148"/>
      <c r="AD49" s="148"/>
      <c r="AE49" s="148"/>
      <c r="AF49" s="148" t="s">
        <v>148</v>
      </c>
      <c r="AG49" s="148">
        <v>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outlineLevel="1" x14ac:dyDescent="0.2">
      <c r="A50" s="156"/>
      <c r="B50" s="157"/>
      <c r="C50" s="188" t="s">
        <v>774</v>
      </c>
      <c r="D50" s="159"/>
      <c r="E50" s="160">
        <v>3.4000000000000004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48"/>
      <c r="X50" s="148"/>
      <c r="Y50" s="148"/>
      <c r="Z50" s="148"/>
      <c r="AA50" s="148"/>
      <c r="AB50" s="148"/>
      <c r="AC50" s="148"/>
      <c r="AD50" s="148"/>
      <c r="AE50" s="148"/>
      <c r="AF50" s="148" t="s">
        <v>148</v>
      </c>
      <c r="AG50" s="148">
        <v>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x14ac:dyDescent="0.2">
      <c r="A51" s="164" t="s">
        <v>140</v>
      </c>
      <c r="B51" s="165" t="s">
        <v>66</v>
      </c>
      <c r="C51" s="186" t="s">
        <v>67</v>
      </c>
      <c r="D51" s="166"/>
      <c r="E51" s="167"/>
      <c r="F51" s="168"/>
      <c r="G51" s="168">
        <f>SUMIF(AF52:AF61,"&lt;&gt;NOR",G52:G61)</f>
        <v>0</v>
      </c>
      <c r="H51" s="168"/>
      <c r="I51" s="168">
        <f>SUM(I52:I61)</f>
        <v>0</v>
      </c>
      <c r="J51" s="168"/>
      <c r="K51" s="168">
        <f>SUM(K52:K61)</f>
        <v>0</v>
      </c>
      <c r="L51" s="168"/>
      <c r="M51" s="168">
        <f>SUM(M52:M61)</f>
        <v>0</v>
      </c>
      <c r="N51" s="168"/>
      <c r="O51" s="168">
        <f>SUM(O52:O61)</f>
        <v>4.84</v>
      </c>
      <c r="P51" s="168"/>
      <c r="Q51" s="168">
        <f>SUM(Q52:Q61)</f>
        <v>0</v>
      </c>
      <c r="R51" s="168"/>
      <c r="S51" s="169"/>
      <c r="T51" s="163"/>
      <c r="U51" s="163">
        <f>SUM(U52:U61)</f>
        <v>16.8</v>
      </c>
      <c r="V51" s="163"/>
      <c r="AF51" t="s">
        <v>141</v>
      </c>
    </row>
    <row r="52" spans="1:59" outlineLevel="1" x14ac:dyDescent="0.2">
      <c r="A52" s="170">
        <v>11</v>
      </c>
      <c r="B52" s="171" t="s">
        <v>269</v>
      </c>
      <c r="C52" s="187" t="s">
        <v>270</v>
      </c>
      <c r="D52" s="172" t="s">
        <v>144</v>
      </c>
      <c r="E52" s="173">
        <v>1.4905000000000002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2.5250000000000004</v>
      </c>
      <c r="O52" s="175">
        <f>ROUND(E52*N52,2)</f>
        <v>3.76</v>
      </c>
      <c r="P52" s="175">
        <v>0</v>
      </c>
      <c r="Q52" s="175">
        <f>ROUND(E52*P52,2)</f>
        <v>0</v>
      </c>
      <c r="R52" s="175"/>
      <c r="S52" s="176" t="s">
        <v>145</v>
      </c>
      <c r="T52" s="158">
        <v>3.2130000000000001</v>
      </c>
      <c r="U52" s="158">
        <f>ROUND(E52*T52,2)</f>
        <v>4.79</v>
      </c>
      <c r="V52" s="158"/>
      <c r="W52" s="148"/>
      <c r="X52" s="148"/>
      <c r="Y52" s="148"/>
      <c r="Z52" s="148"/>
      <c r="AA52" s="148"/>
      <c r="AB52" s="148"/>
      <c r="AC52" s="148"/>
      <c r="AD52" s="148"/>
      <c r="AE52" s="148"/>
      <c r="AF52" s="148" t="s">
        <v>146</v>
      </c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 outlineLevel="1" x14ac:dyDescent="0.2">
      <c r="A53" s="156"/>
      <c r="B53" s="157"/>
      <c r="C53" s="188" t="s">
        <v>776</v>
      </c>
      <c r="D53" s="159"/>
      <c r="E53" s="160">
        <v>0.27200000000000002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48"/>
      <c r="X53" s="148"/>
      <c r="Y53" s="148"/>
      <c r="Z53" s="148"/>
      <c r="AA53" s="148"/>
      <c r="AB53" s="148"/>
      <c r="AC53" s="148"/>
      <c r="AD53" s="148"/>
      <c r="AE53" s="148"/>
      <c r="AF53" s="148" t="s">
        <v>148</v>
      </c>
      <c r="AG53" s="148">
        <v>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</row>
    <row r="54" spans="1:59" outlineLevel="1" x14ac:dyDescent="0.2">
      <c r="A54" s="156"/>
      <c r="B54" s="157"/>
      <c r="C54" s="188" t="s">
        <v>777</v>
      </c>
      <c r="D54" s="159"/>
      <c r="E54" s="160">
        <v>0.20300000000000001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48"/>
      <c r="X54" s="148"/>
      <c r="Y54" s="148"/>
      <c r="Z54" s="148"/>
      <c r="AA54" s="148"/>
      <c r="AB54" s="148"/>
      <c r="AC54" s="148"/>
      <c r="AD54" s="148"/>
      <c r="AE54" s="148"/>
      <c r="AF54" s="148" t="s">
        <v>148</v>
      </c>
      <c r="AG54" s="148">
        <v>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outlineLevel="1" x14ac:dyDescent="0.2">
      <c r="A55" s="156"/>
      <c r="B55" s="157"/>
      <c r="C55" s="188" t="s">
        <v>778</v>
      </c>
      <c r="D55" s="159"/>
      <c r="E55" s="160">
        <v>0.28350000000000003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48"/>
      <c r="X55" s="148"/>
      <c r="Y55" s="148"/>
      <c r="Z55" s="148"/>
      <c r="AA55" s="148"/>
      <c r="AB55" s="148"/>
      <c r="AC55" s="148"/>
      <c r="AD55" s="148"/>
      <c r="AE55" s="148"/>
      <c r="AF55" s="148" t="s">
        <v>148</v>
      </c>
      <c r="AG55" s="148">
        <v>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 x14ac:dyDescent="0.2">
      <c r="A56" s="156"/>
      <c r="B56" s="157"/>
      <c r="C56" s="188" t="s">
        <v>779</v>
      </c>
      <c r="D56" s="159"/>
      <c r="E56" s="160">
        <v>0.7320000000000001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48"/>
      <c r="X56" s="148"/>
      <c r="Y56" s="148"/>
      <c r="Z56" s="148"/>
      <c r="AA56" s="148"/>
      <c r="AB56" s="148"/>
      <c r="AC56" s="148"/>
      <c r="AD56" s="148"/>
      <c r="AE56" s="148"/>
      <c r="AF56" s="148" t="s">
        <v>148</v>
      </c>
      <c r="AG56" s="148">
        <v>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outlineLevel="1" x14ac:dyDescent="0.2">
      <c r="A57" s="170">
        <v>12</v>
      </c>
      <c r="B57" s="171" t="s">
        <v>780</v>
      </c>
      <c r="C57" s="187" t="s">
        <v>781</v>
      </c>
      <c r="D57" s="172" t="s">
        <v>174</v>
      </c>
      <c r="E57" s="173">
        <v>29.810000000000002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5">
        <v>3.6150000000000002E-2</v>
      </c>
      <c r="O57" s="175">
        <f>ROUND(E57*N57,2)</f>
        <v>1.08</v>
      </c>
      <c r="P57" s="175">
        <v>0</v>
      </c>
      <c r="Q57" s="175">
        <f>ROUND(E57*P57,2)</f>
        <v>0</v>
      </c>
      <c r="R57" s="175"/>
      <c r="S57" s="176" t="s">
        <v>145</v>
      </c>
      <c r="T57" s="158">
        <v>0.40300000000000002</v>
      </c>
      <c r="U57" s="158">
        <f>ROUND(E57*T57,2)</f>
        <v>12.01</v>
      </c>
      <c r="V57" s="158"/>
      <c r="W57" s="148"/>
      <c r="X57" s="148"/>
      <c r="Y57" s="148"/>
      <c r="Z57" s="148"/>
      <c r="AA57" s="148"/>
      <c r="AB57" s="148"/>
      <c r="AC57" s="148"/>
      <c r="AD57" s="148"/>
      <c r="AE57" s="148"/>
      <c r="AF57" s="148" t="s">
        <v>146</v>
      </c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</row>
    <row r="58" spans="1:59" outlineLevel="1" x14ac:dyDescent="0.2">
      <c r="A58" s="156"/>
      <c r="B58" s="157"/>
      <c r="C58" s="188" t="s">
        <v>753</v>
      </c>
      <c r="D58" s="159"/>
      <c r="E58" s="160">
        <v>5.44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48"/>
      <c r="X58" s="148"/>
      <c r="Y58" s="148"/>
      <c r="Z58" s="148"/>
      <c r="AA58" s="148"/>
      <c r="AB58" s="148"/>
      <c r="AC58" s="148"/>
      <c r="AD58" s="148"/>
      <c r="AE58" s="148"/>
      <c r="AF58" s="148" t="s">
        <v>148</v>
      </c>
      <c r="AG58" s="148">
        <v>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 x14ac:dyDescent="0.2">
      <c r="A59" s="156"/>
      <c r="B59" s="157"/>
      <c r="C59" s="188" t="s">
        <v>754</v>
      </c>
      <c r="D59" s="159"/>
      <c r="E59" s="160">
        <v>4.0600000000000005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48"/>
      <c r="X59" s="148"/>
      <c r="Y59" s="148"/>
      <c r="Z59" s="148"/>
      <c r="AA59" s="148"/>
      <c r="AB59" s="148"/>
      <c r="AC59" s="148"/>
      <c r="AD59" s="148"/>
      <c r="AE59" s="148"/>
      <c r="AF59" s="148" t="s">
        <v>148</v>
      </c>
      <c r="AG59" s="148">
        <v>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 x14ac:dyDescent="0.2">
      <c r="A60" s="156"/>
      <c r="B60" s="157"/>
      <c r="C60" s="188" t="s">
        <v>755</v>
      </c>
      <c r="D60" s="159"/>
      <c r="E60" s="160">
        <v>5.6700000000000008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48"/>
      <c r="X60" s="148"/>
      <c r="Y60" s="148"/>
      <c r="Z60" s="148"/>
      <c r="AA60" s="148"/>
      <c r="AB60" s="148"/>
      <c r="AC60" s="148"/>
      <c r="AD60" s="148"/>
      <c r="AE60" s="148"/>
      <c r="AF60" s="148" t="s">
        <v>148</v>
      </c>
      <c r="AG60" s="148">
        <v>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 x14ac:dyDescent="0.2">
      <c r="A61" s="156"/>
      <c r="B61" s="157"/>
      <c r="C61" s="188" t="s">
        <v>782</v>
      </c>
      <c r="D61" s="159"/>
      <c r="E61" s="160">
        <v>14.64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48"/>
      <c r="X61" s="148"/>
      <c r="Y61" s="148"/>
      <c r="Z61" s="148"/>
      <c r="AA61" s="148"/>
      <c r="AB61" s="148"/>
      <c r="AC61" s="148"/>
      <c r="AD61" s="148"/>
      <c r="AE61" s="148"/>
      <c r="AF61" s="148" t="s">
        <v>148</v>
      </c>
      <c r="AG61" s="148">
        <v>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x14ac:dyDescent="0.2">
      <c r="A62" s="164" t="s">
        <v>140</v>
      </c>
      <c r="B62" s="165" t="s">
        <v>68</v>
      </c>
      <c r="C62" s="186" t="s">
        <v>69</v>
      </c>
      <c r="D62" s="166"/>
      <c r="E62" s="167"/>
      <c r="F62" s="168"/>
      <c r="G62" s="168">
        <f>SUMIF(AF63:AF66,"&lt;&gt;NOR",G63:G66)</f>
        <v>0</v>
      </c>
      <c r="H62" s="168"/>
      <c r="I62" s="168">
        <f>SUM(I63:I66)</f>
        <v>0</v>
      </c>
      <c r="J62" s="168"/>
      <c r="K62" s="168">
        <f>SUM(K63:K66)</f>
        <v>0</v>
      </c>
      <c r="L62" s="168"/>
      <c r="M62" s="168">
        <f>SUM(M63:M66)</f>
        <v>0</v>
      </c>
      <c r="N62" s="168"/>
      <c r="O62" s="168">
        <f>SUM(O63:O66)</f>
        <v>0.18000000000000002</v>
      </c>
      <c r="P62" s="168"/>
      <c r="Q62" s="168">
        <f>SUM(Q63:Q66)</f>
        <v>0</v>
      </c>
      <c r="R62" s="168"/>
      <c r="S62" s="169"/>
      <c r="T62" s="163"/>
      <c r="U62" s="163">
        <f>SUM(U63:U66)</f>
        <v>13.02</v>
      </c>
      <c r="V62" s="163"/>
      <c r="AF62" t="s">
        <v>141</v>
      </c>
    </row>
    <row r="63" spans="1:59" outlineLevel="1" x14ac:dyDescent="0.2">
      <c r="A63" s="170">
        <v>13</v>
      </c>
      <c r="B63" s="171" t="s">
        <v>290</v>
      </c>
      <c r="C63" s="187" t="s">
        <v>291</v>
      </c>
      <c r="D63" s="172" t="s">
        <v>237</v>
      </c>
      <c r="E63" s="173">
        <v>7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1.8970000000000001E-2</v>
      </c>
      <c r="O63" s="175">
        <f>ROUND(E63*N63,2)</f>
        <v>0.13</v>
      </c>
      <c r="P63" s="175">
        <v>0</v>
      </c>
      <c r="Q63" s="175">
        <f>ROUND(E63*P63,2)</f>
        <v>0</v>
      </c>
      <c r="R63" s="175"/>
      <c r="S63" s="176" t="s">
        <v>145</v>
      </c>
      <c r="T63" s="158">
        <v>1.86</v>
      </c>
      <c r="U63" s="158">
        <f>ROUND(E63*T63,2)</f>
        <v>13.02</v>
      </c>
      <c r="V63" s="158"/>
      <c r="W63" s="148"/>
      <c r="X63" s="148"/>
      <c r="Y63" s="148"/>
      <c r="Z63" s="148"/>
      <c r="AA63" s="148"/>
      <c r="AB63" s="148"/>
      <c r="AC63" s="148"/>
      <c r="AD63" s="148"/>
      <c r="AE63" s="148"/>
      <c r="AF63" s="148" t="s">
        <v>146</v>
      </c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</row>
    <row r="64" spans="1:59" outlineLevel="1" x14ac:dyDescent="0.2">
      <c r="A64" s="156"/>
      <c r="B64" s="157"/>
      <c r="C64" s="188" t="s">
        <v>783</v>
      </c>
      <c r="D64" s="159"/>
      <c r="E64" s="160">
        <v>7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48"/>
      <c r="X64" s="148"/>
      <c r="Y64" s="148"/>
      <c r="Z64" s="148"/>
      <c r="AA64" s="148"/>
      <c r="AB64" s="148"/>
      <c r="AC64" s="148"/>
      <c r="AD64" s="148"/>
      <c r="AE64" s="148"/>
      <c r="AF64" s="148" t="s">
        <v>148</v>
      </c>
      <c r="AG64" s="148">
        <v>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 spans="1:59" ht="22.5" outlineLevel="1" x14ac:dyDescent="0.2">
      <c r="A65" s="177">
        <v>14</v>
      </c>
      <c r="B65" s="178" t="s">
        <v>784</v>
      </c>
      <c r="C65" s="189" t="s">
        <v>785</v>
      </c>
      <c r="D65" s="179" t="s">
        <v>237</v>
      </c>
      <c r="E65" s="180">
        <v>1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21</v>
      </c>
      <c r="M65" s="182">
        <f>G65*(1+L65/100)</f>
        <v>0</v>
      </c>
      <c r="N65" s="182">
        <v>9.9400000000000009E-3</v>
      </c>
      <c r="O65" s="182">
        <f>ROUND(E65*N65,2)</f>
        <v>0.01</v>
      </c>
      <c r="P65" s="182">
        <v>0</v>
      </c>
      <c r="Q65" s="182">
        <f>ROUND(E65*P65,2)</f>
        <v>0</v>
      </c>
      <c r="R65" s="182" t="s">
        <v>294</v>
      </c>
      <c r="S65" s="183" t="s">
        <v>145</v>
      </c>
      <c r="T65" s="158">
        <v>0</v>
      </c>
      <c r="U65" s="158">
        <f>ROUND(E65*T65,2)</f>
        <v>0</v>
      </c>
      <c r="V65" s="158"/>
      <c r="W65" s="148"/>
      <c r="X65" s="148"/>
      <c r="Y65" s="148"/>
      <c r="Z65" s="148"/>
      <c r="AA65" s="148"/>
      <c r="AB65" s="148"/>
      <c r="AC65" s="148"/>
      <c r="AD65" s="148"/>
      <c r="AE65" s="148"/>
      <c r="AF65" s="148" t="s">
        <v>295</v>
      </c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ht="22.5" outlineLevel="1" x14ac:dyDescent="0.2">
      <c r="A66" s="177">
        <v>15</v>
      </c>
      <c r="B66" s="178" t="s">
        <v>292</v>
      </c>
      <c r="C66" s="189" t="s">
        <v>293</v>
      </c>
      <c r="D66" s="179" t="s">
        <v>237</v>
      </c>
      <c r="E66" s="180">
        <v>4</v>
      </c>
      <c r="F66" s="181"/>
      <c r="G66" s="182">
        <f>ROUND(E66*F66,2)</f>
        <v>0</v>
      </c>
      <c r="H66" s="181"/>
      <c r="I66" s="182">
        <f>ROUND(E66*H66,2)</f>
        <v>0</v>
      </c>
      <c r="J66" s="181"/>
      <c r="K66" s="182">
        <f>ROUND(E66*J66,2)</f>
        <v>0</v>
      </c>
      <c r="L66" s="182">
        <v>21</v>
      </c>
      <c r="M66" s="182">
        <f>G66*(1+L66/100)</f>
        <v>0</v>
      </c>
      <c r="N66" s="182">
        <v>1.1000000000000001E-2</v>
      </c>
      <c r="O66" s="182">
        <f>ROUND(E66*N66,2)</f>
        <v>0.04</v>
      </c>
      <c r="P66" s="182">
        <v>0</v>
      </c>
      <c r="Q66" s="182">
        <f>ROUND(E66*P66,2)</f>
        <v>0</v>
      </c>
      <c r="R66" s="182" t="s">
        <v>294</v>
      </c>
      <c r="S66" s="183" t="s">
        <v>145</v>
      </c>
      <c r="T66" s="158">
        <v>0</v>
      </c>
      <c r="U66" s="158">
        <f>ROUND(E66*T66,2)</f>
        <v>0</v>
      </c>
      <c r="V66" s="158"/>
      <c r="W66" s="148"/>
      <c r="X66" s="148"/>
      <c r="Y66" s="148"/>
      <c r="Z66" s="148"/>
      <c r="AA66" s="148"/>
      <c r="AB66" s="148"/>
      <c r="AC66" s="148"/>
      <c r="AD66" s="148"/>
      <c r="AE66" s="148"/>
      <c r="AF66" s="148" t="s">
        <v>295</v>
      </c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</row>
    <row r="67" spans="1:59" x14ac:dyDescent="0.2">
      <c r="A67" s="164" t="s">
        <v>140</v>
      </c>
      <c r="B67" s="165" t="s">
        <v>70</v>
      </c>
      <c r="C67" s="186" t="s">
        <v>71</v>
      </c>
      <c r="D67" s="166"/>
      <c r="E67" s="167"/>
      <c r="F67" s="168"/>
      <c r="G67" s="168">
        <f>SUMIF(AF68:AF69,"&lt;&gt;NOR",G68:G69)</f>
        <v>0</v>
      </c>
      <c r="H67" s="168"/>
      <c r="I67" s="168">
        <f>SUM(I68:I69)</f>
        <v>0</v>
      </c>
      <c r="J67" s="168"/>
      <c r="K67" s="168">
        <f>SUM(K68:K69)</f>
        <v>0</v>
      </c>
      <c r="L67" s="168"/>
      <c r="M67" s="168">
        <f>SUM(M68:M69)</f>
        <v>0</v>
      </c>
      <c r="N67" s="168"/>
      <c r="O67" s="168">
        <f>SUM(O68:O69)</f>
        <v>0.04</v>
      </c>
      <c r="P67" s="168"/>
      <c r="Q67" s="168">
        <f>SUM(Q68:Q69)</f>
        <v>0</v>
      </c>
      <c r="R67" s="168"/>
      <c r="S67" s="169"/>
      <c r="T67" s="163"/>
      <c r="U67" s="163">
        <f>SUM(U68:U69)</f>
        <v>5.31</v>
      </c>
      <c r="V67" s="163"/>
      <c r="AF67" t="s">
        <v>141</v>
      </c>
    </row>
    <row r="68" spans="1:59" outlineLevel="1" x14ac:dyDescent="0.2">
      <c r="A68" s="170">
        <v>16</v>
      </c>
      <c r="B68" s="171" t="s">
        <v>298</v>
      </c>
      <c r="C68" s="187" t="s">
        <v>299</v>
      </c>
      <c r="D68" s="172" t="s">
        <v>174</v>
      </c>
      <c r="E68" s="173">
        <v>30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1.2100000000000001E-3</v>
      </c>
      <c r="O68" s="175">
        <f>ROUND(E68*N68,2)</f>
        <v>0.04</v>
      </c>
      <c r="P68" s="175">
        <v>0</v>
      </c>
      <c r="Q68" s="175">
        <f>ROUND(E68*P68,2)</f>
        <v>0</v>
      </c>
      <c r="R68" s="175"/>
      <c r="S68" s="176" t="s">
        <v>145</v>
      </c>
      <c r="T68" s="158">
        <v>0.17700000000000002</v>
      </c>
      <c r="U68" s="158">
        <f>ROUND(E68*T68,2)</f>
        <v>5.31</v>
      </c>
      <c r="V68" s="158"/>
      <c r="W68" s="148"/>
      <c r="X68" s="148"/>
      <c r="Y68" s="148"/>
      <c r="Z68" s="148"/>
      <c r="AA68" s="148"/>
      <c r="AB68" s="148"/>
      <c r="AC68" s="148"/>
      <c r="AD68" s="148"/>
      <c r="AE68" s="148"/>
      <c r="AF68" s="148" t="s">
        <v>146</v>
      </c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</row>
    <row r="69" spans="1:59" outlineLevel="1" x14ac:dyDescent="0.2">
      <c r="A69" s="156"/>
      <c r="B69" s="157"/>
      <c r="C69" s="188" t="s">
        <v>786</v>
      </c>
      <c r="D69" s="159"/>
      <c r="E69" s="160">
        <v>30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48"/>
      <c r="X69" s="148"/>
      <c r="Y69" s="148"/>
      <c r="Z69" s="148"/>
      <c r="AA69" s="148"/>
      <c r="AB69" s="148"/>
      <c r="AC69" s="148"/>
      <c r="AD69" s="148"/>
      <c r="AE69" s="148"/>
      <c r="AF69" s="148" t="s">
        <v>148</v>
      </c>
      <c r="AG69" s="148">
        <v>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ht="25.5" x14ac:dyDescent="0.2">
      <c r="A70" s="164" t="s">
        <v>140</v>
      </c>
      <c r="B70" s="165" t="s">
        <v>72</v>
      </c>
      <c r="C70" s="186" t="s">
        <v>73</v>
      </c>
      <c r="D70" s="166"/>
      <c r="E70" s="167"/>
      <c r="F70" s="168"/>
      <c r="G70" s="168">
        <f>SUMIF(AF71:AF87,"&lt;&gt;NOR",G71:G87)</f>
        <v>0</v>
      </c>
      <c r="H70" s="168"/>
      <c r="I70" s="168">
        <f>SUM(I71:I87)</f>
        <v>0</v>
      </c>
      <c r="J70" s="168"/>
      <c r="K70" s="168">
        <f>SUM(K71:K87)</f>
        <v>0</v>
      </c>
      <c r="L70" s="168"/>
      <c r="M70" s="168">
        <f>SUM(M71:M87)</f>
        <v>0</v>
      </c>
      <c r="N70" s="168"/>
      <c r="O70" s="168">
        <f>SUM(O71:O87)</f>
        <v>0</v>
      </c>
      <c r="P70" s="168"/>
      <c r="Q70" s="168">
        <f>SUM(Q71:Q87)</f>
        <v>0</v>
      </c>
      <c r="R70" s="168"/>
      <c r="S70" s="169"/>
      <c r="T70" s="163"/>
      <c r="U70" s="163">
        <f>SUM(U71:U87)</f>
        <v>12.42</v>
      </c>
      <c r="V70" s="163"/>
      <c r="AF70" t="s">
        <v>141</v>
      </c>
    </row>
    <row r="71" spans="1:59" outlineLevel="1" x14ac:dyDescent="0.2">
      <c r="A71" s="170">
        <v>17</v>
      </c>
      <c r="B71" s="171" t="s">
        <v>304</v>
      </c>
      <c r="C71" s="187" t="s">
        <v>305</v>
      </c>
      <c r="D71" s="172" t="s">
        <v>174</v>
      </c>
      <c r="E71" s="173">
        <v>40.31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4.0000000000000003E-5</v>
      </c>
      <c r="O71" s="175">
        <f>ROUND(E71*N71,2)</f>
        <v>0</v>
      </c>
      <c r="P71" s="175">
        <v>0</v>
      </c>
      <c r="Q71" s="175">
        <f>ROUND(E71*P71,2)</f>
        <v>0</v>
      </c>
      <c r="R71" s="175"/>
      <c r="S71" s="176" t="s">
        <v>145</v>
      </c>
      <c r="T71" s="158">
        <v>0.30800000000000005</v>
      </c>
      <c r="U71" s="158">
        <f>ROUND(E71*T71,2)</f>
        <v>12.42</v>
      </c>
      <c r="V71" s="158"/>
      <c r="W71" s="148"/>
      <c r="X71" s="148"/>
      <c r="Y71" s="148"/>
      <c r="Z71" s="148"/>
      <c r="AA71" s="148"/>
      <c r="AB71" s="148"/>
      <c r="AC71" s="148"/>
      <c r="AD71" s="148"/>
      <c r="AE71" s="148"/>
      <c r="AF71" s="148" t="s">
        <v>146</v>
      </c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</row>
    <row r="72" spans="1:59" outlineLevel="1" x14ac:dyDescent="0.2">
      <c r="A72" s="156"/>
      <c r="B72" s="157"/>
      <c r="C72" s="188" t="s">
        <v>753</v>
      </c>
      <c r="D72" s="159"/>
      <c r="E72" s="160">
        <v>5.44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48"/>
      <c r="X72" s="148"/>
      <c r="Y72" s="148"/>
      <c r="Z72" s="148"/>
      <c r="AA72" s="148"/>
      <c r="AB72" s="148"/>
      <c r="AC72" s="148"/>
      <c r="AD72" s="148"/>
      <c r="AE72" s="148"/>
      <c r="AF72" s="148" t="s">
        <v>148</v>
      </c>
      <c r="AG72" s="148">
        <v>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outlineLevel="1" x14ac:dyDescent="0.2">
      <c r="A73" s="156"/>
      <c r="B73" s="157"/>
      <c r="C73" s="188" t="s">
        <v>754</v>
      </c>
      <c r="D73" s="159"/>
      <c r="E73" s="160">
        <v>4.0600000000000005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48"/>
      <c r="X73" s="148"/>
      <c r="Y73" s="148"/>
      <c r="Z73" s="148"/>
      <c r="AA73" s="148"/>
      <c r="AB73" s="148"/>
      <c r="AC73" s="148"/>
      <c r="AD73" s="148"/>
      <c r="AE73" s="148"/>
      <c r="AF73" s="148" t="s">
        <v>148</v>
      </c>
      <c r="AG73" s="148">
        <v>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</row>
    <row r="74" spans="1:59" outlineLevel="1" x14ac:dyDescent="0.2">
      <c r="A74" s="156"/>
      <c r="B74" s="157"/>
      <c r="C74" s="188" t="s">
        <v>755</v>
      </c>
      <c r="D74" s="159"/>
      <c r="E74" s="160">
        <v>5.6700000000000008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48"/>
      <c r="X74" s="148"/>
      <c r="Y74" s="148"/>
      <c r="Z74" s="148"/>
      <c r="AA74" s="148"/>
      <c r="AB74" s="148"/>
      <c r="AC74" s="148"/>
      <c r="AD74" s="148"/>
      <c r="AE74" s="148"/>
      <c r="AF74" s="148" t="s">
        <v>148</v>
      </c>
      <c r="AG74" s="148">
        <v>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</row>
    <row r="75" spans="1:59" outlineLevel="1" x14ac:dyDescent="0.2">
      <c r="A75" s="156"/>
      <c r="B75" s="157"/>
      <c r="C75" s="188" t="s">
        <v>782</v>
      </c>
      <c r="D75" s="159"/>
      <c r="E75" s="160">
        <v>14.64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48"/>
      <c r="X75" s="148"/>
      <c r="Y75" s="148"/>
      <c r="Z75" s="148"/>
      <c r="AA75" s="148"/>
      <c r="AB75" s="148"/>
      <c r="AC75" s="148"/>
      <c r="AD75" s="148"/>
      <c r="AE75" s="148"/>
      <c r="AF75" s="148" t="s">
        <v>148</v>
      </c>
      <c r="AG75" s="148">
        <v>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</row>
    <row r="76" spans="1:59" outlineLevel="1" x14ac:dyDescent="0.2">
      <c r="A76" s="156"/>
      <c r="B76" s="157"/>
      <c r="C76" s="188" t="s">
        <v>787</v>
      </c>
      <c r="D76" s="159"/>
      <c r="E76" s="160">
        <v>10.5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48"/>
      <c r="X76" s="148"/>
      <c r="Y76" s="148"/>
      <c r="Z76" s="148"/>
      <c r="AA76" s="148"/>
      <c r="AB76" s="148"/>
      <c r="AC76" s="148"/>
      <c r="AD76" s="148"/>
      <c r="AE76" s="148"/>
      <c r="AF76" s="148" t="s">
        <v>148</v>
      </c>
      <c r="AG76" s="148">
        <v>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</row>
    <row r="77" spans="1:59" outlineLevel="1" x14ac:dyDescent="0.2">
      <c r="A77" s="170">
        <v>18</v>
      </c>
      <c r="B77" s="171" t="s">
        <v>315</v>
      </c>
      <c r="C77" s="187" t="s">
        <v>788</v>
      </c>
      <c r="D77" s="172" t="s">
        <v>325</v>
      </c>
      <c r="E77" s="173">
        <v>10.520000000000001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5"/>
      <c r="S77" s="176" t="s">
        <v>214</v>
      </c>
      <c r="T77" s="158">
        <v>0</v>
      </c>
      <c r="U77" s="158">
        <f>ROUND(E77*T77,2)</f>
        <v>0</v>
      </c>
      <c r="V77" s="158"/>
      <c r="W77" s="148"/>
      <c r="X77" s="148"/>
      <c r="Y77" s="148"/>
      <c r="Z77" s="148"/>
      <c r="AA77" s="148"/>
      <c r="AB77" s="148"/>
      <c r="AC77" s="148"/>
      <c r="AD77" s="148"/>
      <c r="AE77" s="148"/>
      <c r="AF77" s="148" t="s">
        <v>146</v>
      </c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</row>
    <row r="78" spans="1:59" outlineLevel="1" x14ac:dyDescent="0.2">
      <c r="A78" s="156"/>
      <c r="B78" s="157"/>
      <c r="C78" s="188" t="s">
        <v>789</v>
      </c>
      <c r="D78" s="159"/>
      <c r="E78" s="160">
        <v>10.520000000000001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48"/>
      <c r="X78" s="148"/>
      <c r="Y78" s="148"/>
      <c r="Z78" s="148"/>
      <c r="AA78" s="148"/>
      <c r="AB78" s="148"/>
      <c r="AC78" s="148"/>
      <c r="AD78" s="148"/>
      <c r="AE78" s="148"/>
      <c r="AF78" s="148" t="s">
        <v>148</v>
      </c>
      <c r="AG78" s="148">
        <v>0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 spans="1:59" outlineLevel="1" x14ac:dyDescent="0.2">
      <c r="A79" s="170">
        <v>19</v>
      </c>
      <c r="B79" s="171" t="s">
        <v>790</v>
      </c>
      <c r="C79" s="187" t="s">
        <v>791</v>
      </c>
      <c r="D79" s="172" t="s">
        <v>213</v>
      </c>
      <c r="E79" s="173">
        <v>1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5"/>
      <c r="S79" s="176" t="s">
        <v>214</v>
      </c>
      <c r="T79" s="158">
        <v>0</v>
      </c>
      <c r="U79" s="158">
        <f>ROUND(E79*T79,2)</f>
        <v>0</v>
      </c>
      <c r="V79" s="158"/>
      <c r="W79" s="148"/>
      <c r="X79" s="148"/>
      <c r="Y79" s="148"/>
      <c r="Z79" s="148"/>
      <c r="AA79" s="148"/>
      <c r="AB79" s="148"/>
      <c r="AC79" s="148"/>
      <c r="AD79" s="148"/>
      <c r="AE79" s="148"/>
      <c r="AF79" s="148" t="s">
        <v>146</v>
      </c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</row>
    <row r="80" spans="1:59" outlineLevel="1" x14ac:dyDescent="0.2">
      <c r="A80" s="156"/>
      <c r="B80" s="157"/>
      <c r="C80" s="362" t="s">
        <v>792</v>
      </c>
      <c r="D80" s="363"/>
      <c r="E80" s="363"/>
      <c r="F80" s="363"/>
      <c r="G80" s="363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48"/>
      <c r="X80" s="148"/>
      <c r="Y80" s="148"/>
      <c r="Z80" s="148"/>
      <c r="AA80" s="148"/>
      <c r="AB80" s="148"/>
      <c r="AC80" s="148"/>
      <c r="AD80" s="148"/>
      <c r="AE80" s="148"/>
      <c r="AF80" s="148" t="s">
        <v>216</v>
      </c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</row>
    <row r="81" spans="1:59" outlineLevel="1" x14ac:dyDescent="0.2">
      <c r="A81" s="156"/>
      <c r="B81" s="157"/>
      <c r="C81" s="364" t="s">
        <v>793</v>
      </c>
      <c r="D81" s="365"/>
      <c r="E81" s="365"/>
      <c r="F81" s="365"/>
      <c r="G81" s="365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48"/>
      <c r="X81" s="148"/>
      <c r="Y81" s="148"/>
      <c r="Z81" s="148"/>
      <c r="AA81" s="148"/>
      <c r="AB81" s="148"/>
      <c r="AC81" s="148"/>
      <c r="AD81" s="148"/>
      <c r="AE81" s="148"/>
      <c r="AF81" s="148" t="s">
        <v>216</v>
      </c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</row>
    <row r="82" spans="1:59" outlineLevel="1" x14ac:dyDescent="0.2">
      <c r="A82" s="156"/>
      <c r="B82" s="157"/>
      <c r="C82" s="364" t="s">
        <v>794</v>
      </c>
      <c r="D82" s="365"/>
      <c r="E82" s="365"/>
      <c r="F82" s="365"/>
      <c r="G82" s="365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48"/>
      <c r="X82" s="148"/>
      <c r="Y82" s="148"/>
      <c r="Z82" s="148"/>
      <c r="AA82" s="148"/>
      <c r="AB82" s="148"/>
      <c r="AC82" s="148"/>
      <c r="AD82" s="148"/>
      <c r="AE82" s="148"/>
      <c r="AF82" s="148" t="s">
        <v>216</v>
      </c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 spans="1:59" outlineLevel="1" x14ac:dyDescent="0.2">
      <c r="A83" s="156"/>
      <c r="B83" s="157"/>
      <c r="C83" s="364" t="s">
        <v>795</v>
      </c>
      <c r="D83" s="365"/>
      <c r="E83" s="365"/>
      <c r="F83" s="365"/>
      <c r="G83" s="365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48"/>
      <c r="X83" s="148"/>
      <c r="Y83" s="148"/>
      <c r="Z83" s="148"/>
      <c r="AA83" s="148"/>
      <c r="AB83" s="148"/>
      <c r="AC83" s="148"/>
      <c r="AD83" s="148"/>
      <c r="AE83" s="148"/>
      <c r="AF83" s="148" t="s">
        <v>216</v>
      </c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</row>
    <row r="84" spans="1:59" outlineLevel="1" x14ac:dyDescent="0.2">
      <c r="A84" s="156"/>
      <c r="B84" s="157"/>
      <c r="C84" s="364" t="s">
        <v>796</v>
      </c>
      <c r="D84" s="365"/>
      <c r="E84" s="365"/>
      <c r="F84" s="365"/>
      <c r="G84" s="365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48"/>
      <c r="X84" s="148"/>
      <c r="Y84" s="148"/>
      <c r="Z84" s="148"/>
      <c r="AA84" s="148"/>
      <c r="AB84" s="148"/>
      <c r="AC84" s="148"/>
      <c r="AD84" s="148"/>
      <c r="AE84" s="148"/>
      <c r="AF84" s="148" t="s">
        <v>216</v>
      </c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</row>
    <row r="85" spans="1:59" ht="22.5" outlineLevel="1" x14ac:dyDescent="0.2">
      <c r="A85" s="170">
        <v>20</v>
      </c>
      <c r="B85" s="171" t="s">
        <v>318</v>
      </c>
      <c r="C85" s="187" t="s">
        <v>319</v>
      </c>
      <c r="D85" s="172" t="s">
        <v>311</v>
      </c>
      <c r="E85" s="173">
        <v>75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5"/>
      <c r="S85" s="176" t="s">
        <v>214</v>
      </c>
      <c r="T85" s="158">
        <v>0</v>
      </c>
      <c r="U85" s="158">
        <f>ROUND(E85*T85,2)</f>
        <v>0</v>
      </c>
      <c r="V85" s="158"/>
      <c r="W85" s="148"/>
      <c r="X85" s="148"/>
      <c r="Y85" s="148"/>
      <c r="Z85" s="148"/>
      <c r="AA85" s="148"/>
      <c r="AB85" s="148"/>
      <c r="AC85" s="148"/>
      <c r="AD85" s="148"/>
      <c r="AE85" s="148"/>
      <c r="AF85" s="148" t="s">
        <v>146</v>
      </c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</row>
    <row r="86" spans="1:59" outlineLevel="1" x14ac:dyDescent="0.2">
      <c r="A86" s="156"/>
      <c r="B86" s="157"/>
      <c r="C86" s="362" t="s">
        <v>320</v>
      </c>
      <c r="D86" s="363"/>
      <c r="E86" s="363"/>
      <c r="F86" s="363"/>
      <c r="G86" s="363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48"/>
      <c r="X86" s="148"/>
      <c r="Y86" s="148"/>
      <c r="Z86" s="148"/>
      <c r="AA86" s="148"/>
      <c r="AB86" s="148"/>
      <c r="AC86" s="148"/>
      <c r="AD86" s="148"/>
      <c r="AE86" s="148"/>
      <c r="AF86" s="148" t="s">
        <v>216</v>
      </c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</row>
    <row r="87" spans="1:59" ht="22.5" outlineLevel="1" x14ac:dyDescent="0.2">
      <c r="A87" s="177">
        <v>21</v>
      </c>
      <c r="B87" s="178" t="s">
        <v>321</v>
      </c>
      <c r="C87" s="189" t="s">
        <v>322</v>
      </c>
      <c r="D87" s="179" t="s">
        <v>213</v>
      </c>
      <c r="E87" s="180">
        <v>1</v>
      </c>
      <c r="F87" s="181"/>
      <c r="G87" s="182">
        <f>ROUND(E87*F87,2)</f>
        <v>0</v>
      </c>
      <c r="H87" s="181"/>
      <c r="I87" s="182">
        <f>ROUND(E87*H87,2)</f>
        <v>0</v>
      </c>
      <c r="J87" s="181"/>
      <c r="K87" s="182">
        <f>ROUND(E87*J87,2)</f>
        <v>0</v>
      </c>
      <c r="L87" s="182">
        <v>21</v>
      </c>
      <c r="M87" s="182">
        <f>G87*(1+L87/100)</f>
        <v>0</v>
      </c>
      <c r="N87" s="182">
        <v>0</v>
      </c>
      <c r="O87" s="182">
        <f>ROUND(E87*N87,2)</f>
        <v>0</v>
      </c>
      <c r="P87" s="182">
        <v>0</v>
      </c>
      <c r="Q87" s="182">
        <f>ROUND(E87*P87,2)</f>
        <v>0</v>
      </c>
      <c r="R87" s="182"/>
      <c r="S87" s="183" t="s">
        <v>214</v>
      </c>
      <c r="T87" s="158">
        <v>0</v>
      </c>
      <c r="U87" s="158">
        <f>ROUND(E87*T87,2)</f>
        <v>0</v>
      </c>
      <c r="V87" s="158"/>
      <c r="W87" s="148"/>
      <c r="X87" s="148"/>
      <c r="Y87" s="148"/>
      <c r="Z87" s="148"/>
      <c r="AA87" s="148"/>
      <c r="AB87" s="148"/>
      <c r="AC87" s="148"/>
      <c r="AD87" s="148"/>
      <c r="AE87" s="148"/>
      <c r="AF87" s="148" t="s">
        <v>146</v>
      </c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</row>
    <row r="88" spans="1:59" x14ac:dyDescent="0.2">
      <c r="A88" s="164" t="s">
        <v>140</v>
      </c>
      <c r="B88" s="165" t="s">
        <v>74</v>
      </c>
      <c r="C88" s="186" t="s">
        <v>75</v>
      </c>
      <c r="D88" s="166"/>
      <c r="E88" s="167"/>
      <c r="F88" s="168"/>
      <c r="G88" s="168">
        <f>SUMIF(AF89:AF124,"&lt;&gt;NOR",G89:G124)</f>
        <v>0</v>
      </c>
      <c r="H88" s="168"/>
      <c r="I88" s="168">
        <f>SUM(I89:I124)</f>
        <v>0</v>
      </c>
      <c r="J88" s="168"/>
      <c r="K88" s="168">
        <f>SUM(K89:K124)</f>
        <v>0</v>
      </c>
      <c r="L88" s="168"/>
      <c r="M88" s="168">
        <f>SUM(M89:M124)</f>
        <v>0</v>
      </c>
      <c r="N88" s="168"/>
      <c r="O88" s="168">
        <f>SUM(O89:O124)</f>
        <v>0.01</v>
      </c>
      <c r="P88" s="168"/>
      <c r="Q88" s="168">
        <f>SUM(Q89:Q124)</f>
        <v>10.35</v>
      </c>
      <c r="R88" s="168"/>
      <c r="S88" s="169"/>
      <c r="T88" s="163"/>
      <c r="U88" s="163">
        <f>SUM(U89:U124)</f>
        <v>66.44</v>
      </c>
      <c r="V88" s="163"/>
      <c r="AF88" t="s">
        <v>141</v>
      </c>
    </row>
    <row r="89" spans="1:59" outlineLevel="1" x14ac:dyDescent="0.2">
      <c r="A89" s="170">
        <v>22</v>
      </c>
      <c r="B89" s="171" t="s">
        <v>342</v>
      </c>
      <c r="C89" s="187" t="s">
        <v>343</v>
      </c>
      <c r="D89" s="172" t="s">
        <v>174</v>
      </c>
      <c r="E89" s="173">
        <v>29.810000000000002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0</v>
      </c>
      <c r="O89" s="175">
        <f>ROUND(E89*N89,2)</f>
        <v>0</v>
      </c>
      <c r="P89" s="175">
        <v>0.02</v>
      </c>
      <c r="Q89" s="175">
        <f>ROUND(E89*P89,2)</f>
        <v>0.6</v>
      </c>
      <c r="R89" s="175"/>
      <c r="S89" s="176" t="s">
        <v>145</v>
      </c>
      <c r="T89" s="158">
        <v>0.14700000000000002</v>
      </c>
      <c r="U89" s="158">
        <f>ROUND(E89*T89,2)</f>
        <v>4.38</v>
      </c>
      <c r="V89" s="158"/>
      <c r="W89" s="148"/>
      <c r="X89" s="148"/>
      <c r="Y89" s="148"/>
      <c r="Z89" s="148"/>
      <c r="AA89" s="148"/>
      <c r="AB89" s="148"/>
      <c r="AC89" s="148"/>
      <c r="AD89" s="148"/>
      <c r="AE89" s="148"/>
      <c r="AF89" s="148" t="s">
        <v>146</v>
      </c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</row>
    <row r="90" spans="1:59" outlineLevel="1" x14ac:dyDescent="0.2">
      <c r="A90" s="156"/>
      <c r="B90" s="157"/>
      <c r="C90" s="188" t="s">
        <v>753</v>
      </c>
      <c r="D90" s="159"/>
      <c r="E90" s="160">
        <v>5.44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48"/>
      <c r="X90" s="148"/>
      <c r="Y90" s="148"/>
      <c r="Z90" s="148"/>
      <c r="AA90" s="148"/>
      <c r="AB90" s="148"/>
      <c r="AC90" s="148"/>
      <c r="AD90" s="148"/>
      <c r="AE90" s="148"/>
      <c r="AF90" s="148" t="s">
        <v>148</v>
      </c>
      <c r="AG90" s="148">
        <v>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</row>
    <row r="91" spans="1:59" outlineLevel="1" x14ac:dyDescent="0.2">
      <c r="A91" s="156"/>
      <c r="B91" s="157"/>
      <c r="C91" s="188" t="s">
        <v>754</v>
      </c>
      <c r="D91" s="159"/>
      <c r="E91" s="160">
        <v>4.0600000000000005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48"/>
      <c r="X91" s="148"/>
      <c r="Y91" s="148"/>
      <c r="Z91" s="148"/>
      <c r="AA91" s="148"/>
      <c r="AB91" s="148"/>
      <c r="AC91" s="148"/>
      <c r="AD91" s="148"/>
      <c r="AE91" s="148"/>
      <c r="AF91" s="148" t="s">
        <v>148</v>
      </c>
      <c r="AG91" s="148">
        <v>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</row>
    <row r="92" spans="1:59" outlineLevel="1" x14ac:dyDescent="0.2">
      <c r="A92" s="156"/>
      <c r="B92" s="157"/>
      <c r="C92" s="188" t="s">
        <v>755</v>
      </c>
      <c r="D92" s="159"/>
      <c r="E92" s="160">
        <v>5.6700000000000008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48"/>
      <c r="X92" s="148"/>
      <c r="Y92" s="148"/>
      <c r="Z92" s="148"/>
      <c r="AA92" s="148"/>
      <c r="AB92" s="148"/>
      <c r="AC92" s="148"/>
      <c r="AD92" s="148"/>
      <c r="AE92" s="148"/>
      <c r="AF92" s="148" t="s">
        <v>148</v>
      </c>
      <c r="AG92" s="148">
        <v>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</row>
    <row r="93" spans="1:59" outlineLevel="1" x14ac:dyDescent="0.2">
      <c r="A93" s="156"/>
      <c r="B93" s="157"/>
      <c r="C93" s="188" t="s">
        <v>782</v>
      </c>
      <c r="D93" s="159"/>
      <c r="E93" s="160">
        <v>14.64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48"/>
      <c r="X93" s="148"/>
      <c r="Y93" s="148"/>
      <c r="Z93" s="148"/>
      <c r="AA93" s="148"/>
      <c r="AB93" s="148"/>
      <c r="AC93" s="148"/>
      <c r="AD93" s="148"/>
      <c r="AE93" s="148"/>
      <c r="AF93" s="148" t="s">
        <v>148</v>
      </c>
      <c r="AG93" s="148">
        <v>0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</row>
    <row r="94" spans="1:59" outlineLevel="1" x14ac:dyDescent="0.2">
      <c r="A94" s="170">
        <v>23</v>
      </c>
      <c r="B94" s="171" t="s">
        <v>344</v>
      </c>
      <c r="C94" s="187" t="s">
        <v>345</v>
      </c>
      <c r="D94" s="172" t="s">
        <v>174</v>
      </c>
      <c r="E94" s="173">
        <v>7.6000000000000005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1.17E-3</v>
      </c>
      <c r="O94" s="175">
        <f>ROUND(E94*N94,2)</f>
        <v>0.01</v>
      </c>
      <c r="P94" s="175">
        <v>7.6000000000000012E-2</v>
      </c>
      <c r="Q94" s="175">
        <f>ROUND(E94*P94,2)</f>
        <v>0.57999999999999996</v>
      </c>
      <c r="R94" s="175"/>
      <c r="S94" s="176" t="s">
        <v>145</v>
      </c>
      <c r="T94" s="158">
        <v>0.93900000000000006</v>
      </c>
      <c r="U94" s="158">
        <f>ROUND(E94*T94,2)</f>
        <v>7.14</v>
      </c>
      <c r="V94" s="158"/>
      <c r="W94" s="148"/>
      <c r="X94" s="148"/>
      <c r="Y94" s="148"/>
      <c r="Z94" s="148"/>
      <c r="AA94" s="148"/>
      <c r="AB94" s="148"/>
      <c r="AC94" s="148"/>
      <c r="AD94" s="148"/>
      <c r="AE94" s="148"/>
      <c r="AF94" s="148" t="s">
        <v>146</v>
      </c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</row>
    <row r="95" spans="1:59" outlineLevel="1" x14ac:dyDescent="0.2">
      <c r="A95" s="156"/>
      <c r="B95" s="157"/>
      <c r="C95" s="188" t="s">
        <v>797</v>
      </c>
      <c r="D95" s="159"/>
      <c r="E95" s="160">
        <v>6.4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48"/>
      <c r="X95" s="148"/>
      <c r="Y95" s="148"/>
      <c r="Z95" s="148"/>
      <c r="AA95" s="148"/>
      <c r="AB95" s="148"/>
      <c r="AC95" s="148"/>
      <c r="AD95" s="148"/>
      <c r="AE95" s="148"/>
      <c r="AF95" s="148" t="s">
        <v>148</v>
      </c>
      <c r="AG95" s="148">
        <v>0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</row>
    <row r="96" spans="1:59" outlineLevel="1" x14ac:dyDescent="0.2">
      <c r="A96" s="156"/>
      <c r="B96" s="157"/>
      <c r="C96" s="188" t="s">
        <v>798</v>
      </c>
      <c r="D96" s="159"/>
      <c r="E96" s="160">
        <v>1.2000000000000002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48"/>
      <c r="X96" s="148"/>
      <c r="Y96" s="148"/>
      <c r="Z96" s="148"/>
      <c r="AA96" s="148"/>
      <c r="AB96" s="148"/>
      <c r="AC96" s="148"/>
      <c r="AD96" s="148"/>
      <c r="AE96" s="148"/>
      <c r="AF96" s="148" t="s">
        <v>148</v>
      </c>
      <c r="AG96" s="148">
        <v>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</row>
    <row r="97" spans="1:59" outlineLevel="1" x14ac:dyDescent="0.2">
      <c r="A97" s="170">
        <v>24</v>
      </c>
      <c r="B97" s="171" t="s">
        <v>353</v>
      </c>
      <c r="C97" s="187" t="s">
        <v>354</v>
      </c>
      <c r="D97" s="172" t="s">
        <v>209</v>
      </c>
      <c r="E97" s="173">
        <v>6.8000000000000007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5">
        <v>0</v>
      </c>
      <c r="O97" s="175">
        <f>ROUND(E97*N97,2)</f>
        <v>0</v>
      </c>
      <c r="P97" s="175">
        <v>4.2000000000000003E-2</v>
      </c>
      <c r="Q97" s="175">
        <f>ROUND(E97*P97,2)</f>
        <v>0.28999999999999998</v>
      </c>
      <c r="R97" s="175"/>
      <c r="S97" s="176" t="s">
        <v>145</v>
      </c>
      <c r="T97" s="158">
        <v>0.71500000000000008</v>
      </c>
      <c r="U97" s="158">
        <f>ROUND(E97*T97,2)</f>
        <v>4.8600000000000003</v>
      </c>
      <c r="V97" s="158"/>
      <c r="W97" s="148"/>
      <c r="X97" s="148"/>
      <c r="Y97" s="148"/>
      <c r="Z97" s="148"/>
      <c r="AA97" s="148"/>
      <c r="AB97" s="148"/>
      <c r="AC97" s="148"/>
      <c r="AD97" s="148"/>
      <c r="AE97" s="148"/>
      <c r="AF97" s="148" t="s">
        <v>146</v>
      </c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</row>
    <row r="98" spans="1:59" outlineLevel="1" x14ac:dyDescent="0.2">
      <c r="A98" s="156"/>
      <c r="B98" s="157"/>
      <c r="C98" s="188" t="s">
        <v>799</v>
      </c>
      <c r="D98" s="159"/>
      <c r="E98" s="160">
        <v>5.6000000000000005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48"/>
      <c r="X98" s="148"/>
      <c r="Y98" s="148"/>
      <c r="Z98" s="148"/>
      <c r="AA98" s="148"/>
      <c r="AB98" s="148"/>
      <c r="AC98" s="148"/>
      <c r="AD98" s="148"/>
      <c r="AE98" s="148"/>
      <c r="AF98" s="148" t="s">
        <v>148</v>
      </c>
      <c r="AG98" s="148">
        <v>0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</row>
    <row r="99" spans="1:59" outlineLevel="1" x14ac:dyDescent="0.2">
      <c r="A99" s="156"/>
      <c r="B99" s="157"/>
      <c r="C99" s="188" t="s">
        <v>800</v>
      </c>
      <c r="D99" s="159"/>
      <c r="E99" s="160">
        <v>1.2000000000000002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48"/>
      <c r="X99" s="148"/>
      <c r="Y99" s="148"/>
      <c r="Z99" s="148"/>
      <c r="AA99" s="148"/>
      <c r="AB99" s="148"/>
      <c r="AC99" s="148"/>
      <c r="AD99" s="148"/>
      <c r="AE99" s="148"/>
      <c r="AF99" s="148" t="s">
        <v>148</v>
      </c>
      <c r="AG99" s="148">
        <v>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</row>
    <row r="100" spans="1:59" outlineLevel="1" x14ac:dyDescent="0.2">
      <c r="A100" s="170">
        <v>25</v>
      </c>
      <c r="B100" s="171" t="s">
        <v>357</v>
      </c>
      <c r="C100" s="187" t="s">
        <v>358</v>
      </c>
      <c r="D100" s="172" t="s">
        <v>174</v>
      </c>
      <c r="E100" s="173">
        <v>29.810000000000002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0</v>
      </c>
      <c r="O100" s="175">
        <f>ROUND(E100*N100,2)</f>
        <v>0</v>
      </c>
      <c r="P100" s="175">
        <v>0.05</v>
      </c>
      <c r="Q100" s="175">
        <f>ROUND(E100*P100,2)</f>
        <v>1.49</v>
      </c>
      <c r="R100" s="175"/>
      <c r="S100" s="176" t="s">
        <v>145</v>
      </c>
      <c r="T100" s="158">
        <v>0.33</v>
      </c>
      <c r="U100" s="158">
        <f>ROUND(E100*T100,2)</f>
        <v>9.84</v>
      </c>
      <c r="V100" s="15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 t="s">
        <v>146</v>
      </c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</row>
    <row r="101" spans="1:59" outlineLevel="1" x14ac:dyDescent="0.2">
      <c r="A101" s="156"/>
      <c r="B101" s="157"/>
      <c r="C101" s="188" t="s">
        <v>753</v>
      </c>
      <c r="D101" s="159"/>
      <c r="E101" s="160">
        <v>5.44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 t="s">
        <v>148</v>
      </c>
      <c r="AG101" s="148">
        <v>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</row>
    <row r="102" spans="1:59" outlineLevel="1" x14ac:dyDescent="0.2">
      <c r="A102" s="156"/>
      <c r="B102" s="157"/>
      <c r="C102" s="188" t="s">
        <v>754</v>
      </c>
      <c r="D102" s="159"/>
      <c r="E102" s="160">
        <v>4.0600000000000005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 t="s">
        <v>148</v>
      </c>
      <c r="AG102" s="148">
        <v>0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</row>
    <row r="103" spans="1:59" outlineLevel="1" x14ac:dyDescent="0.2">
      <c r="A103" s="156"/>
      <c r="B103" s="157"/>
      <c r="C103" s="188" t="s">
        <v>755</v>
      </c>
      <c r="D103" s="159"/>
      <c r="E103" s="160">
        <v>5.6700000000000008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 t="s">
        <v>148</v>
      </c>
      <c r="AG103" s="148">
        <v>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</row>
    <row r="104" spans="1:59" outlineLevel="1" x14ac:dyDescent="0.2">
      <c r="A104" s="156"/>
      <c r="B104" s="157"/>
      <c r="C104" s="188" t="s">
        <v>782</v>
      </c>
      <c r="D104" s="159"/>
      <c r="E104" s="160">
        <v>14.64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 t="s">
        <v>148</v>
      </c>
      <c r="AG104" s="148">
        <v>0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</row>
    <row r="105" spans="1:59" outlineLevel="1" x14ac:dyDescent="0.2">
      <c r="A105" s="170">
        <v>26</v>
      </c>
      <c r="B105" s="171" t="s">
        <v>359</v>
      </c>
      <c r="C105" s="187" t="s">
        <v>360</v>
      </c>
      <c r="D105" s="172" t="s">
        <v>174</v>
      </c>
      <c r="E105" s="173">
        <v>133.59570000000002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0</v>
      </c>
      <c r="O105" s="175">
        <f>ROUND(E105*N105,2)</f>
        <v>0</v>
      </c>
      <c r="P105" s="175">
        <v>4.6000000000000006E-2</v>
      </c>
      <c r="Q105" s="175">
        <f>ROUND(E105*P105,2)</f>
        <v>6.15</v>
      </c>
      <c r="R105" s="175"/>
      <c r="S105" s="176" t="s">
        <v>145</v>
      </c>
      <c r="T105" s="158">
        <v>0.26</v>
      </c>
      <c r="U105" s="158">
        <f>ROUND(E105*T105,2)</f>
        <v>34.729999999999997</v>
      </c>
      <c r="V105" s="15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 t="s">
        <v>146</v>
      </c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</row>
    <row r="106" spans="1:59" outlineLevel="1" x14ac:dyDescent="0.2">
      <c r="A106" s="156"/>
      <c r="B106" s="157"/>
      <c r="C106" s="188" t="s">
        <v>759</v>
      </c>
      <c r="D106" s="159"/>
      <c r="E106" s="160">
        <v>28.155600000000003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 t="s">
        <v>148</v>
      </c>
      <c r="AG106" s="148">
        <v>0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</row>
    <row r="107" spans="1:59" outlineLevel="1" x14ac:dyDescent="0.2">
      <c r="A107" s="156"/>
      <c r="B107" s="157"/>
      <c r="C107" s="188" t="s">
        <v>644</v>
      </c>
      <c r="D107" s="159"/>
      <c r="E107" s="160">
        <v>-1.5999999999999999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 t="s">
        <v>148</v>
      </c>
      <c r="AG107" s="148">
        <v>0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</row>
    <row r="108" spans="1:59" outlineLevel="1" x14ac:dyDescent="0.2">
      <c r="A108" s="156"/>
      <c r="B108" s="157"/>
      <c r="C108" s="188" t="s">
        <v>762</v>
      </c>
      <c r="D108" s="159"/>
      <c r="E108" s="160">
        <v>24.116400000000002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 t="s">
        <v>148</v>
      </c>
      <c r="AG108" s="148">
        <v>0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</row>
    <row r="109" spans="1:59" outlineLevel="1" x14ac:dyDescent="0.2">
      <c r="A109" s="156"/>
      <c r="B109" s="157"/>
      <c r="C109" s="188" t="s">
        <v>763</v>
      </c>
      <c r="D109" s="159"/>
      <c r="E109" s="160">
        <v>-1.2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 t="s">
        <v>148</v>
      </c>
      <c r="AG109" s="148">
        <v>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</row>
    <row r="110" spans="1:59" outlineLevel="1" x14ac:dyDescent="0.2">
      <c r="A110" s="156"/>
      <c r="B110" s="157"/>
      <c r="C110" s="188" t="s">
        <v>764</v>
      </c>
      <c r="D110" s="159"/>
      <c r="E110" s="160">
        <v>28.809000000000001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 t="s">
        <v>148</v>
      </c>
      <c r="AG110" s="148">
        <v>0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</row>
    <row r="111" spans="1:59" outlineLevel="1" x14ac:dyDescent="0.2">
      <c r="A111" s="156"/>
      <c r="B111" s="157"/>
      <c r="C111" s="188" t="s">
        <v>644</v>
      </c>
      <c r="D111" s="159"/>
      <c r="E111" s="160">
        <v>-1.5999999999999999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 t="s">
        <v>148</v>
      </c>
      <c r="AG111" s="148">
        <v>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</row>
    <row r="112" spans="1:59" outlineLevel="1" x14ac:dyDescent="0.2">
      <c r="A112" s="156"/>
      <c r="B112" s="157"/>
      <c r="C112" s="188" t="s">
        <v>765</v>
      </c>
      <c r="D112" s="159"/>
      <c r="E112" s="160">
        <v>25.037100000000002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 t="s">
        <v>148</v>
      </c>
      <c r="AG112" s="148">
        <v>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</row>
    <row r="113" spans="1:59" outlineLevel="1" x14ac:dyDescent="0.2">
      <c r="A113" s="156"/>
      <c r="B113" s="157"/>
      <c r="C113" s="188" t="s">
        <v>766</v>
      </c>
      <c r="D113" s="159"/>
      <c r="E113" s="160">
        <v>21.666150000000002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 t="s">
        <v>148</v>
      </c>
      <c r="AG113" s="148">
        <v>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</row>
    <row r="114" spans="1:59" outlineLevel="1" x14ac:dyDescent="0.2">
      <c r="A114" s="156"/>
      <c r="B114" s="157"/>
      <c r="C114" s="188" t="s">
        <v>767</v>
      </c>
      <c r="D114" s="159"/>
      <c r="E114" s="160">
        <v>25.37865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 t="s">
        <v>148</v>
      </c>
      <c r="AG114" s="148">
        <v>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</row>
    <row r="115" spans="1:59" outlineLevel="1" x14ac:dyDescent="0.2">
      <c r="A115" s="156"/>
      <c r="B115" s="157"/>
      <c r="C115" s="188" t="s">
        <v>768</v>
      </c>
      <c r="D115" s="159"/>
      <c r="E115" s="160">
        <v>-8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 t="s">
        <v>148</v>
      </c>
      <c r="AG115" s="148">
        <v>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</row>
    <row r="116" spans="1:59" outlineLevel="1" x14ac:dyDescent="0.2">
      <c r="A116" s="156"/>
      <c r="B116" s="157"/>
      <c r="C116" s="188" t="s">
        <v>769</v>
      </c>
      <c r="D116" s="159"/>
      <c r="E116" s="160">
        <v>-1.7999999999999998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 t="s">
        <v>148</v>
      </c>
      <c r="AG116" s="148">
        <v>0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</row>
    <row r="117" spans="1:59" outlineLevel="1" x14ac:dyDescent="0.2">
      <c r="A117" s="156"/>
      <c r="B117" s="157"/>
      <c r="C117" s="188" t="s">
        <v>770</v>
      </c>
      <c r="D117" s="159"/>
      <c r="E117" s="160">
        <v>-1.2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 t="s">
        <v>148</v>
      </c>
      <c r="AG117" s="148">
        <v>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</row>
    <row r="118" spans="1:59" outlineLevel="1" x14ac:dyDescent="0.2">
      <c r="A118" s="156"/>
      <c r="B118" s="157"/>
      <c r="C118" s="188" t="s">
        <v>771</v>
      </c>
      <c r="D118" s="159"/>
      <c r="E118" s="160">
        <v>-1.8235999999999999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 t="s">
        <v>148</v>
      </c>
      <c r="AG118" s="148">
        <v>0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</row>
    <row r="119" spans="1:59" outlineLevel="1" x14ac:dyDescent="0.2">
      <c r="A119" s="156"/>
      <c r="B119" s="157"/>
      <c r="C119" s="188" t="s">
        <v>772</v>
      </c>
      <c r="D119" s="159"/>
      <c r="E119" s="160">
        <v>-2.3435999999999999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 t="s">
        <v>148</v>
      </c>
      <c r="AG119" s="148">
        <v>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</row>
    <row r="120" spans="1:59" outlineLevel="1" x14ac:dyDescent="0.2">
      <c r="A120" s="170">
        <v>27</v>
      </c>
      <c r="B120" s="171" t="s">
        <v>362</v>
      </c>
      <c r="C120" s="187" t="s">
        <v>363</v>
      </c>
      <c r="D120" s="172" t="s">
        <v>174</v>
      </c>
      <c r="E120" s="173">
        <v>18.308000000000003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0</v>
      </c>
      <c r="O120" s="175">
        <f>ROUND(E120*N120,2)</f>
        <v>0</v>
      </c>
      <c r="P120" s="175">
        <v>6.8000000000000005E-2</v>
      </c>
      <c r="Q120" s="175">
        <f>ROUND(E120*P120,2)</f>
        <v>1.24</v>
      </c>
      <c r="R120" s="175"/>
      <c r="S120" s="176" t="s">
        <v>145</v>
      </c>
      <c r="T120" s="158">
        <v>0.30000000000000004</v>
      </c>
      <c r="U120" s="158">
        <f>ROUND(E120*T120,2)</f>
        <v>5.49</v>
      </c>
      <c r="V120" s="15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 t="s">
        <v>146</v>
      </c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</row>
    <row r="121" spans="1:59" outlineLevel="1" x14ac:dyDescent="0.2">
      <c r="A121" s="156"/>
      <c r="B121" s="157"/>
      <c r="C121" s="188" t="s">
        <v>801</v>
      </c>
      <c r="D121" s="159"/>
      <c r="E121" s="160">
        <v>19.908000000000001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 t="s">
        <v>148</v>
      </c>
      <c r="AG121" s="148">
        <v>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</row>
    <row r="122" spans="1:59" outlineLevel="1" x14ac:dyDescent="0.2">
      <c r="A122" s="156"/>
      <c r="B122" s="157"/>
      <c r="C122" s="188" t="s">
        <v>644</v>
      </c>
      <c r="D122" s="159"/>
      <c r="E122" s="160">
        <v>-1.5999999999999999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 t="s">
        <v>148</v>
      </c>
      <c r="AG122" s="148">
        <v>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</row>
    <row r="123" spans="1:59" outlineLevel="1" x14ac:dyDescent="0.2">
      <c r="A123" s="177">
        <v>28</v>
      </c>
      <c r="B123" s="178" t="s">
        <v>373</v>
      </c>
      <c r="C123" s="189" t="s">
        <v>374</v>
      </c>
      <c r="D123" s="179" t="s">
        <v>213</v>
      </c>
      <c r="E123" s="180">
        <v>1</v>
      </c>
      <c r="F123" s="181"/>
      <c r="G123" s="182">
        <f>ROUND(E123*F123,2)</f>
        <v>0</v>
      </c>
      <c r="H123" s="181"/>
      <c r="I123" s="182">
        <f>ROUND(E123*H123,2)</f>
        <v>0</v>
      </c>
      <c r="J123" s="181"/>
      <c r="K123" s="182">
        <f>ROUND(E123*J123,2)</f>
        <v>0</v>
      </c>
      <c r="L123" s="182">
        <v>21</v>
      </c>
      <c r="M123" s="182">
        <f>G123*(1+L123/100)</f>
        <v>0</v>
      </c>
      <c r="N123" s="182">
        <v>0</v>
      </c>
      <c r="O123" s="182">
        <f>ROUND(E123*N123,2)</f>
        <v>0</v>
      </c>
      <c r="P123" s="182">
        <v>0</v>
      </c>
      <c r="Q123" s="182">
        <f>ROUND(E123*P123,2)</f>
        <v>0</v>
      </c>
      <c r="R123" s="182"/>
      <c r="S123" s="183" t="s">
        <v>214</v>
      </c>
      <c r="T123" s="158">
        <v>0</v>
      </c>
      <c r="U123" s="158">
        <f>ROUND(E123*T123,2)</f>
        <v>0</v>
      </c>
      <c r="V123" s="15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 t="s">
        <v>146</v>
      </c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</row>
    <row r="124" spans="1:59" outlineLevel="1" x14ac:dyDescent="0.2">
      <c r="A124" s="177">
        <v>29</v>
      </c>
      <c r="B124" s="178" t="s">
        <v>377</v>
      </c>
      <c r="C124" s="189" t="s">
        <v>378</v>
      </c>
      <c r="D124" s="179" t="s">
        <v>213</v>
      </c>
      <c r="E124" s="180">
        <v>1</v>
      </c>
      <c r="F124" s="181"/>
      <c r="G124" s="182">
        <f>ROUND(E124*F124,2)</f>
        <v>0</v>
      </c>
      <c r="H124" s="181"/>
      <c r="I124" s="182">
        <f>ROUND(E124*H124,2)</f>
        <v>0</v>
      </c>
      <c r="J124" s="181"/>
      <c r="K124" s="182">
        <f>ROUND(E124*J124,2)</f>
        <v>0</v>
      </c>
      <c r="L124" s="182">
        <v>21</v>
      </c>
      <c r="M124" s="182">
        <f>G124*(1+L124/100)</f>
        <v>0</v>
      </c>
      <c r="N124" s="182">
        <v>0</v>
      </c>
      <c r="O124" s="182">
        <f>ROUND(E124*N124,2)</f>
        <v>0</v>
      </c>
      <c r="P124" s="182">
        <v>0</v>
      </c>
      <c r="Q124" s="182">
        <f>ROUND(E124*P124,2)</f>
        <v>0</v>
      </c>
      <c r="R124" s="182"/>
      <c r="S124" s="183" t="s">
        <v>214</v>
      </c>
      <c r="T124" s="158">
        <v>0</v>
      </c>
      <c r="U124" s="158">
        <f>ROUND(E124*T124,2)</f>
        <v>0</v>
      </c>
      <c r="V124" s="15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 t="s">
        <v>146</v>
      </c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</row>
    <row r="125" spans="1:59" x14ac:dyDescent="0.2">
      <c r="A125" s="164" t="s">
        <v>140</v>
      </c>
      <c r="B125" s="165" t="s">
        <v>76</v>
      </c>
      <c r="C125" s="186" t="s">
        <v>77</v>
      </c>
      <c r="D125" s="166"/>
      <c r="E125" s="167"/>
      <c r="F125" s="168"/>
      <c r="G125" s="168">
        <f>SUMIF(AF126:AF126,"&lt;&gt;NOR",G126:G126)</f>
        <v>0</v>
      </c>
      <c r="H125" s="168"/>
      <c r="I125" s="168">
        <f>SUM(I126:I126)</f>
        <v>0</v>
      </c>
      <c r="J125" s="168"/>
      <c r="K125" s="168">
        <f>SUM(K126:K126)</f>
        <v>0</v>
      </c>
      <c r="L125" s="168"/>
      <c r="M125" s="168">
        <f>SUM(M126:M126)</f>
        <v>0</v>
      </c>
      <c r="N125" s="168"/>
      <c r="O125" s="168">
        <f>SUM(O126:O126)</f>
        <v>0</v>
      </c>
      <c r="P125" s="168"/>
      <c r="Q125" s="168">
        <f>SUM(Q126:Q126)</f>
        <v>0</v>
      </c>
      <c r="R125" s="168"/>
      <c r="S125" s="169"/>
      <c r="T125" s="163"/>
      <c r="U125" s="163">
        <f>SUM(U126:U126)</f>
        <v>12.2</v>
      </c>
      <c r="V125" s="163"/>
      <c r="AF125" t="s">
        <v>141</v>
      </c>
    </row>
    <row r="126" spans="1:59" outlineLevel="1" x14ac:dyDescent="0.2">
      <c r="A126" s="177">
        <v>30</v>
      </c>
      <c r="B126" s="178" t="s">
        <v>381</v>
      </c>
      <c r="C126" s="189" t="s">
        <v>382</v>
      </c>
      <c r="D126" s="179" t="s">
        <v>180</v>
      </c>
      <c r="E126" s="180">
        <v>12.995050000000001</v>
      </c>
      <c r="F126" s="181"/>
      <c r="G126" s="182">
        <f>ROUND(E126*F126,2)</f>
        <v>0</v>
      </c>
      <c r="H126" s="181"/>
      <c r="I126" s="182">
        <f>ROUND(E126*H126,2)</f>
        <v>0</v>
      </c>
      <c r="J126" s="181"/>
      <c r="K126" s="182">
        <f>ROUND(E126*J126,2)</f>
        <v>0</v>
      </c>
      <c r="L126" s="182">
        <v>21</v>
      </c>
      <c r="M126" s="182">
        <f>G126*(1+L126/100)</f>
        <v>0</v>
      </c>
      <c r="N126" s="182">
        <v>0</v>
      </c>
      <c r="O126" s="182">
        <f>ROUND(E126*N126,2)</f>
        <v>0</v>
      </c>
      <c r="P126" s="182">
        <v>0</v>
      </c>
      <c r="Q126" s="182">
        <f>ROUND(E126*P126,2)</f>
        <v>0</v>
      </c>
      <c r="R126" s="182"/>
      <c r="S126" s="183" t="s">
        <v>145</v>
      </c>
      <c r="T126" s="158">
        <v>0.9385</v>
      </c>
      <c r="U126" s="158">
        <f>ROUND(E126*T126,2)</f>
        <v>12.2</v>
      </c>
      <c r="V126" s="15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 t="s">
        <v>383</v>
      </c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</row>
    <row r="127" spans="1:59" x14ac:dyDescent="0.2">
      <c r="A127" s="164" t="s">
        <v>140</v>
      </c>
      <c r="B127" s="165" t="s">
        <v>78</v>
      </c>
      <c r="C127" s="186" t="s">
        <v>79</v>
      </c>
      <c r="D127" s="166"/>
      <c r="E127" s="167"/>
      <c r="F127" s="168"/>
      <c r="G127" s="168">
        <f>SUMIF(AF128:AF131,"&lt;&gt;NOR",G128:G131)</f>
        <v>0</v>
      </c>
      <c r="H127" s="168"/>
      <c r="I127" s="168">
        <f>SUM(I128:I131)</f>
        <v>0</v>
      </c>
      <c r="J127" s="168"/>
      <c r="K127" s="168">
        <f>SUM(K128:K131)</f>
        <v>0</v>
      </c>
      <c r="L127" s="168"/>
      <c r="M127" s="168">
        <f>SUM(M128:M131)</f>
        <v>0</v>
      </c>
      <c r="N127" s="168"/>
      <c r="O127" s="168">
        <f>SUM(O128:O131)</f>
        <v>0.01</v>
      </c>
      <c r="P127" s="168"/>
      <c r="Q127" s="168">
        <f>SUM(Q128:Q131)</f>
        <v>0</v>
      </c>
      <c r="R127" s="168"/>
      <c r="S127" s="169"/>
      <c r="T127" s="163"/>
      <c r="U127" s="163">
        <f>SUM(U128:U131)</f>
        <v>0.43</v>
      </c>
      <c r="V127" s="163"/>
      <c r="AF127" t="s">
        <v>141</v>
      </c>
    </row>
    <row r="128" spans="1:59" ht="22.5" outlineLevel="1" x14ac:dyDescent="0.2">
      <c r="A128" s="170">
        <v>31</v>
      </c>
      <c r="B128" s="171" t="s">
        <v>384</v>
      </c>
      <c r="C128" s="187" t="s">
        <v>385</v>
      </c>
      <c r="D128" s="172" t="s">
        <v>174</v>
      </c>
      <c r="E128" s="173">
        <v>1.6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5">
        <v>3.3000000000000005E-4</v>
      </c>
      <c r="O128" s="175">
        <f>ROUND(E128*N128,2)</f>
        <v>0</v>
      </c>
      <c r="P128" s="175">
        <v>0</v>
      </c>
      <c r="Q128" s="175">
        <f>ROUND(E128*P128,2)</f>
        <v>0</v>
      </c>
      <c r="R128" s="175"/>
      <c r="S128" s="176" t="s">
        <v>145</v>
      </c>
      <c r="T128" s="158">
        <v>2.75E-2</v>
      </c>
      <c r="U128" s="158">
        <f>ROUND(E128*T128,2)</f>
        <v>0.04</v>
      </c>
      <c r="V128" s="15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 t="s">
        <v>146</v>
      </c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</row>
    <row r="129" spans="1:59" outlineLevel="1" x14ac:dyDescent="0.2">
      <c r="A129" s="156"/>
      <c r="B129" s="157"/>
      <c r="C129" s="188" t="s">
        <v>802</v>
      </c>
      <c r="D129" s="159"/>
      <c r="E129" s="160">
        <v>1.6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 t="s">
        <v>148</v>
      </c>
      <c r="AG129" s="148">
        <v>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</row>
    <row r="130" spans="1:59" ht="22.5" outlineLevel="1" x14ac:dyDescent="0.2">
      <c r="A130" s="177">
        <v>32</v>
      </c>
      <c r="B130" s="178" t="s">
        <v>386</v>
      </c>
      <c r="C130" s="189" t="s">
        <v>387</v>
      </c>
      <c r="D130" s="179" t="s">
        <v>174</v>
      </c>
      <c r="E130" s="180">
        <v>1.6</v>
      </c>
      <c r="F130" s="181"/>
      <c r="G130" s="182">
        <f>ROUND(E130*F130,2)</f>
        <v>0</v>
      </c>
      <c r="H130" s="181"/>
      <c r="I130" s="182">
        <f>ROUND(E130*H130,2)</f>
        <v>0</v>
      </c>
      <c r="J130" s="181"/>
      <c r="K130" s="182">
        <f>ROUND(E130*J130,2)</f>
        <v>0</v>
      </c>
      <c r="L130" s="182">
        <v>21</v>
      </c>
      <c r="M130" s="182">
        <f>G130*(1+L130/100)</f>
        <v>0</v>
      </c>
      <c r="N130" s="182">
        <v>5.7000000000000002E-3</v>
      </c>
      <c r="O130" s="182">
        <f>ROUND(E130*N130,2)</f>
        <v>0.01</v>
      </c>
      <c r="P130" s="182">
        <v>0</v>
      </c>
      <c r="Q130" s="182">
        <f>ROUND(E130*P130,2)</f>
        <v>0</v>
      </c>
      <c r="R130" s="182"/>
      <c r="S130" s="183" t="s">
        <v>145</v>
      </c>
      <c r="T130" s="158">
        <v>0.22991</v>
      </c>
      <c r="U130" s="158">
        <f>ROUND(E130*T130,2)</f>
        <v>0.37</v>
      </c>
      <c r="V130" s="15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 t="s">
        <v>146</v>
      </c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</row>
    <row r="131" spans="1:59" outlineLevel="1" x14ac:dyDescent="0.2">
      <c r="A131" s="177">
        <v>33</v>
      </c>
      <c r="B131" s="178" t="s">
        <v>396</v>
      </c>
      <c r="C131" s="189" t="s">
        <v>397</v>
      </c>
      <c r="D131" s="179" t="s">
        <v>180</v>
      </c>
      <c r="E131" s="180">
        <v>9.6500000000000006E-3</v>
      </c>
      <c r="F131" s="181"/>
      <c r="G131" s="182">
        <f>ROUND(E131*F131,2)</f>
        <v>0</v>
      </c>
      <c r="H131" s="181"/>
      <c r="I131" s="182">
        <f>ROUND(E131*H131,2)</f>
        <v>0</v>
      </c>
      <c r="J131" s="181"/>
      <c r="K131" s="182">
        <f>ROUND(E131*J131,2)</f>
        <v>0</v>
      </c>
      <c r="L131" s="182">
        <v>21</v>
      </c>
      <c r="M131" s="182">
        <f>G131*(1+L131/100)</f>
        <v>0</v>
      </c>
      <c r="N131" s="182">
        <v>0</v>
      </c>
      <c r="O131" s="182">
        <f>ROUND(E131*N131,2)</f>
        <v>0</v>
      </c>
      <c r="P131" s="182">
        <v>0</v>
      </c>
      <c r="Q131" s="182">
        <f>ROUND(E131*P131,2)</f>
        <v>0</v>
      </c>
      <c r="R131" s="182"/>
      <c r="S131" s="183" t="s">
        <v>145</v>
      </c>
      <c r="T131" s="158">
        <v>1.5670000000000002</v>
      </c>
      <c r="U131" s="158">
        <f>ROUND(E131*T131,2)</f>
        <v>0.02</v>
      </c>
      <c r="V131" s="15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 t="s">
        <v>383</v>
      </c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</row>
    <row r="132" spans="1:59" x14ac:dyDescent="0.2">
      <c r="A132" s="164" t="s">
        <v>140</v>
      </c>
      <c r="B132" s="165" t="s">
        <v>84</v>
      </c>
      <c r="C132" s="186" t="s">
        <v>85</v>
      </c>
      <c r="D132" s="166"/>
      <c r="E132" s="167"/>
      <c r="F132" s="168"/>
      <c r="G132" s="168">
        <f>SUMIF(AF133:AF167,"&lt;&gt;NOR",G133:G167)</f>
        <v>0</v>
      </c>
      <c r="H132" s="168"/>
      <c r="I132" s="168">
        <f>SUM(I133:I167)</f>
        <v>0</v>
      </c>
      <c r="J132" s="168"/>
      <c r="K132" s="168">
        <f>SUM(K133:K167)</f>
        <v>0</v>
      </c>
      <c r="L132" s="168"/>
      <c r="M132" s="168">
        <f>SUM(M133:M167)</f>
        <v>0</v>
      </c>
      <c r="N132" s="168"/>
      <c r="O132" s="168">
        <f>SUM(O133:O167)</f>
        <v>2.2799999999999998</v>
      </c>
      <c r="P132" s="168"/>
      <c r="Q132" s="168">
        <f>SUM(Q133:Q167)</f>
        <v>0.78</v>
      </c>
      <c r="R132" s="168"/>
      <c r="S132" s="169"/>
      <c r="T132" s="163"/>
      <c r="U132" s="163">
        <f>SUM(U133:U167)</f>
        <v>26.239999999999995</v>
      </c>
      <c r="V132" s="163"/>
      <c r="AF132" t="s">
        <v>141</v>
      </c>
    </row>
    <row r="133" spans="1:59" outlineLevel="1" x14ac:dyDescent="0.2">
      <c r="A133" s="170">
        <v>34</v>
      </c>
      <c r="B133" s="171" t="s">
        <v>142</v>
      </c>
      <c r="C133" s="187" t="s">
        <v>143</v>
      </c>
      <c r="D133" s="172" t="s">
        <v>144</v>
      </c>
      <c r="E133" s="173">
        <v>0.96000000000000008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5"/>
      <c r="S133" s="176" t="s">
        <v>145</v>
      </c>
      <c r="T133" s="158">
        <v>3.5330000000000004</v>
      </c>
      <c r="U133" s="158">
        <f>ROUND(E133*T133,2)</f>
        <v>3.39</v>
      </c>
      <c r="V133" s="15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 t="s">
        <v>146</v>
      </c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</row>
    <row r="134" spans="1:59" outlineLevel="1" x14ac:dyDescent="0.2">
      <c r="A134" s="156"/>
      <c r="B134" s="157"/>
      <c r="C134" s="188" t="s">
        <v>803</v>
      </c>
      <c r="D134" s="159"/>
      <c r="E134" s="160">
        <v>0.96000000000000008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 t="s">
        <v>148</v>
      </c>
      <c r="AG134" s="148">
        <v>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</row>
    <row r="135" spans="1:59" ht="22.5" outlineLevel="1" x14ac:dyDescent="0.2">
      <c r="A135" s="177">
        <v>35</v>
      </c>
      <c r="B135" s="178" t="s">
        <v>149</v>
      </c>
      <c r="C135" s="189" t="s">
        <v>150</v>
      </c>
      <c r="D135" s="179" t="s">
        <v>144</v>
      </c>
      <c r="E135" s="180">
        <v>0.96000000000000008</v>
      </c>
      <c r="F135" s="181"/>
      <c r="G135" s="182">
        <f>ROUND(E135*F135,2)</f>
        <v>0</v>
      </c>
      <c r="H135" s="181"/>
      <c r="I135" s="182">
        <f>ROUND(E135*H135,2)</f>
        <v>0</v>
      </c>
      <c r="J135" s="181"/>
      <c r="K135" s="182">
        <f>ROUND(E135*J135,2)</f>
        <v>0</v>
      </c>
      <c r="L135" s="182">
        <v>21</v>
      </c>
      <c r="M135" s="182">
        <f>G135*(1+L135/100)</f>
        <v>0</v>
      </c>
      <c r="N135" s="182">
        <v>0</v>
      </c>
      <c r="O135" s="182">
        <f>ROUND(E135*N135,2)</f>
        <v>0</v>
      </c>
      <c r="P135" s="182">
        <v>0</v>
      </c>
      <c r="Q135" s="182">
        <f>ROUND(E135*P135,2)</f>
        <v>0</v>
      </c>
      <c r="R135" s="182"/>
      <c r="S135" s="183" t="s">
        <v>145</v>
      </c>
      <c r="T135" s="158">
        <v>1.1000000000000001E-2</v>
      </c>
      <c r="U135" s="158">
        <f>ROUND(E135*T135,2)</f>
        <v>0.01</v>
      </c>
      <c r="V135" s="15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 t="s">
        <v>146</v>
      </c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</row>
    <row r="136" spans="1:59" ht="22.5" outlineLevel="1" x14ac:dyDescent="0.2">
      <c r="A136" s="177">
        <v>36</v>
      </c>
      <c r="B136" s="178" t="s">
        <v>152</v>
      </c>
      <c r="C136" s="189" t="s">
        <v>153</v>
      </c>
      <c r="D136" s="179" t="s">
        <v>144</v>
      </c>
      <c r="E136" s="180">
        <v>0.96000000000000008</v>
      </c>
      <c r="F136" s="181"/>
      <c r="G136" s="182">
        <f>ROUND(E136*F136,2)</f>
        <v>0</v>
      </c>
      <c r="H136" s="181"/>
      <c r="I136" s="182">
        <f>ROUND(E136*H136,2)</f>
        <v>0</v>
      </c>
      <c r="J136" s="181"/>
      <c r="K136" s="182">
        <f>ROUND(E136*J136,2)</f>
        <v>0</v>
      </c>
      <c r="L136" s="182">
        <v>21</v>
      </c>
      <c r="M136" s="182">
        <f>G136*(1+L136/100)</f>
        <v>0</v>
      </c>
      <c r="N136" s="182">
        <v>0</v>
      </c>
      <c r="O136" s="182">
        <f>ROUND(E136*N136,2)</f>
        <v>0</v>
      </c>
      <c r="P136" s="182">
        <v>0</v>
      </c>
      <c r="Q136" s="182">
        <f>ROUND(E136*P136,2)</f>
        <v>0</v>
      </c>
      <c r="R136" s="182"/>
      <c r="S136" s="183" t="s">
        <v>145</v>
      </c>
      <c r="T136" s="158">
        <v>0.66800000000000004</v>
      </c>
      <c r="U136" s="158">
        <f>ROUND(E136*T136,2)</f>
        <v>0.64</v>
      </c>
      <c r="V136" s="15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 t="s">
        <v>146</v>
      </c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</row>
    <row r="137" spans="1:59" outlineLevel="1" x14ac:dyDescent="0.2">
      <c r="A137" s="170">
        <v>37</v>
      </c>
      <c r="B137" s="171" t="s">
        <v>157</v>
      </c>
      <c r="C137" s="187" t="s">
        <v>158</v>
      </c>
      <c r="D137" s="172" t="s">
        <v>144</v>
      </c>
      <c r="E137" s="173">
        <v>1.9200000000000002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5"/>
      <c r="S137" s="176" t="s">
        <v>145</v>
      </c>
      <c r="T137" s="158">
        <v>0.59100000000000008</v>
      </c>
      <c r="U137" s="158">
        <f>ROUND(E137*T137,2)</f>
        <v>1.1299999999999999</v>
      </c>
      <c r="V137" s="15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 t="s">
        <v>146</v>
      </c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</row>
    <row r="138" spans="1:59" outlineLevel="1" x14ac:dyDescent="0.2">
      <c r="A138" s="156"/>
      <c r="B138" s="157"/>
      <c r="C138" s="188" t="s">
        <v>804</v>
      </c>
      <c r="D138" s="159"/>
      <c r="E138" s="160">
        <v>1.9200000000000002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 t="s">
        <v>148</v>
      </c>
      <c r="AG138" s="148">
        <v>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</row>
    <row r="139" spans="1:59" ht="22.5" outlineLevel="1" x14ac:dyDescent="0.2">
      <c r="A139" s="170">
        <v>38</v>
      </c>
      <c r="B139" s="171" t="s">
        <v>414</v>
      </c>
      <c r="C139" s="187" t="s">
        <v>415</v>
      </c>
      <c r="D139" s="172" t="s">
        <v>144</v>
      </c>
      <c r="E139" s="173">
        <v>0.8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5">
        <v>1.7000000000000002</v>
      </c>
      <c r="O139" s="175">
        <f>ROUND(E139*N139,2)</f>
        <v>1.36</v>
      </c>
      <c r="P139" s="175">
        <v>0</v>
      </c>
      <c r="Q139" s="175">
        <f>ROUND(E139*P139,2)</f>
        <v>0</v>
      </c>
      <c r="R139" s="175"/>
      <c r="S139" s="176" t="s">
        <v>145</v>
      </c>
      <c r="T139" s="158">
        <v>1.5870000000000002</v>
      </c>
      <c r="U139" s="158">
        <f>ROUND(E139*T139,2)</f>
        <v>1.27</v>
      </c>
      <c r="V139" s="15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 t="s">
        <v>146</v>
      </c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</row>
    <row r="140" spans="1:59" outlineLevel="1" x14ac:dyDescent="0.2">
      <c r="A140" s="156"/>
      <c r="B140" s="157"/>
      <c r="C140" s="188" t="s">
        <v>805</v>
      </c>
      <c r="D140" s="159"/>
      <c r="E140" s="160">
        <v>0.8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 t="s">
        <v>148</v>
      </c>
      <c r="AG140" s="148">
        <v>0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</row>
    <row r="141" spans="1:59" outlineLevel="1" x14ac:dyDescent="0.2">
      <c r="A141" s="177">
        <v>39</v>
      </c>
      <c r="B141" s="178" t="s">
        <v>164</v>
      </c>
      <c r="C141" s="189" t="s">
        <v>165</v>
      </c>
      <c r="D141" s="179" t="s">
        <v>144</v>
      </c>
      <c r="E141" s="180">
        <v>0.96000000000000008</v>
      </c>
      <c r="F141" s="181"/>
      <c r="G141" s="182">
        <f>ROUND(E141*F141,2)</f>
        <v>0</v>
      </c>
      <c r="H141" s="181"/>
      <c r="I141" s="182">
        <f>ROUND(E141*H141,2)</f>
        <v>0</v>
      </c>
      <c r="J141" s="181"/>
      <c r="K141" s="182">
        <f>ROUND(E141*J141,2)</f>
        <v>0</v>
      </c>
      <c r="L141" s="182">
        <v>21</v>
      </c>
      <c r="M141" s="182">
        <f>G141*(1+L141/100)</f>
        <v>0</v>
      </c>
      <c r="N141" s="182">
        <v>0</v>
      </c>
      <c r="O141" s="182">
        <f>ROUND(E141*N141,2)</f>
        <v>0</v>
      </c>
      <c r="P141" s="182">
        <v>0</v>
      </c>
      <c r="Q141" s="182">
        <f>ROUND(E141*P141,2)</f>
        <v>0</v>
      </c>
      <c r="R141" s="182"/>
      <c r="S141" s="183" t="s">
        <v>145</v>
      </c>
      <c r="T141" s="158">
        <v>0</v>
      </c>
      <c r="U141" s="158">
        <f>ROUND(E141*T141,2)</f>
        <v>0</v>
      </c>
      <c r="V141" s="15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 t="s">
        <v>146</v>
      </c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</row>
    <row r="142" spans="1:59" outlineLevel="1" x14ac:dyDescent="0.2">
      <c r="A142" s="170">
        <v>40</v>
      </c>
      <c r="B142" s="171" t="s">
        <v>417</v>
      </c>
      <c r="C142" s="187" t="s">
        <v>418</v>
      </c>
      <c r="D142" s="172" t="s">
        <v>144</v>
      </c>
      <c r="E142" s="173">
        <v>0.16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5">
        <v>1.8907700000000001</v>
      </c>
      <c r="O142" s="175">
        <f>ROUND(E142*N142,2)</f>
        <v>0.3</v>
      </c>
      <c r="P142" s="175">
        <v>0</v>
      </c>
      <c r="Q142" s="175">
        <f>ROUND(E142*P142,2)</f>
        <v>0</v>
      </c>
      <c r="R142" s="175"/>
      <c r="S142" s="176" t="s">
        <v>145</v>
      </c>
      <c r="T142" s="158">
        <v>1.3170000000000002</v>
      </c>
      <c r="U142" s="158">
        <f>ROUND(E142*T142,2)</f>
        <v>0.21</v>
      </c>
      <c r="V142" s="15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 t="s">
        <v>146</v>
      </c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</row>
    <row r="143" spans="1:59" outlineLevel="1" x14ac:dyDescent="0.2">
      <c r="A143" s="156"/>
      <c r="B143" s="157"/>
      <c r="C143" s="188" t="s">
        <v>806</v>
      </c>
      <c r="D143" s="159"/>
      <c r="E143" s="160">
        <v>0.16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 t="s">
        <v>148</v>
      </c>
      <c r="AG143" s="148">
        <v>0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</row>
    <row r="144" spans="1:59" outlineLevel="1" x14ac:dyDescent="0.2">
      <c r="A144" s="170">
        <v>41</v>
      </c>
      <c r="B144" s="171" t="s">
        <v>269</v>
      </c>
      <c r="C144" s="187" t="s">
        <v>270</v>
      </c>
      <c r="D144" s="172" t="s">
        <v>144</v>
      </c>
      <c r="E144" s="173">
        <v>0.08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2.5250000000000004</v>
      </c>
      <c r="O144" s="175">
        <f>ROUND(E144*N144,2)</f>
        <v>0.2</v>
      </c>
      <c r="P144" s="175">
        <v>0</v>
      </c>
      <c r="Q144" s="175">
        <f>ROUND(E144*P144,2)</f>
        <v>0</v>
      </c>
      <c r="R144" s="175"/>
      <c r="S144" s="176" t="s">
        <v>145</v>
      </c>
      <c r="T144" s="158">
        <v>3.2130000000000001</v>
      </c>
      <c r="U144" s="158">
        <f>ROUND(E144*T144,2)</f>
        <v>0.26</v>
      </c>
      <c r="V144" s="15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 t="s">
        <v>146</v>
      </c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</row>
    <row r="145" spans="1:59" outlineLevel="1" x14ac:dyDescent="0.2">
      <c r="A145" s="156"/>
      <c r="B145" s="157"/>
      <c r="C145" s="188" t="s">
        <v>807</v>
      </c>
      <c r="D145" s="159"/>
      <c r="E145" s="160">
        <v>0.08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 t="s">
        <v>148</v>
      </c>
      <c r="AG145" s="148">
        <v>0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</row>
    <row r="146" spans="1:59" outlineLevel="1" x14ac:dyDescent="0.2">
      <c r="A146" s="170">
        <v>42</v>
      </c>
      <c r="B146" s="171" t="s">
        <v>273</v>
      </c>
      <c r="C146" s="187" t="s">
        <v>274</v>
      </c>
      <c r="D146" s="172" t="s">
        <v>144</v>
      </c>
      <c r="E146" s="173">
        <v>0.16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5">
        <v>2.5250000000000004</v>
      </c>
      <c r="O146" s="175">
        <f>ROUND(E146*N146,2)</f>
        <v>0.4</v>
      </c>
      <c r="P146" s="175">
        <v>0</v>
      </c>
      <c r="Q146" s="175">
        <f>ROUND(E146*P146,2)</f>
        <v>0</v>
      </c>
      <c r="R146" s="175"/>
      <c r="S146" s="176" t="s">
        <v>145</v>
      </c>
      <c r="T146" s="158">
        <v>2.58</v>
      </c>
      <c r="U146" s="158">
        <f>ROUND(E146*T146,2)</f>
        <v>0.41</v>
      </c>
      <c r="V146" s="15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 t="s">
        <v>146</v>
      </c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</row>
    <row r="147" spans="1:59" outlineLevel="1" x14ac:dyDescent="0.2">
      <c r="A147" s="156"/>
      <c r="B147" s="157"/>
      <c r="C147" s="188" t="s">
        <v>806</v>
      </c>
      <c r="D147" s="159"/>
      <c r="E147" s="160">
        <v>0.16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 t="s">
        <v>148</v>
      </c>
      <c r="AG147" s="148">
        <v>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</row>
    <row r="148" spans="1:59" outlineLevel="1" x14ac:dyDescent="0.2">
      <c r="A148" s="170">
        <v>43</v>
      </c>
      <c r="B148" s="171" t="s">
        <v>328</v>
      </c>
      <c r="C148" s="187" t="s">
        <v>329</v>
      </c>
      <c r="D148" s="172" t="s">
        <v>209</v>
      </c>
      <c r="E148" s="173">
        <v>8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5"/>
      <c r="S148" s="176" t="s">
        <v>145</v>
      </c>
      <c r="T148" s="158">
        <v>0.11</v>
      </c>
      <c r="U148" s="158">
        <f>ROUND(E148*T148,2)</f>
        <v>0.88</v>
      </c>
      <c r="V148" s="15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 t="s">
        <v>146</v>
      </c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</row>
    <row r="149" spans="1:59" outlineLevel="1" x14ac:dyDescent="0.2">
      <c r="A149" s="156"/>
      <c r="B149" s="157"/>
      <c r="C149" s="188" t="s">
        <v>808</v>
      </c>
      <c r="D149" s="159"/>
      <c r="E149" s="160">
        <v>8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 t="s">
        <v>148</v>
      </c>
      <c r="AG149" s="148">
        <v>0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</row>
    <row r="150" spans="1:59" ht="22.5" outlineLevel="1" x14ac:dyDescent="0.2">
      <c r="A150" s="170">
        <v>44</v>
      </c>
      <c r="B150" s="171" t="s">
        <v>336</v>
      </c>
      <c r="C150" s="187" t="s">
        <v>337</v>
      </c>
      <c r="D150" s="172" t="s">
        <v>144</v>
      </c>
      <c r="E150" s="173">
        <v>0.16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5">
        <v>0</v>
      </c>
      <c r="O150" s="175">
        <f>ROUND(E150*N150,2)</f>
        <v>0</v>
      </c>
      <c r="P150" s="175">
        <v>2.2000000000000002</v>
      </c>
      <c r="Q150" s="175">
        <f>ROUND(E150*P150,2)</f>
        <v>0.35</v>
      </c>
      <c r="R150" s="175"/>
      <c r="S150" s="176" t="s">
        <v>145</v>
      </c>
      <c r="T150" s="158">
        <v>12.56</v>
      </c>
      <c r="U150" s="158">
        <f>ROUND(E150*T150,2)</f>
        <v>2.0099999999999998</v>
      </c>
      <c r="V150" s="15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 t="s">
        <v>146</v>
      </c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</row>
    <row r="151" spans="1:59" outlineLevel="1" x14ac:dyDescent="0.2">
      <c r="A151" s="156"/>
      <c r="B151" s="157"/>
      <c r="C151" s="188" t="s">
        <v>806</v>
      </c>
      <c r="D151" s="159"/>
      <c r="E151" s="160">
        <v>0.16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 t="s">
        <v>148</v>
      </c>
      <c r="AG151" s="148">
        <v>0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</row>
    <row r="152" spans="1:59" ht="22.5" outlineLevel="1" x14ac:dyDescent="0.2">
      <c r="A152" s="170">
        <v>45</v>
      </c>
      <c r="B152" s="171" t="s">
        <v>338</v>
      </c>
      <c r="C152" s="187" t="s">
        <v>339</v>
      </c>
      <c r="D152" s="172" t="s">
        <v>144</v>
      </c>
      <c r="E152" s="173">
        <v>9.920000000000001E-2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5">
        <v>0</v>
      </c>
      <c r="O152" s="175">
        <f>ROUND(E152*N152,2)</f>
        <v>0</v>
      </c>
      <c r="P152" s="175">
        <v>2.2000000000000002</v>
      </c>
      <c r="Q152" s="175">
        <f>ROUND(E152*P152,2)</f>
        <v>0.22</v>
      </c>
      <c r="R152" s="175"/>
      <c r="S152" s="176" t="s">
        <v>145</v>
      </c>
      <c r="T152" s="158">
        <v>11.05</v>
      </c>
      <c r="U152" s="158">
        <f>ROUND(E152*T152,2)</f>
        <v>1.1000000000000001</v>
      </c>
      <c r="V152" s="15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 t="s">
        <v>146</v>
      </c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</row>
    <row r="153" spans="1:59" outlineLevel="1" x14ac:dyDescent="0.2">
      <c r="A153" s="156"/>
      <c r="B153" s="157"/>
      <c r="C153" s="188" t="s">
        <v>809</v>
      </c>
      <c r="D153" s="159"/>
      <c r="E153" s="160">
        <v>9.920000000000001E-2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 t="s">
        <v>148</v>
      </c>
      <c r="AG153" s="148">
        <v>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</row>
    <row r="154" spans="1:59" outlineLevel="1" x14ac:dyDescent="0.2">
      <c r="A154" s="170">
        <v>46</v>
      </c>
      <c r="B154" s="171" t="s">
        <v>342</v>
      </c>
      <c r="C154" s="187" t="s">
        <v>343</v>
      </c>
      <c r="D154" s="172" t="s">
        <v>174</v>
      </c>
      <c r="E154" s="173">
        <v>1.6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5">
        <v>0</v>
      </c>
      <c r="O154" s="175">
        <f>ROUND(E154*N154,2)</f>
        <v>0</v>
      </c>
      <c r="P154" s="175">
        <v>0.02</v>
      </c>
      <c r="Q154" s="175">
        <f>ROUND(E154*P154,2)</f>
        <v>0.03</v>
      </c>
      <c r="R154" s="175"/>
      <c r="S154" s="176" t="s">
        <v>145</v>
      </c>
      <c r="T154" s="158">
        <v>0.14700000000000002</v>
      </c>
      <c r="U154" s="158">
        <f>ROUND(E154*T154,2)</f>
        <v>0.24</v>
      </c>
      <c r="V154" s="15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 t="s">
        <v>146</v>
      </c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</row>
    <row r="155" spans="1:59" outlineLevel="1" x14ac:dyDescent="0.2">
      <c r="A155" s="156"/>
      <c r="B155" s="157"/>
      <c r="C155" s="188" t="s">
        <v>802</v>
      </c>
      <c r="D155" s="159"/>
      <c r="E155" s="160">
        <v>1.6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 t="s">
        <v>148</v>
      </c>
      <c r="AG155" s="148">
        <v>0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</row>
    <row r="156" spans="1:59" outlineLevel="1" x14ac:dyDescent="0.2">
      <c r="A156" s="170">
        <v>47</v>
      </c>
      <c r="B156" s="171" t="s">
        <v>810</v>
      </c>
      <c r="C156" s="187" t="s">
        <v>811</v>
      </c>
      <c r="D156" s="172" t="s">
        <v>209</v>
      </c>
      <c r="E156" s="173">
        <v>6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5">
        <v>0</v>
      </c>
      <c r="O156" s="175">
        <f>ROUND(E156*N156,2)</f>
        <v>0</v>
      </c>
      <c r="P156" s="175">
        <v>3.065E-2</v>
      </c>
      <c r="Q156" s="175">
        <f>ROUND(E156*P156,2)</f>
        <v>0.18</v>
      </c>
      <c r="R156" s="175"/>
      <c r="S156" s="176" t="s">
        <v>145</v>
      </c>
      <c r="T156" s="158">
        <v>0.57600000000000007</v>
      </c>
      <c r="U156" s="158">
        <f>ROUND(E156*T156,2)</f>
        <v>3.46</v>
      </c>
      <c r="V156" s="15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 t="s">
        <v>146</v>
      </c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</row>
    <row r="157" spans="1:59" outlineLevel="1" x14ac:dyDescent="0.2">
      <c r="A157" s="156"/>
      <c r="B157" s="157"/>
      <c r="C157" s="188" t="s">
        <v>812</v>
      </c>
      <c r="D157" s="159"/>
      <c r="E157" s="160">
        <v>6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 t="s">
        <v>148</v>
      </c>
      <c r="AG157" s="148">
        <v>0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</row>
    <row r="158" spans="1:59" outlineLevel="1" x14ac:dyDescent="0.2">
      <c r="A158" s="177">
        <v>48</v>
      </c>
      <c r="B158" s="178" t="s">
        <v>427</v>
      </c>
      <c r="C158" s="189" t="s">
        <v>428</v>
      </c>
      <c r="D158" s="179" t="s">
        <v>209</v>
      </c>
      <c r="E158" s="180">
        <v>4</v>
      </c>
      <c r="F158" s="181"/>
      <c r="G158" s="182">
        <f>ROUND(E158*F158,2)</f>
        <v>0</v>
      </c>
      <c r="H158" s="181"/>
      <c r="I158" s="182">
        <f>ROUND(E158*H158,2)</f>
        <v>0</v>
      </c>
      <c r="J158" s="181"/>
      <c r="K158" s="182">
        <f>ROUND(E158*J158,2)</f>
        <v>0</v>
      </c>
      <c r="L158" s="182">
        <v>21</v>
      </c>
      <c r="M158" s="182">
        <f>G158*(1+L158/100)</f>
        <v>0</v>
      </c>
      <c r="N158" s="182">
        <v>1.4400000000000001E-3</v>
      </c>
      <c r="O158" s="182">
        <f>ROUND(E158*N158,2)</f>
        <v>0.01</v>
      </c>
      <c r="P158" s="182">
        <v>0</v>
      </c>
      <c r="Q158" s="182">
        <f>ROUND(E158*P158,2)</f>
        <v>0</v>
      </c>
      <c r="R158" s="182"/>
      <c r="S158" s="183" t="s">
        <v>145</v>
      </c>
      <c r="T158" s="158">
        <v>0.8</v>
      </c>
      <c r="U158" s="158">
        <f>ROUND(E158*T158,2)</f>
        <v>3.2</v>
      </c>
      <c r="V158" s="15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 t="s">
        <v>146</v>
      </c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</row>
    <row r="159" spans="1:59" outlineLevel="1" x14ac:dyDescent="0.2">
      <c r="A159" s="170">
        <v>49</v>
      </c>
      <c r="B159" s="171" t="s">
        <v>813</v>
      </c>
      <c r="C159" s="187" t="s">
        <v>814</v>
      </c>
      <c r="D159" s="172" t="s">
        <v>209</v>
      </c>
      <c r="E159" s="173">
        <v>6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5">
        <v>2.4500000000000004E-3</v>
      </c>
      <c r="O159" s="175">
        <f>ROUND(E159*N159,2)</f>
        <v>0.01</v>
      </c>
      <c r="P159" s="175">
        <v>0</v>
      </c>
      <c r="Q159" s="175">
        <f>ROUND(E159*P159,2)</f>
        <v>0</v>
      </c>
      <c r="R159" s="175"/>
      <c r="S159" s="176" t="s">
        <v>145</v>
      </c>
      <c r="T159" s="158">
        <v>0.45020000000000004</v>
      </c>
      <c r="U159" s="158">
        <f>ROUND(E159*T159,2)</f>
        <v>2.7</v>
      </c>
      <c r="V159" s="15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 t="s">
        <v>146</v>
      </c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</row>
    <row r="160" spans="1:59" outlineLevel="1" x14ac:dyDescent="0.2">
      <c r="A160" s="156"/>
      <c r="B160" s="157"/>
      <c r="C160" s="188" t="s">
        <v>812</v>
      </c>
      <c r="D160" s="159"/>
      <c r="E160" s="160">
        <v>6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 t="s">
        <v>148</v>
      </c>
      <c r="AG160" s="148">
        <v>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</row>
    <row r="161" spans="1:59" outlineLevel="1" x14ac:dyDescent="0.2">
      <c r="A161" s="177">
        <v>50</v>
      </c>
      <c r="B161" s="178" t="s">
        <v>815</v>
      </c>
      <c r="C161" s="189" t="s">
        <v>816</v>
      </c>
      <c r="D161" s="179" t="s">
        <v>237</v>
      </c>
      <c r="E161" s="180">
        <v>2</v>
      </c>
      <c r="F161" s="181"/>
      <c r="G161" s="182">
        <f t="shared" ref="G161:G167" si="0">ROUND(E161*F161,2)</f>
        <v>0</v>
      </c>
      <c r="H161" s="181"/>
      <c r="I161" s="182">
        <f t="shared" ref="I161:I167" si="1">ROUND(E161*H161,2)</f>
        <v>0</v>
      </c>
      <c r="J161" s="181"/>
      <c r="K161" s="182">
        <f t="shared" ref="K161:K167" si="2">ROUND(E161*J161,2)</f>
        <v>0</v>
      </c>
      <c r="L161" s="182">
        <v>21</v>
      </c>
      <c r="M161" s="182">
        <f t="shared" ref="M161:M167" si="3">G161*(1+L161/100)</f>
        <v>0</v>
      </c>
      <c r="N161" s="182">
        <v>5.0000000000000001E-4</v>
      </c>
      <c r="O161" s="182">
        <f t="shared" ref="O161:O167" si="4">ROUND(E161*N161,2)</f>
        <v>0</v>
      </c>
      <c r="P161" s="182">
        <v>0</v>
      </c>
      <c r="Q161" s="182">
        <f t="shared" ref="Q161:Q167" si="5">ROUND(E161*P161,2)</f>
        <v>0</v>
      </c>
      <c r="R161" s="182"/>
      <c r="S161" s="183" t="s">
        <v>145</v>
      </c>
      <c r="T161" s="158">
        <v>0.41670000000000001</v>
      </c>
      <c r="U161" s="158">
        <f t="shared" ref="U161:U167" si="6">ROUND(E161*T161,2)</f>
        <v>0.83</v>
      </c>
      <c r="V161" s="15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 t="s">
        <v>146</v>
      </c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</row>
    <row r="162" spans="1:59" ht="22.5" outlineLevel="1" x14ac:dyDescent="0.2">
      <c r="A162" s="177">
        <v>51</v>
      </c>
      <c r="B162" s="178" t="s">
        <v>442</v>
      </c>
      <c r="C162" s="189" t="s">
        <v>443</v>
      </c>
      <c r="D162" s="179" t="s">
        <v>237</v>
      </c>
      <c r="E162" s="180">
        <v>1</v>
      </c>
      <c r="F162" s="181"/>
      <c r="G162" s="182">
        <f t="shared" si="0"/>
        <v>0</v>
      </c>
      <c r="H162" s="181"/>
      <c r="I162" s="182">
        <f t="shared" si="1"/>
        <v>0</v>
      </c>
      <c r="J162" s="181"/>
      <c r="K162" s="182">
        <f t="shared" si="2"/>
        <v>0</v>
      </c>
      <c r="L162" s="182">
        <v>21</v>
      </c>
      <c r="M162" s="182">
        <f t="shared" si="3"/>
        <v>0</v>
      </c>
      <c r="N162" s="182">
        <v>1.1800000000000001E-3</v>
      </c>
      <c r="O162" s="182">
        <f t="shared" si="4"/>
        <v>0</v>
      </c>
      <c r="P162" s="182">
        <v>0</v>
      </c>
      <c r="Q162" s="182">
        <f t="shared" si="5"/>
        <v>0</v>
      </c>
      <c r="R162" s="182"/>
      <c r="S162" s="183" t="s">
        <v>145</v>
      </c>
      <c r="T162" s="158">
        <v>0.2</v>
      </c>
      <c r="U162" s="158">
        <f t="shared" si="6"/>
        <v>0.2</v>
      </c>
      <c r="V162" s="15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 t="s">
        <v>146</v>
      </c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</row>
    <row r="163" spans="1:59" outlineLevel="1" x14ac:dyDescent="0.2">
      <c r="A163" s="177">
        <v>52</v>
      </c>
      <c r="B163" s="178" t="s">
        <v>444</v>
      </c>
      <c r="C163" s="189" t="s">
        <v>445</v>
      </c>
      <c r="D163" s="179" t="s">
        <v>209</v>
      </c>
      <c r="E163" s="180">
        <v>4</v>
      </c>
      <c r="F163" s="181"/>
      <c r="G163" s="182">
        <f t="shared" si="0"/>
        <v>0</v>
      </c>
      <c r="H163" s="181"/>
      <c r="I163" s="182">
        <f t="shared" si="1"/>
        <v>0</v>
      </c>
      <c r="J163" s="181"/>
      <c r="K163" s="182">
        <f t="shared" si="2"/>
        <v>0</v>
      </c>
      <c r="L163" s="182">
        <v>21</v>
      </c>
      <c r="M163" s="182">
        <f t="shared" si="3"/>
        <v>0</v>
      </c>
      <c r="N163" s="182">
        <v>0</v>
      </c>
      <c r="O163" s="182">
        <f t="shared" si="4"/>
        <v>0</v>
      </c>
      <c r="P163" s="182">
        <v>0</v>
      </c>
      <c r="Q163" s="182">
        <f t="shared" si="5"/>
        <v>0</v>
      </c>
      <c r="R163" s="182"/>
      <c r="S163" s="183" t="s">
        <v>145</v>
      </c>
      <c r="T163" s="158">
        <v>4.8000000000000001E-2</v>
      </c>
      <c r="U163" s="158">
        <f t="shared" si="6"/>
        <v>0.19</v>
      </c>
      <c r="V163" s="15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 t="s">
        <v>146</v>
      </c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</row>
    <row r="164" spans="1:59" outlineLevel="1" x14ac:dyDescent="0.2">
      <c r="A164" s="177">
        <v>53</v>
      </c>
      <c r="B164" s="178" t="s">
        <v>515</v>
      </c>
      <c r="C164" s="189" t="s">
        <v>817</v>
      </c>
      <c r="D164" s="179" t="s">
        <v>237</v>
      </c>
      <c r="E164" s="180">
        <v>2</v>
      </c>
      <c r="F164" s="181"/>
      <c r="G164" s="182">
        <f t="shared" si="0"/>
        <v>0</v>
      </c>
      <c r="H164" s="181"/>
      <c r="I164" s="182">
        <f t="shared" si="1"/>
        <v>0</v>
      </c>
      <c r="J164" s="181"/>
      <c r="K164" s="182">
        <f t="shared" si="2"/>
        <v>0</v>
      </c>
      <c r="L164" s="182">
        <v>21</v>
      </c>
      <c r="M164" s="182">
        <f t="shared" si="3"/>
        <v>0</v>
      </c>
      <c r="N164" s="182">
        <v>8.0000000000000004E-4</v>
      </c>
      <c r="O164" s="182">
        <f t="shared" si="4"/>
        <v>0</v>
      </c>
      <c r="P164" s="182">
        <v>0</v>
      </c>
      <c r="Q164" s="182">
        <f t="shared" si="5"/>
        <v>0</v>
      </c>
      <c r="R164" s="182"/>
      <c r="S164" s="183" t="s">
        <v>145</v>
      </c>
      <c r="T164" s="158">
        <v>0.37000000000000005</v>
      </c>
      <c r="U164" s="158">
        <f t="shared" si="6"/>
        <v>0.74</v>
      </c>
      <c r="V164" s="15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 t="s">
        <v>146</v>
      </c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</row>
    <row r="165" spans="1:59" outlineLevel="1" x14ac:dyDescent="0.2">
      <c r="A165" s="177">
        <v>54</v>
      </c>
      <c r="B165" s="178" t="s">
        <v>450</v>
      </c>
      <c r="C165" s="189" t="s">
        <v>451</v>
      </c>
      <c r="D165" s="179" t="s">
        <v>213</v>
      </c>
      <c r="E165" s="180">
        <v>1</v>
      </c>
      <c r="F165" s="181"/>
      <c r="G165" s="182">
        <f t="shared" si="0"/>
        <v>0</v>
      </c>
      <c r="H165" s="181"/>
      <c r="I165" s="182">
        <f t="shared" si="1"/>
        <v>0</v>
      </c>
      <c r="J165" s="181"/>
      <c r="K165" s="182">
        <f t="shared" si="2"/>
        <v>0</v>
      </c>
      <c r="L165" s="182">
        <v>21</v>
      </c>
      <c r="M165" s="182">
        <f t="shared" si="3"/>
        <v>0</v>
      </c>
      <c r="N165" s="182">
        <v>0</v>
      </c>
      <c r="O165" s="182">
        <f t="shared" si="4"/>
        <v>0</v>
      </c>
      <c r="P165" s="182">
        <v>0</v>
      </c>
      <c r="Q165" s="182">
        <f t="shared" si="5"/>
        <v>0</v>
      </c>
      <c r="R165" s="182"/>
      <c r="S165" s="183" t="s">
        <v>214</v>
      </c>
      <c r="T165" s="158">
        <v>0</v>
      </c>
      <c r="U165" s="158">
        <f t="shared" si="6"/>
        <v>0</v>
      </c>
      <c r="V165" s="15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 t="s">
        <v>146</v>
      </c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</row>
    <row r="166" spans="1:59" ht="22.5" outlineLevel="1" x14ac:dyDescent="0.2">
      <c r="A166" s="177">
        <v>55</v>
      </c>
      <c r="B166" s="178" t="s">
        <v>452</v>
      </c>
      <c r="C166" s="189" t="s">
        <v>453</v>
      </c>
      <c r="D166" s="179" t="s">
        <v>311</v>
      </c>
      <c r="E166" s="180">
        <v>4</v>
      </c>
      <c r="F166" s="181"/>
      <c r="G166" s="182">
        <f t="shared" si="0"/>
        <v>0</v>
      </c>
      <c r="H166" s="181"/>
      <c r="I166" s="182">
        <f t="shared" si="1"/>
        <v>0</v>
      </c>
      <c r="J166" s="181"/>
      <c r="K166" s="182">
        <f t="shared" si="2"/>
        <v>0</v>
      </c>
      <c r="L166" s="182">
        <v>21</v>
      </c>
      <c r="M166" s="182">
        <f t="shared" si="3"/>
        <v>0</v>
      </c>
      <c r="N166" s="182">
        <v>0</v>
      </c>
      <c r="O166" s="182">
        <f t="shared" si="4"/>
        <v>0</v>
      </c>
      <c r="P166" s="182">
        <v>0</v>
      </c>
      <c r="Q166" s="182">
        <f t="shared" si="5"/>
        <v>0</v>
      </c>
      <c r="R166" s="182"/>
      <c r="S166" s="183" t="s">
        <v>214</v>
      </c>
      <c r="T166" s="158">
        <v>0</v>
      </c>
      <c r="U166" s="158">
        <f t="shared" si="6"/>
        <v>0</v>
      </c>
      <c r="V166" s="15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 t="s">
        <v>146</v>
      </c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</row>
    <row r="167" spans="1:59" outlineLevel="1" x14ac:dyDescent="0.2">
      <c r="A167" s="177">
        <v>56</v>
      </c>
      <c r="B167" s="178" t="s">
        <v>454</v>
      </c>
      <c r="C167" s="189" t="s">
        <v>455</v>
      </c>
      <c r="D167" s="179" t="s">
        <v>180</v>
      </c>
      <c r="E167" s="180">
        <v>2.2927600000000004</v>
      </c>
      <c r="F167" s="181"/>
      <c r="G167" s="182">
        <f t="shared" si="0"/>
        <v>0</v>
      </c>
      <c r="H167" s="181"/>
      <c r="I167" s="182">
        <f t="shared" si="1"/>
        <v>0</v>
      </c>
      <c r="J167" s="181"/>
      <c r="K167" s="182">
        <f t="shared" si="2"/>
        <v>0</v>
      </c>
      <c r="L167" s="182">
        <v>21</v>
      </c>
      <c r="M167" s="182">
        <f t="shared" si="3"/>
        <v>0</v>
      </c>
      <c r="N167" s="182">
        <v>0</v>
      </c>
      <c r="O167" s="182">
        <f t="shared" si="4"/>
        <v>0</v>
      </c>
      <c r="P167" s="182">
        <v>0</v>
      </c>
      <c r="Q167" s="182">
        <f t="shared" si="5"/>
        <v>0</v>
      </c>
      <c r="R167" s="182"/>
      <c r="S167" s="183" t="s">
        <v>145</v>
      </c>
      <c r="T167" s="158">
        <v>1.4700000000000002</v>
      </c>
      <c r="U167" s="158">
        <f t="shared" si="6"/>
        <v>3.37</v>
      </c>
      <c r="V167" s="15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 t="s">
        <v>383</v>
      </c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</row>
    <row r="168" spans="1:59" x14ac:dyDescent="0.2">
      <c r="A168" s="164" t="s">
        <v>140</v>
      </c>
      <c r="B168" s="165" t="s">
        <v>90</v>
      </c>
      <c r="C168" s="186" t="s">
        <v>91</v>
      </c>
      <c r="D168" s="166"/>
      <c r="E168" s="167"/>
      <c r="F168" s="168"/>
      <c r="G168" s="168">
        <f>SUMIF(AF169:AF176,"&lt;&gt;NOR",G169:G176)</f>
        <v>0</v>
      </c>
      <c r="H168" s="168"/>
      <c r="I168" s="168">
        <f>SUM(I169:I176)</f>
        <v>0</v>
      </c>
      <c r="J168" s="168"/>
      <c r="K168" s="168">
        <f>SUM(K169:K176)</f>
        <v>0</v>
      </c>
      <c r="L168" s="168"/>
      <c r="M168" s="168">
        <f>SUM(M169:M176)</f>
        <v>0</v>
      </c>
      <c r="N168" s="168"/>
      <c r="O168" s="168">
        <f>SUM(O169:O176)</f>
        <v>0</v>
      </c>
      <c r="P168" s="168"/>
      <c r="Q168" s="168">
        <f>SUM(Q169:Q176)</f>
        <v>0</v>
      </c>
      <c r="R168" s="168"/>
      <c r="S168" s="169"/>
      <c r="T168" s="163"/>
      <c r="U168" s="163">
        <f>SUM(U169:U176)</f>
        <v>0.68</v>
      </c>
      <c r="V168" s="163"/>
      <c r="AF168" t="s">
        <v>141</v>
      </c>
    </row>
    <row r="169" spans="1:59" outlineLevel="1" x14ac:dyDescent="0.2">
      <c r="A169" s="177">
        <v>57</v>
      </c>
      <c r="B169" s="178" t="s">
        <v>522</v>
      </c>
      <c r="C169" s="189" t="s">
        <v>523</v>
      </c>
      <c r="D169" s="179" t="s">
        <v>237</v>
      </c>
      <c r="E169" s="180">
        <v>1</v>
      </c>
      <c r="F169" s="181"/>
      <c r="G169" s="182">
        <f>ROUND(E169*F169,2)</f>
        <v>0</v>
      </c>
      <c r="H169" s="181"/>
      <c r="I169" s="182">
        <f>ROUND(E169*H169,2)</f>
        <v>0</v>
      </c>
      <c r="J169" s="181"/>
      <c r="K169" s="182">
        <f>ROUND(E169*J169,2)</f>
        <v>0</v>
      </c>
      <c r="L169" s="182">
        <v>21</v>
      </c>
      <c r="M169" s="182">
        <f>G169*(1+L169/100)</f>
        <v>0</v>
      </c>
      <c r="N169" s="182">
        <v>0</v>
      </c>
      <c r="O169" s="182">
        <f>ROUND(E169*N169,2)</f>
        <v>0</v>
      </c>
      <c r="P169" s="182">
        <v>3.2000000000000002E-3</v>
      </c>
      <c r="Q169" s="182">
        <f>ROUND(E169*P169,2)</f>
        <v>0</v>
      </c>
      <c r="R169" s="182"/>
      <c r="S169" s="183" t="s">
        <v>214</v>
      </c>
      <c r="T169" s="158">
        <v>0.68250000000000011</v>
      </c>
      <c r="U169" s="158">
        <f>ROUND(E169*T169,2)</f>
        <v>0.68</v>
      </c>
      <c r="V169" s="15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 t="s">
        <v>146</v>
      </c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</row>
    <row r="170" spans="1:59" outlineLevel="1" x14ac:dyDescent="0.2">
      <c r="A170" s="170">
        <v>58</v>
      </c>
      <c r="B170" s="171" t="s">
        <v>818</v>
      </c>
      <c r="C170" s="187" t="s">
        <v>819</v>
      </c>
      <c r="D170" s="172" t="s">
        <v>213</v>
      </c>
      <c r="E170" s="173">
        <v>1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5"/>
      <c r="S170" s="176" t="s">
        <v>214</v>
      </c>
      <c r="T170" s="158">
        <v>0</v>
      </c>
      <c r="U170" s="158">
        <f>ROUND(E170*T170,2)</f>
        <v>0</v>
      </c>
      <c r="V170" s="15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 t="s">
        <v>146</v>
      </c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</row>
    <row r="171" spans="1:59" outlineLevel="1" x14ac:dyDescent="0.2">
      <c r="A171" s="156"/>
      <c r="B171" s="157"/>
      <c r="C171" s="362" t="s">
        <v>820</v>
      </c>
      <c r="D171" s="363"/>
      <c r="E171" s="363"/>
      <c r="F171" s="363"/>
      <c r="G171" s="363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 t="s">
        <v>216</v>
      </c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</row>
    <row r="172" spans="1:59" outlineLevel="1" x14ac:dyDescent="0.2">
      <c r="A172" s="156"/>
      <c r="B172" s="157"/>
      <c r="C172" s="364" t="s">
        <v>821</v>
      </c>
      <c r="D172" s="365"/>
      <c r="E172" s="365"/>
      <c r="F172" s="365"/>
      <c r="G172" s="365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 t="s">
        <v>216</v>
      </c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</row>
    <row r="173" spans="1:59" outlineLevel="1" x14ac:dyDescent="0.2">
      <c r="A173" s="156"/>
      <c r="B173" s="157"/>
      <c r="C173" s="364" t="s">
        <v>222</v>
      </c>
      <c r="D173" s="365"/>
      <c r="E173" s="365"/>
      <c r="F173" s="365"/>
      <c r="G173" s="365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 t="s">
        <v>216</v>
      </c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</row>
    <row r="174" spans="1:59" outlineLevel="1" x14ac:dyDescent="0.2">
      <c r="A174" s="156"/>
      <c r="B174" s="157"/>
      <c r="C174" s="364" t="s">
        <v>224</v>
      </c>
      <c r="D174" s="365"/>
      <c r="E174" s="365"/>
      <c r="F174" s="365"/>
      <c r="G174" s="365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 t="s">
        <v>216</v>
      </c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</row>
    <row r="175" spans="1:59" outlineLevel="1" x14ac:dyDescent="0.2">
      <c r="A175" s="156"/>
      <c r="B175" s="157"/>
      <c r="C175" s="364" t="s">
        <v>225</v>
      </c>
      <c r="D175" s="365"/>
      <c r="E175" s="365"/>
      <c r="F175" s="365"/>
      <c r="G175" s="365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 t="s">
        <v>216</v>
      </c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</row>
    <row r="176" spans="1:59" outlineLevel="1" x14ac:dyDescent="0.2">
      <c r="A176" s="156"/>
      <c r="B176" s="157"/>
      <c r="C176" s="364" t="s">
        <v>226</v>
      </c>
      <c r="D176" s="365"/>
      <c r="E176" s="365"/>
      <c r="F176" s="365"/>
      <c r="G176" s="365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 t="s">
        <v>216</v>
      </c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</row>
    <row r="177" spans="1:59" x14ac:dyDescent="0.2">
      <c r="A177" s="164" t="s">
        <v>140</v>
      </c>
      <c r="B177" s="165" t="s">
        <v>98</v>
      </c>
      <c r="C177" s="186" t="s">
        <v>99</v>
      </c>
      <c r="D177" s="166"/>
      <c r="E177" s="167"/>
      <c r="F177" s="168"/>
      <c r="G177" s="168">
        <f>SUMIF(AF178:AF188,"&lt;&gt;NOR",G178:G188)</f>
        <v>0</v>
      </c>
      <c r="H177" s="168"/>
      <c r="I177" s="168">
        <f>SUM(I178:I188)</f>
        <v>0</v>
      </c>
      <c r="J177" s="168"/>
      <c r="K177" s="168">
        <f>SUM(K178:K188)</f>
        <v>0</v>
      </c>
      <c r="L177" s="168"/>
      <c r="M177" s="168">
        <f>SUM(M178:M188)</f>
        <v>0</v>
      </c>
      <c r="N177" s="168"/>
      <c r="O177" s="168">
        <f>SUM(O178:O188)</f>
        <v>0.1</v>
      </c>
      <c r="P177" s="168"/>
      <c r="Q177" s="168">
        <f>SUM(Q178:Q188)</f>
        <v>0</v>
      </c>
      <c r="R177" s="168"/>
      <c r="S177" s="169"/>
      <c r="T177" s="163"/>
      <c r="U177" s="163">
        <f>SUM(U178:U188)</f>
        <v>11.62</v>
      </c>
      <c r="V177" s="163"/>
      <c r="AF177" t="s">
        <v>141</v>
      </c>
    </row>
    <row r="178" spans="1:59" outlineLevel="1" x14ac:dyDescent="0.2">
      <c r="A178" s="170">
        <v>59</v>
      </c>
      <c r="B178" s="171" t="s">
        <v>557</v>
      </c>
      <c r="C178" s="187" t="s">
        <v>558</v>
      </c>
      <c r="D178" s="172" t="s">
        <v>237</v>
      </c>
      <c r="E178" s="173">
        <v>5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5">
        <v>0</v>
      </c>
      <c r="O178" s="175">
        <f>ROUND(E178*N178,2)</f>
        <v>0</v>
      </c>
      <c r="P178" s="175">
        <v>0</v>
      </c>
      <c r="Q178" s="175">
        <f>ROUND(E178*P178,2)</f>
        <v>0</v>
      </c>
      <c r="R178" s="175"/>
      <c r="S178" s="176" t="s">
        <v>145</v>
      </c>
      <c r="T178" s="158">
        <v>1.4500000000000002</v>
      </c>
      <c r="U178" s="158">
        <f>ROUND(E178*T178,2)</f>
        <v>7.25</v>
      </c>
      <c r="V178" s="15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 t="s">
        <v>146</v>
      </c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</row>
    <row r="179" spans="1:59" outlineLevel="1" x14ac:dyDescent="0.2">
      <c r="A179" s="156"/>
      <c r="B179" s="157"/>
      <c r="C179" s="188" t="s">
        <v>490</v>
      </c>
      <c r="D179" s="159"/>
      <c r="E179" s="160">
        <v>5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 t="s">
        <v>148</v>
      </c>
      <c r="AG179" s="148">
        <v>0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</row>
    <row r="180" spans="1:59" outlineLevel="1" x14ac:dyDescent="0.2">
      <c r="A180" s="177">
        <v>60</v>
      </c>
      <c r="B180" s="178" t="s">
        <v>563</v>
      </c>
      <c r="C180" s="189" t="s">
        <v>564</v>
      </c>
      <c r="D180" s="179" t="s">
        <v>237</v>
      </c>
      <c r="E180" s="180">
        <v>5</v>
      </c>
      <c r="F180" s="181"/>
      <c r="G180" s="182">
        <f>ROUND(E180*F180,2)</f>
        <v>0</v>
      </c>
      <c r="H180" s="181"/>
      <c r="I180" s="182">
        <f>ROUND(E180*H180,2)</f>
        <v>0</v>
      </c>
      <c r="J180" s="181"/>
      <c r="K180" s="182">
        <f>ROUND(E180*J180,2)</f>
        <v>0</v>
      </c>
      <c r="L180" s="182">
        <v>21</v>
      </c>
      <c r="M180" s="182">
        <f>G180*(1+L180/100)</f>
        <v>0</v>
      </c>
      <c r="N180" s="182">
        <v>0</v>
      </c>
      <c r="O180" s="182">
        <f>ROUND(E180*N180,2)</f>
        <v>0</v>
      </c>
      <c r="P180" s="182">
        <v>0</v>
      </c>
      <c r="Q180" s="182">
        <f>ROUND(E180*P180,2)</f>
        <v>0</v>
      </c>
      <c r="R180" s="182"/>
      <c r="S180" s="183" t="s">
        <v>145</v>
      </c>
      <c r="T180" s="158">
        <v>0.77500000000000002</v>
      </c>
      <c r="U180" s="158">
        <f>ROUND(E180*T180,2)</f>
        <v>3.88</v>
      </c>
      <c r="V180" s="15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 t="s">
        <v>146</v>
      </c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</row>
    <row r="181" spans="1:59" outlineLevel="1" x14ac:dyDescent="0.2">
      <c r="A181" s="170">
        <v>61</v>
      </c>
      <c r="B181" s="171" t="s">
        <v>822</v>
      </c>
      <c r="C181" s="187" t="s">
        <v>823</v>
      </c>
      <c r="D181" s="172" t="s">
        <v>237</v>
      </c>
      <c r="E181" s="173">
        <v>1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5">
        <v>1.0000000000000001E-5</v>
      </c>
      <c r="O181" s="175">
        <f>ROUND(E181*N181,2)</f>
        <v>0</v>
      </c>
      <c r="P181" s="175">
        <v>0</v>
      </c>
      <c r="Q181" s="175">
        <f>ROUND(E181*P181,2)</f>
        <v>0</v>
      </c>
      <c r="R181" s="175"/>
      <c r="S181" s="176" t="s">
        <v>145</v>
      </c>
      <c r="T181" s="158">
        <v>0.26</v>
      </c>
      <c r="U181" s="158">
        <f>ROUND(E181*T181,2)</f>
        <v>0.26</v>
      </c>
      <c r="V181" s="15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 t="s">
        <v>146</v>
      </c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</row>
    <row r="182" spans="1:59" outlineLevel="1" x14ac:dyDescent="0.2">
      <c r="A182" s="156"/>
      <c r="B182" s="157"/>
      <c r="C182" s="188" t="s">
        <v>824</v>
      </c>
      <c r="D182" s="159"/>
      <c r="E182" s="160">
        <v>1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 t="s">
        <v>148</v>
      </c>
      <c r="AG182" s="148">
        <v>0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</row>
    <row r="183" spans="1:59" ht="22.5" outlineLevel="1" x14ac:dyDescent="0.2">
      <c r="A183" s="177">
        <v>62</v>
      </c>
      <c r="B183" s="178" t="s">
        <v>825</v>
      </c>
      <c r="C183" s="189" t="s">
        <v>826</v>
      </c>
      <c r="D183" s="179" t="s">
        <v>213</v>
      </c>
      <c r="E183" s="180">
        <v>1</v>
      </c>
      <c r="F183" s="181"/>
      <c r="G183" s="182">
        <f t="shared" ref="G183:G188" si="7">ROUND(E183*F183,2)</f>
        <v>0</v>
      </c>
      <c r="H183" s="181"/>
      <c r="I183" s="182">
        <f t="shared" ref="I183:I188" si="8">ROUND(E183*H183,2)</f>
        <v>0</v>
      </c>
      <c r="J183" s="181"/>
      <c r="K183" s="182">
        <f t="shared" ref="K183:K188" si="9">ROUND(E183*J183,2)</f>
        <v>0</v>
      </c>
      <c r="L183" s="182">
        <v>21</v>
      </c>
      <c r="M183" s="182">
        <f t="shared" ref="M183:M188" si="10">G183*(1+L183/100)</f>
        <v>0</v>
      </c>
      <c r="N183" s="182">
        <v>0</v>
      </c>
      <c r="O183" s="182">
        <f t="shared" ref="O183:O188" si="11">ROUND(E183*N183,2)</f>
        <v>0</v>
      </c>
      <c r="P183" s="182">
        <v>0</v>
      </c>
      <c r="Q183" s="182">
        <f t="shared" ref="Q183:Q188" si="12">ROUND(E183*P183,2)</f>
        <v>0</v>
      </c>
      <c r="R183" s="182"/>
      <c r="S183" s="183" t="s">
        <v>214</v>
      </c>
      <c r="T183" s="158">
        <v>0</v>
      </c>
      <c r="U183" s="158">
        <f t="shared" ref="U183:U188" si="13">ROUND(E183*T183,2)</f>
        <v>0</v>
      </c>
      <c r="V183" s="15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 t="s">
        <v>146</v>
      </c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</row>
    <row r="184" spans="1:59" outlineLevel="1" x14ac:dyDescent="0.2">
      <c r="A184" s="177">
        <v>63</v>
      </c>
      <c r="B184" s="178" t="s">
        <v>567</v>
      </c>
      <c r="C184" s="189" t="s">
        <v>568</v>
      </c>
      <c r="D184" s="179" t="s">
        <v>237</v>
      </c>
      <c r="E184" s="180">
        <v>5</v>
      </c>
      <c r="F184" s="181"/>
      <c r="G184" s="182">
        <f t="shared" si="7"/>
        <v>0</v>
      </c>
      <c r="H184" s="181"/>
      <c r="I184" s="182">
        <f t="shared" si="8"/>
        <v>0</v>
      </c>
      <c r="J184" s="181"/>
      <c r="K184" s="182">
        <f t="shared" si="9"/>
        <v>0</v>
      </c>
      <c r="L184" s="182">
        <v>21</v>
      </c>
      <c r="M184" s="182">
        <f t="shared" si="10"/>
        <v>0</v>
      </c>
      <c r="N184" s="182">
        <v>7.5000000000000002E-4</v>
      </c>
      <c r="O184" s="182">
        <f t="shared" si="11"/>
        <v>0</v>
      </c>
      <c r="P184" s="182">
        <v>0</v>
      </c>
      <c r="Q184" s="182">
        <f t="shared" si="12"/>
        <v>0</v>
      </c>
      <c r="R184" s="182" t="s">
        <v>294</v>
      </c>
      <c r="S184" s="183" t="s">
        <v>145</v>
      </c>
      <c r="T184" s="158">
        <v>0</v>
      </c>
      <c r="U184" s="158">
        <f t="shared" si="13"/>
        <v>0</v>
      </c>
      <c r="V184" s="15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 t="s">
        <v>295</v>
      </c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</row>
    <row r="185" spans="1:59" ht="22.5" outlineLevel="1" x14ac:dyDescent="0.2">
      <c r="A185" s="177">
        <v>64</v>
      </c>
      <c r="B185" s="178" t="s">
        <v>827</v>
      </c>
      <c r="C185" s="189" t="s">
        <v>828</v>
      </c>
      <c r="D185" s="179" t="s">
        <v>237</v>
      </c>
      <c r="E185" s="180">
        <v>1</v>
      </c>
      <c r="F185" s="181"/>
      <c r="G185" s="182">
        <f t="shared" si="7"/>
        <v>0</v>
      </c>
      <c r="H185" s="181"/>
      <c r="I185" s="182">
        <f t="shared" si="8"/>
        <v>0</v>
      </c>
      <c r="J185" s="181"/>
      <c r="K185" s="182">
        <f t="shared" si="9"/>
        <v>0</v>
      </c>
      <c r="L185" s="182">
        <v>21</v>
      </c>
      <c r="M185" s="182">
        <f t="shared" si="10"/>
        <v>0</v>
      </c>
      <c r="N185" s="182">
        <v>1.6E-2</v>
      </c>
      <c r="O185" s="182">
        <f t="shared" si="11"/>
        <v>0.02</v>
      </c>
      <c r="P185" s="182">
        <v>0</v>
      </c>
      <c r="Q185" s="182">
        <f t="shared" si="12"/>
        <v>0</v>
      </c>
      <c r="R185" s="182" t="s">
        <v>294</v>
      </c>
      <c r="S185" s="183" t="s">
        <v>145</v>
      </c>
      <c r="T185" s="158">
        <v>0</v>
      </c>
      <c r="U185" s="158">
        <f t="shared" si="13"/>
        <v>0</v>
      </c>
      <c r="V185" s="15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 t="s">
        <v>295</v>
      </c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</row>
    <row r="186" spans="1:59" ht="22.5" outlineLevel="1" x14ac:dyDescent="0.2">
      <c r="A186" s="177">
        <v>65</v>
      </c>
      <c r="B186" s="178" t="s">
        <v>569</v>
      </c>
      <c r="C186" s="189" t="s">
        <v>570</v>
      </c>
      <c r="D186" s="179" t="s">
        <v>237</v>
      </c>
      <c r="E186" s="180">
        <v>4</v>
      </c>
      <c r="F186" s="181"/>
      <c r="G186" s="182">
        <f t="shared" si="7"/>
        <v>0</v>
      </c>
      <c r="H186" s="181"/>
      <c r="I186" s="182">
        <f t="shared" si="8"/>
        <v>0</v>
      </c>
      <c r="J186" s="181"/>
      <c r="K186" s="182">
        <f t="shared" si="9"/>
        <v>0</v>
      </c>
      <c r="L186" s="182">
        <v>21</v>
      </c>
      <c r="M186" s="182">
        <f t="shared" si="10"/>
        <v>0</v>
      </c>
      <c r="N186" s="182">
        <v>0.02</v>
      </c>
      <c r="O186" s="182">
        <f t="shared" si="11"/>
        <v>0.08</v>
      </c>
      <c r="P186" s="182">
        <v>0</v>
      </c>
      <c r="Q186" s="182">
        <f t="shared" si="12"/>
        <v>0</v>
      </c>
      <c r="R186" s="182" t="s">
        <v>294</v>
      </c>
      <c r="S186" s="183" t="s">
        <v>145</v>
      </c>
      <c r="T186" s="158">
        <v>0</v>
      </c>
      <c r="U186" s="158">
        <f t="shared" si="13"/>
        <v>0</v>
      </c>
      <c r="V186" s="15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 t="s">
        <v>295</v>
      </c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</row>
    <row r="187" spans="1:59" outlineLevel="1" x14ac:dyDescent="0.2">
      <c r="A187" s="177">
        <v>66</v>
      </c>
      <c r="B187" s="178" t="s">
        <v>829</v>
      </c>
      <c r="C187" s="189" t="s">
        <v>830</v>
      </c>
      <c r="D187" s="179" t="s">
        <v>237</v>
      </c>
      <c r="E187" s="180">
        <v>1</v>
      </c>
      <c r="F187" s="181"/>
      <c r="G187" s="182">
        <f t="shared" si="7"/>
        <v>0</v>
      </c>
      <c r="H187" s="181"/>
      <c r="I187" s="182">
        <f t="shared" si="8"/>
        <v>0</v>
      </c>
      <c r="J187" s="181"/>
      <c r="K187" s="182">
        <f t="shared" si="9"/>
        <v>0</v>
      </c>
      <c r="L187" s="182">
        <v>21</v>
      </c>
      <c r="M187" s="182">
        <f t="shared" si="10"/>
        <v>0</v>
      </c>
      <c r="N187" s="182">
        <v>1.0700000000000002E-3</v>
      </c>
      <c r="O187" s="182">
        <f t="shared" si="11"/>
        <v>0</v>
      </c>
      <c r="P187" s="182">
        <v>0</v>
      </c>
      <c r="Q187" s="182">
        <f t="shared" si="12"/>
        <v>0</v>
      </c>
      <c r="R187" s="182" t="s">
        <v>294</v>
      </c>
      <c r="S187" s="183" t="s">
        <v>145</v>
      </c>
      <c r="T187" s="158">
        <v>0</v>
      </c>
      <c r="U187" s="158">
        <f t="shared" si="13"/>
        <v>0</v>
      </c>
      <c r="V187" s="15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 t="s">
        <v>295</v>
      </c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</row>
    <row r="188" spans="1:59" outlineLevel="1" x14ac:dyDescent="0.2">
      <c r="A188" s="177">
        <v>67</v>
      </c>
      <c r="B188" s="178" t="s">
        <v>575</v>
      </c>
      <c r="C188" s="189" t="s">
        <v>576</v>
      </c>
      <c r="D188" s="179" t="s">
        <v>180</v>
      </c>
      <c r="E188" s="180">
        <v>0.10083</v>
      </c>
      <c r="F188" s="181"/>
      <c r="G188" s="182">
        <f t="shared" si="7"/>
        <v>0</v>
      </c>
      <c r="H188" s="181"/>
      <c r="I188" s="182">
        <f t="shared" si="8"/>
        <v>0</v>
      </c>
      <c r="J188" s="181"/>
      <c r="K188" s="182">
        <f t="shared" si="9"/>
        <v>0</v>
      </c>
      <c r="L188" s="182">
        <v>21</v>
      </c>
      <c r="M188" s="182">
        <f t="shared" si="10"/>
        <v>0</v>
      </c>
      <c r="N188" s="182">
        <v>0</v>
      </c>
      <c r="O188" s="182">
        <f t="shared" si="11"/>
        <v>0</v>
      </c>
      <c r="P188" s="182">
        <v>0</v>
      </c>
      <c r="Q188" s="182">
        <f t="shared" si="12"/>
        <v>0</v>
      </c>
      <c r="R188" s="182"/>
      <c r="S188" s="183" t="s">
        <v>145</v>
      </c>
      <c r="T188" s="158">
        <v>2.2550000000000003</v>
      </c>
      <c r="U188" s="158">
        <f t="shared" si="13"/>
        <v>0.23</v>
      </c>
      <c r="V188" s="15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 t="s">
        <v>383</v>
      </c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</row>
    <row r="189" spans="1:59" x14ac:dyDescent="0.2">
      <c r="A189" s="164" t="s">
        <v>140</v>
      </c>
      <c r="B189" s="165" t="s">
        <v>100</v>
      </c>
      <c r="C189" s="186" t="s">
        <v>101</v>
      </c>
      <c r="D189" s="166"/>
      <c r="E189" s="167"/>
      <c r="F189" s="168"/>
      <c r="G189" s="168">
        <f>SUMIF(AF190:AF194,"&lt;&gt;NOR",G190:G194)</f>
        <v>0</v>
      </c>
      <c r="H189" s="168"/>
      <c r="I189" s="168">
        <f>SUM(I190:I194)</f>
        <v>0</v>
      </c>
      <c r="J189" s="168"/>
      <c r="K189" s="168">
        <f>SUM(K190:K194)</f>
        <v>0</v>
      </c>
      <c r="L189" s="168"/>
      <c r="M189" s="168">
        <f>SUM(M190:M194)</f>
        <v>0</v>
      </c>
      <c r="N189" s="168"/>
      <c r="O189" s="168">
        <f>SUM(O190:O194)</f>
        <v>0.09</v>
      </c>
      <c r="P189" s="168"/>
      <c r="Q189" s="168">
        <f>SUM(Q190:Q194)</f>
        <v>0.02</v>
      </c>
      <c r="R189" s="168"/>
      <c r="S189" s="169"/>
      <c r="T189" s="163"/>
      <c r="U189" s="163">
        <f>SUM(U190:U194)</f>
        <v>15.49</v>
      </c>
      <c r="V189" s="163"/>
      <c r="AF189" t="s">
        <v>141</v>
      </c>
    </row>
    <row r="190" spans="1:59" ht="22.5" outlineLevel="1" x14ac:dyDescent="0.2">
      <c r="A190" s="170">
        <v>68</v>
      </c>
      <c r="B190" s="171" t="s">
        <v>831</v>
      </c>
      <c r="C190" s="187" t="s">
        <v>832</v>
      </c>
      <c r="D190" s="172" t="s">
        <v>174</v>
      </c>
      <c r="E190" s="173">
        <v>14.64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5">
        <v>6.4700000000000001E-3</v>
      </c>
      <c r="O190" s="175">
        <f>ROUND(E190*N190,2)</f>
        <v>0.09</v>
      </c>
      <c r="P190" s="175">
        <v>0</v>
      </c>
      <c r="Q190" s="175">
        <f>ROUND(E190*P190,2)</f>
        <v>0</v>
      </c>
      <c r="R190" s="175"/>
      <c r="S190" s="176" t="s">
        <v>145</v>
      </c>
      <c r="T190" s="158">
        <v>0.91100000000000003</v>
      </c>
      <c r="U190" s="158">
        <f>ROUND(E190*T190,2)</f>
        <v>13.34</v>
      </c>
      <c r="V190" s="15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 t="s">
        <v>146</v>
      </c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</row>
    <row r="191" spans="1:59" outlineLevel="1" x14ac:dyDescent="0.2">
      <c r="A191" s="156"/>
      <c r="B191" s="157"/>
      <c r="C191" s="188" t="s">
        <v>833</v>
      </c>
      <c r="D191" s="159"/>
      <c r="E191" s="160">
        <v>14.64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 t="s">
        <v>148</v>
      </c>
      <c r="AG191" s="148">
        <v>0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</row>
    <row r="192" spans="1:59" outlineLevel="1" x14ac:dyDescent="0.2">
      <c r="A192" s="170">
        <v>69</v>
      </c>
      <c r="B192" s="171" t="s">
        <v>834</v>
      </c>
      <c r="C192" s="187" t="s">
        <v>835</v>
      </c>
      <c r="D192" s="172" t="s">
        <v>582</v>
      </c>
      <c r="E192" s="173">
        <v>18.900000000000002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5">
        <v>5.0000000000000002E-5</v>
      </c>
      <c r="O192" s="175">
        <f>ROUND(E192*N192,2)</f>
        <v>0</v>
      </c>
      <c r="P192" s="175">
        <v>1E-3</v>
      </c>
      <c r="Q192" s="175">
        <f>ROUND(E192*P192,2)</f>
        <v>0.02</v>
      </c>
      <c r="R192" s="175"/>
      <c r="S192" s="176" t="s">
        <v>145</v>
      </c>
      <c r="T192" s="158">
        <v>9.7000000000000003E-2</v>
      </c>
      <c r="U192" s="158">
        <f>ROUND(E192*T192,2)</f>
        <v>1.83</v>
      </c>
      <c r="V192" s="15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 t="s">
        <v>146</v>
      </c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</row>
    <row r="193" spans="1:59" outlineLevel="1" x14ac:dyDescent="0.2">
      <c r="A193" s="156"/>
      <c r="B193" s="157"/>
      <c r="C193" s="188" t="s">
        <v>836</v>
      </c>
      <c r="D193" s="159"/>
      <c r="E193" s="160">
        <v>18.900000000000002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 t="s">
        <v>148</v>
      </c>
      <c r="AG193" s="148">
        <v>0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</row>
    <row r="194" spans="1:59" outlineLevel="1" x14ac:dyDescent="0.2">
      <c r="A194" s="177">
        <v>70</v>
      </c>
      <c r="B194" s="178" t="s">
        <v>615</v>
      </c>
      <c r="C194" s="189" t="s">
        <v>616</v>
      </c>
      <c r="D194" s="179" t="s">
        <v>180</v>
      </c>
      <c r="E194" s="180">
        <v>9.5670000000000005E-2</v>
      </c>
      <c r="F194" s="181"/>
      <c r="G194" s="182">
        <f>ROUND(E194*F194,2)</f>
        <v>0</v>
      </c>
      <c r="H194" s="181"/>
      <c r="I194" s="182">
        <f>ROUND(E194*H194,2)</f>
        <v>0</v>
      </c>
      <c r="J194" s="181"/>
      <c r="K194" s="182">
        <f>ROUND(E194*J194,2)</f>
        <v>0</v>
      </c>
      <c r="L194" s="182">
        <v>21</v>
      </c>
      <c r="M194" s="182">
        <f>G194*(1+L194/100)</f>
        <v>0</v>
      </c>
      <c r="N194" s="182">
        <v>0</v>
      </c>
      <c r="O194" s="182">
        <f>ROUND(E194*N194,2)</f>
        <v>0</v>
      </c>
      <c r="P194" s="182">
        <v>0</v>
      </c>
      <c r="Q194" s="182">
        <f>ROUND(E194*P194,2)</f>
        <v>0</v>
      </c>
      <c r="R194" s="182"/>
      <c r="S194" s="183" t="s">
        <v>145</v>
      </c>
      <c r="T194" s="158">
        <v>3.3270000000000004</v>
      </c>
      <c r="U194" s="158">
        <f>ROUND(E194*T194,2)</f>
        <v>0.32</v>
      </c>
      <c r="V194" s="15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 t="s">
        <v>383</v>
      </c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</row>
    <row r="195" spans="1:59" x14ac:dyDescent="0.2">
      <c r="A195" s="164" t="s">
        <v>140</v>
      </c>
      <c r="B195" s="165" t="s">
        <v>102</v>
      </c>
      <c r="C195" s="186" t="s">
        <v>103</v>
      </c>
      <c r="D195" s="166"/>
      <c r="E195" s="167"/>
      <c r="F195" s="168"/>
      <c r="G195" s="168">
        <f>SUMIF(AF196:AF228,"&lt;&gt;NOR",G196:G228)</f>
        <v>0</v>
      </c>
      <c r="H195" s="168"/>
      <c r="I195" s="168">
        <f>SUM(I196:I228)</f>
        <v>0</v>
      </c>
      <c r="J195" s="168"/>
      <c r="K195" s="168">
        <f>SUM(K196:K228)</f>
        <v>0</v>
      </c>
      <c r="L195" s="168"/>
      <c r="M195" s="168">
        <f>SUM(M196:M228)</f>
        <v>0</v>
      </c>
      <c r="N195" s="168"/>
      <c r="O195" s="168">
        <f>SUM(O196:O228)</f>
        <v>0.87000000000000011</v>
      </c>
      <c r="P195" s="168"/>
      <c r="Q195" s="168">
        <f>SUM(Q196:Q228)</f>
        <v>0</v>
      </c>
      <c r="R195" s="168"/>
      <c r="S195" s="169"/>
      <c r="T195" s="163"/>
      <c r="U195" s="163">
        <f>SUM(U196:U228)</f>
        <v>41</v>
      </c>
      <c r="V195" s="163"/>
      <c r="AF195" t="s">
        <v>141</v>
      </c>
    </row>
    <row r="196" spans="1:59" outlineLevel="1" x14ac:dyDescent="0.2">
      <c r="A196" s="170">
        <v>71</v>
      </c>
      <c r="B196" s="171" t="s">
        <v>837</v>
      </c>
      <c r="C196" s="187" t="s">
        <v>838</v>
      </c>
      <c r="D196" s="172" t="s">
        <v>209</v>
      </c>
      <c r="E196" s="173">
        <v>41.050000000000004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5">
        <f>ROUND(E196*P196,2)</f>
        <v>0</v>
      </c>
      <c r="R196" s="175"/>
      <c r="S196" s="176" t="s">
        <v>145</v>
      </c>
      <c r="T196" s="158">
        <v>0.23600000000000002</v>
      </c>
      <c r="U196" s="158">
        <f>ROUND(E196*T196,2)</f>
        <v>9.69</v>
      </c>
      <c r="V196" s="15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 t="s">
        <v>146</v>
      </c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</row>
    <row r="197" spans="1:59" outlineLevel="1" x14ac:dyDescent="0.2">
      <c r="A197" s="156"/>
      <c r="B197" s="157"/>
      <c r="C197" s="188" t="s">
        <v>839</v>
      </c>
      <c r="D197" s="159"/>
      <c r="E197" s="160">
        <v>8.4400000000000013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 t="s">
        <v>148</v>
      </c>
      <c r="AG197" s="148">
        <v>0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</row>
    <row r="198" spans="1:59" outlineLevel="1" x14ac:dyDescent="0.2">
      <c r="A198" s="156"/>
      <c r="B198" s="157"/>
      <c r="C198" s="188" t="s">
        <v>840</v>
      </c>
      <c r="D198" s="159"/>
      <c r="E198" s="160">
        <v>-0.79999999999999993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 t="s">
        <v>148</v>
      </c>
      <c r="AG198" s="148">
        <v>0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</row>
    <row r="199" spans="1:59" outlineLevel="1" x14ac:dyDescent="0.2">
      <c r="A199" s="156"/>
      <c r="B199" s="157"/>
      <c r="C199" s="188" t="s">
        <v>841</v>
      </c>
      <c r="D199" s="159"/>
      <c r="E199" s="160">
        <v>8.120000000000001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 t="s">
        <v>148</v>
      </c>
      <c r="AG199" s="148">
        <v>0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</row>
    <row r="200" spans="1:59" outlineLevel="1" x14ac:dyDescent="0.2">
      <c r="A200" s="156"/>
      <c r="B200" s="157"/>
      <c r="C200" s="188" t="s">
        <v>842</v>
      </c>
      <c r="D200" s="159"/>
      <c r="E200" s="160">
        <v>-0.6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 t="s">
        <v>148</v>
      </c>
      <c r="AG200" s="148">
        <v>0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</row>
    <row r="201" spans="1:59" outlineLevel="1" x14ac:dyDescent="0.2">
      <c r="A201" s="156"/>
      <c r="B201" s="157"/>
      <c r="C201" s="188" t="s">
        <v>843</v>
      </c>
      <c r="D201" s="159"/>
      <c r="E201" s="160">
        <v>9.7000000000000011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 t="s">
        <v>148</v>
      </c>
      <c r="AG201" s="148">
        <v>0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</row>
    <row r="202" spans="1:59" outlineLevel="1" x14ac:dyDescent="0.2">
      <c r="A202" s="156"/>
      <c r="B202" s="157"/>
      <c r="C202" s="188" t="s">
        <v>844</v>
      </c>
      <c r="D202" s="159"/>
      <c r="E202" s="160">
        <v>-0.79999999999999993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 t="s">
        <v>148</v>
      </c>
      <c r="AG202" s="148">
        <v>0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</row>
    <row r="203" spans="1:59" outlineLevel="1" x14ac:dyDescent="0.2">
      <c r="A203" s="156"/>
      <c r="B203" s="157"/>
      <c r="C203" s="188" t="s">
        <v>845</v>
      </c>
      <c r="D203" s="159"/>
      <c r="E203" s="160">
        <v>8.4300000000000015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 t="s">
        <v>148</v>
      </c>
      <c r="AG203" s="148">
        <v>0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</row>
    <row r="204" spans="1:59" outlineLevel="1" x14ac:dyDescent="0.2">
      <c r="A204" s="156"/>
      <c r="B204" s="157"/>
      <c r="C204" s="188" t="s">
        <v>846</v>
      </c>
      <c r="D204" s="159"/>
      <c r="E204" s="160">
        <v>7.2950000000000008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 t="s">
        <v>148</v>
      </c>
      <c r="AG204" s="148">
        <v>0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</row>
    <row r="205" spans="1:59" outlineLevel="1" x14ac:dyDescent="0.2">
      <c r="A205" s="156"/>
      <c r="B205" s="157"/>
      <c r="C205" s="188" t="s">
        <v>847</v>
      </c>
      <c r="D205" s="159"/>
      <c r="E205" s="160">
        <v>8.5450000000000017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 t="s">
        <v>148</v>
      </c>
      <c r="AG205" s="148">
        <v>0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</row>
    <row r="206" spans="1:59" outlineLevel="1" x14ac:dyDescent="0.2">
      <c r="A206" s="156"/>
      <c r="B206" s="157"/>
      <c r="C206" s="188" t="s">
        <v>848</v>
      </c>
      <c r="D206" s="159"/>
      <c r="E206" s="160">
        <v>-4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 t="s">
        <v>148</v>
      </c>
      <c r="AG206" s="148">
        <v>0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</row>
    <row r="207" spans="1:59" outlineLevel="1" x14ac:dyDescent="0.2">
      <c r="A207" s="156"/>
      <c r="B207" s="157"/>
      <c r="C207" s="188" t="s">
        <v>849</v>
      </c>
      <c r="D207" s="159"/>
      <c r="E207" s="160">
        <v>-0.89999999999999991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 t="s">
        <v>148</v>
      </c>
      <c r="AG207" s="148">
        <v>0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</row>
    <row r="208" spans="1:59" outlineLevel="1" x14ac:dyDescent="0.2">
      <c r="A208" s="156"/>
      <c r="B208" s="157"/>
      <c r="C208" s="188" t="s">
        <v>850</v>
      </c>
      <c r="D208" s="159"/>
      <c r="E208" s="160">
        <v>-0.6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 t="s">
        <v>148</v>
      </c>
      <c r="AG208" s="148">
        <v>0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</row>
    <row r="209" spans="1:59" outlineLevel="1" x14ac:dyDescent="0.2">
      <c r="A209" s="156"/>
      <c r="B209" s="157"/>
      <c r="C209" s="188" t="s">
        <v>851</v>
      </c>
      <c r="D209" s="159"/>
      <c r="E209" s="160">
        <v>-0.94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 t="s">
        <v>148</v>
      </c>
      <c r="AG209" s="148">
        <v>0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</row>
    <row r="210" spans="1:59" outlineLevel="1" x14ac:dyDescent="0.2">
      <c r="A210" s="156"/>
      <c r="B210" s="157"/>
      <c r="C210" s="188" t="s">
        <v>852</v>
      </c>
      <c r="D210" s="159"/>
      <c r="E210" s="160">
        <v>-0.84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 t="s">
        <v>148</v>
      </c>
      <c r="AG210" s="148">
        <v>0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</row>
    <row r="211" spans="1:59" outlineLevel="1" x14ac:dyDescent="0.2">
      <c r="A211" s="170">
        <v>72</v>
      </c>
      <c r="B211" s="171" t="s">
        <v>617</v>
      </c>
      <c r="C211" s="187" t="s">
        <v>618</v>
      </c>
      <c r="D211" s="172" t="s">
        <v>174</v>
      </c>
      <c r="E211" s="173">
        <v>30.610000000000003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5">
        <v>4.7500000000000007E-3</v>
      </c>
      <c r="O211" s="175">
        <f>ROUND(E211*N211,2)</f>
        <v>0.15</v>
      </c>
      <c r="P211" s="175">
        <v>0</v>
      </c>
      <c r="Q211" s="175">
        <f>ROUND(E211*P211,2)</f>
        <v>0</v>
      </c>
      <c r="R211" s="175"/>
      <c r="S211" s="176" t="s">
        <v>145</v>
      </c>
      <c r="T211" s="158">
        <v>0.97800000000000009</v>
      </c>
      <c r="U211" s="158">
        <f>ROUND(E211*T211,2)</f>
        <v>29.94</v>
      </c>
      <c r="V211" s="15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 t="s">
        <v>146</v>
      </c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</row>
    <row r="212" spans="1:59" outlineLevel="1" x14ac:dyDescent="0.2">
      <c r="A212" s="156"/>
      <c r="B212" s="157"/>
      <c r="C212" s="188" t="s">
        <v>753</v>
      </c>
      <c r="D212" s="159"/>
      <c r="E212" s="160">
        <v>5.44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 t="s">
        <v>148</v>
      </c>
      <c r="AG212" s="148">
        <v>0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</row>
    <row r="213" spans="1:59" outlineLevel="1" x14ac:dyDescent="0.2">
      <c r="A213" s="156"/>
      <c r="B213" s="157"/>
      <c r="C213" s="188" t="s">
        <v>754</v>
      </c>
      <c r="D213" s="159"/>
      <c r="E213" s="160">
        <v>4.0600000000000005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 t="s">
        <v>148</v>
      </c>
      <c r="AG213" s="148">
        <v>0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</row>
    <row r="214" spans="1:59" outlineLevel="1" x14ac:dyDescent="0.2">
      <c r="A214" s="156"/>
      <c r="B214" s="157"/>
      <c r="C214" s="188" t="s">
        <v>755</v>
      </c>
      <c r="D214" s="159"/>
      <c r="E214" s="160">
        <v>5.6700000000000008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 t="s">
        <v>148</v>
      </c>
      <c r="AG214" s="148">
        <v>0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</row>
    <row r="215" spans="1:59" outlineLevel="1" x14ac:dyDescent="0.2">
      <c r="A215" s="156"/>
      <c r="B215" s="157"/>
      <c r="C215" s="188" t="s">
        <v>782</v>
      </c>
      <c r="D215" s="159"/>
      <c r="E215" s="160">
        <v>14.64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 t="s">
        <v>148</v>
      </c>
      <c r="AG215" s="148">
        <v>0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</row>
    <row r="216" spans="1:59" outlineLevel="1" x14ac:dyDescent="0.2">
      <c r="A216" s="156"/>
      <c r="B216" s="157"/>
      <c r="C216" s="188" t="s">
        <v>853</v>
      </c>
      <c r="D216" s="159"/>
      <c r="E216" s="160">
        <v>0.8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 t="s">
        <v>148</v>
      </c>
      <c r="AG216" s="148">
        <v>0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</row>
    <row r="217" spans="1:59" outlineLevel="1" x14ac:dyDescent="0.2">
      <c r="A217" s="170">
        <v>73</v>
      </c>
      <c r="B217" s="171" t="s">
        <v>619</v>
      </c>
      <c r="C217" s="187" t="s">
        <v>620</v>
      </c>
      <c r="D217" s="172" t="s">
        <v>174</v>
      </c>
      <c r="E217" s="173">
        <v>33.671000000000006</v>
      </c>
      <c r="F217" s="174"/>
      <c r="G217" s="175">
        <f>ROUND(E217*F217,2)</f>
        <v>0</v>
      </c>
      <c r="H217" s="174"/>
      <c r="I217" s="175">
        <f>ROUND(E217*H217,2)</f>
        <v>0</v>
      </c>
      <c r="J217" s="174"/>
      <c r="K217" s="175">
        <f>ROUND(E217*J217,2)</f>
        <v>0</v>
      </c>
      <c r="L217" s="175">
        <v>21</v>
      </c>
      <c r="M217" s="175">
        <f>G217*(1+L217/100)</f>
        <v>0</v>
      </c>
      <c r="N217" s="175">
        <v>1.9200000000000002E-2</v>
      </c>
      <c r="O217" s="175">
        <f>ROUND(E217*N217,2)</f>
        <v>0.65</v>
      </c>
      <c r="P217" s="175">
        <v>0</v>
      </c>
      <c r="Q217" s="175">
        <f>ROUND(E217*P217,2)</f>
        <v>0</v>
      </c>
      <c r="R217" s="175" t="s">
        <v>294</v>
      </c>
      <c r="S217" s="176" t="s">
        <v>145</v>
      </c>
      <c r="T217" s="158">
        <v>0</v>
      </c>
      <c r="U217" s="158">
        <f>ROUND(E217*T217,2)</f>
        <v>0</v>
      </c>
      <c r="V217" s="15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 t="s">
        <v>295</v>
      </c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</row>
    <row r="218" spans="1:59" outlineLevel="1" x14ac:dyDescent="0.2">
      <c r="A218" s="156"/>
      <c r="B218" s="157"/>
      <c r="C218" s="362" t="s">
        <v>621</v>
      </c>
      <c r="D218" s="363"/>
      <c r="E218" s="363"/>
      <c r="F218" s="363"/>
      <c r="G218" s="363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 t="s">
        <v>216</v>
      </c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</row>
    <row r="219" spans="1:59" outlineLevel="1" x14ac:dyDescent="0.2">
      <c r="A219" s="156"/>
      <c r="B219" s="157"/>
      <c r="C219" s="364" t="s">
        <v>622</v>
      </c>
      <c r="D219" s="365"/>
      <c r="E219" s="365"/>
      <c r="F219" s="365"/>
      <c r="G219" s="365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 t="s">
        <v>216</v>
      </c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</row>
    <row r="220" spans="1:59" outlineLevel="1" x14ac:dyDescent="0.2">
      <c r="A220" s="156"/>
      <c r="B220" s="157"/>
      <c r="C220" s="364" t="s">
        <v>623</v>
      </c>
      <c r="D220" s="365"/>
      <c r="E220" s="365"/>
      <c r="F220" s="365"/>
      <c r="G220" s="365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 t="s">
        <v>216</v>
      </c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</row>
    <row r="221" spans="1:59" outlineLevel="1" x14ac:dyDescent="0.2">
      <c r="A221" s="156"/>
      <c r="B221" s="157"/>
      <c r="C221" s="364" t="s">
        <v>624</v>
      </c>
      <c r="D221" s="365"/>
      <c r="E221" s="365"/>
      <c r="F221" s="365"/>
      <c r="G221" s="365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 t="s">
        <v>216</v>
      </c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</row>
    <row r="222" spans="1:59" outlineLevel="1" x14ac:dyDescent="0.2">
      <c r="A222" s="156"/>
      <c r="B222" s="157"/>
      <c r="C222" s="364" t="s">
        <v>625</v>
      </c>
      <c r="D222" s="365"/>
      <c r="E222" s="365"/>
      <c r="F222" s="365"/>
      <c r="G222" s="365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 t="s">
        <v>216</v>
      </c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</row>
    <row r="223" spans="1:59" outlineLevel="1" x14ac:dyDescent="0.2">
      <c r="A223" s="156"/>
      <c r="B223" s="157"/>
      <c r="C223" s="364" t="s">
        <v>626</v>
      </c>
      <c r="D223" s="365"/>
      <c r="E223" s="365"/>
      <c r="F223" s="365"/>
      <c r="G223" s="365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 t="s">
        <v>216</v>
      </c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</row>
    <row r="224" spans="1:59" outlineLevel="1" x14ac:dyDescent="0.2">
      <c r="A224" s="156"/>
      <c r="B224" s="157"/>
      <c r="C224" s="188" t="s">
        <v>854</v>
      </c>
      <c r="D224" s="159"/>
      <c r="E224" s="160">
        <v>33.671000000000006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 t="s">
        <v>148</v>
      </c>
      <c r="AG224" s="148">
        <v>0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</row>
    <row r="225" spans="1:59" outlineLevel="1" x14ac:dyDescent="0.2">
      <c r="A225" s="170">
        <v>74</v>
      </c>
      <c r="B225" s="171" t="s">
        <v>855</v>
      </c>
      <c r="C225" s="187" t="s">
        <v>856</v>
      </c>
      <c r="D225" s="172" t="s">
        <v>237</v>
      </c>
      <c r="E225" s="173">
        <v>149</v>
      </c>
      <c r="F225" s="174"/>
      <c r="G225" s="175">
        <f>ROUND(E225*F225,2)</f>
        <v>0</v>
      </c>
      <c r="H225" s="174"/>
      <c r="I225" s="175">
        <f>ROUND(E225*H225,2)</f>
        <v>0</v>
      </c>
      <c r="J225" s="174"/>
      <c r="K225" s="175">
        <f>ROUND(E225*J225,2)</f>
        <v>0</v>
      </c>
      <c r="L225" s="175">
        <v>21</v>
      </c>
      <c r="M225" s="175">
        <f>G225*(1+L225/100)</f>
        <v>0</v>
      </c>
      <c r="N225" s="175">
        <v>4.5000000000000004E-4</v>
      </c>
      <c r="O225" s="175">
        <f>ROUND(E225*N225,2)</f>
        <v>7.0000000000000007E-2</v>
      </c>
      <c r="P225" s="175">
        <v>0</v>
      </c>
      <c r="Q225" s="175">
        <f>ROUND(E225*P225,2)</f>
        <v>0</v>
      </c>
      <c r="R225" s="175" t="s">
        <v>294</v>
      </c>
      <c r="S225" s="176" t="s">
        <v>145</v>
      </c>
      <c r="T225" s="158">
        <v>0</v>
      </c>
      <c r="U225" s="158">
        <f>ROUND(E225*T225,2)</f>
        <v>0</v>
      </c>
      <c r="V225" s="15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 t="s">
        <v>295</v>
      </c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</row>
    <row r="226" spans="1:59" outlineLevel="1" x14ac:dyDescent="0.2">
      <c r="A226" s="156"/>
      <c r="B226" s="157"/>
      <c r="C226" s="188" t="s">
        <v>857</v>
      </c>
      <c r="D226" s="159"/>
      <c r="E226" s="160">
        <v>149.01150000000001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 t="s">
        <v>148</v>
      </c>
      <c r="AG226" s="148">
        <v>0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</row>
    <row r="227" spans="1:59" outlineLevel="1" x14ac:dyDescent="0.2">
      <c r="A227" s="156"/>
      <c r="B227" s="157"/>
      <c r="C227" s="188" t="s">
        <v>858</v>
      </c>
      <c r="D227" s="159"/>
      <c r="E227" s="160">
        <v>-1.15E-2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 t="s">
        <v>148</v>
      </c>
      <c r="AG227" s="148">
        <v>0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</row>
    <row r="228" spans="1:59" outlineLevel="1" x14ac:dyDescent="0.2">
      <c r="A228" s="177">
        <v>75</v>
      </c>
      <c r="B228" s="178" t="s">
        <v>628</v>
      </c>
      <c r="C228" s="189" t="s">
        <v>629</v>
      </c>
      <c r="D228" s="179" t="s">
        <v>180</v>
      </c>
      <c r="E228" s="180">
        <v>0.85893000000000008</v>
      </c>
      <c r="F228" s="181"/>
      <c r="G228" s="182">
        <f>ROUND(E228*F228,2)</f>
        <v>0</v>
      </c>
      <c r="H228" s="181"/>
      <c r="I228" s="182">
        <f>ROUND(E228*H228,2)</f>
        <v>0</v>
      </c>
      <c r="J228" s="181"/>
      <c r="K228" s="182">
        <f>ROUND(E228*J228,2)</f>
        <v>0</v>
      </c>
      <c r="L228" s="182">
        <v>21</v>
      </c>
      <c r="M228" s="182">
        <f>G228*(1+L228/100)</f>
        <v>0</v>
      </c>
      <c r="N228" s="182">
        <v>0</v>
      </c>
      <c r="O228" s="182">
        <f>ROUND(E228*N228,2)</f>
        <v>0</v>
      </c>
      <c r="P228" s="182">
        <v>0</v>
      </c>
      <c r="Q228" s="182">
        <f>ROUND(E228*P228,2)</f>
        <v>0</v>
      </c>
      <c r="R228" s="182"/>
      <c r="S228" s="183" t="s">
        <v>145</v>
      </c>
      <c r="T228" s="158">
        <v>1.5980000000000001</v>
      </c>
      <c r="U228" s="158">
        <f>ROUND(E228*T228,2)</f>
        <v>1.37</v>
      </c>
      <c r="V228" s="15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 t="s">
        <v>383</v>
      </c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</row>
    <row r="229" spans="1:59" x14ac:dyDescent="0.2">
      <c r="A229" s="164" t="s">
        <v>140</v>
      </c>
      <c r="B229" s="165" t="s">
        <v>104</v>
      </c>
      <c r="C229" s="186" t="s">
        <v>105</v>
      </c>
      <c r="D229" s="166"/>
      <c r="E229" s="167"/>
      <c r="F229" s="168"/>
      <c r="G229" s="168">
        <f>SUMIF(AF230:AF248,"&lt;&gt;NOR",G230:G248)</f>
        <v>0</v>
      </c>
      <c r="H229" s="168"/>
      <c r="I229" s="168">
        <f>SUM(I230:I248)</f>
        <v>0</v>
      </c>
      <c r="J229" s="168"/>
      <c r="K229" s="168">
        <f>SUM(K230:K248)</f>
        <v>0</v>
      </c>
      <c r="L229" s="168"/>
      <c r="M229" s="168">
        <f>SUM(M230:M248)</f>
        <v>0</v>
      </c>
      <c r="N229" s="168"/>
      <c r="O229" s="168">
        <f>SUM(O230:O248)</f>
        <v>0.29000000000000004</v>
      </c>
      <c r="P229" s="168"/>
      <c r="Q229" s="168">
        <f>SUM(Q230:Q248)</f>
        <v>0</v>
      </c>
      <c r="R229" s="168"/>
      <c r="S229" s="169"/>
      <c r="T229" s="163"/>
      <c r="U229" s="163">
        <f>SUM(U230:U248)</f>
        <v>24.46</v>
      </c>
      <c r="V229" s="163"/>
      <c r="AF229" t="s">
        <v>141</v>
      </c>
    </row>
    <row r="230" spans="1:59" outlineLevel="1" x14ac:dyDescent="0.2">
      <c r="A230" s="170">
        <v>76</v>
      </c>
      <c r="B230" s="171" t="s">
        <v>630</v>
      </c>
      <c r="C230" s="187" t="s">
        <v>631</v>
      </c>
      <c r="D230" s="172" t="s">
        <v>209</v>
      </c>
      <c r="E230" s="173">
        <v>8.6800000000000015</v>
      </c>
      <c r="F230" s="174"/>
      <c r="G230" s="175">
        <f>ROUND(E230*F230,2)</f>
        <v>0</v>
      </c>
      <c r="H230" s="174"/>
      <c r="I230" s="175">
        <f>ROUND(E230*H230,2)</f>
        <v>0</v>
      </c>
      <c r="J230" s="174"/>
      <c r="K230" s="175">
        <f>ROUND(E230*J230,2)</f>
        <v>0</v>
      </c>
      <c r="L230" s="175">
        <v>21</v>
      </c>
      <c r="M230" s="175">
        <f>G230*(1+L230/100)</f>
        <v>0</v>
      </c>
      <c r="N230" s="175">
        <v>0</v>
      </c>
      <c r="O230" s="175">
        <f>ROUND(E230*N230,2)</f>
        <v>0</v>
      </c>
      <c r="P230" s="175">
        <v>0</v>
      </c>
      <c r="Q230" s="175">
        <f>ROUND(E230*P230,2)</f>
        <v>0</v>
      </c>
      <c r="R230" s="175"/>
      <c r="S230" s="176" t="s">
        <v>145</v>
      </c>
      <c r="T230" s="158">
        <v>0.13</v>
      </c>
      <c r="U230" s="158">
        <f>ROUND(E230*T230,2)</f>
        <v>1.1299999999999999</v>
      </c>
      <c r="V230" s="15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 t="s">
        <v>146</v>
      </c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</row>
    <row r="231" spans="1:59" outlineLevel="1" x14ac:dyDescent="0.2">
      <c r="A231" s="156"/>
      <c r="B231" s="157"/>
      <c r="C231" s="188" t="s">
        <v>859</v>
      </c>
      <c r="D231" s="159"/>
      <c r="E231" s="160">
        <v>9.48</v>
      </c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 t="s">
        <v>148</v>
      </c>
      <c r="AG231" s="148">
        <v>0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</row>
    <row r="232" spans="1:59" outlineLevel="1" x14ac:dyDescent="0.2">
      <c r="A232" s="156"/>
      <c r="B232" s="157"/>
      <c r="C232" s="188" t="s">
        <v>844</v>
      </c>
      <c r="D232" s="159"/>
      <c r="E232" s="160">
        <v>-0.79999999999999993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 t="s">
        <v>148</v>
      </c>
      <c r="AG232" s="148">
        <v>0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</row>
    <row r="233" spans="1:59" outlineLevel="1" x14ac:dyDescent="0.2">
      <c r="A233" s="170">
        <v>77</v>
      </c>
      <c r="B233" s="171" t="s">
        <v>634</v>
      </c>
      <c r="C233" s="187" t="s">
        <v>635</v>
      </c>
      <c r="D233" s="172" t="s">
        <v>174</v>
      </c>
      <c r="E233" s="173">
        <v>17.360000000000003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5">
        <v>4.7800000000000004E-3</v>
      </c>
      <c r="O233" s="175">
        <f>ROUND(E233*N233,2)</f>
        <v>0.08</v>
      </c>
      <c r="P233" s="175">
        <v>0</v>
      </c>
      <c r="Q233" s="175">
        <f>ROUND(E233*P233,2)</f>
        <v>0</v>
      </c>
      <c r="R233" s="175"/>
      <c r="S233" s="176" t="s">
        <v>145</v>
      </c>
      <c r="T233" s="158">
        <v>1.1680000000000001</v>
      </c>
      <c r="U233" s="158">
        <f>ROUND(E233*T233,2)</f>
        <v>20.28</v>
      </c>
      <c r="V233" s="15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 t="s">
        <v>146</v>
      </c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</row>
    <row r="234" spans="1:59" outlineLevel="1" x14ac:dyDescent="0.2">
      <c r="A234" s="156"/>
      <c r="B234" s="157"/>
      <c r="C234" s="188" t="s">
        <v>860</v>
      </c>
      <c r="D234" s="159"/>
      <c r="E234" s="160">
        <v>18.96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 t="s">
        <v>148</v>
      </c>
      <c r="AG234" s="148">
        <v>0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</row>
    <row r="235" spans="1:59" outlineLevel="1" x14ac:dyDescent="0.2">
      <c r="A235" s="156"/>
      <c r="B235" s="157"/>
      <c r="C235" s="188" t="s">
        <v>644</v>
      </c>
      <c r="D235" s="159"/>
      <c r="E235" s="160">
        <v>-1.5999999999999999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 t="s">
        <v>148</v>
      </c>
      <c r="AG235" s="148">
        <v>0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</row>
    <row r="236" spans="1:59" outlineLevel="1" x14ac:dyDescent="0.2">
      <c r="A236" s="170">
        <v>78</v>
      </c>
      <c r="B236" s="171" t="s">
        <v>646</v>
      </c>
      <c r="C236" s="187" t="s">
        <v>647</v>
      </c>
      <c r="D236" s="172" t="s">
        <v>209</v>
      </c>
      <c r="E236" s="173">
        <v>21.48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21</v>
      </c>
      <c r="M236" s="175">
        <f>G236*(1+L236/100)</f>
        <v>0</v>
      </c>
      <c r="N236" s="175">
        <v>1.3000000000000002E-4</v>
      </c>
      <c r="O236" s="175">
        <f>ROUND(E236*N236,2)</f>
        <v>0</v>
      </c>
      <c r="P236" s="175">
        <v>0</v>
      </c>
      <c r="Q236" s="175">
        <f>ROUND(E236*P236,2)</f>
        <v>0</v>
      </c>
      <c r="R236" s="175"/>
      <c r="S236" s="176" t="s">
        <v>145</v>
      </c>
      <c r="T236" s="158">
        <v>0.12000000000000001</v>
      </c>
      <c r="U236" s="158">
        <f>ROUND(E236*T236,2)</f>
        <v>2.58</v>
      </c>
      <c r="V236" s="15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 t="s">
        <v>146</v>
      </c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</row>
    <row r="237" spans="1:59" outlineLevel="1" x14ac:dyDescent="0.2">
      <c r="A237" s="156"/>
      <c r="B237" s="157"/>
      <c r="C237" s="188" t="s">
        <v>861</v>
      </c>
      <c r="D237" s="159"/>
      <c r="E237" s="160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 t="s">
        <v>148</v>
      </c>
      <c r="AG237" s="148">
        <v>0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</row>
    <row r="238" spans="1:59" outlineLevel="1" x14ac:dyDescent="0.2">
      <c r="A238" s="156"/>
      <c r="B238" s="157"/>
      <c r="C238" s="188" t="s">
        <v>862</v>
      </c>
      <c r="D238" s="159"/>
      <c r="E238" s="160">
        <v>10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 t="s">
        <v>148</v>
      </c>
      <c r="AG238" s="148">
        <v>0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</row>
    <row r="239" spans="1:59" outlineLevel="1" x14ac:dyDescent="0.2">
      <c r="A239" s="156"/>
      <c r="B239" s="157"/>
      <c r="C239" s="188" t="s">
        <v>863</v>
      </c>
      <c r="D239" s="159"/>
      <c r="E239" s="160">
        <v>2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 t="s">
        <v>148</v>
      </c>
      <c r="AG239" s="148">
        <v>0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</row>
    <row r="240" spans="1:59" outlineLevel="1" x14ac:dyDescent="0.2">
      <c r="A240" s="156"/>
      <c r="B240" s="157"/>
      <c r="C240" s="188" t="s">
        <v>864</v>
      </c>
      <c r="D240" s="159"/>
      <c r="E240" s="160">
        <v>9.48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 t="s">
        <v>148</v>
      </c>
      <c r="AG240" s="148">
        <v>0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</row>
    <row r="241" spans="1:59" outlineLevel="1" x14ac:dyDescent="0.2">
      <c r="A241" s="170">
        <v>79</v>
      </c>
      <c r="B241" s="171" t="s">
        <v>664</v>
      </c>
      <c r="C241" s="187" t="s">
        <v>665</v>
      </c>
      <c r="D241" s="172" t="s">
        <v>174</v>
      </c>
      <c r="E241" s="173">
        <v>9.548</v>
      </c>
      <c r="F241" s="174"/>
      <c r="G241" s="175">
        <f>ROUND(E241*F241,2)</f>
        <v>0</v>
      </c>
      <c r="H241" s="174"/>
      <c r="I241" s="175">
        <f>ROUND(E241*H241,2)</f>
        <v>0</v>
      </c>
      <c r="J241" s="174"/>
      <c r="K241" s="175">
        <f>ROUND(E241*J241,2)</f>
        <v>0</v>
      </c>
      <c r="L241" s="175">
        <v>21</v>
      </c>
      <c r="M241" s="175">
        <f>G241*(1+L241/100)</f>
        <v>0</v>
      </c>
      <c r="N241" s="175">
        <v>1.0500000000000001E-2</v>
      </c>
      <c r="O241" s="175">
        <f>ROUND(E241*N241,2)</f>
        <v>0.1</v>
      </c>
      <c r="P241" s="175">
        <v>0</v>
      </c>
      <c r="Q241" s="175">
        <f>ROUND(E241*P241,2)</f>
        <v>0</v>
      </c>
      <c r="R241" s="175" t="s">
        <v>294</v>
      </c>
      <c r="S241" s="176" t="s">
        <v>145</v>
      </c>
      <c r="T241" s="158">
        <v>0</v>
      </c>
      <c r="U241" s="158">
        <f>ROUND(E241*T241,2)</f>
        <v>0</v>
      </c>
      <c r="V241" s="15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 t="s">
        <v>295</v>
      </c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</row>
    <row r="242" spans="1:59" outlineLevel="1" x14ac:dyDescent="0.2">
      <c r="A242" s="156"/>
      <c r="B242" s="157"/>
      <c r="C242" s="188" t="s">
        <v>865</v>
      </c>
      <c r="D242" s="159"/>
      <c r="E242" s="160">
        <v>9.548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 t="s">
        <v>148</v>
      </c>
      <c r="AG242" s="148">
        <v>0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</row>
    <row r="243" spans="1:59" outlineLevel="1" x14ac:dyDescent="0.2">
      <c r="A243" s="170">
        <v>80</v>
      </c>
      <c r="B243" s="171" t="s">
        <v>668</v>
      </c>
      <c r="C243" s="187" t="s">
        <v>669</v>
      </c>
      <c r="D243" s="172" t="s">
        <v>174</v>
      </c>
      <c r="E243" s="173">
        <v>9.548</v>
      </c>
      <c r="F243" s="174"/>
      <c r="G243" s="175">
        <f>ROUND(E243*F243,2)</f>
        <v>0</v>
      </c>
      <c r="H243" s="174"/>
      <c r="I243" s="175">
        <f>ROUND(E243*H243,2)</f>
        <v>0</v>
      </c>
      <c r="J243" s="174"/>
      <c r="K243" s="175">
        <f>ROUND(E243*J243,2)</f>
        <v>0</v>
      </c>
      <c r="L243" s="175">
        <v>21</v>
      </c>
      <c r="M243" s="175">
        <f>G243*(1+L243/100)</f>
        <v>0</v>
      </c>
      <c r="N243" s="175">
        <v>1.0500000000000001E-2</v>
      </c>
      <c r="O243" s="175">
        <f>ROUND(E243*N243,2)</f>
        <v>0.1</v>
      </c>
      <c r="P243" s="175">
        <v>0</v>
      </c>
      <c r="Q243" s="175">
        <f>ROUND(E243*P243,2)</f>
        <v>0</v>
      </c>
      <c r="R243" s="175" t="s">
        <v>294</v>
      </c>
      <c r="S243" s="176" t="s">
        <v>145</v>
      </c>
      <c r="T243" s="158">
        <v>0</v>
      </c>
      <c r="U243" s="158">
        <f>ROUND(E243*T243,2)</f>
        <v>0</v>
      </c>
      <c r="V243" s="15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 t="s">
        <v>295</v>
      </c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</row>
    <row r="244" spans="1:59" outlineLevel="1" x14ac:dyDescent="0.2">
      <c r="A244" s="156"/>
      <c r="B244" s="157"/>
      <c r="C244" s="188" t="s">
        <v>865</v>
      </c>
      <c r="D244" s="159"/>
      <c r="E244" s="160">
        <v>9.548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 t="s">
        <v>148</v>
      </c>
      <c r="AG244" s="148">
        <v>0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</row>
    <row r="245" spans="1:59" outlineLevel="1" x14ac:dyDescent="0.2">
      <c r="A245" s="170">
        <v>81</v>
      </c>
      <c r="B245" s="171" t="s">
        <v>670</v>
      </c>
      <c r="C245" s="187" t="s">
        <v>671</v>
      </c>
      <c r="D245" s="172" t="s">
        <v>237</v>
      </c>
      <c r="E245" s="173">
        <v>48</v>
      </c>
      <c r="F245" s="174"/>
      <c r="G245" s="175">
        <f>ROUND(E245*F245,2)</f>
        <v>0</v>
      </c>
      <c r="H245" s="174"/>
      <c r="I245" s="175">
        <f>ROUND(E245*H245,2)</f>
        <v>0</v>
      </c>
      <c r="J245" s="174"/>
      <c r="K245" s="175">
        <f>ROUND(E245*J245,2)</f>
        <v>0</v>
      </c>
      <c r="L245" s="175">
        <v>21</v>
      </c>
      <c r="M245" s="175">
        <f>G245*(1+L245/100)</f>
        <v>0</v>
      </c>
      <c r="N245" s="175">
        <v>1.4000000000000001E-4</v>
      </c>
      <c r="O245" s="175">
        <f>ROUND(E245*N245,2)</f>
        <v>0.01</v>
      </c>
      <c r="P245" s="175">
        <v>0</v>
      </c>
      <c r="Q245" s="175">
        <f>ROUND(E245*P245,2)</f>
        <v>0</v>
      </c>
      <c r="R245" s="175" t="s">
        <v>294</v>
      </c>
      <c r="S245" s="176" t="s">
        <v>145</v>
      </c>
      <c r="T245" s="158">
        <v>0</v>
      </c>
      <c r="U245" s="158">
        <f>ROUND(E245*T245,2)</f>
        <v>0</v>
      </c>
      <c r="V245" s="15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 t="s">
        <v>295</v>
      </c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</row>
    <row r="246" spans="1:59" outlineLevel="1" x14ac:dyDescent="0.2">
      <c r="A246" s="156"/>
      <c r="B246" s="157"/>
      <c r="C246" s="188" t="s">
        <v>866</v>
      </c>
      <c r="D246" s="159"/>
      <c r="E246" s="160">
        <v>47.74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 t="s">
        <v>148</v>
      </c>
      <c r="AG246" s="148">
        <v>0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</row>
    <row r="247" spans="1:59" outlineLevel="1" x14ac:dyDescent="0.2">
      <c r="A247" s="156"/>
      <c r="B247" s="157"/>
      <c r="C247" s="188" t="s">
        <v>867</v>
      </c>
      <c r="D247" s="159"/>
      <c r="E247" s="160">
        <v>0.26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 t="s">
        <v>148</v>
      </c>
      <c r="AG247" s="148">
        <v>0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</row>
    <row r="248" spans="1:59" outlineLevel="1" x14ac:dyDescent="0.2">
      <c r="A248" s="177">
        <v>82</v>
      </c>
      <c r="B248" s="178" t="s">
        <v>675</v>
      </c>
      <c r="C248" s="189" t="s">
        <v>676</v>
      </c>
      <c r="D248" s="179" t="s">
        <v>180</v>
      </c>
      <c r="E248" s="180">
        <v>0.29300000000000004</v>
      </c>
      <c r="F248" s="181"/>
      <c r="G248" s="182">
        <f>ROUND(E248*F248,2)</f>
        <v>0</v>
      </c>
      <c r="H248" s="181"/>
      <c r="I248" s="182">
        <f>ROUND(E248*H248,2)</f>
        <v>0</v>
      </c>
      <c r="J248" s="181"/>
      <c r="K248" s="182">
        <f>ROUND(E248*J248,2)</f>
        <v>0</v>
      </c>
      <c r="L248" s="182">
        <v>21</v>
      </c>
      <c r="M248" s="182">
        <f>G248*(1+L248/100)</f>
        <v>0</v>
      </c>
      <c r="N248" s="182">
        <v>0</v>
      </c>
      <c r="O248" s="182">
        <f>ROUND(E248*N248,2)</f>
        <v>0</v>
      </c>
      <c r="P248" s="182">
        <v>0</v>
      </c>
      <c r="Q248" s="182">
        <f>ROUND(E248*P248,2)</f>
        <v>0</v>
      </c>
      <c r="R248" s="182"/>
      <c r="S248" s="183" t="s">
        <v>145</v>
      </c>
      <c r="T248" s="158">
        <v>1.5980000000000001</v>
      </c>
      <c r="U248" s="158">
        <f>ROUND(E248*T248,2)</f>
        <v>0.47</v>
      </c>
      <c r="V248" s="15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 t="s">
        <v>383</v>
      </c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</row>
    <row r="249" spans="1:59" x14ac:dyDescent="0.2">
      <c r="A249" s="164" t="s">
        <v>140</v>
      </c>
      <c r="B249" s="165" t="s">
        <v>106</v>
      </c>
      <c r="C249" s="186" t="s">
        <v>107</v>
      </c>
      <c r="D249" s="166"/>
      <c r="E249" s="167"/>
      <c r="F249" s="168"/>
      <c r="G249" s="168">
        <f>SUMIF(AF250:AF266,"&lt;&gt;NOR",G250:G266)</f>
        <v>0</v>
      </c>
      <c r="H249" s="168"/>
      <c r="I249" s="168">
        <f>SUM(I250:I266)</f>
        <v>0</v>
      </c>
      <c r="J249" s="168"/>
      <c r="K249" s="168">
        <f>SUM(K250:K266)</f>
        <v>0</v>
      </c>
      <c r="L249" s="168"/>
      <c r="M249" s="168">
        <f>SUM(M250:M266)</f>
        <v>0</v>
      </c>
      <c r="N249" s="168"/>
      <c r="O249" s="168">
        <f>SUM(O250:O266)</f>
        <v>0.02</v>
      </c>
      <c r="P249" s="168"/>
      <c r="Q249" s="168">
        <f>SUM(Q250:Q266)</f>
        <v>0</v>
      </c>
      <c r="R249" s="168"/>
      <c r="S249" s="169"/>
      <c r="T249" s="163"/>
      <c r="U249" s="163">
        <f>SUM(U250:U266)</f>
        <v>15.41</v>
      </c>
      <c r="V249" s="163"/>
      <c r="AF249" t="s">
        <v>141</v>
      </c>
    </row>
    <row r="250" spans="1:59" outlineLevel="1" x14ac:dyDescent="0.2">
      <c r="A250" s="170">
        <v>83</v>
      </c>
      <c r="B250" s="171" t="s">
        <v>677</v>
      </c>
      <c r="C250" s="187" t="s">
        <v>678</v>
      </c>
      <c r="D250" s="172" t="s">
        <v>174</v>
      </c>
      <c r="E250" s="173">
        <v>5.95</v>
      </c>
      <c r="F250" s="174"/>
      <c r="G250" s="175">
        <f>ROUND(E250*F250,2)</f>
        <v>0</v>
      </c>
      <c r="H250" s="174"/>
      <c r="I250" s="175">
        <f>ROUND(E250*H250,2)</f>
        <v>0</v>
      </c>
      <c r="J250" s="174"/>
      <c r="K250" s="175">
        <f>ROUND(E250*J250,2)</f>
        <v>0</v>
      </c>
      <c r="L250" s="175">
        <v>21</v>
      </c>
      <c r="M250" s="175">
        <f>G250*(1+L250/100)</f>
        <v>0</v>
      </c>
      <c r="N250" s="175">
        <v>2.8000000000000003E-4</v>
      </c>
      <c r="O250" s="175">
        <f>ROUND(E250*N250,2)</f>
        <v>0</v>
      </c>
      <c r="P250" s="175">
        <v>0</v>
      </c>
      <c r="Q250" s="175">
        <f>ROUND(E250*P250,2)</f>
        <v>0</v>
      </c>
      <c r="R250" s="175"/>
      <c r="S250" s="176" t="s">
        <v>145</v>
      </c>
      <c r="T250" s="158">
        <v>0.30700000000000005</v>
      </c>
      <c r="U250" s="158">
        <f>ROUND(E250*T250,2)</f>
        <v>1.83</v>
      </c>
      <c r="V250" s="15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 t="s">
        <v>146</v>
      </c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</row>
    <row r="251" spans="1:59" outlineLevel="1" x14ac:dyDescent="0.2">
      <c r="A251" s="156"/>
      <c r="B251" s="157"/>
      <c r="C251" s="188" t="s">
        <v>868</v>
      </c>
      <c r="D251" s="159"/>
      <c r="E251" s="160">
        <v>4.8000000000000007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 t="s">
        <v>148</v>
      </c>
      <c r="AG251" s="148">
        <v>0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</row>
    <row r="252" spans="1:59" outlineLevel="1" x14ac:dyDescent="0.2">
      <c r="A252" s="156"/>
      <c r="B252" s="157"/>
      <c r="C252" s="188" t="s">
        <v>869</v>
      </c>
      <c r="D252" s="159"/>
      <c r="E252" s="160">
        <v>1.1500000000000001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 t="s">
        <v>148</v>
      </c>
      <c r="AG252" s="148">
        <v>0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</row>
    <row r="253" spans="1:59" outlineLevel="1" x14ac:dyDescent="0.2">
      <c r="A253" s="170">
        <v>84</v>
      </c>
      <c r="B253" s="171" t="s">
        <v>687</v>
      </c>
      <c r="C253" s="187" t="s">
        <v>688</v>
      </c>
      <c r="D253" s="172" t="s">
        <v>174</v>
      </c>
      <c r="E253" s="173">
        <v>50.115000000000002</v>
      </c>
      <c r="F253" s="174"/>
      <c r="G253" s="175">
        <f>ROUND(E253*F253,2)</f>
        <v>0</v>
      </c>
      <c r="H253" s="174"/>
      <c r="I253" s="175">
        <f>ROUND(E253*H253,2)</f>
        <v>0</v>
      </c>
      <c r="J253" s="174"/>
      <c r="K253" s="175">
        <f>ROUND(E253*J253,2)</f>
        <v>0</v>
      </c>
      <c r="L253" s="175">
        <v>21</v>
      </c>
      <c r="M253" s="175">
        <f>G253*(1+L253/100)</f>
        <v>0</v>
      </c>
      <c r="N253" s="175">
        <v>3.9000000000000005E-4</v>
      </c>
      <c r="O253" s="175">
        <f>ROUND(E253*N253,2)</f>
        <v>0.02</v>
      </c>
      <c r="P253" s="175">
        <v>0</v>
      </c>
      <c r="Q253" s="175">
        <f>ROUND(E253*P253,2)</f>
        <v>0</v>
      </c>
      <c r="R253" s="175"/>
      <c r="S253" s="176" t="s">
        <v>145</v>
      </c>
      <c r="T253" s="158">
        <v>0.27100000000000002</v>
      </c>
      <c r="U253" s="158">
        <f>ROUND(E253*T253,2)</f>
        <v>13.58</v>
      </c>
      <c r="V253" s="15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 t="s">
        <v>146</v>
      </c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</row>
    <row r="254" spans="1:59" outlineLevel="1" x14ac:dyDescent="0.2">
      <c r="A254" s="156"/>
      <c r="B254" s="157"/>
      <c r="C254" s="188" t="s">
        <v>870</v>
      </c>
      <c r="D254" s="159"/>
      <c r="E254" s="160">
        <v>12.180000000000001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 t="s">
        <v>148</v>
      </c>
      <c r="AG254" s="148">
        <v>0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</row>
    <row r="255" spans="1:59" outlineLevel="1" x14ac:dyDescent="0.2">
      <c r="A255" s="156"/>
      <c r="B255" s="157"/>
      <c r="C255" s="188" t="s">
        <v>871</v>
      </c>
      <c r="D255" s="159"/>
      <c r="E255" s="160">
        <v>-0.89999999999999991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 t="s">
        <v>148</v>
      </c>
      <c r="AG255" s="148">
        <v>0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</row>
    <row r="256" spans="1:59" outlineLevel="1" x14ac:dyDescent="0.2">
      <c r="A256" s="156"/>
      <c r="B256" s="157"/>
      <c r="C256" s="188" t="s">
        <v>872</v>
      </c>
      <c r="D256" s="159"/>
      <c r="E256" s="160">
        <v>14.55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 t="s">
        <v>148</v>
      </c>
      <c r="AG256" s="148">
        <v>0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</row>
    <row r="257" spans="1:59" outlineLevel="1" x14ac:dyDescent="0.2">
      <c r="A257" s="156"/>
      <c r="B257" s="157"/>
      <c r="C257" s="188" t="s">
        <v>873</v>
      </c>
      <c r="D257" s="159"/>
      <c r="E257" s="160">
        <v>-1.2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 t="s">
        <v>148</v>
      </c>
      <c r="AG257" s="148">
        <v>0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</row>
    <row r="258" spans="1:59" outlineLevel="1" x14ac:dyDescent="0.2">
      <c r="A258" s="156"/>
      <c r="B258" s="157"/>
      <c r="C258" s="188" t="s">
        <v>874</v>
      </c>
      <c r="D258" s="159"/>
      <c r="E258" s="160">
        <v>12.645000000000001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 t="s">
        <v>148</v>
      </c>
      <c r="AG258" s="148">
        <v>0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</row>
    <row r="259" spans="1:59" outlineLevel="1" x14ac:dyDescent="0.2">
      <c r="A259" s="156"/>
      <c r="B259" s="157"/>
      <c r="C259" s="188" t="s">
        <v>875</v>
      </c>
      <c r="D259" s="159"/>
      <c r="E259" s="160">
        <v>10.942500000000001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 t="s">
        <v>148</v>
      </c>
      <c r="AG259" s="148">
        <v>0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</row>
    <row r="260" spans="1:59" outlineLevel="1" x14ac:dyDescent="0.2">
      <c r="A260" s="156"/>
      <c r="B260" s="157"/>
      <c r="C260" s="188" t="s">
        <v>876</v>
      </c>
      <c r="D260" s="159"/>
      <c r="E260" s="160">
        <v>12.817500000000001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 t="s">
        <v>148</v>
      </c>
      <c r="AG260" s="148">
        <v>0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</row>
    <row r="261" spans="1:59" outlineLevel="1" x14ac:dyDescent="0.2">
      <c r="A261" s="156"/>
      <c r="B261" s="157"/>
      <c r="C261" s="188" t="s">
        <v>877</v>
      </c>
      <c r="D261" s="159"/>
      <c r="E261" s="160">
        <v>-6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 t="s">
        <v>148</v>
      </c>
      <c r="AG261" s="148">
        <v>0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</row>
    <row r="262" spans="1:59" outlineLevel="1" x14ac:dyDescent="0.2">
      <c r="A262" s="156"/>
      <c r="B262" s="157"/>
      <c r="C262" s="188" t="s">
        <v>878</v>
      </c>
      <c r="D262" s="159"/>
      <c r="E262" s="160">
        <v>-1.3499999999999999</v>
      </c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 t="s">
        <v>148</v>
      </c>
      <c r="AG262" s="148">
        <v>0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</row>
    <row r="263" spans="1:59" outlineLevel="1" x14ac:dyDescent="0.2">
      <c r="A263" s="156"/>
      <c r="B263" s="157"/>
      <c r="C263" s="188" t="s">
        <v>879</v>
      </c>
      <c r="D263" s="159"/>
      <c r="E263" s="160">
        <v>-0.89999999999999991</v>
      </c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 t="s">
        <v>148</v>
      </c>
      <c r="AG263" s="148">
        <v>0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</row>
    <row r="264" spans="1:59" outlineLevel="1" x14ac:dyDescent="0.2">
      <c r="A264" s="156"/>
      <c r="B264" s="157"/>
      <c r="C264" s="188" t="s">
        <v>880</v>
      </c>
      <c r="D264" s="159"/>
      <c r="E264" s="160">
        <v>-1.41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 t="s">
        <v>148</v>
      </c>
      <c r="AG264" s="148">
        <v>0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</row>
    <row r="265" spans="1:59" outlineLevel="1" x14ac:dyDescent="0.2">
      <c r="A265" s="156"/>
      <c r="B265" s="157"/>
      <c r="C265" s="188" t="s">
        <v>881</v>
      </c>
      <c r="D265" s="159"/>
      <c r="E265" s="160">
        <v>-1.2599999999999998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 t="s">
        <v>148</v>
      </c>
      <c r="AG265" s="148">
        <v>0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</row>
    <row r="266" spans="1:59" ht="22.5" outlineLevel="1" x14ac:dyDescent="0.2">
      <c r="A266" s="177">
        <v>85</v>
      </c>
      <c r="B266" s="178" t="s">
        <v>882</v>
      </c>
      <c r="C266" s="189" t="s">
        <v>883</v>
      </c>
      <c r="D266" s="179" t="s">
        <v>213</v>
      </c>
      <c r="E266" s="180">
        <v>1</v>
      </c>
      <c r="F266" s="181"/>
      <c r="G266" s="182">
        <f>ROUND(E266*F266,2)</f>
        <v>0</v>
      </c>
      <c r="H266" s="181"/>
      <c r="I266" s="182">
        <f>ROUND(E266*H266,2)</f>
        <v>0</v>
      </c>
      <c r="J266" s="181"/>
      <c r="K266" s="182">
        <f>ROUND(E266*J266,2)</f>
        <v>0</v>
      </c>
      <c r="L266" s="182">
        <v>21</v>
      </c>
      <c r="M266" s="182">
        <f>G266*(1+L266/100)</f>
        <v>0</v>
      </c>
      <c r="N266" s="182">
        <v>0</v>
      </c>
      <c r="O266" s="182">
        <f>ROUND(E266*N266,2)</f>
        <v>0</v>
      </c>
      <c r="P266" s="182">
        <v>0</v>
      </c>
      <c r="Q266" s="182">
        <f>ROUND(E266*P266,2)</f>
        <v>0</v>
      </c>
      <c r="R266" s="182"/>
      <c r="S266" s="183" t="s">
        <v>214</v>
      </c>
      <c r="T266" s="158">
        <v>0</v>
      </c>
      <c r="U266" s="158">
        <f>ROUND(E266*T266,2)</f>
        <v>0</v>
      </c>
      <c r="V266" s="15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 t="s">
        <v>146</v>
      </c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</row>
    <row r="267" spans="1:59" x14ac:dyDescent="0.2">
      <c r="A267" s="164" t="s">
        <v>140</v>
      </c>
      <c r="B267" s="165" t="s">
        <v>108</v>
      </c>
      <c r="C267" s="186" t="s">
        <v>109</v>
      </c>
      <c r="D267" s="166"/>
      <c r="E267" s="167"/>
      <c r="F267" s="168"/>
      <c r="G267" s="168">
        <f>SUMIF(AF268:AF290,"&lt;&gt;NOR",G268:G290)</f>
        <v>0</v>
      </c>
      <c r="H267" s="168"/>
      <c r="I267" s="168">
        <f>SUM(I268:I290)</f>
        <v>0</v>
      </c>
      <c r="J267" s="168"/>
      <c r="K267" s="168">
        <f>SUM(K268:K290)</f>
        <v>0</v>
      </c>
      <c r="L267" s="168"/>
      <c r="M267" s="168">
        <f>SUM(M268:M290)</f>
        <v>0</v>
      </c>
      <c r="N267" s="168"/>
      <c r="O267" s="168">
        <f>SUM(O268:O290)</f>
        <v>0.01</v>
      </c>
      <c r="P267" s="168"/>
      <c r="Q267" s="168">
        <f>SUM(Q268:Q290)</f>
        <v>0</v>
      </c>
      <c r="R267" s="168"/>
      <c r="S267" s="169"/>
      <c r="T267" s="163"/>
      <c r="U267" s="163">
        <f>SUM(U268:U290)</f>
        <v>8.41</v>
      </c>
      <c r="V267" s="163"/>
      <c r="AF267" t="s">
        <v>141</v>
      </c>
    </row>
    <row r="268" spans="1:59" outlineLevel="1" x14ac:dyDescent="0.2">
      <c r="A268" s="170">
        <v>86</v>
      </c>
      <c r="B268" s="171" t="s">
        <v>691</v>
      </c>
      <c r="C268" s="187" t="s">
        <v>692</v>
      </c>
      <c r="D268" s="172" t="s">
        <v>174</v>
      </c>
      <c r="E268" s="173">
        <v>27.829000000000001</v>
      </c>
      <c r="F268" s="174"/>
      <c r="G268" s="175">
        <f>ROUND(E268*F268,2)</f>
        <v>0</v>
      </c>
      <c r="H268" s="174"/>
      <c r="I268" s="175">
        <f>ROUND(E268*H268,2)</f>
        <v>0</v>
      </c>
      <c r="J268" s="174"/>
      <c r="K268" s="175">
        <f>ROUND(E268*J268,2)</f>
        <v>0</v>
      </c>
      <c r="L268" s="175">
        <v>21</v>
      </c>
      <c r="M268" s="175">
        <f>G268*(1+L268/100)</f>
        <v>0</v>
      </c>
      <c r="N268" s="175">
        <v>1.4000000000000001E-4</v>
      </c>
      <c r="O268" s="175">
        <f>ROUND(E268*N268,2)</f>
        <v>0</v>
      </c>
      <c r="P268" s="175">
        <v>0</v>
      </c>
      <c r="Q268" s="175">
        <f>ROUND(E268*P268,2)</f>
        <v>0</v>
      </c>
      <c r="R268" s="175"/>
      <c r="S268" s="176" t="s">
        <v>145</v>
      </c>
      <c r="T268" s="158">
        <v>0.10191</v>
      </c>
      <c r="U268" s="158">
        <f>ROUND(E268*T268,2)</f>
        <v>2.84</v>
      </c>
      <c r="V268" s="15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 t="s">
        <v>146</v>
      </c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</row>
    <row r="269" spans="1:59" outlineLevel="1" x14ac:dyDescent="0.2">
      <c r="A269" s="156"/>
      <c r="B269" s="157"/>
      <c r="C269" s="188" t="s">
        <v>391</v>
      </c>
      <c r="D269" s="159"/>
      <c r="E269" s="160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 t="s">
        <v>148</v>
      </c>
      <c r="AG269" s="148">
        <v>0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</row>
    <row r="270" spans="1:59" outlineLevel="1" x14ac:dyDescent="0.2">
      <c r="A270" s="156"/>
      <c r="B270" s="157"/>
      <c r="C270" s="188" t="s">
        <v>884</v>
      </c>
      <c r="D270" s="159"/>
      <c r="E270" s="160">
        <v>14.259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 t="s">
        <v>148</v>
      </c>
      <c r="AG270" s="148">
        <v>0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</row>
    <row r="271" spans="1:59" outlineLevel="1" x14ac:dyDescent="0.2">
      <c r="A271" s="156"/>
      <c r="B271" s="157"/>
      <c r="C271" s="188" t="s">
        <v>644</v>
      </c>
      <c r="D271" s="159"/>
      <c r="E271" s="160">
        <v>-1.5999999999999999</v>
      </c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 t="s">
        <v>148</v>
      </c>
      <c r="AG271" s="148">
        <v>0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</row>
    <row r="272" spans="1:59" outlineLevel="1" x14ac:dyDescent="0.2">
      <c r="A272" s="156"/>
      <c r="B272" s="157"/>
      <c r="C272" s="188" t="s">
        <v>695</v>
      </c>
      <c r="D272" s="159"/>
      <c r="E272" s="160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 t="s">
        <v>148</v>
      </c>
      <c r="AG272" s="148">
        <v>0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</row>
    <row r="273" spans="1:59" outlineLevel="1" x14ac:dyDescent="0.2">
      <c r="A273" s="156"/>
      <c r="B273" s="157"/>
      <c r="C273" s="188" t="s">
        <v>753</v>
      </c>
      <c r="D273" s="159"/>
      <c r="E273" s="160">
        <v>5.44</v>
      </c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 t="s">
        <v>148</v>
      </c>
      <c r="AG273" s="148">
        <v>0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</row>
    <row r="274" spans="1:59" outlineLevel="1" x14ac:dyDescent="0.2">
      <c r="A274" s="156"/>
      <c r="B274" s="157"/>
      <c r="C274" s="188" t="s">
        <v>754</v>
      </c>
      <c r="D274" s="159"/>
      <c r="E274" s="160">
        <v>4.0600000000000005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 t="s">
        <v>148</v>
      </c>
      <c r="AG274" s="148">
        <v>0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</row>
    <row r="275" spans="1:59" outlineLevel="1" x14ac:dyDescent="0.2">
      <c r="A275" s="156"/>
      <c r="B275" s="157"/>
      <c r="C275" s="188" t="s">
        <v>755</v>
      </c>
      <c r="D275" s="159"/>
      <c r="E275" s="160">
        <v>5.6700000000000008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 t="s">
        <v>148</v>
      </c>
      <c r="AG275" s="148">
        <v>0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</row>
    <row r="276" spans="1:59" outlineLevel="1" x14ac:dyDescent="0.2">
      <c r="A276" s="170">
        <v>87</v>
      </c>
      <c r="B276" s="171" t="s">
        <v>885</v>
      </c>
      <c r="C276" s="187" t="s">
        <v>886</v>
      </c>
      <c r="D276" s="172" t="s">
        <v>174</v>
      </c>
      <c r="E276" s="173">
        <v>51.1066</v>
      </c>
      <c r="F276" s="174"/>
      <c r="G276" s="175">
        <f>ROUND(E276*F276,2)</f>
        <v>0</v>
      </c>
      <c r="H276" s="174"/>
      <c r="I276" s="175">
        <f>ROUND(E276*H276,2)</f>
        <v>0</v>
      </c>
      <c r="J276" s="174"/>
      <c r="K276" s="175">
        <f>ROUND(E276*J276,2)</f>
        <v>0</v>
      </c>
      <c r="L276" s="175">
        <v>21</v>
      </c>
      <c r="M276" s="175">
        <f>G276*(1+L276/100)</f>
        <v>0</v>
      </c>
      <c r="N276" s="175">
        <v>1.5000000000000001E-4</v>
      </c>
      <c r="O276" s="175">
        <f>ROUND(E276*N276,2)</f>
        <v>0.01</v>
      </c>
      <c r="P276" s="175">
        <v>0</v>
      </c>
      <c r="Q276" s="175">
        <f>ROUND(E276*P276,2)</f>
        <v>0</v>
      </c>
      <c r="R276" s="175"/>
      <c r="S276" s="176" t="s">
        <v>145</v>
      </c>
      <c r="T276" s="158">
        <v>0.10902000000000001</v>
      </c>
      <c r="U276" s="158">
        <f>ROUND(E276*T276,2)</f>
        <v>5.57</v>
      </c>
      <c r="V276" s="15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 t="s">
        <v>146</v>
      </c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</row>
    <row r="277" spans="1:59" outlineLevel="1" x14ac:dyDescent="0.2">
      <c r="A277" s="156"/>
      <c r="B277" s="157"/>
      <c r="C277" s="188" t="s">
        <v>391</v>
      </c>
      <c r="D277" s="159"/>
      <c r="E277" s="160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 t="s">
        <v>148</v>
      </c>
      <c r="AG277" s="148">
        <v>0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</row>
    <row r="278" spans="1:59" outlineLevel="1" x14ac:dyDescent="0.2">
      <c r="A278" s="156"/>
      <c r="B278" s="157"/>
      <c r="C278" s="188" t="s">
        <v>870</v>
      </c>
      <c r="D278" s="159"/>
      <c r="E278" s="160">
        <v>12.180000000000001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 t="s">
        <v>148</v>
      </c>
      <c r="AG278" s="148">
        <v>0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</row>
    <row r="279" spans="1:59" outlineLevel="1" x14ac:dyDescent="0.2">
      <c r="A279" s="156"/>
      <c r="B279" s="157"/>
      <c r="C279" s="188" t="s">
        <v>871</v>
      </c>
      <c r="D279" s="159"/>
      <c r="E279" s="160">
        <v>-0.89999999999999991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 t="s">
        <v>148</v>
      </c>
      <c r="AG279" s="148">
        <v>0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</row>
    <row r="280" spans="1:59" outlineLevel="1" x14ac:dyDescent="0.2">
      <c r="A280" s="156"/>
      <c r="B280" s="157"/>
      <c r="C280" s="188" t="s">
        <v>874</v>
      </c>
      <c r="D280" s="159"/>
      <c r="E280" s="160">
        <v>12.645000000000001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 t="s">
        <v>148</v>
      </c>
      <c r="AG280" s="148">
        <v>0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</row>
    <row r="281" spans="1:59" outlineLevel="1" x14ac:dyDescent="0.2">
      <c r="A281" s="156"/>
      <c r="B281" s="157"/>
      <c r="C281" s="188" t="s">
        <v>875</v>
      </c>
      <c r="D281" s="159"/>
      <c r="E281" s="160">
        <v>10.942500000000001</v>
      </c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 t="s">
        <v>148</v>
      </c>
      <c r="AG281" s="148">
        <v>0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</row>
    <row r="282" spans="1:59" outlineLevel="1" x14ac:dyDescent="0.2">
      <c r="A282" s="156"/>
      <c r="B282" s="157"/>
      <c r="C282" s="188" t="s">
        <v>876</v>
      </c>
      <c r="D282" s="159"/>
      <c r="E282" s="160">
        <v>12.817500000000001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 t="s">
        <v>148</v>
      </c>
      <c r="AG282" s="148">
        <v>0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</row>
    <row r="283" spans="1:59" outlineLevel="1" x14ac:dyDescent="0.2">
      <c r="A283" s="156"/>
      <c r="B283" s="157"/>
      <c r="C283" s="188" t="s">
        <v>877</v>
      </c>
      <c r="D283" s="159"/>
      <c r="E283" s="160">
        <v>-6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 t="s">
        <v>148</v>
      </c>
      <c r="AG283" s="148">
        <v>0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</row>
    <row r="284" spans="1:59" outlineLevel="1" x14ac:dyDescent="0.2">
      <c r="A284" s="156"/>
      <c r="B284" s="157"/>
      <c r="C284" s="188" t="s">
        <v>878</v>
      </c>
      <c r="D284" s="159"/>
      <c r="E284" s="160">
        <v>-1.3499999999999999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 t="s">
        <v>148</v>
      </c>
      <c r="AG284" s="148">
        <v>0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</row>
    <row r="285" spans="1:59" outlineLevel="1" x14ac:dyDescent="0.2">
      <c r="A285" s="156"/>
      <c r="B285" s="157"/>
      <c r="C285" s="188" t="s">
        <v>879</v>
      </c>
      <c r="D285" s="159"/>
      <c r="E285" s="160">
        <v>-0.89999999999999991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 t="s">
        <v>148</v>
      </c>
      <c r="AG285" s="148">
        <v>0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</row>
    <row r="286" spans="1:59" outlineLevel="1" x14ac:dyDescent="0.2">
      <c r="A286" s="156"/>
      <c r="B286" s="157"/>
      <c r="C286" s="188" t="s">
        <v>880</v>
      </c>
      <c r="D286" s="159"/>
      <c r="E286" s="160">
        <v>-1.41</v>
      </c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 t="s">
        <v>148</v>
      </c>
      <c r="AG286" s="148">
        <v>0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</row>
    <row r="287" spans="1:59" outlineLevel="1" x14ac:dyDescent="0.2">
      <c r="A287" s="156"/>
      <c r="B287" s="157"/>
      <c r="C287" s="188" t="s">
        <v>881</v>
      </c>
      <c r="D287" s="159"/>
      <c r="E287" s="160">
        <v>-1.2599999999999998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 t="s">
        <v>148</v>
      </c>
      <c r="AG287" s="148">
        <v>0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</row>
    <row r="288" spans="1:59" outlineLevel="1" x14ac:dyDescent="0.2">
      <c r="A288" s="156"/>
      <c r="B288" s="157"/>
      <c r="C288" s="188" t="s">
        <v>775</v>
      </c>
      <c r="D288" s="159"/>
      <c r="E288" s="160">
        <v>9.1956000000000007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 t="s">
        <v>148</v>
      </c>
      <c r="AG288" s="148">
        <v>0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</row>
    <row r="289" spans="1:59" outlineLevel="1" x14ac:dyDescent="0.2">
      <c r="A289" s="156"/>
      <c r="B289" s="157"/>
      <c r="C289" s="188" t="s">
        <v>773</v>
      </c>
      <c r="D289" s="159"/>
      <c r="E289" s="160">
        <v>1.7460000000000002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 t="s">
        <v>148</v>
      </c>
      <c r="AG289" s="148">
        <v>0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</row>
    <row r="290" spans="1:59" outlineLevel="1" x14ac:dyDescent="0.2">
      <c r="A290" s="156"/>
      <c r="B290" s="157"/>
      <c r="C290" s="188" t="s">
        <v>774</v>
      </c>
      <c r="D290" s="159"/>
      <c r="E290" s="160">
        <v>3.4000000000000004</v>
      </c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 t="s">
        <v>148</v>
      </c>
      <c r="AG290" s="148">
        <v>0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</row>
    <row r="291" spans="1:59" x14ac:dyDescent="0.2">
      <c r="A291" s="164" t="s">
        <v>140</v>
      </c>
      <c r="B291" s="165" t="s">
        <v>110</v>
      </c>
      <c r="C291" s="186" t="s">
        <v>111</v>
      </c>
      <c r="D291" s="166"/>
      <c r="E291" s="167"/>
      <c r="F291" s="168"/>
      <c r="G291" s="168">
        <f>SUMIF(AF292:AF296,"&lt;&gt;NOR",G292:G296)</f>
        <v>0</v>
      </c>
      <c r="H291" s="168"/>
      <c r="I291" s="168">
        <f>SUM(I292:I296)</f>
        <v>0</v>
      </c>
      <c r="J291" s="168"/>
      <c r="K291" s="168">
        <f>SUM(K292:K296)</f>
        <v>0</v>
      </c>
      <c r="L291" s="168"/>
      <c r="M291" s="168">
        <f>SUM(M292:M296)</f>
        <v>0</v>
      </c>
      <c r="N291" s="168"/>
      <c r="O291" s="168">
        <f>SUM(O292:O296)</f>
        <v>0</v>
      </c>
      <c r="P291" s="168"/>
      <c r="Q291" s="168">
        <f>SUM(Q292:Q296)</f>
        <v>0</v>
      </c>
      <c r="R291" s="168"/>
      <c r="S291" s="169"/>
      <c r="T291" s="163"/>
      <c r="U291" s="163">
        <f>SUM(U292:U296)</f>
        <v>0</v>
      </c>
      <c r="V291" s="163"/>
      <c r="AF291" t="s">
        <v>141</v>
      </c>
    </row>
    <row r="292" spans="1:59" ht="33.75" outlineLevel="1" x14ac:dyDescent="0.2">
      <c r="A292" s="170">
        <v>88</v>
      </c>
      <c r="B292" s="171" t="s">
        <v>696</v>
      </c>
      <c r="C292" s="187" t="s">
        <v>887</v>
      </c>
      <c r="D292" s="172" t="s">
        <v>213</v>
      </c>
      <c r="E292" s="173">
        <v>1</v>
      </c>
      <c r="F292" s="174"/>
      <c r="G292" s="175">
        <f>ROUND(E292*F292,2)</f>
        <v>0</v>
      </c>
      <c r="H292" s="174"/>
      <c r="I292" s="175">
        <f>ROUND(E292*H292,2)</f>
        <v>0</v>
      </c>
      <c r="J292" s="174"/>
      <c r="K292" s="175">
        <f>ROUND(E292*J292,2)</f>
        <v>0</v>
      </c>
      <c r="L292" s="175">
        <v>21</v>
      </c>
      <c r="M292" s="175">
        <f>G292*(1+L292/100)</f>
        <v>0</v>
      </c>
      <c r="N292" s="175">
        <v>0</v>
      </c>
      <c r="O292" s="175">
        <f>ROUND(E292*N292,2)</f>
        <v>0</v>
      </c>
      <c r="P292" s="175">
        <v>0</v>
      </c>
      <c r="Q292" s="175">
        <f>ROUND(E292*P292,2)</f>
        <v>0</v>
      </c>
      <c r="R292" s="175"/>
      <c r="S292" s="176" t="s">
        <v>214</v>
      </c>
      <c r="T292" s="158">
        <v>0</v>
      </c>
      <c r="U292" s="158">
        <f>ROUND(E292*T292,2)</f>
        <v>0</v>
      </c>
      <c r="V292" s="15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 t="s">
        <v>146</v>
      </c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</row>
    <row r="293" spans="1:59" outlineLevel="1" x14ac:dyDescent="0.2">
      <c r="A293" s="156"/>
      <c r="B293" s="157"/>
      <c r="C293" s="362" t="s">
        <v>888</v>
      </c>
      <c r="D293" s="363"/>
      <c r="E293" s="363"/>
      <c r="F293" s="363"/>
      <c r="G293" s="363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 t="s">
        <v>216</v>
      </c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</row>
    <row r="294" spans="1:59" outlineLevel="1" x14ac:dyDescent="0.2">
      <c r="A294" s="156"/>
      <c r="B294" s="157"/>
      <c r="C294" s="364" t="s">
        <v>700</v>
      </c>
      <c r="D294" s="365"/>
      <c r="E294" s="365"/>
      <c r="F294" s="365"/>
      <c r="G294" s="365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 t="s">
        <v>216</v>
      </c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</row>
    <row r="295" spans="1:59" outlineLevel="1" x14ac:dyDescent="0.2">
      <c r="A295" s="156"/>
      <c r="B295" s="157"/>
      <c r="C295" s="364" t="s">
        <v>889</v>
      </c>
      <c r="D295" s="365"/>
      <c r="E295" s="365"/>
      <c r="F295" s="365"/>
      <c r="G295" s="365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 t="s">
        <v>216</v>
      </c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</row>
    <row r="296" spans="1:59" outlineLevel="1" x14ac:dyDescent="0.2">
      <c r="A296" s="177">
        <v>89</v>
      </c>
      <c r="B296" s="178" t="s">
        <v>701</v>
      </c>
      <c r="C296" s="189" t="s">
        <v>702</v>
      </c>
      <c r="D296" s="179" t="s">
        <v>213</v>
      </c>
      <c r="E296" s="180">
        <v>1</v>
      </c>
      <c r="F296" s="181"/>
      <c r="G296" s="182">
        <f>ROUND(E296*F296,2)</f>
        <v>0</v>
      </c>
      <c r="H296" s="181"/>
      <c r="I296" s="182">
        <f>ROUND(E296*H296,2)</f>
        <v>0</v>
      </c>
      <c r="J296" s="181"/>
      <c r="K296" s="182">
        <f>ROUND(E296*J296,2)</f>
        <v>0</v>
      </c>
      <c r="L296" s="182">
        <v>21</v>
      </c>
      <c r="M296" s="182">
        <f>G296*(1+L296/100)</f>
        <v>0</v>
      </c>
      <c r="N296" s="182">
        <v>0</v>
      </c>
      <c r="O296" s="182">
        <f>ROUND(E296*N296,2)</f>
        <v>0</v>
      </c>
      <c r="P296" s="182">
        <v>0</v>
      </c>
      <c r="Q296" s="182">
        <f>ROUND(E296*P296,2)</f>
        <v>0</v>
      </c>
      <c r="R296" s="182"/>
      <c r="S296" s="183" t="s">
        <v>214</v>
      </c>
      <c r="T296" s="158">
        <v>0</v>
      </c>
      <c r="U296" s="158">
        <f>ROUND(E296*T296,2)</f>
        <v>0</v>
      </c>
      <c r="V296" s="15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 t="s">
        <v>146</v>
      </c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</row>
    <row r="297" spans="1:59" x14ac:dyDescent="0.2">
      <c r="A297" s="164" t="s">
        <v>140</v>
      </c>
      <c r="B297" s="165" t="s">
        <v>112</v>
      </c>
      <c r="C297" s="186" t="s">
        <v>113</v>
      </c>
      <c r="D297" s="166"/>
      <c r="E297" s="167"/>
      <c r="F297" s="168"/>
      <c r="G297" s="168">
        <f>SUMIF(AF298:AF303,"&lt;&gt;NOR",G298:G303)</f>
        <v>0</v>
      </c>
      <c r="H297" s="168"/>
      <c r="I297" s="168">
        <f>SUM(I298:I303)</f>
        <v>0</v>
      </c>
      <c r="J297" s="168"/>
      <c r="K297" s="168">
        <f>SUM(K298:K303)</f>
        <v>0</v>
      </c>
      <c r="L297" s="168"/>
      <c r="M297" s="168">
        <f>SUM(M298:M303)</f>
        <v>0</v>
      </c>
      <c r="N297" s="168"/>
      <c r="O297" s="168">
        <f>SUM(O298:O303)</f>
        <v>0</v>
      </c>
      <c r="P297" s="168"/>
      <c r="Q297" s="168">
        <f>SUM(Q298:Q303)</f>
        <v>0</v>
      </c>
      <c r="R297" s="168"/>
      <c r="S297" s="169"/>
      <c r="T297" s="163"/>
      <c r="U297" s="163">
        <f>SUM(U298:U303)</f>
        <v>39.559999999999995</v>
      </c>
      <c r="V297" s="163"/>
      <c r="AF297" t="s">
        <v>141</v>
      </c>
    </row>
    <row r="298" spans="1:59" outlineLevel="1" x14ac:dyDescent="0.2">
      <c r="A298" s="177">
        <v>90</v>
      </c>
      <c r="B298" s="178" t="s">
        <v>703</v>
      </c>
      <c r="C298" s="189" t="s">
        <v>704</v>
      </c>
      <c r="D298" s="179" t="s">
        <v>180</v>
      </c>
      <c r="E298" s="180">
        <v>11.148490000000001</v>
      </c>
      <c r="F298" s="181"/>
      <c r="G298" s="182">
        <f t="shared" ref="G298:G303" si="14">ROUND(E298*F298,2)</f>
        <v>0</v>
      </c>
      <c r="H298" s="181"/>
      <c r="I298" s="182">
        <f t="shared" ref="I298:I303" si="15">ROUND(E298*H298,2)</f>
        <v>0</v>
      </c>
      <c r="J298" s="181"/>
      <c r="K298" s="182">
        <f t="shared" ref="K298:K303" si="16">ROUND(E298*J298,2)</f>
        <v>0</v>
      </c>
      <c r="L298" s="182">
        <v>21</v>
      </c>
      <c r="M298" s="182">
        <f t="shared" ref="M298:M303" si="17">G298*(1+L298/100)</f>
        <v>0</v>
      </c>
      <c r="N298" s="182">
        <v>0</v>
      </c>
      <c r="O298" s="182">
        <f t="shared" ref="O298:O303" si="18">ROUND(E298*N298,2)</f>
        <v>0</v>
      </c>
      <c r="P298" s="182">
        <v>0</v>
      </c>
      <c r="Q298" s="182">
        <f t="shared" ref="Q298:Q303" si="19">ROUND(E298*P298,2)</f>
        <v>0</v>
      </c>
      <c r="R298" s="182"/>
      <c r="S298" s="183" t="s">
        <v>145</v>
      </c>
      <c r="T298" s="158">
        <v>0.26500000000000001</v>
      </c>
      <c r="U298" s="158">
        <f t="shared" ref="U298:U303" si="20">ROUND(E298*T298,2)</f>
        <v>2.95</v>
      </c>
      <c r="V298" s="15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 t="s">
        <v>705</v>
      </c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</row>
    <row r="299" spans="1:59" outlineLevel="1" x14ac:dyDescent="0.2">
      <c r="A299" s="177">
        <v>91</v>
      </c>
      <c r="B299" s="178" t="s">
        <v>706</v>
      </c>
      <c r="C299" s="189" t="s">
        <v>707</v>
      </c>
      <c r="D299" s="179" t="s">
        <v>180</v>
      </c>
      <c r="E299" s="180">
        <v>11.148490000000001</v>
      </c>
      <c r="F299" s="181"/>
      <c r="G299" s="182">
        <f t="shared" si="14"/>
        <v>0</v>
      </c>
      <c r="H299" s="181"/>
      <c r="I299" s="182">
        <f t="shared" si="15"/>
        <v>0</v>
      </c>
      <c r="J299" s="181"/>
      <c r="K299" s="182">
        <f t="shared" si="16"/>
        <v>0</v>
      </c>
      <c r="L299" s="182">
        <v>21</v>
      </c>
      <c r="M299" s="182">
        <f t="shared" si="17"/>
        <v>0</v>
      </c>
      <c r="N299" s="182">
        <v>0</v>
      </c>
      <c r="O299" s="182">
        <f t="shared" si="18"/>
        <v>0</v>
      </c>
      <c r="P299" s="182">
        <v>0</v>
      </c>
      <c r="Q299" s="182">
        <f t="shared" si="19"/>
        <v>0</v>
      </c>
      <c r="R299" s="182"/>
      <c r="S299" s="183" t="s">
        <v>145</v>
      </c>
      <c r="T299" s="158">
        <v>0.98000000000000009</v>
      </c>
      <c r="U299" s="158">
        <f t="shared" si="20"/>
        <v>10.93</v>
      </c>
      <c r="V299" s="15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 t="s">
        <v>705</v>
      </c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</row>
    <row r="300" spans="1:59" outlineLevel="1" x14ac:dyDescent="0.2">
      <c r="A300" s="177">
        <v>92</v>
      </c>
      <c r="B300" s="178" t="s">
        <v>708</v>
      </c>
      <c r="C300" s="189" t="s">
        <v>709</v>
      </c>
      <c r="D300" s="179" t="s">
        <v>180</v>
      </c>
      <c r="E300" s="180">
        <v>100.33638000000001</v>
      </c>
      <c r="F300" s="181"/>
      <c r="G300" s="182">
        <f t="shared" si="14"/>
        <v>0</v>
      </c>
      <c r="H300" s="181"/>
      <c r="I300" s="182">
        <f t="shared" si="15"/>
        <v>0</v>
      </c>
      <c r="J300" s="181"/>
      <c r="K300" s="182">
        <f t="shared" si="16"/>
        <v>0</v>
      </c>
      <c r="L300" s="182">
        <v>21</v>
      </c>
      <c r="M300" s="182">
        <f t="shared" si="17"/>
        <v>0</v>
      </c>
      <c r="N300" s="182">
        <v>0</v>
      </c>
      <c r="O300" s="182">
        <f t="shared" si="18"/>
        <v>0</v>
      </c>
      <c r="P300" s="182">
        <v>0</v>
      </c>
      <c r="Q300" s="182">
        <f t="shared" si="19"/>
        <v>0</v>
      </c>
      <c r="R300" s="182"/>
      <c r="S300" s="183" t="s">
        <v>145</v>
      </c>
      <c r="T300" s="158">
        <v>0</v>
      </c>
      <c r="U300" s="158">
        <f t="shared" si="20"/>
        <v>0</v>
      </c>
      <c r="V300" s="15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 t="s">
        <v>705</v>
      </c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</row>
    <row r="301" spans="1:59" outlineLevel="1" x14ac:dyDescent="0.2">
      <c r="A301" s="177">
        <v>93</v>
      </c>
      <c r="B301" s="178" t="s">
        <v>710</v>
      </c>
      <c r="C301" s="189" t="s">
        <v>711</v>
      </c>
      <c r="D301" s="179" t="s">
        <v>180</v>
      </c>
      <c r="E301" s="180">
        <v>11.148490000000001</v>
      </c>
      <c r="F301" s="181"/>
      <c r="G301" s="182">
        <f t="shared" si="14"/>
        <v>0</v>
      </c>
      <c r="H301" s="181"/>
      <c r="I301" s="182">
        <f t="shared" si="15"/>
        <v>0</v>
      </c>
      <c r="J301" s="181"/>
      <c r="K301" s="182">
        <f t="shared" si="16"/>
        <v>0</v>
      </c>
      <c r="L301" s="182">
        <v>21</v>
      </c>
      <c r="M301" s="182">
        <f t="shared" si="17"/>
        <v>0</v>
      </c>
      <c r="N301" s="182">
        <v>0</v>
      </c>
      <c r="O301" s="182">
        <f t="shared" si="18"/>
        <v>0</v>
      </c>
      <c r="P301" s="182">
        <v>0</v>
      </c>
      <c r="Q301" s="182">
        <f t="shared" si="19"/>
        <v>0</v>
      </c>
      <c r="R301" s="182"/>
      <c r="S301" s="183" t="s">
        <v>145</v>
      </c>
      <c r="T301" s="158">
        <v>1.8840000000000001</v>
      </c>
      <c r="U301" s="158">
        <f t="shared" si="20"/>
        <v>21</v>
      </c>
      <c r="V301" s="15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 t="s">
        <v>705</v>
      </c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</row>
    <row r="302" spans="1:59" outlineLevel="1" x14ac:dyDescent="0.2">
      <c r="A302" s="177">
        <v>94</v>
      </c>
      <c r="B302" s="178" t="s">
        <v>712</v>
      </c>
      <c r="C302" s="189" t="s">
        <v>713</v>
      </c>
      <c r="D302" s="179" t="s">
        <v>180</v>
      </c>
      <c r="E302" s="180">
        <v>44.593940000000003</v>
      </c>
      <c r="F302" s="181"/>
      <c r="G302" s="182">
        <f t="shared" si="14"/>
        <v>0</v>
      </c>
      <c r="H302" s="181"/>
      <c r="I302" s="182">
        <f t="shared" si="15"/>
        <v>0</v>
      </c>
      <c r="J302" s="181"/>
      <c r="K302" s="182">
        <f t="shared" si="16"/>
        <v>0</v>
      </c>
      <c r="L302" s="182">
        <v>21</v>
      </c>
      <c r="M302" s="182">
        <f t="shared" si="17"/>
        <v>0</v>
      </c>
      <c r="N302" s="182">
        <v>0</v>
      </c>
      <c r="O302" s="182">
        <f t="shared" si="18"/>
        <v>0</v>
      </c>
      <c r="P302" s="182">
        <v>0</v>
      </c>
      <c r="Q302" s="182">
        <f t="shared" si="19"/>
        <v>0</v>
      </c>
      <c r="R302" s="182"/>
      <c r="S302" s="183" t="s">
        <v>145</v>
      </c>
      <c r="T302" s="158">
        <v>0.10500000000000001</v>
      </c>
      <c r="U302" s="158">
        <f t="shared" si="20"/>
        <v>4.68</v>
      </c>
      <c r="V302" s="15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 t="s">
        <v>705</v>
      </c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</row>
    <row r="303" spans="1:59" outlineLevel="1" x14ac:dyDescent="0.2">
      <c r="A303" s="177">
        <v>95</v>
      </c>
      <c r="B303" s="178" t="s">
        <v>714</v>
      </c>
      <c r="C303" s="189" t="s">
        <v>715</v>
      </c>
      <c r="D303" s="179" t="s">
        <v>180</v>
      </c>
      <c r="E303" s="180">
        <v>11.148490000000001</v>
      </c>
      <c r="F303" s="181"/>
      <c r="G303" s="182">
        <f t="shared" si="14"/>
        <v>0</v>
      </c>
      <c r="H303" s="181"/>
      <c r="I303" s="182">
        <f t="shared" si="15"/>
        <v>0</v>
      </c>
      <c r="J303" s="181"/>
      <c r="K303" s="182">
        <f t="shared" si="16"/>
        <v>0</v>
      </c>
      <c r="L303" s="182">
        <v>21</v>
      </c>
      <c r="M303" s="182">
        <f t="shared" si="17"/>
        <v>0</v>
      </c>
      <c r="N303" s="182">
        <v>0</v>
      </c>
      <c r="O303" s="182">
        <f t="shared" si="18"/>
        <v>0</v>
      </c>
      <c r="P303" s="182">
        <v>0</v>
      </c>
      <c r="Q303" s="182">
        <f t="shared" si="19"/>
        <v>0</v>
      </c>
      <c r="R303" s="182"/>
      <c r="S303" s="183" t="s">
        <v>145</v>
      </c>
      <c r="T303" s="158">
        <v>0</v>
      </c>
      <c r="U303" s="158">
        <f t="shared" si="20"/>
        <v>0</v>
      </c>
      <c r="V303" s="15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 t="s">
        <v>705</v>
      </c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</row>
    <row r="304" spans="1:59" x14ac:dyDescent="0.2">
      <c r="A304" s="164" t="s">
        <v>140</v>
      </c>
      <c r="B304" s="165" t="s">
        <v>115</v>
      </c>
      <c r="C304" s="186" t="s">
        <v>29</v>
      </c>
      <c r="D304" s="166"/>
      <c r="E304" s="167"/>
      <c r="F304" s="168"/>
      <c r="G304" s="168">
        <f>SUMIF(AF305:AF314,"&lt;&gt;NOR",G305:G314)</f>
        <v>0</v>
      </c>
      <c r="H304" s="168"/>
      <c r="I304" s="168">
        <f>SUM(I305:I314)</f>
        <v>0</v>
      </c>
      <c r="J304" s="168"/>
      <c r="K304" s="168">
        <f>SUM(K305:K314)</f>
        <v>0</v>
      </c>
      <c r="L304" s="168"/>
      <c r="M304" s="168">
        <f>SUM(M305:M314)</f>
        <v>0</v>
      </c>
      <c r="N304" s="168"/>
      <c r="O304" s="168">
        <f>SUM(O305:O314)</f>
        <v>0</v>
      </c>
      <c r="P304" s="168"/>
      <c r="Q304" s="168">
        <f>SUM(Q305:Q314)</f>
        <v>0</v>
      </c>
      <c r="R304" s="168"/>
      <c r="S304" s="169"/>
      <c r="T304" s="163"/>
      <c r="U304" s="163">
        <f>SUM(U305:U314)</f>
        <v>0</v>
      </c>
      <c r="V304" s="163"/>
      <c r="AF304" t="s">
        <v>141</v>
      </c>
    </row>
    <row r="305" spans="1:59" outlineLevel="1" x14ac:dyDescent="0.2">
      <c r="A305" s="170">
        <v>96</v>
      </c>
      <c r="B305" s="171" t="s">
        <v>716</v>
      </c>
      <c r="C305" s="187" t="s">
        <v>717</v>
      </c>
      <c r="D305" s="172" t="s">
        <v>718</v>
      </c>
      <c r="E305" s="173">
        <v>1</v>
      </c>
      <c r="F305" s="174"/>
      <c r="G305" s="175">
        <f>ROUND(E305*F305,2)</f>
        <v>0</v>
      </c>
      <c r="H305" s="174"/>
      <c r="I305" s="175">
        <f>ROUND(E305*H305,2)</f>
        <v>0</v>
      </c>
      <c r="J305" s="174"/>
      <c r="K305" s="175">
        <f>ROUND(E305*J305,2)</f>
        <v>0</v>
      </c>
      <c r="L305" s="175">
        <v>21</v>
      </c>
      <c r="M305" s="175">
        <f>G305*(1+L305/100)</f>
        <v>0</v>
      </c>
      <c r="N305" s="175">
        <v>0</v>
      </c>
      <c r="O305" s="175">
        <f>ROUND(E305*N305,2)</f>
        <v>0</v>
      </c>
      <c r="P305" s="175">
        <v>0</v>
      </c>
      <c r="Q305" s="175">
        <f>ROUND(E305*P305,2)</f>
        <v>0</v>
      </c>
      <c r="R305" s="175"/>
      <c r="S305" s="176" t="s">
        <v>214</v>
      </c>
      <c r="T305" s="158">
        <v>0</v>
      </c>
      <c r="U305" s="158">
        <f>ROUND(E305*T305,2)</f>
        <v>0</v>
      </c>
      <c r="V305" s="15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 t="s">
        <v>719</v>
      </c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</row>
    <row r="306" spans="1:59" outlineLevel="1" x14ac:dyDescent="0.2">
      <c r="A306" s="156"/>
      <c r="B306" s="157"/>
      <c r="C306" s="362" t="s">
        <v>720</v>
      </c>
      <c r="D306" s="363"/>
      <c r="E306" s="363"/>
      <c r="F306" s="363"/>
      <c r="G306" s="363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 t="s">
        <v>216</v>
      </c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</row>
    <row r="307" spans="1:59" outlineLevel="1" x14ac:dyDescent="0.2">
      <c r="A307" s="156"/>
      <c r="B307" s="157"/>
      <c r="C307" s="364" t="s">
        <v>721</v>
      </c>
      <c r="D307" s="365"/>
      <c r="E307" s="365"/>
      <c r="F307" s="365"/>
      <c r="G307" s="365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 t="s">
        <v>216</v>
      </c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</row>
    <row r="308" spans="1:59" outlineLevel="1" x14ac:dyDescent="0.2">
      <c r="A308" s="156"/>
      <c r="B308" s="157"/>
      <c r="C308" s="364" t="s">
        <v>722</v>
      </c>
      <c r="D308" s="365"/>
      <c r="E308" s="365"/>
      <c r="F308" s="365"/>
      <c r="G308" s="365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 t="s">
        <v>216</v>
      </c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</row>
    <row r="309" spans="1:59" outlineLevel="1" x14ac:dyDescent="0.2">
      <c r="A309" s="156"/>
      <c r="B309" s="157"/>
      <c r="C309" s="364" t="s">
        <v>723</v>
      </c>
      <c r="D309" s="365"/>
      <c r="E309" s="365"/>
      <c r="F309" s="365"/>
      <c r="G309" s="365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 t="s">
        <v>216</v>
      </c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</row>
    <row r="310" spans="1:59" outlineLevel="1" x14ac:dyDescent="0.2">
      <c r="A310" s="156"/>
      <c r="B310" s="157"/>
      <c r="C310" s="364" t="s">
        <v>724</v>
      </c>
      <c r="D310" s="365"/>
      <c r="E310" s="365"/>
      <c r="F310" s="365"/>
      <c r="G310" s="365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 t="s">
        <v>216</v>
      </c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</row>
    <row r="311" spans="1:59" outlineLevel="1" x14ac:dyDescent="0.2">
      <c r="A311" s="156"/>
      <c r="B311" s="157"/>
      <c r="C311" s="364" t="s">
        <v>725</v>
      </c>
      <c r="D311" s="365"/>
      <c r="E311" s="365"/>
      <c r="F311" s="365"/>
      <c r="G311" s="365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 t="s">
        <v>216</v>
      </c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</row>
    <row r="312" spans="1:59" outlineLevel="1" x14ac:dyDescent="0.2">
      <c r="A312" s="156"/>
      <c r="B312" s="157"/>
      <c r="C312" s="364" t="s">
        <v>726</v>
      </c>
      <c r="D312" s="365"/>
      <c r="E312" s="365"/>
      <c r="F312" s="365"/>
      <c r="G312" s="365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 t="s">
        <v>216</v>
      </c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</row>
    <row r="313" spans="1:59" outlineLevel="1" x14ac:dyDescent="0.2">
      <c r="A313" s="170">
        <v>97</v>
      </c>
      <c r="B313" s="171" t="s">
        <v>727</v>
      </c>
      <c r="C313" s="187" t="s">
        <v>728</v>
      </c>
      <c r="D313" s="172" t="s">
        <v>718</v>
      </c>
      <c r="E313" s="173">
        <v>1</v>
      </c>
      <c r="F313" s="174"/>
      <c r="G313" s="175">
        <f>ROUND(E313*F313,2)</f>
        <v>0</v>
      </c>
      <c r="H313" s="174"/>
      <c r="I313" s="175">
        <f>ROUND(E313*H313,2)</f>
        <v>0</v>
      </c>
      <c r="J313" s="174"/>
      <c r="K313" s="175">
        <f>ROUND(E313*J313,2)</f>
        <v>0</v>
      </c>
      <c r="L313" s="175">
        <v>21</v>
      </c>
      <c r="M313" s="175">
        <f>G313*(1+L313/100)</f>
        <v>0</v>
      </c>
      <c r="N313" s="175">
        <v>0</v>
      </c>
      <c r="O313" s="175">
        <f>ROUND(E313*N313,2)</f>
        <v>0</v>
      </c>
      <c r="P313" s="175">
        <v>0</v>
      </c>
      <c r="Q313" s="175">
        <f>ROUND(E313*P313,2)</f>
        <v>0</v>
      </c>
      <c r="R313" s="175"/>
      <c r="S313" s="176" t="s">
        <v>214</v>
      </c>
      <c r="T313" s="158">
        <v>0</v>
      </c>
      <c r="U313" s="158">
        <f>ROUND(E313*T313,2)</f>
        <v>0</v>
      </c>
      <c r="V313" s="15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 t="s">
        <v>719</v>
      </c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</row>
    <row r="314" spans="1:59" outlineLevel="1" x14ac:dyDescent="0.2">
      <c r="A314" s="156"/>
      <c r="B314" s="157"/>
      <c r="C314" s="362" t="s">
        <v>729</v>
      </c>
      <c r="D314" s="363"/>
      <c r="E314" s="363"/>
      <c r="F314" s="363"/>
      <c r="G314" s="363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 t="s">
        <v>216</v>
      </c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</row>
    <row r="315" spans="1:59" x14ac:dyDescent="0.2">
      <c r="A315" s="164" t="s">
        <v>140</v>
      </c>
      <c r="B315" s="165" t="s">
        <v>116</v>
      </c>
      <c r="C315" s="186" t="s">
        <v>30</v>
      </c>
      <c r="D315" s="166"/>
      <c r="E315" s="167"/>
      <c r="F315" s="168"/>
      <c r="G315" s="168">
        <f>SUMIF(AF316:AF323,"&lt;&gt;NOR",G316:G323)</f>
        <v>0</v>
      </c>
      <c r="H315" s="168"/>
      <c r="I315" s="168">
        <f>SUM(I316:I323)</f>
        <v>0</v>
      </c>
      <c r="J315" s="168"/>
      <c r="K315" s="168">
        <f>SUM(K316:K323)</f>
        <v>0</v>
      </c>
      <c r="L315" s="168"/>
      <c r="M315" s="168">
        <f>SUM(M316:M323)</f>
        <v>0</v>
      </c>
      <c r="N315" s="168"/>
      <c r="O315" s="168">
        <f>SUM(O316:O323)</f>
        <v>0</v>
      </c>
      <c r="P315" s="168"/>
      <c r="Q315" s="168">
        <f>SUM(Q316:Q323)</f>
        <v>0</v>
      </c>
      <c r="R315" s="168"/>
      <c r="S315" s="169"/>
      <c r="T315" s="163"/>
      <c r="U315" s="163">
        <f>SUM(U316:U323)</f>
        <v>0</v>
      </c>
      <c r="V315" s="163"/>
      <c r="AF315" t="s">
        <v>141</v>
      </c>
    </row>
    <row r="316" spans="1:59" outlineLevel="1" x14ac:dyDescent="0.2">
      <c r="A316" s="170">
        <v>98</v>
      </c>
      <c r="B316" s="171" t="s">
        <v>730</v>
      </c>
      <c r="C316" s="187" t="s">
        <v>731</v>
      </c>
      <c r="D316" s="172" t="s">
        <v>718</v>
      </c>
      <c r="E316" s="173">
        <v>1</v>
      </c>
      <c r="F316" s="174"/>
      <c r="G316" s="175">
        <f>ROUND(E316*F316,2)</f>
        <v>0</v>
      </c>
      <c r="H316" s="174"/>
      <c r="I316" s="175">
        <f>ROUND(E316*H316,2)</f>
        <v>0</v>
      </c>
      <c r="J316" s="174"/>
      <c r="K316" s="175">
        <f>ROUND(E316*J316,2)</f>
        <v>0</v>
      </c>
      <c r="L316" s="175">
        <v>21</v>
      </c>
      <c r="M316" s="175">
        <f>G316*(1+L316/100)</f>
        <v>0</v>
      </c>
      <c r="N316" s="175">
        <v>0</v>
      </c>
      <c r="O316" s="175">
        <f>ROUND(E316*N316,2)</f>
        <v>0</v>
      </c>
      <c r="P316" s="175">
        <v>0</v>
      </c>
      <c r="Q316" s="175">
        <f>ROUND(E316*P316,2)</f>
        <v>0</v>
      </c>
      <c r="R316" s="175"/>
      <c r="S316" s="176" t="s">
        <v>214</v>
      </c>
      <c r="T316" s="158">
        <v>0</v>
      </c>
      <c r="U316" s="158">
        <f>ROUND(E316*T316,2)</f>
        <v>0</v>
      </c>
      <c r="V316" s="15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 t="s">
        <v>719</v>
      </c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</row>
    <row r="317" spans="1:59" ht="33.75" outlineLevel="1" x14ac:dyDescent="0.2">
      <c r="A317" s="156"/>
      <c r="B317" s="157"/>
      <c r="C317" s="362" t="s">
        <v>732</v>
      </c>
      <c r="D317" s="363"/>
      <c r="E317" s="363"/>
      <c r="F317" s="363"/>
      <c r="G317" s="363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 t="s">
        <v>216</v>
      </c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84" t="str">
        <f>C317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A317" s="148"/>
      <c r="BB317" s="148"/>
      <c r="BC317" s="148"/>
      <c r="BD317" s="148"/>
      <c r="BE317" s="148"/>
      <c r="BF317" s="148"/>
      <c r="BG317" s="148"/>
    </row>
    <row r="318" spans="1:59" outlineLevel="1" x14ac:dyDescent="0.2">
      <c r="A318" s="170">
        <v>99</v>
      </c>
      <c r="B318" s="171" t="s">
        <v>733</v>
      </c>
      <c r="C318" s="187" t="s">
        <v>734</v>
      </c>
      <c r="D318" s="172" t="s">
        <v>718</v>
      </c>
      <c r="E318" s="173">
        <v>1</v>
      </c>
      <c r="F318" s="174"/>
      <c r="G318" s="175">
        <f>ROUND(E318*F318,2)</f>
        <v>0</v>
      </c>
      <c r="H318" s="174"/>
      <c r="I318" s="175">
        <f>ROUND(E318*H318,2)</f>
        <v>0</v>
      </c>
      <c r="J318" s="174"/>
      <c r="K318" s="175">
        <f>ROUND(E318*J318,2)</f>
        <v>0</v>
      </c>
      <c r="L318" s="175">
        <v>21</v>
      </c>
      <c r="M318" s="175">
        <f>G318*(1+L318/100)</f>
        <v>0</v>
      </c>
      <c r="N318" s="175">
        <v>0</v>
      </c>
      <c r="O318" s="175">
        <f>ROUND(E318*N318,2)</f>
        <v>0</v>
      </c>
      <c r="P318" s="175">
        <v>0</v>
      </c>
      <c r="Q318" s="175">
        <f>ROUND(E318*P318,2)</f>
        <v>0</v>
      </c>
      <c r="R318" s="175"/>
      <c r="S318" s="176" t="s">
        <v>214</v>
      </c>
      <c r="T318" s="158">
        <v>0</v>
      </c>
      <c r="U318" s="158">
        <f>ROUND(E318*T318,2)</f>
        <v>0</v>
      </c>
      <c r="V318" s="15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 t="s">
        <v>719</v>
      </c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</row>
    <row r="319" spans="1:59" ht="33.75" outlineLevel="1" x14ac:dyDescent="0.2">
      <c r="A319" s="156"/>
      <c r="B319" s="157"/>
      <c r="C319" s="362" t="s">
        <v>735</v>
      </c>
      <c r="D319" s="363"/>
      <c r="E319" s="363"/>
      <c r="F319" s="363"/>
      <c r="G319" s="363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 t="s">
        <v>216</v>
      </c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84" t="str">
        <f>C319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A319" s="148"/>
      <c r="BB319" s="148"/>
      <c r="BC319" s="148"/>
      <c r="BD319" s="148"/>
      <c r="BE319" s="148"/>
      <c r="BF319" s="148"/>
      <c r="BG319" s="148"/>
    </row>
    <row r="320" spans="1:59" outlineLevel="1" x14ac:dyDescent="0.2">
      <c r="A320" s="170">
        <v>100</v>
      </c>
      <c r="B320" s="171" t="s">
        <v>736</v>
      </c>
      <c r="C320" s="187" t="s">
        <v>737</v>
      </c>
      <c r="D320" s="172" t="s">
        <v>718</v>
      </c>
      <c r="E320" s="173">
        <v>1</v>
      </c>
      <c r="F320" s="174"/>
      <c r="G320" s="175">
        <f>ROUND(E320*F320,2)</f>
        <v>0</v>
      </c>
      <c r="H320" s="174"/>
      <c r="I320" s="175">
        <f>ROUND(E320*H320,2)</f>
        <v>0</v>
      </c>
      <c r="J320" s="174"/>
      <c r="K320" s="175">
        <f>ROUND(E320*J320,2)</f>
        <v>0</v>
      </c>
      <c r="L320" s="175">
        <v>21</v>
      </c>
      <c r="M320" s="175">
        <f>G320*(1+L320/100)</f>
        <v>0</v>
      </c>
      <c r="N320" s="175">
        <v>0</v>
      </c>
      <c r="O320" s="175">
        <f>ROUND(E320*N320,2)</f>
        <v>0</v>
      </c>
      <c r="P320" s="175">
        <v>0</v>
      </c>
      <c r="Q320" s="175">
        <f>ROUND(E320*P320,2)</f>
        <v>0</v>
      </c>
      <c r="R320" s="175"/>
      <c r="S320" s="176" t="s">
        <v>214</v>
      </c>
      <c r="T320" s="158">
        <v>0</v>
      </c>
      <c r="U320" s="158">
        <f>ROUND(E320*T320,2)</f>
        <v>0</v>
      </c>
      <c r="V320" s="15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 t="s">
        <v>719</v>
      </c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</row>
    <row r="321" spans="1:59" ht="45" outlineLevel="1" x14ac:dyDescent="0.2">
      <c r="A321" s="156"/>
      <c r="B321" s="157"/>
      <c r="C321" s="362" t="s">
        <v>738</v>
      </c>
      <c r="D321" s="363"/>
      <c r="E321" s="363"/>
      <c r="F321" s="363"/>
      <c r="G321" s="363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 t="s">
        <v>216</v>
      </c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84" t="str">
        <f>C321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A321" s="148"/>
      <c r="BB321" s="148"/>
      <c r="BC321" s="148"/>
      <c r="BD321" s="148"/>
      <c r="BE321" s="148"/>
      <c r="BF321" s="148"/>
      <c r="BG321" s="148"/>
    </row>
    <row r="322" spans="1:59" outlineLevel="1" x14ac:dyDescent="0.2">
      <c r="A322" s="170">
        <v>101</v>
      </c>
      <c r="B322" s="171" t="s">
        <v>739</v>
      </c>
      <c r="C322" s="187" t="s">
        <v>740</v>
      </c>
      <c r="D322" s="172" t="s">
        <v>213</v>
      </c>
      <c r="E322" s="173">
        <v>1</v>
      </c>
      <c r="F322" s="174"/>
      <c r="G322" s="175">
        <f>ROUND(E322*F322,2)</f>
        <v>0</v>
      </c>
      <c r="H322" s="174"/>
      <c r="I322" s="175">
        <f>ROUND(E322*H322,2)</f>
        <v>0</v>
      </c>
      <c r="J322" s="174"/>
      <c r="K322" s="175">
        <f>ROUND(E322*J322,2)</f>
        <v>0</v>
      </c>
      <c r="L322" s="175">
        <v>21</v>
      </c>
      <c r="M322" s="175">
        <f>G322*(1+L322/100)</f>
        <v>0</v>
      </c>
      <c r="N322" s="175">
        <v>0</v>
      </c>
      <c r="O322" s="175">
        <f>ROUND(E322*N322,2)</f>
        <v>0</v>
      </c>
      <c r="P322" s="175">
        <v>0</v>
      </c>
      <c r="Q322" s="175">
        <f>ROUND(E322*P322,2)</f>
        <v>0</v>
      </c>
      <c r="R322" s="175"/>
      <c r="S322" s="176" t="s">
        <v>214</v>
      </c>
      <c r="T322" s="158">
        <v>0</v>
      </c>
      <c r="U322" s="158">
        <f>ROUND(E322*T322,2)</f>
        <v>0</v>
      </c>
      <c r="V322" s="15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 t="s">
        <v>719</v>
      </c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</row>
    <row r="323" spans="1:59" ht="22.5" outlineLevel="1" x14ac:dyDescent="0.2">
      <c r="A323" s="156"/>
      <c r="B323" s="157"/>
      <c r="C323" s="362" t="s">
        <v>741</v>
      </c>
      <c r="D323" s="363"/>
      <c r="E323" s="363"/>
      <c r="F323" s="363"/>
      <c r="G323" s="363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 t="s">
        <v>216</v>
      </c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84" t="str">
        <f>C323</f>
        <v>Náklady na vyhotovení dokumentace skutečného provedení stavby a její předání objednateli v požadované formě a požadovaném počtu.</v>
      </c>
      <c r="BA323" s="148"/>
      <c r="BB323" s="148"/>
      <c r="BC323" s="148"/>
      <c r="BD323" s="148"/>
      <c r="BE323" s="148"/>
      <c r="BF323" s="148"/>
      <c r="BG323" s="148"/>
    </row>
    <row r="324" spans="1:59" x14ac:dyDescent="0.2">
      <c r="A324" s="5"/>
      <c r="B324" s="6"/>
      <c r="C324" s="191"/>
      <c r="D324" s="8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AD324">
        <v>15</v>
      </c>
      <c r="AE324">
        <v>21</v>
      </c>
    </row>
    <row r="325" spans="1:59" x14ac:dyDescent="0.2">
      <c r="A325" s="151"/>
      <c r="B325" s="152" t="s">
        <v>31</v>
      </c>
      <c r="C325" s="192"/>
      <c r="D325" s="153"/>
      <c r="E325" s="154"/>
      <c r="F325" s="154"/>
      <c r="G325" s="185">
        <f>G8+G19+G51+G62+G67+G70+G88+G125+G127+G132+G168+G177+G189+G195+G229+G249+G267+G291+G297+G304+G315</f>
        <v>0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AD325">
        <f>SUMIF(L7:L323,AD324,G7:G323)</f>
        <v>0</v>
      </c>
      <c r="AE325">
        <f>SUMIF(L7:L323,AE324,G7:G323)</f>
        <v>0</v>
      </c>
      <c r="AF325" t="s">
        <v>742</v>
      </c>
    </row>
    <row r="326" spans="1:59" x14ac:dyDescent="0.2">
      <c r="A326" s="5"/>
      <c r="B326" s="6"/>
      <c r="C326" s="191"/>
      <c r="D326" s="8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59" x14ac:dyDescent="0.2">
      <c r="A327" s="5"/>
      <c r="B327" s="6"/>
      <c r="C327" s="191"/>
      <c r="D327" s="8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59" x14ac:dyDescent="0.2">
      <c r="A328" s="373" t="s">
        <v>743</v>
      </c>
      <c r="B328" s="373"/>
      <c r="C328" s="374"/>
      <c r="D328" s="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59" x14ac:dyDescent="0.2">
      <c r="A329" s="375"/>
      <c r="B329" s="376"/>
      <c r="C329" s="377"/>
      <c r="D329" s="376"/>
      <c r="E329" s="376"/>
      <c r="F329" s="376"/>
      <c r="G329" s="37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AF329" t="s">
        <v>744</v>
      </c>
    </row>
    <row r="330" spans="1:59" x14ac:dyDescent="0.2">
      <c r="A330" s="379"/>
      <c r="B330" s="380"/>
      <c r="C330" s="381"/>
      <c r="D330" s="380"/>
      <c r="E330" s="380"/>
      <c r="F330" s="380"/>
      <c r="G330" s="382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59" x14ac:dyDescent="0.2">
      <c r="A331" s="379"/>
      <c r="B331" s="380"/>
      <c r="C331" s="381"/>
      <c r="D331" s="380"/>
      <c r="E331" s="380"/>
      <c r="F331" s="380"/>
      <c r="G331" s="382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59" x14ac:dyDescent="0.2">
      <c r="A332" s="379"/>
      <c r="B332" s="380"/>
      <c r="C332" s="381"/>
      <c r="D332" s="380"/>
      <c r="E332" s="380"/>
      <c r="F332" s="380"/>
      <c r="G332" s="382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59" x14ac:dyDescent="0.2">
      <c r="A333" s="383"/>
      <c r="B333" s="384"/>
      <c r="C333" s="385"/>
      <c r="D333" s="384"/>
      <c r="E333" s="384"/>
      <c r="F333" s="384"/>
      <c r="G333" s="38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59" x14ac:dyDescent="0.2">
      <c r="A334" s="5"/>
      <c r="B334" s="6"/>
      <c r="C334" s="191"/>
      <c r="D334" s="8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59" x14ac:dyDescent="0.2">
      <c r="C335" s="193"/>
      <c r="D335" s="139"/>
      <c r="AF335" t="s">
        <v>746</v>
      </c>
    </row>
    <row r="336" spans="1:59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39">
    <mergeCell ref="A329:G333"/>
    <mergeCell ref="C80:G80"/>
    <mergeCell ref="C81:G81"/>
    <mergeCell ref="C82:G82"/>
    <mergeCell ref="C83:G83"/>
    <mergeCell ref="C220:G220"/>
    <mergeCell ref="C312:G312"/>
    <mergeCell ref="C222:G222"/>
    <mergeCell ref="C223:G223"/>
    <mergeCell ref="C293:G293"/>
    <mergeCell ref="C294:G294"/>
    <mergeCell ref="C295:G295"/>
    <mergeCell ref="C306:G306"/>
    <mergeCell ref="C307:G307"/>
    <mergeCell ref="C308:G308"/>
    <mergeCell ref="C309:G309"/>
    <mergeCell ref="A1:G1"/>
    <mergeCell ref="C2:G2"/>
    <mergeCell ref="C3:G3"/>
    <mergeCell ref="C4:G4"/>
    <mergeCell ref="A328:C328"/>
    <mergeCell ref="C221:G221"/>
    <mergeCell ref="C84:G84"/>
    <mergeCell ref="C86:G86"/>
    <mergeCell ref="C171:G171"/>
    <mergeCell ref="C172:G172"/>
    <mergeCell ref="C173:G173"/>
    <mergeCell ref="C174:G174"/>
    <mergeCell ref="C175:G175"/>
    <mergeCell ref="C176:G176"/>
    <mergeCell ref="C218:G218"/>
    <mergeCell ref="C219:G219"/>
    <mergeCell ref="C321:G321"/>
    <mergeCell ref="C323:G323"/>
    <mergeCell ref="C310:G310"/>
    <mergeCell ref="C311:G311"/>
    <mergeCell ref="C314:G314"/>
    <mergeCell ref="C317:G317"/>
    <mergeCell ref="C319:G3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>
      <selection activeCell="Q40" sqref="Q40"/>
    </sheetView>
  </sheetViews>
  <sheetFormatPr defaultRowHeight="12.75" x14ac:dyDescent="0.2"/>
  <cols>
    <col min="1" max="1" width="4.85546875" customWidth="1"/>
    <col min="2" max="2" width="4.5703125" customWidth="1"/>
    <col min="3" max="3" width="2.85546875" customWidth="1"/>
    <col min="4" max="4" width="5.5703125" customWidth="1"/>
    <col min="5" max="5" width="15.140625" customWidth="1"/>
    <col min="6" max="6" width="13.7109375" customWidth="1"/>
    <col min="7" max="7" width="6" customWidth="1"/>
    <col min="8" max="8" width="5.7109375" customWidth="1"/>
    <col min="9" max="9" width="4.140625" customWidth="1"/>
    <col min="10" max="10" width="5" customWidth="1"/>
    <col min="11" max="14" width="12.7109375" customWidth="1"/>
    <col min="15" max="15" width="15.7109375" customWidth="1"/>
  </cols>
  <sheetData>
    <row r="1" spans="1:15" ht="15.75" x14ac:dyDescent="0.25">
      <c r="A1" s="194" t="s">
        <v>890</v>
      </c>
      <c r="B1" s="195"/>
      <c r="C1" s="195"/>
      <c r="D1" s="195"/>
      <c r="E1" s="195"/>
      <c r="F1" s="195"/>
      <c r="G1" s="195"/>
      <c r="H1" s="195"/>
      <c r="I1" s="195"/>
      <c r="J1" s="195"/>
      <c r="K1" s="196" t="s">
        <v>891</v>
      </c>
      <c r="L1" s="196" t="s">
        <v>891</v>
      </c>
      <c r="M1" s="196" t="s">
        <v>892</v>
      </c>
      <c r="N1" s="196" t="s">
        <v>892</v>
      </c>
      <c r="O1" s="196" t="s">
        <v>893</v>
      </c>
    </row>
    <row r="2" spans="1:15" x14ac:dyDescent="0.2">
      <c r="A2" s="197"/>
      <c r="B2" s="195"/>
      <c r="C2" s="195"/>
      <c r="D2" s="195"/>
      <c r="E2" s="195"/>
      <c r="F2" s="198"/>
      <c r="G2" s="195"/>
      <c r="H2" s="195"/>
      <c r="I2" s="195"/>
      <c r="J2" s="195"/>
      <c r="K2" s="196" t="s">
        <v>894</v>
      </c>
      <c r="L2" s="196" t="s">
        <v>895</v>
      </c>
      <c r="M2" s="196" t="s">
        <v>894</v>
      </c>
      <c r="N2" s="196" t="s">
        <v>895</v>
      </c>
      <c r="O2" s="196" t="s">
        <v>895</v>
      </c>
    </row>
    <row r="3" spans="1:15" ht="20.25" x14ac:dyDescent="0.3">
      <c r="A3" s="199" t="s">
        <v>896</v>
      </c>
      <c r="B3" s="200"/>
      <c r="C3" s="200"/>
      <c r="D3" s="201"/>
      <c r="E3" s="202"/>
      <c r="F3" s="200"/>
      <c r="G3" s="200"/>
      <c r="H3" s="200"/>
      <c r="I3" s="200"/>
      <c r="J3" s="200"/>
      <c r="K3" s="203"/>
      <c r="L3" s="203"/>
      <c r="M3" s="204"/>
      <c r="N3" s="205"/>
      <c r="O3" s="205"/>
    </row>
    <row r="4" spans="1:15" ht="20.25" x14ac:dyDescent="0.3">
      <c r="A4" s="199"/>
      <c r="B4" s="200"/>
      <c r="C4" s="200"/>
      <c r="D4" s="201"/>
      <c r="E4" s="202"/>
      <c r="F4" s="200"/>
      <c r="G4" s="200"/>
      <c r="H4" s="200"/>
      <c r="I4" s="200"/>
      <c r="J4" s="200"/>
      <c r="K4" s="203"/>
      <c r="L4" s="203"/>
      <c r="M4" s="204"/>
      <c r="N4" s="205"/>
      <c r="O4" s="205"/>
    </row>
    <row r="5" spans="1:15" x14ac:dyDescent="0.2">
      <c r="A5" s="206" t="s">
        <v>897</v>
      </c>
      <c r="C5" s="200"/>
      <c r="D5" s="201"/>
      <c r="F5" s="207"/>
      <c r="K5" s="203"/>
      <c r="L5" s="204"/>
      <c r="M5" s="204"/>
      <c r="N5" s="205"/>
      <c r="O5" s="205"/>
    </row>
    <row r="6" spans="1:15" x14ac:dyDescent="0.2">
      <c r="A6" s="208" t="s">
        <v>898</v>
      </c>
      <c r="B6" s="387" t="s">
        <v>899</v>
      </c>
      <c r="C6" s="387"/>
      <c r="D6" s="387"/>
      <c r="E6" s="387"/>
      <c r="F6" s="387"/>
      <c r="G6" s="387"/>
      <c r="H6" s="387"/>
      <c r="I6" s="209"/>
      <c r="J6" s="209"/>
      <c r="K6" s="210"/>
      <c r="L6" s="210"/>
      <c r="M6" s="210"/>
      <c r="N6" s="210"/>
      <c r="O6" s="210"/>
    </row>
    <row r="7" spans="1:15" x14ac:dyDescent="0.2">
      <c r="A7" s="208"/>
      <c r="B7" s="387" t="s">
        <v>900</v>
      </c>
      <c r="C7" s="387"/>
      <c r="D7" s="387"/>
      <c r="E7" s="387"/>
      <c r="F7" s="387"/>
      <c r="G7" s="387"/>
      <c r="H7" s="209"/>
      <c r="I7" s="209"/>
      <c r="J7" s="209"/>
      <c r="K7" s="210"/>
      <c r="L7" s="210"/>
      <c r="M7" s="210"/>
      <c r="N7" s="210"/>
      <c r="O7" s="210"/>
    </row>
    <row r="8" spans="1:15" x14ac:dyDescent="0.2">
      <c r="A8" s="208"/>
      <c r="B8" s="209"/>
      <c r="C8" s="209" t="s">
        <v>901</v>
      </c>
      <c r="D8" s="211"/>
      <c r="E8" s="211"/>
      <c r="F8" s="211"/>
      <c r="G8" s="211"/>
      <c r="H8" s="209"/>
      <c r="I8" s="209"/>
      <c r="J8" s="209"/>
      <c r="K8" s="210"/>
      <c r="L8" s="203"/>
      <c r="M8" s="210"/>
      <c r="N8" s="205"/>
      <c r="O8" s="205"/>
    </row>
    <row r="9" spans="1:15" x14ac:dyDescent="0.2">
      <c r="A9" s="208"/>
      <c r="B9" s="209"/>
      <c r="C9" s="209"/>
      <c r="D9" s="211" t="s">
        <v>902</v>
      </c>
      <c r="E9" s="211"/>
      <c r="F9" s="212" t="s">
        <v>903</v>
      </c>
      <c r="G9" s="211" t="s">
        <v>904</v>
      </c>
      <c r="H9" s="209"/>
      <c r="I9" s="209"/>
      <c r="J9" s="209"/>
      <c r="K9" s="210"/>
      <c r="L9" s="203"/>
      <c r="M9" s="210"/>
      <c r="N9" s="205"/>
      <c r="O9" s="205"/>
    </row>
    <row r="10" spans="1:15" x14ac:dyDescent="0.2">
      <c r="A10" s="208"/>
      <c r="B10" s="209"/>
      <c r="C10" s="209"/>
      <c r="D10" s="211" t="s">
        <v>905</v>
      </c>
      <c r="E10" s="211"/>
      <c r="F10" s="212" t="s">
        <v>906</v>
      </c>
      <c r="G10" s="211" t="s">
        <v>904</v>
      </c>
      <c r="H10" s="209"/>
      <c r="I10" s="209"/>
      <c r="J10" s="209"/>
      <c r="K10" s="210"/>
      <c r="L10" s="203"/>
      <c r="M10" s="210"/>
      <c r="N10" s="205"/>
      <c r="O10" s="205"/>
    </row>
    <row r="11" spans="1:15" ht="13.5" x14ac:dyDescent="0.2">
      <c r="A11" s="208"/>
      <c r="B11" s="209"/>
      <c r="C11" s="209"/>
      <c r="D11" s="211" t="s">
        <v>907</v>
      </c>
      <c r="E11" s="210"/>
      <c r="F11" s="213">
        <v>1850</v>
      </c>
      <c r="G11" s="211" t="s">
        <v>908</v>
      </c>
      <c r="H11" s="209"/>
      <c r="I11" s="209"/>
      <c r="J11" s="209"/>
      <c r="K11" s="210"/>
      <c r="L11" s="203"/>
      <c r="M11" s="210"/>
      <c r="N11" s="205"/>
      <c r="O11" s="205"/>
    </row>
    <row r="12" spans="1:15" x14ac:dyDescent="0.2">
      <c r="A12" s="208"/>
      <c r="B12" s="209"/>
      <c r="C12" s="209"/>
      <c r="D12" s="211" t="s">
        <v>909</v>
      </c>
      <c r="E12" s="211"/>
      <c r="F12" s="212" t="s">
        <v>906</v>
      </c>
      <c r="G12" s="211" t="s">
        <v>904</v>
      </c>
      <c r="H12" s="209"/>
      <c r="I12" s="209"/>
      <c r="J12" s="209"/>
      <c r="K12" s="210"/>
      <c r="L12" s="203"/>
      <c r="M12" s="210"/>
      <c r="N12" s="205"/>
      <c r="O12" s="205"/>
    </row>
    <row r="13" spans="1:15" ht="13.5" x14ac:dyDescent="0.2">
      <c r="A13" s="208"/>
      <c r="B13" s="209"/>
      <c r="C13" s="209"/>
      <c r="D13" s="211" t="s">
        <v>907</v>
      </c>
      <c r="E13" s="210"/>
      <c r="F13" s="213">
        <v>1850</v>
      </c>
      <c r="G13" s="211" t="s">
        <v>908</v>
      </c>
      <c r="H13" s="209"/>
      <c r="I13" s="209"/>
      <c r="J13" s="209"/>
      <c r="K13" s="210"/>
      <c r="L13" s="203"/>
      <c r="M13" s="210"/>
      <c r="N13" s="205"/>
      <c r="O13" s="205"/>
    </row>
    <row r="14" spans="1:15" x14ac:dyDescent="0.2">
      <c r="A14" s="208"/>
      <c r="B14" s="209"/>
      <c r="C14" s="209"/>
      <c r="D14" s="211" t="s">
        <v>910</v>
      </c>
      <c r="E14" s="210"/>
      <c r="F14" s="212">
        <v>240</v>
      </c>
      <c r="G14" s="211" t="s">
        <v>582</v>
      </c>
      <c r="H14" s="209"/>
      <c r="I14" s="209"/>
      <c r="J14" s="209"/>
      <c r="K14" s="210"/>
      <c r="L14" s="203"/>
      <c r="M14" s="210"/>
      <c r="N14" s="205"/>
      <c r="O14" s="205"/>
    </row>
    <row r="15" spans="1:15" x14ac:dyDescent="0.2">
      <c r="A15" s="208"/>
      <c r="B15" s="209"/>
      <c r="C15" s="209"/>
      <c r="D15" s="211" t="s">
        <v>911</v>
      </c>
      <c r="E15" s="210"/>
      <c r="F15" s="212">
        <v>230</v>
      </c>
      <c r="G15" s="211" t="s">
        <v>912</v>
      </c>
      <c r="H15" s="209"/>
      <c r="I15" s="209">
        <v>1</v>
      </c>
      <c r="J15" s="209" t="s">
        <v>894</v>
      </c>
      <c r="K15" s="204"/>
      <c r="L15" s="203">
        <f t="shared" ref="L15:L68" si="0">+K15*I15</f>
        <v>0</v>
      </c>
      <c r="M15" s="204"/>
      <c r="N15" s="205">
        <f t="shared" ref="N15:N72" si="1">+M15*I15</f>
        <v>0</v>
      </c>
      <c r="O15" s="205">
        <f t="shared" ref="O15:O72" si="2">+N15+L15</f>
        <v>0</v>
      </c>
    </row>
    <row r="16" spans="1:15" x14ac:dyDescent="0.2">
      <c r="A16" s="214"/>
      <c r="C16" s="200"/>
      <c r="D16" s="211"/>
      <c r="F16" s="207"/>
      <c r="I16" s="209"/>
      <c r="J16" s="209"/>
      <c r="K16" s="204"/>
      <c r="L16" s="203"/>
      <c r="M16" s="204"/>
      <c r="N16" s="205"/>
      <c r="O16" s="205"/>
    </row>
    <row r="17" spans="1:15" x14ac:dyDescent="0.2">
      <c r="A17" s="208" t="s">
        <v>913</v>
      </c>
      <c r="B17" s="387" t="s">
        <v>914</v>
      </c>
      <c r="C17" s="387"/>
      <c r="D17" s="387"/>
      <c r="E17" s="387"/>
      <c r="F17" s="387"/>
      <c r="G17" s="387"/>
      <c r="H17" s="387"/>
      <c r="I17" s="209"/>
      <c r="J17" s="209"/>
      <c r="K17" s="210"/>
      <c r="L17" s="203"/>
      <c r="M17" s="210"/>
      <c r="N17" s="205"/>
      <c r="O17" s="205"/>
    </row>
    <row r="18" spans="1:15" x14ac:dyDescent="0.2">
      <c r="A18" s="208"/>
      <c r="B18" s="209"/>
      <c r="C18" s="209"/>
      <c r="D18" s="211" t="s">
        <v>902</v>
      </c>
      <c r="E18" s="211"/>
      <c r="F18" s="212" t="s">
        <v>915</v>
      </c>
      <c r="G18" s="211" t="s">
        <v>904</v>
      </c>
      <c r="H18" s="209"/>
      <c r="I18" s="209"/>
      <c r="J18" s="209"/>
      <c r="K18" s="210"/>
      <c r="L18" s="203"/>
      <c r="M18" s="210"/>
      <c r="N18" s="205"/>
      <c r="O18" s="205"/>
    </row>
    <row r="19" spans="1:15" x14ac:dyDescent="0.2">
      <c r="A19" s="208"/>
      <c r="B19" s="209"/>
      <c r="C19" s="209"/>
      <c r="D19" s="211" t="s">
        <v>916</v>
      </c>
      <c r="E19" s="211"/>
      <c r="F19" s="212" t="s">
        <v>917</v>
      </c>
      <c r="G19" s="211" t="s">
        <v>904</v>
      </c>
      <c r="H19" s="209"/>
      <c r="I19" s="209"/>
      <c r="J19" s="209"/>
      <c r="K19" s="210"/>
      <c r="L19" s="203"/>
      <c r="M19" s="210"/>
      <c r="N19" s="205"/>
      <c r="O19" s="205"/>
    </row>
    <row r="20" spans="1:15" ht="13.5" x14ac:dyDescent="0.2">
      <c r="A20" s="208"/>
      <c r="B20" s="209"/>
      <c r="C20" s="209"/>
      <c r="D20" s="211" t="s">
        <v>907</v>
      </c>
      <c r="E20" s="210"/>
      <c r="F20" s="213">
        <v>1000</v>
      </c>
      <c r="G20" s="211" t="s">
        <v>908</v>
      </c>
      <c r="H20" s="209"/>
      <c r="I20" s="209"/>
      <c r="J20" s="209"/>
      <c r="K20" s="210"/>
      <c r="L20" s="203"/>
      <c r="M20" s="210"/>
      <c r="N20" s="205"/>
      <c r="O20" s="205"/>
    </row>
    <row r="21" spans="1:15" x14ac:dyDescent="0.2">
      <c r="A21" s="208"/>
      <c r="B21" s="209"/>
      <c r="C21" s="209"/>
      <c r="D21" s="211" t="s">
        <v>918</v>
      </c>
      <c r="E21" s="210"/>
      <c r="F21" s="212">
        <v>100</v>
      </c>
      <c r="G21" s="211" t="s">
        <v>912</v>
      </c>
      <c r="H21" s="209"/>
      <c r="I21" s="209"/>
      <c r="J21" s="209"/>
      <c r="K21" s="210"/>
      <c r="L21" s="203"/>
      <c r="M21" s="210"/>
      <c r="N21" s="205"/>
      <c r="O21" s="205"/>
    </row>
    <row r="22" spans="1:15" x14ac:dyDescent="0.2">
      <c r="A22" s="208"/>
      <c r="B22" s="209"/>
      <c r="C22" s="209"/>
      <c r="D22" s="211" t="s">
        <v>911</v>
      </c>
      <c r="E22" s="210"/>
      <c r="F22" s="212">
        <v>230</v>
      </c>
      <c r="G22" s="211" t="s">
        <v>912</v>
      </c>
      <c r="H22" s="209"/>
      <c r="I22" s="209">
        <v>1</v>
      </c>
      <c r="J22" s="209" t="s">
        <v>894</v>
      </c>
      <c r="K22" s="204"/>
      <c r="L22" s="203">
        <f t="shared" si="0"/>
        <v>0</v>
      </c>
      <c r="M22" s="204"/>
      <c r="N22" s="205">
        <f t="shared" si="1"/>
        <v>0</v>
      </c>
      <c r="O22" s="205">
        <f t="shared" si="2"/>
        <v>0</v>
      </c>
    </row>
    <row r="23" spans="1:15" x14ac:dyDescent="0.2">
      <c r="A23" s="214"/>
      <c r="C23" s="200"/>
      <c r="D23" s="211"/>
      <c r="F23" s="207"/>
      <c r="I23" s="209"/>
      <c r="J23" s="209"/>
      <c r="K23" s="204"/>
      <c r="L23" s="203"/>
      <c r="M23" s="204"/>
      <c r="N23" s="205"/>
      <c r="O23" s="205"/>
    </row>
    <row r="24" spans="1:15" x14ac:dyDescent="0.2">
      <c r="A24" s="208" t="s">
        <v>919</v>
      </c>
      <c r="B24" s="387" t="s">
        <v>920</v>
      </c>
      <c r="C24" s="387"/>
      <c r="D24" s="387"/>
      <c r="E24" s="387"/>
      <c r="F24" s="387"/>
      <c r="G24" s="387"/>
      <c r="H24" s="387"/>
      <c r="I24" s="209"/>
      <c r="J24" s="209"/>
      <c r="K24" s="210"/>
      <c r="L24" s="203"/>
      <c r="M24" s="210"/>
      <c r="N24" s="205"/>
      <c r="O24" s="205"/>
    </row>
    <row r="25" spans="1:15" x14ac:dyDescent="0.2">
      <c r="A25" s="208"/>
      <c r="B25" s="209"/>
      <c r="C25" s="209" t="s">
        <v>921</v>
      </c>
      <c r="D25" s="211"/>
      <c r="E25" s="211"/>
      <c r="F25" s="211"/>
      <c r="G25" s="211"/>
      <c r="H25" s="209"/>
      <c r="I25" s="209"/>
      <c r="J25" s="209"/>
      <c r="K25" s="210"/>
      <c r="L25" s="203"/>
      <c r="M25" s="210"/>
      <c r="N25" s="205"/>
      <c r="O25" s="205"/>
    </row>
    <row r="26" spans="1:15" x14ac:dyDescent="0.2">
      <c r="A26" s="214"/>
      <c r="B26" s="201"/>
      <c r="C26" s="201"/>
      <c r="D26" s="201"/>
      <c r="E26" s="201" t="s">
        <v>922</v>
      </c>
      <c r="F26" s="201">
        <v>1850</v>
      </c>
      <c r="G26" s="201" t="s">
        <v>923</v>
      </c>
      <c r="H26" s="201"/>
      <c r="I26" s="201"/>
      <c r="J26" s="201"/>
      <c r="K26" s="215"/>
      <c r="L26" s="203"/>
      <c r="M26" s="203"/>
      <c r="N26" s="205"/>
      <c r="O26" s="205"/>
    </row>
    <row r="27" spans="1:15" x14ac:dyDescent="0.2">
      <c r="A27" s="214"/>
      <c r="B27" s="201"/>
      <c r="C27" s="201"/>
      <c r="D27" s="201"/>
      <c r="E27" s="201" t="s">
        <v>924</v>
      </c>
      <c r="F27" s="201">
        <v>450</v>
      </c>
      <c r="G27" s="201" t="s">
        <v>925</v>
      </c>
      <c r="H27" s="201"/>
      <c r="I27" s="201"/>
      <c r="J27" s="201"/>
      <c r="K27" s="215"/>
      <c r="L27" s="203"/>
      <c r="M27" s="203"/>
      <c r="N27" s="205"/>
      <c r="O27" s="205"/>
    </row>
    <row r="28" spans="1:15" x14ac:dyDescent="0.2">
      <c r="A28" s="214"/>
      <c r="B28" s="201"/>
      <c r="C28" s="201"/>
      <c r="D28" s="201"/>
      <c r="E28" s="201" t="s">
        <v>911</v>
      </c>
      <c r="F28" s="201">
        <v>230</v>
      </c>
      <c r="G28" s="201" t="s">
        <v>926</v>
      </c>
      <c r="H28" s="201"/>
      <c r="I28" s="201"/>
      <c r="J28" s="201"/>
      <c r="K28" s="215"/>
      <c r="L28" s="203"/>
      <c r="M28" s="203"/>
      <c r="N28" s="205"/>
      <c r="O28" s="205"/>
    </row>
    <row r="29" spans="1:15" x14ac:dyDescent="0.2">
      <c r="A29" s="214"/>
      <c r="B29" s="201"/>
      <c r="C29" s="201"/>
      <c r="D29" s="201"/>
      <c r="E29" s="201" t="s">
        <v>918</v>
      </c>
      <c r="F29" s="201">
        <v>2000</v>
      </c>
      <c r="G29" s="201" t="s">
        <v>912</v>
      </c>
      <c r="H29" s="201"/>
      <c r="I29" s="201"/>
      <c r="J29" s="201"/>
      <c r="K29" s="215"/>
      <c r="L29" s="203"/>
      <c r="M29" s="203"/>
      <c r="N29" s="205"/>
      <c r="O29" s="205"/>
    </row>
    <row r="30" spans="1:15" x14ac:dyDescent="0.2">
      <c r="A30" s="214"/>
      <c r="B30" s="201"/>
      <c r="C30" s="201"/>
      <c r="D30" s="201"/>
      <c r="E30" s="201" t="s">
        <v>927</v>
      </c>
      <c r="F30" s="201">
        <v>56</v>
      </c>
      <c r="G30" s="201" t="s">
        <v>928</v>
      </c>
      <c r="H30" s="201"/>
      <c r="I30" s="201">
        <v>1</v>
      </c>
      <c r="J30" s="201" t="s">
        <v>894</v>
      </c>
      <c r="K30" s="215"/>
      <c r="L30" s="203">
        <f t="shared" si="0"/>
        <v>0</v>
      </c>
      <c r="M30" s="203"/>
      <c r="N30" s="205">
        <f t="shared" si="1"/>
        <v>0</v>
      </c>
      <c r="O30" s="205">
        <f t="shared" si="2"/>
        <v>0</v>
      </c>
    </row>
    <row r="31" spans="1:15" x14ac:dyDescent="0.2">
      <c r="A31" s="214"/>
      <c r="C31" s="200"/>
      <c r="D31" s="211"/>
      <c r="F31" s="207"/>
      <c r="I31" s="209"/>
      <c r="J31" s="209"/>
      <c r="K31" s="204"/>
      <c r="L31" s="203"/>
      <c r="M31" s="204"/>
      <c r="N31" s="205"/>
      <c r="O31" s="205"/>
    </row>
    <row r="32" spans="1:15" x14ac:dyDescent="0.2">
      <c r="A32" s="208" t="s">
        <v>929</v>
      </c>
      <c r="B32" s="387" t="s">
        <v>930</v>
      </c>
      <c r="C32" s="387"/>
      <c r="D32" s="387"/>
      <c r="E32" s="387"/>
      <c r="F32" s="387"/>
      <c r="G32" s="387"/>
      <c r="H32" s="387"/>
      <c r="I32" s="209"/>
      <c r="J32" s="209"/>
      <c r="K32" s="210"/>
      <c r="L32" s="203"/>
      <c r="M32" s="210"/>
      <c r="N32" s="205"/>
      <c r="O32" s="205"/>
    </row>
    <row r="33" spans="1:15" x14ac:dyDescent="0.2">
      <c r="A33" s="208"/>
      <c r="B33" s="209"/>
      <c r="C33" s="209" t="s">
        <v>921</v>
      </c>
      <c r="D33" s="211"/>
      <c r="E33" s="211"/>
      <c r="F33" s="211"/>
      <c r="G33" s="211"/>
      <c r="H33" s="209"/>
      <c r="I33" s="209"/>
      <c r="J33" s="209"/>
      <c r="K33" s="210"/>
      <c r="L33" s="203"/>
      <c r="M33" s="210"/>
      <c r="N33" s="205"/>
      <c r="O33" s="205"/>
    </row>
    <row r="34" spans="1:15" x14ac:dyDescent="0.2">
      <c r="A34" s="214"/>
      <c r="B34" s="201"/>
      <c r="C34" s="201"/>
      <c r="D34" s="201"/>
      <c r="E34" s="201" t="s">
        <v>922</v>
      </c>
      <c r="F34" s="201">
        <v>2850</v>
      </c>
      <c r="G34" s="201" t="s">
        <v>923</v>
      </c>
      <c r="H34" s="201"/>
      <c r="I34" s="201"/>
      <c r="J34" s="201"/>
      <c r="K34" s="215"/>
      <c r="L34" s="203"/>
      <c r="M34" s="203"/>
      <c r="N34" s="205"/>
      <c r="O34" s="205"/>
    </row>
    <row r="35" spans="1:15" x14ac:dyDescent="0.2">
      <c r="A35" s="214"/>
      <c r="B35" s="201"/>
      <c r="C35" s="201"/>
      <c r="D35" s="201"/>
      <c r="E35" s="201" t="s">
        <v>924</v>
      </c>
      <c r="F35" s="201">
        <v>400</v>
      </c>
      <c r="G35" s="201" t="s">
        <v>925</v>
      </c>
      <c r="H35" s="201"/>
      <c r="I35" s="201"/>
      <c r="J35" s="201"/>
      <c r="K35" s="215"/>
      <c r="L35" s="203"/>
      <c r="M35" s="203"/>
      <c r="N35" s="205"/>
      <c r="O35" s="205"/>
    </row>
    <row r="36" spans="1:15" x14ac:dyDescent="0.2">
      <c r="A36" s="214"/>
      <c r="B36" s="201"/>
      <c r="C36" s="201"/>
      <c r="D36" s="201"/>
      <c r="E36" s="201" t="s">
        <v>911</v>
      </c>
      <c r="F36" s="201">
        <v>230</v>
      </c>
      <c r="G36" s="201" t="s">
        <v>926</v>
      </c>
      <c r="H36" s="201"/>
      <c r="I36" s="201"/>
      <c r="J36" s="201"/>
      <c r="K36" s="215"/>
      <c r="L36" s="203"/>
      <c r="M36" s="203"/>
      <c r="N36" s="205"/>
      <c r="O36" s="205"/>
    </row>
    <row r="37" spans="1:15" x14ac:dyDescent="0.2">
      <c r="A37" s="214"/>
      <c r="B37" s="201"/>
      <c r="C37" s="201"/>
      <c r="D37" s="201"/>
      <c r="E37" s="201" t="s">
        <v>918</v>
      </c>
      <c r="F37" s="201">
        <v>2000</v>
      </c>
      <c r="G37" s="201" t="s">
        <v>912</v>
      </c>
      <c r="H37" s="201"/>
      <c r="I37" s="201"/>
      <c r="J37" s="201"/>
      <c r="K37" s="215"/>
      <c r="L37" s="203"/>
      <c r="M37" s="203"/>
      <c r="N37" s="205"/>
      <c r="O37" s="205"/>
    </row>
    <row r="38" spans="1:15" x14ac:dyDescent="0.2">
      <c r="A38" s="214"/>
      <c r="B38" s="201"/>
      <c r="C38" s="201"/>
      <c r="D38" s="201"/>
      <c r="E38" s="201" t="s">
        <v>927</v>
      </c>
      <c r="F38" s="201">
        <v>56</v>
      </c>
      <c r="G38" s="201" t="s">
        <v>928</v>
      </c>
      <c r="H38" s="201"/>
      <c r="I38" s="201">
        <v>1</v>
      </c>
      <c r="J38" s="201" t="s">
        <v>894</v>
      </c>
      <c r="K38" s="215"/>
      <c r="L38" s="203">
        <f t="shared" si="0"/>
        <v>0</v>
      </c>
      <c r="M38" s="203"/>
      <c r="N38" s="205">
        <f t="shared" si="1"/>
        <v>0</v>
      </c>
      <c r="O38" s="205">
        <f t="shared" si="2"/>
        <v>0</v>
      </c>
    </row>
    <row r="39" spans="1:15" x14ac:dyDescent="0.2">
      <c r="A39" s="214"/>
      <c r="C39" s="200"/>
      <c r="D39" s="211"/>
      <c r="F39" s="207"/>
      <c r="I39" s="209"/>
      <c r="J39" s="209"/>
      <c r="K39" s="204"/>
      <c r="L39" s="203"/>
      <c r="M39" s="204"/>
      <c r="N39" s="205"/>
      <c r="O39" s="205"/>
    </row>
    <row r="40" spans="1:15" x14ac:dyDescent="0.2">
      <c r="A40" s="208" t="s">
        <v>931</v>
      </c>
      <c r="B40" s="387" t="s">
        <v>932</v>
      </c>
      <c r="C40" s="387"/>
      <c r="D40" s="387"/>
      <c r="E40" s="387"/>
      <c r="F40" s="387"/>
      <c r="G40" s="387"/>
      <c r="H40" s="387"/>
      <c r="I40" s="209"/>
      <c r="J40" s="209"/>
      <c r="K40" s="210"/>
      <c r="L40" s="203"/>
      <c r="M40" s="210"/>
      <c r="N40" s="205"/>
      <c r="O40" s="205"/>
    </row>
    <row r="41" spans="1:15" x14ac:dyDescent="0.2">
      <c r="A41" s="208"/>
      <c r="B41" s="209"/>
      <c r="C41" s="209" t="s">
        <v>921</v>
      </c>
      <c r="D41" s="211"/>
      <c r="E41" s="211"/>
      <c r="F41" s="211"/>
      <c r="G41" s="211"/>
      <c r="H41" s="209"/>
      <c r="I41" s="209"/>
      <c r="J41" s="209"/>
      <c r="K41" s="210"/>
      <c r="L41" s="203"/>
      <c r="M41" s="210"/>
      <c r="N41" s="205"/>
      <c r="O41" s="205"/>
    </row>
    <row r="42" spans="1:15" x14ac:dyDescent="0.2">
      <c r="A42" s="214"/>
      <c r="B42" s="201"/>
      <c r="C42" s="201"/>
      <c r="D42" s="201"/>
      <c r="E42" s="201" t="s">
        <v>922</v>
      </c>
      <c r="F42" s="201">
        <v>1850</v>
      </c>
      <c r="G42" s="201" t="s">
        <v>923</v>
      </c>
      <c r="H42" s="201"/>
      <c r="I42" s="201"/>
      <c r="J42" s="201"/>
      <c r="K42" s="215"/>
      <c r="L42" s="203"/>
      <c r="M42" s="203"/>
      <c r="N42" s="205"/>
      <c r="O42" s="205"/>
    </row>
    <row r="43" spans="1:15" x14ac:dyDescent="0.2">
      <c r="A43" s="214"/>
      <c r="B43" s="201"/>
      <c r="C43" s="201"/>
      <c r="D43" s="201"/>
      <c r="E43" s="201" t="s">
        <v>924</v>
      </c>
      <c r="F43" s="201">
        <v>40</v>
      </c>
      <c r="G43" s="201" t="s">
        <v>925</v>
      </c>
      <c r="H43" s="201"/>
      <c r="I43" s="201"/>
      <c r="J43" s="201"/>
      <c r="K43" s="215"/>
      <c r="L43" s="203"/>
      <c r="M43" s="203"/>
      <c r="N43" s="205"/>
      <c r="O43" s="205"/>
    </row>
    <row r="44" spans="1:15" x14ac:dyDescent="0.2">
      <c r="A44" s="214"/>
      <c r="B44" s="201"/>
      <c r="C44" s="201"/>
      <c r="D44" s="201"/>
      <c r="E44" s="201" t="s">
        <v>918</v>
      </c>
      <c r="F44" s="201">
        <v>25.6</v>
      </c>
      <c r="G44" s="201" t="s">
        <v>912</v>
      </c>
      <c r="H44" s="201"/>
      <c r="I44" s="201">
        <v>1</v>
      </c>
      <c r="J44" s="201" t="s">
        <v>894</v>
      </c>
      <c r="K44" s="215"/>
      <c r="L44" s="203">
        <f t="shared" si="0"/>
        <v>0</v>
      </c>
      <c r="M44" s="203"/>
      <c r="N44" s="205">
        <f t="shared" si="1"/>
        <v>0</v>
      </c>
      <c r="O44" s="205">
        <f t="shared" si="2"/>
        <v>0</v>
      </c>
    </row>
    <row r="45" spans="1:15" x14ac:dyDescent="0.2">
      <c r="A45" s="216"/>
      <c r="B45" s="200"/>
      <c r="C45" s="200"/>
      <c r="D45" s="201"/>
      <c r="E45" s="202"/>
      <c r="F45" s="200"/>
      <c r="G45" s="200"/>
      <c r="H45" s="200"/>
      <c r="I45" s="200"/>
      <c r="J45" s="200"/>
      <c r="K45" s="203"/>
      <c r="L45" s="203"/>
      <c r="M45" s="204"/>
      <c r="N45" s="205"/>
      <c r="O45" s="205"/>
    </row>
    <row r="46" spans="1:15" x14ac:dyDescent="0.2">
      <c r="A46" s="216" t="s">
        <v>933</v>
      </c>
      <c r="B46" s="200" t="s">
        <v>934</v>
      </c>
      <c r="C46" s="200"/>
      <c r="D46" s="201"/>
      <c r="E46" s="202"/>
      <c r="F46" s="200"/>
      <c r="G46" s="200"/>
      <c r="H46" s="200"/>
      <c r="I46" s="200"/>
      <c r="J46" s="200"/>
      <c r="K46" s="203"/>
      <c r="L46" s="203"/>
      <c r="M46" s="204"/>
      <c r="N46" s="205"/>
      <c r="O46" s="205"/>
    </row>
    <row r="47" spans="1:15" x14ac:dyDescent="0.2">
      <c r="A47" s="216"/>
      <c r="B47" s="200"/>
      <c r="C47" s="200" t="s">
        <v>935</v>
      </c>
      <c r="D47" s="201"/>
      <c r="E47" s="202"/>
      <c r="F47" s="200"/>
      <c r="G47" s="200"/>
      <c r="H47" s="200"/>
      <c r="I47" s="200"/>
      <c r="J47" s="200"/>
      <c r="K47" s="203"/>
      <c r="L47" s="203"/>
      <c r="M47" s="204"/>
      <c r="N47" s="205"/>
      <c r="O47" s="205"/>
    </row>
    <row r="48" spans="1:15" x14ac:dyDescent="0.2">
      <c r="A48" s="216"/>
      <c r="B48" s="200"/>
      <c r="C48" s="200" t="s">
        <v>936</v>
      </c>
      <c r="D48" s="201"/>
      <c r="E48" s="202"/>
      <c r="F48" s="200"/>
      <c r="G48" s="200"/>
      <c r="H48" s="200"/>
      <c r="I48" s="200">
        <v>1</v>
      </c>
      <c r="J48" s="200" t="s">
        <v>894</v>
      </c>
      <c r="K48" s="203"/>
      <c r="L48" s="203">
        <f t="shared" si="0"/>
        <v>0</v>
      </c>
      <c r="M48" s="204"/>
      <c r="N48" s="205">
        <f t="shared" si="1"/>
        <v>0</v>
      </c>
      <c r="O48" s="205">
        <f t="shared" si="2"/>
        <v>0</v>
      </c>
    </row>
    <row r="49" spans="1:15" x14ac:dyDescent="0.2">
      <c r="A49" s="214"/>
      <c r="C49" s="200"/>
      <c r="D49" s="211"/>
      <c r="F49" s="207"/>
      <c r="I49" s="209"/>
      <c r="J49" s="209"/>
      <c r="K49" s="204"/>
      <c r="L49" s="203"/>
      <c r="M49" s="204"/>
      <c r="N49" s="205"/>
      <c r="O49" s="205"/>
    </row>
    <row r="50" spans="1:15" x14ac:dyDescent="0.2">
      <c r="A50" s="208" t="s">
        <v>937</v>
      </c>
      <c r="B50" s="387" t="s">
        <v>938</v>
      </c>
      <c r="C50" s="387"/>
      <c r="D50" s="387"/>
      <c r="E50" s="387"/>
      <c r="F50" s="387"/>
      <c r="G50" s="387"/>
      <c r="H50" s="387"/>
      <c r="I50" s="209"/>
      <c r="J50" s="209"/>
      <c r="K50" s="210"/>
      <c r="L50" s="203"/>
      <c r="M50" s="210"/>
      <c r="N50" s="205"/>
      <c r="O50" s="205"/>
    </row>
    <row r="51" spans="1:15" x14ac:dyDescent="0.2">
      <c r="A51" s="208"/>
      <c r="B51" s="201"/>
      <c r="C51" s="201" t="s">
        <v>939</v>
      </c>
      <c r="D51" s="201"/>
      <c r="E51" s="210"/>
      <c r="F51" s="201"/>
      <c r="G51" s="201"/>
      <c r="H51" s="201"/>
      <c r="I51" s="209"/>
      <c r="J51" s="209"/>
      <c r="K51" s="210"/>
      <c r="L51" s="203"/>
      <c r="M51" s="210"/>
      <c r="N51" s="205"/>
      <c r="O51" s="205"/>
    </row>
    <row r="52" spans="1:15" x14ac:dyDescent="0.2">
      <c r="A52" s="214"/>
      <c r="C52" s="201" t="s">
        <v>940</v>
      </c>
      <c r="I52" s="201"/>
      <c r="J52" s="201"/>
      <c r="K52" s="215"/>
      <c r="L52" s="203"/>
      <c r="M52" s="203"/>
      <c r="N52" s="205"/>
      <c r="O52" s="205"/>
    </row>
    <row r="53" spans="1:15" x14ac:dyDescent="0.2">
      <c r="A53" s="214"/>
      <c r="B53" s="201"/>
      <c r="C53" s="201"/>
      <c r="D53" s="201"/>
      <c r="E53" s="201"/>
      <c r="F53" s="201"/>
      <c r="G53" s="201"/>
      <c r="H53" s="201"/>
      <c r="I53" s="201">
        <v>1</v>
      </c>
      <c r="J53" s="201" t="s">
        <v>894</v>
      </c>
      <c r="K53" s="215"/>
      <c r="L53" s="203">
        <f t="shared" si="0"/>
        <v>0</v>
      </c>
      <c r="M53" s="203"/>
      <c r="N53" s="205">
        <f t="shared" si="1"/>
        <v>0</v>
      </c>
      <c r="O53" s="205">
        <f t="shared" si="2"/>
        <v>0</v>
      </c>
    </row>
    <row r="54" spans="1:15" x14ac:dyDescent="0.2">
      <c r="A54" s="214"/>
      <c r="B54" s="201"/>
      <c r="C54" s="201"/>
      <c r="D54" s="201"/>
      <c r="E54" s="201"/>
      <c r="F54" s="201"/>
      <c r="G54" s="201"/>
      <c r="H54" s="201"/>
      <c r="I54" s="201"/>
      <c r="J54" s="201"/>
      <c r="K54" s="215"/>
      <c r="L54" s="203"/>
      <c r="M54" s="203"/>
      <c r="N54" s="205"/>
      <c r="O54" s="205"/>
    </row>
    <row r="55" spans="1:15" x14ac:dyDescent="0.2">
      <c r="A55" s="216" t="s">
        <v>941</v>
      </c>
      <c r="B55" s="200" t="s">
        <v>942</v>
      </c>
      <c r="C55" s="200"/>
      <c r="D55" s="201"/>
      <c r="E55" s="202"/>
      <c r="F55" s="200"/>
      <c r="G55" s="200"/>
      <c r="H55" s="200"/>
      <c r="I55" s="200"/>
      <c r="J55" s="200"/>
      <c r="K55" s="203"/>
      <c r="L55" s="203"/>
      <c r="M55" s="204"/>
      <c r="N55" s="205"/>
      <c r="O55" s="205"/>
    </row>
    <row r="56" spans="1:15" x14ac:dyDescent="0.2">
      <c r="A56" s="216"/>
      <c r="B56" s="200"/>
      <c r="C56" s="200" t="s">
        <v>943</v>
      </c>
      <c r="D56" s="201"/>
      <c r="E56" s="202"/>
      <c r="F56" s="200"/>
      <c r="G56" s="200"/>
      <c r="H56" s="200"/>
      <c r="I56" s="200">
        <v>4</v>
      </c>
      <c r="J56" s="200" t="s">
        <v>894</v>
      </c>
      <c r="K56" s="203"/>
      <c r="L56" s="203">
        <f t="shared" si="0"/>
        <v>0</v>
      </c>
      <c r="M56" s="204"/>
      <c r="N56" s="205">
        <f t="shared" si="1"/>
        <v>0</v>
      </c>
      <c r="O56" s="205">
        <f t="shared" si="2"/>
        <v>0</v>
      </c>
    </row>
    <row r="57" spans="1:15" x14ac:dyDescent="0.2">
      <c r="A57" s="216"/>
      <c r="B57" s="200"/>
      <c r="C57" s="200"/>
      <c r="D57" s="201"/>
      <c r="E57" s="202"/>
      <c r="F57" s="200"/>
      <c r="G57" s="200"/>
      <c r="H57" s="200"/>
      <c r="I57" s="200"/>
      <c r="J57" s="200"/>
      <c r="K57" s="203"/>
      <c r="L57" s="203"/>
      <c r="M57" s="204"/>
      <c r="N57" s="205"/>
      <c r="O57" s="205"/>
    </row>
    <row r="58" spans="1:15" x14ac:dyDescent="0.2">
      <c r="A58" s="216" t="s">
        <v>944</v>
      </c>
      <c r="B58" s="200" t="s">
        <v>945</v>
      </c>
      <c r="C58" s="200"/>
      <c r="D58" s="201"/>
      <c r="E58" s="202"/>
      <c r="F58" s="200"/>
      <c r="G58" s="200"/>
      <c r="H58" s="200"/>
      <c r="I58" s="200"/>
      <c r="J58" s="200"/>
      <c r="K58" s="203"/>
      <c r="L58" s="203"/>
      <c r="M58" s="204"/>
      <c r="N58" s="205"/>
      <c r="O58" s="205"/>
    </row>
    <row r="59" spans="1:15" x14ac:dyDescent="0.2">
      <c r="A59" s="216"/>
      <c r="B59" s="200"/>
      <c r="C59" s="200" t="s">
        <v>946</v>
      </c>
      <c r="D59" s="201"/>
      <c r="E59" s="202"/>
      <c r="F59" s="200"/>
      <c r="G59" s="200"/>
      <c r="H59" s="200"/>
      <c r="I59" s="200">
        <v>1</v>
      </c>
      <c r="J59" s="200" t="s">
        <v>894</v>
      </c>
      <c r="K59" s="203"/>
      <c r="L59" s="203">
        <f t="shared" si="0"/>
        <v>0</v>
      </c>
      <c r="M59" s="204"/>
      <c r="N59" s="205">
        <f t="shared" si="1"/>
        <v>0</v>
      </c>
      <c r="O59" s="205">
        <f t="shared" si="2"/>
        <v>0</v>
      </c>
    </row>
    <row r="60" spans="1:15" x14ac:dyDescent="0.2">
      <c r="A60" s="216"/>
      <c r="B60" s="200"/>
      <c r="C60" s="200"/>
      <c r="D60" s="201"/>
      <c r="E60" s="202"/>
      <c r="F60" s="200"/>
      <c r="G60" s="200"/>
      <c r="H60" s="200"/>
      <c r="I60" s="200"/>
      <c r="J60" s="200"/>
      <c r="K60" s="203"/>
      <c r="L60" s="203"/>
      <c r="M60" s="204"/>
      <c r="N60" s="205"/>
      <c r="O60" s="205"/>
    </row>
    <row r="61" spans="1:15" x14ac:dyDescent="0.2">
      <c r="A61" s="214" t="s">
        <v>947</v>
      </c>
      <c r="B61" s="201" t="s">
        <v>948</v>
      </c>
      <c r="C61" s="201"/>
      <c r="D61" s="201"/>
      <c r="E61" s="201"/>
      <c r="F61" s="201"/>
      <c r="G61" s="201"/>
      <c r="H61" s="201"/>
      <c r="I61" s="201"/>
      <c r="J61" s="201"/>
      <c r="K61" s="215"/>
      <c r="L61" s="203"/>
      <c r="M61" s="203"/>
      <c r="N61" s="205"/>
      <c r="O61" s="205"/>
    </row>
    <row r="62" spans="1:15" x14ac:dyDescent="0.2">
      <c r="A62" s="214"/>
      <c r="B62" s="201"/>
      <c r="C62" s="201" t="s">
        <v>949</v>
      </c>
      <c r="D62" s="201"/>
      <c r="E62" s="201"/>
      <c r="F62" s="201"/>
      <c r="G62" s="201"/>
      <c r="H62" s="201"/>
      <c r="I62" s="201"/>
      <c r="J62" s="201"/>
      <c r="K62" s="215"/>
      <c r="L62" s="203"/>
      <c r="M62" s="203"/>
      <c r="N62" s="205"/>
      <c r="O62" s="205"/>
    </row>
    <row r="63" spans="1:15" x14ac:dyDescent="0.2">
      <c r="A63" s="214"/>
      <c r="B63" s="201"/>
      <c r="C63" s="201"/>
      <c r="D63" s="201" t="s">
        <v>946</v>
      </c>
      <c r="E63" s="201"/>
      <c r="F63" s="201"/>
      <c r="G63" s="201"/>
      <c r="H63" s="201"/>
      <c r="I63" s="201">
        <v>6</v>
      </c>
      <c r="J63" s="201" t="s">
        <v>209</v>
      </c>
      <c r="K63" s="215"/>
      <c r="L63" s="203">
        <f t="shared" si="0"/>
        <v>0</v>
      </c>
      <c r="M63" s="203"/>
      <c r="N63" s="205">
        <f t="shared" si="1"/>
        <v>0</v>
      </c>
      <c r="O63" s="205">
        <f t="shared" si="2"/>
        <v>0</v>
      </c>
    </row>
    <row r="64" spans="1:15" x14ac:dyDescent="0.2">
      <c r="A64" s="214"/>
      <c r="B64" s="201"/>
      <c r="C64" s="201"/>
      <c r="D64" s="201" t="s">
        <v>906</v>
      </c>
      <c r="E64" s="201"/>
      <c r="F64" s="201"/>
      <c r="G64" s="201"/>
      <c r="H64" s="201"/>
      <c r="I64" s="201">
        <v>1</v>
      </c>
      <c r="J64" s="201" t="s">
        <v>209</v>
      </c>
      <c r="K64" s="215"/>
      <c r="L64" s="203">
        <f t="shared" si="0"/>
        <v>0</v>
      </c>
      <c r="M64" s="203"/>
      <c r="N64" s="205">
        <f t="shared" si="1"/>
        <v>0</v>
      </c>
      <c r="O64" s="205">
        <f t="shared" si="2"/>
        <v>0</v>
      </c>
    </row>
    <row r="65" spans="1:15" x14ac:dyDescent="0.2">
      <c r="A65" s="214"/>
      <c r="B65" s="201"/>
      <c r="C65" s="201"/>
      <c r="D65" s="201" t="s">
        <v>906</v>
      </c>
      <c r="E65" s="201"/>
      <c r="F65" s="201"/>
      <c r="G65" s="201"/>
      <c r="H65" s="201"/>
      <c r="I65" s="201">
        <v>33</v>
      </c>
      <c r="J65" s="201" t="s">
        <v>209</v>
      </c>
      <c r="K65" s="215"/>
      <c r="L65" s="203">
        <f t="shared" si="0"/>
        <v>0</v>
      </c>
      <c r="M65" s="203"/>
      <c r="N65" s="205">
        <f t="shared" si="1"/>
        <v>0</v>
      </c>
      <c r="O65" s="205">
        <f t="shared" si="2"/>
        <v>0</v>
      </c>
    </row>
    <row r="66" spans="1:15" x14ac:dyDescent="0.2">
      <c r="A66" s="214"/>
      <c r="C66" s="200"/>
      <c r="D66" s="201"/>
      <c r="F66" s="207"/>
      <c r="K66" s="203"/>
      <c r="L66" s="203"/>
      <c r="M66" s="204"/>
      <c r="N66" s="205"/>
      <c r="O66" s="205"/>
    </row>
    <row r="67" spans="1:15" x14ac:dyDescent="0.2">
      <c r="A67" s="217" t="s">
        <v>950</v>
      </c>
      <c r="B67" t="s">
        <v>951</v>
      </c>
      <c r="C67" s="200"/>
      <c r="D67" s="201"/>
      <c r="F67" s="207"/>
      <c r="K67" s="203"/>
      <c r="L67" s="203"/>
      <c r="M67" s="204"/>
      <c r="N67" s="205"/>
      <c r="O67" s="205"/>
    </row>
    <row r="68" spans="1:15" x14ac:dyDescent="0.2">
      <c r="A68" s="214"/>
      <c r="C68" s="200" t="s">
        <v>921</v>
      </c>
      <c r="D68" s="201"/>
      <c r="F68" s="207"/>
      <c r="I68">
        <v>1</v>
      </c>
      <c r="J68" t="s">
        <v>894</v>
      </c>
      <c r="K68" s="203"/>
      <c r="L68" s="203">
        <f t="shared" si="0"/>
        <v>0</v>
      </c>
      <c r="M68" s="204"/>
      <c r="N68" s="205">
        <f t="shared" si="1"/>
        <v>0</v>
      </c>
      <c r="O68" s="205">
        <f t="shared" si="2"/>
        <v>0</v>
      </c>
    </row>
    <row r="69" spans="1:15" x14ac:dyDescent="0.2">
      <c r="A69" s="216"/>
      <c r="B69" s="200"/>
      <c r="C69" s="200"/>
      <c r="D69" s="201"/>
      <c r="E69" s="202"/>
      <c r="F69" s="200"/>
      <c r="G69" s="200"/>
      <c r="H69" s="200"/>
      <c r="I69" s="200"/>
      <c r="J69" s="200"/>
      <c r="K69" s="203"/>
      <c r="L69" s="203"/>
      <c r="M69" s="204"/>
      <c r="N69" s="205"/>
      <c r="O69" s="205"/>
    </row>
    <row r="70" spans="1:15" x14ac:dyDescent="0.2">
      <c r="A70" s="216" t="s">
        <v>952</v>
      </c>
      <c r="B70" s="200" t="s">
        <v>953</v>
      </c>
      <c r="C70" s="200"/>
      <c r="D70" s="201"/>
      <c r="E70" s="202"/>
      <c r="F70" s="200"/>
      <c r="G70" s="200"/>
      <c r="H70" s="200"/>
      <c r="I70" s="200"/>
      <c r="J70" s="200"/>
      <c r="K70" s="203"/>
      <c r="L70" s="203"/>
      <c r="M70" s="204"/>
      <c r="N70" s="205"/>
      <c r="O70" s="205"/>
    </row>
    <row r="71" spans="1:15" x14ac:dyDescent="0.2">
      <c r="A71" s="216"/>
      <c r="B71" s="200"/>
      <c r="C71" s="200" t="s">
        <v>954</v>
      </c>
      <c r="D71" s="201"/>
      <c r="E71" s="202"/>
      <c r="F71" s="200"/>
      <c r="G71" s="200"/>
      <c r="H71" s="200"/>
      <c r="I71" s="200"/>
      <c r="J71" s="200"/>
      <c r="K71" s="203"/>
      <c r="L71" s="203"/>
      <c r="M71" s="204"/>
      <c r="N71" s="205"/>
      <c r="O71" s="205"/>
    </row>
    <row r="72" spans="1:15" ht="14.25" x14ac:dyDescent="0.2">
      <c r="A72" s="216"/>
      <c r="B72" s="200"/>
      <c r="C72" s="200" t="s">
        <v>955</v>
      </c>
      <c r="D72" s="201"/>
      <c r="E72" s="202"/>
      <c r="F72" s="200"/>
      <c r="G72" s="200"/>
      <c r="H72" s="218" t="e">
        <f>SUM(#REF!)</f>
        <v>#REF!</v>
      </c>
      <c r="I72" s="202">
        <v>10</v>
      </c>
      <c r="J72" s="200" t="s">
        <v>956</v>
      </c>
      <c r="K72" s="203"/>
      <c r="L72" s="203">
        <f t="shared" ref="L72:L80" si="3">+K72*I72</f>
        <v>0</v>
      </c>
      <c r="M72" s="204"/>
      <c r="N72" s="205">
        <f t="shared" si="1"/>
        <v>0</v>
      </c>
      <c r="O72" s="205">
        <f t="shared" si="2"/>
        <v>0</v>
      </c>
    </row>
    <row r="73" spans="1:15" x14ac:dyDescent="0.2">
      <c r="A73" s="214"/>
      <c r="B73" s="201"/>
      <c r="C73" s="201"/>
      <c r="D73" s="201"/>
      <c r="E73" s="201"/>
      <c r="F73" s="201"/>
      <c r="G73" s="201"/>
      <c r="H73" s="201"/>
      <c r="I73" s="201"/>
      <c r="J73" s="201"/>
      <c r="K73" s="215"/>
      <c r="L73" s="203"/>
      <c r="M73" s="203"/>
      <c r="N73" s="205"/>
      <c r="O73" s="205"/>
    </row>
    <row r="74" spans="1:15" x14ac:dyDescent="0.2">
      <c r="A74" s="214" t="s">
        <v>957</v>
      </c>
      <c r="B74" s="201" t="s">
        <v>958</v>
      </c>
      <c r="C74" s="201"/>
      <c r="D74" s="201"/>
      <c r="E74" s="201"/>
      <c r="F74" s="201"/>
      <c r="G74" s="201"/>
      <c r="H74" s="201"/>
      <c r="I74" s="201"/>
      <c r="J74" s="201"/>
      <c r="K74" s="215"/>
      <c r="L74" s="203"/>
      <c r="M74" s="203"/>
      <c r="N74" s="205"/>
      <c r="O74" s="205"/>
    </row>
    <row r="75" spans="1:15" x14ac:dyDescent="0.2">
      <c r="A75" s="214"/>
      <c r="B75" s="201"/>
      <c r="C75" s="201"/>
      <c r="D75" s="201" t="s">
        <v>959</v>
      </c>
      <c r="E75" s="201"/>
      <c r="F75" s="201"/>
      <c r="G75" s="201"/>
      <c r="H75" s="201"/>
      <c r="I75" s="201">
        <v>3</v>
      </c>
      <c r="J75" s="201" t="s">
        <v>894</v>
      </c>
      <c r="K75" s="215"/>
      <c r="L75" s="203">
        <f t="shared" si="3"/>
        <v>0</v>
      </c>
      <c r="M75" s="203"/>
      <c r="N75" s="205">
        <f t="shared" ref="N75:N80" si="4">+M75*I75</f>
        <v>0</v>
      </c>
      <c r="O75" s="205">
        <f t="shared" ref="O75:O80" si="5">+N75+L75</f>
        <v>0</v>
      </c>
    </row>
    <row r="76" spans="1:15" x14ac:dyDescent="0.2">
      <c r="A76" s="216"/>
      <c r="B76" s="200"/>
      <c r="C76" s="200"/>
      <c r="D76" s="201"/>
      <c r="E76" s="202"/>
      <c r="F76" s="200"/>
      <c r="G76" s="200"/>
      <c r="H76" s="200"/>
      <c r="I76" s="200"/>
      <c r="J76" s="200"/>
      <c r="K76" s="203"/>
      <c r="L76" s="203"/>
      <c r="M76" s="204"/>
      <c r="N76" s="205"/>
      <c r="O76" s="205"/>
    </row>
    <row r="77" spans="1:15" x14ac:dyDescent="0.2">
      <c r="A77" s="216" t="s">
        <v>960</v>
      </c>
      <c r="B77" s="200" t="s">
        <v>961</v>
      </c>
      <c r="C77" s="200"/>
      <c r="D77" s="201"/>
      <c r="E77" s="202"/>
      <c r="F77" s="200"/>
      <c r="G77" s="200"/>
      <c r="H77" s="200"/>
      <c r="I77" s="200">
        <v>1</v>
      </c>
      <c r="J77" s="200" t="s">
        <v>894</v>
      </c>
      <c r="K77" s="203"/>
      <c r="L77" s="203">
        <f t="shared" si="3"/>
        <v>0</v>
      </c>
      <c r="M77" s="204"/>
      <c r="N77" s="205">
        <f t="shared" si="4"/>
        <v>0</v>
      </c>
      <c r="O77" s="205">
        <f t="shared" si="5"/>
        <v>0</v>
      </c>
    </row>
    <row r="78" spans="1:15" x14ac:dyDescent="0.2">
      <c r="A78" s="216"/>
      <c r="B78" s="200"/>
      <c r="C78" s="200"/>
      <c r="D78" s="201"/>
      <c r="E78" s="202"/>
      <c r="F78" s="200"/>
      <c r="G78" s="200"/>
      <c r="H78" s="200"/>
      <c r="I78" s="200"/>
      <c r="J78" s="200"/>
      <c r="K78" s="203"/>
      <c r="L78" s="203"/>
      <c r="M78" s="204"/>
      <c r="N78" s="205"/>
      <c r="O78" s="205"/>
    </row>
    <row r="79" spans="1:15" x14ac:dyDescent="0.2">
      <c r="A79" s="216" t="s">
        <v>962</v>
      </c>
      <c r="B79" s="200" t="s">
        <v>963</v>
      </c>
      <c r="C79" s="200"/>
      <c r="D79" s="201"/>
      <c r="E79" s="202"/>
      <c r="F79" s="200"/>
      <c r="G79" s="200"/>
      <c r="H79" s="200"/>
      <c r="I79" s="200"/>
      <c r="J79" s="200"/>
      <c r="K79" s="203"/>
      <c r="L79" s="203"/>
      <c r="M79" s="204"/>
      <c r="N79" s="205"/>
      <c r="O79" s="205"/>
    </row>
    <row r="80" spans="1:15" x14ac:dyDescent="0.2">
      <c r="A80" s="216"/>
      <c r="B80" s="200"/>
      <c r="C80" s="200" t="s">
        <v>964</v>
      </c>
      <c r="D80" s="201"/>
      <c r="E80" s="202"/>
      <c r="F80" s="200"/>
      <c r="G80" s="200"/>
      <c r="H80" s="200"/>
      <c r="I80" s="200">
        <v>75</v>
      </c>
      <c r="J80" s="200" t="s">
        <v>582</v>
      </c>
      <c r="K80" s="203"/>
      <c r="L80" s="203">
        <f t="shared" si="3"/>
        <v>0</v>
      </c>
      <c r="M80" s="204"/>
      <c r="N80" s="205">
        <f t="shared" si="4"/>
        <v>0</v>
      </c>
      <c r="O80" s="205">
        <f t="shared" si="5"/>
        <v>0</v>
      </c>
    </row>
    <row r="81" spans="1:15" x14ac:dyDescent="0.2">
      <c r="A81" s="216"/>
      <c r="B81" s="200"/>
      <c r="C81" s="200"/>
      <c r="D81" s="201"/>
      <c r="E81" s="202"/>
      <c r="F81" s="200"/>
      <c r="G81" s="200"/>
      <c r="H81" s="200"/>
      <c r="I81" s="200"/>
      <c r="J81" s="200"/>
      <c r="K81" s="203"/>
      <c r="L81" s="203"/>
      <c r="M81" s="204"/>
      <c r="N81" s="205"/>
      <c r="O81" s="205"/>
    </row>
    <row r="82" spans="1:15" x14ac:dyDescent="0.2">
      <c r="A82" s="206" t="s">
        <v>965</v>
      </c>
      <c r="B82" s="201"/>
      <c r="C82" s="201"/>
      <c r="D82" s="201"/>
      <c r="E82" s="201"/>
      <c r="F82" s="201"/>
      <c r="G82" s="201"/>
      <c r="H82" s="201"/>
      <c r="I82" s="201"/>
      <c r="J82" s="201"/>
      <c r="K82" s="215"/>
      <c r="L82" s="203"/>
      <c r="M82" s="203"/>
      <c r="N82" s="205"/>
      <c r="O82" s="205"/>
    </row>
    <row r="83" spans="1:15" x14ac:dyDescent="0.2">
      <c r="A83" s="214" t="s">
        <v>966</v>
      </c>
      <c r="B83" s="201" t="s">
        <v>967</v>
      </c>
      <c r="C83" s="201"/>
      <c r="D83" s="201"/>
      <c r="E83" s="201"/>
      <c r="F83" s="201"/>
      <c r="G83" s="201"/>
      <c r="H83" s="201"/>
      <c r="I83" s="201">
        <v>12</v>
      </c>
      <c r="J83" t="s">
        <v>968</v>
      </c>
      <c r="K83" s="215"/>
      <c r="L83" s="203"/>
      <c r="M83" s="203"/>
      <c r="N83" s="205">
        <f t="shared" ref="N83:N90" si="6">+M83*I83</f>
        <v>0</v>
      </c>
      <c r="O83" s="205">
        <f t="shared" ref="O83:O90" si="7">+N83+L83</f>
        <v>0</v>
      </c>
    </row>
    <row r="84" spans="1:15" x14ac:dyDescent="0.2">
      <c r="A84" s="214"/>
      <c r="B84" s="201"/>
      <c r="C84" s="201"/>
      <c r="D84" s="201"/>
      <c r="E84" s="201"/>
      <c r="F84" s="201"/>
      <c r="G84" s="201"/>
      <c r="H84" s="201"/>
      <c r="I84" s="201"/>
      <c r="J84" s="201"/>
      <c r="K84" s="215"/>
      <c r="L84" s="203"/>
      <c r="M84" s="203"/>
      <c r="N84" s="205"/>
      <c r="O84" s="205"/>
    </row>
    <row r="85" spans="1:15" x14ac:dyDescent="0.2">
      <c r="A85" s="214" t="s">
        <v>969</v>
      </c>
      <c r="B85" s="201" t="s">
        <v>970</v>
      </c>
      <c r="C85" s="201"/>
      <c r="D85" s="201"/>
      <c r="E85" s="201"/>
      <c r="F85" s="201"/>
      <c r="G85" s="201"/>
      <c r="H85" s="201"/>
      <c r="I85" s="201">
        <v>1</v>
      </c>
      <c r="J85" s="201" t="s">
        <v>180</v>
      </c>
      <c r="K85" s="215"/>
      <c r="L85" s="203"/>
      <c r="M85" s="203"/>
      <c r="N85" s="205">
        <f t="shared" si="6"/>
        <v>0</v>
      </c>
      <c r="O85" s="205">
        <f t="shared" si="7"/>
        <v>0</v>
      </c>
    </row>
    <row r="86" spans="1:15" x14ac:dyDescent="0.2">
      <c r="A86" s="214"/>
      <c r="B86" s="201"/>
      <c r="C86" s="201"/>
      <c r="D86" s="201"/>
      <c r="E86" s="201"/>
      <c r="F86" s="201"/>
      <c r="G86" s="201"/>
      <c r="H86" s="201"/>
      <c r="I86" s="201"/>
      <c r="J86" s="201"/>
      <c r="K86" s="215"/>
      <c r="L86" s="203"/>
      <c r="M86" s="203"/>
      <c r="N86" s="205"/>
      <c r="O86" s="205"/>
    </row>
    <row r="87" spans="1:15" x14ac:dyDescent="0.2">
      <c r="A87" s="214" t="s">
        <v>971</v>
      </c>
      <c r="B87" s="201" t="s">
        <v>972</v>
      </c>
      <c r="C87" s="201"/>
      <c r="D87" s="201"/>
      <c r="E87" s="201"/>
      <c r="F87" s="201"/>
      <c r="G87" s="201"/>
      <c r="H87" s="201"/>
      <c r="I87" s="201">
        <v>12</v>
      </c>
      <c r="J87" s="201" t="s">
        <v>968</v>
      </c>
      <c r="K87" s="215"/>
      <c r="L87" s="203"/>
      <c r="M87" s="203"/>
      <c r="N87" s="205">
        <f t="shared" si="6"/>
        <v>0</v>
      </c>
      <c r="O87" s="205">
        <f t="shared" si="7"/>
        <v>0</v>
      </c>
    </row>
    <row r="88" spans="1:15" x14ac:dyDescent="0.2">
      <c r="A88" s="214"/>
      <c r="B88" s="201"/>
      <c r="C88" s="201"/>
      <c r="D88" s="201"/>
      <c r="E88" s="201"/>
      <c r="F88" s="201"/>
      <c r="G88" s="201"/>
      <c r="H88" s="201"/>
      <c r="I88" s="201"/>
      <c r="J88" s="201"/>
      <c r="K88" s="215"/>
      <c r="L88" s="203"/>
      <c r="M88" s="203"/>
      <c r="N88" s="205"/>
      <c r="O88" s="205"/>
    </row>
    <row r="89" spans="1:15" x14ac:dyDescent="0.2">
      <c r="A89" s="214"/>
      <c r="B89" s="201"/>
      <c r="C89" s="201"/>
      <c r="D89" s="201"/>
      <c r="E89" s="201"/>
      <c r="F89" s="201"/>
      <c r="G89" s="201"/>
      <c r="H89" s="201"/>
      <c r="I89" s="201"/>
      <c r="J89" s="201"/>
      <c r="K89" s="215"/>
      <c r="L89" s="203"/>
      <c r="M89" s="203"/>
      <c r="N89" s="205"/>
      <c r="O89" s="205"/>
    </row>
    <row r="90" spans="1:15" x14ac:dyDescent="0.2">
      <c r="A90" s="214" t="s">
        <v>973</v>
      </c>
      <c r="B90" s="201" t="s">
        <v>974</v>
      </c>
      <c r="C90" s="201"/>
      <c r="D90" s="201"/>
      <c r="E90" s="201"/>
      <c r="F90" s="201"/>
      <c r="G90" s="201"/>
      <c r="H90" s="201"/>
      <c r="I90" s="201">
        <v>1</v>
      </c>
      <c r="J90" s="201" t="s">
        <v>894</v>
      </c>
      <c r="K90" s="215"/>
      <c r="L90" s="203"/>
      <c r="M90" s="203"/>
      <c r="N90" s="205">
        <f t="shared" si="6"/>
        <v>0</v>
      </c>
      <c r="O90" s="205">
        <f t="shared" si="7"/>
        <v>0</v>
      </c>
    </row>
    <row r="91" spans="1:15" x14ac:dyDescent="0.2">
      <c r="A91" s="214"/>
      <c r="B91" s="201"/>
      <c r="C91" s="201"/>
      <c r="D91" s="201"/>
      <c r="E91" s="201"/>
      <c r="F91" s="201"/>
      <c r="G91" s="201"/>
      <c r="H91" s="201"/>
      <c r="I91" s="201"/>
      <c r="J91" s="201"/>
      <c r="K91" s="215"/>
      <c r="L91" s="203"/>
      <c r="M91" s="203"/>
      <c r="N91" s="205"/>
      <c r="O91" s="205"/>
    </row>
    <row r="92" spans="1:15" x14ac:dyDescent="0.2">
      <c r="A92" s="214" t="s">
        <v>975</v>
      </c>
      <c r="B92" s="201" t="s">
        <v>740</v>
      </c>
      <c r="C92" s="201"/>
      <c r="D92" s="201"/>
      <c r="E92" s="201"/>
      <c r="F92" s="201"/>
      <c r="G92" s="201"/>
      <c r="H92" s="201"/>
      <c r="I92" s="201">
        <v>1</v>
      </c>
      <c r="J92" s="201" t="s">
        <v>894</v>
      </c>
      <c r="K92" s="215"/>
      <c r="L92" s="203"/>
      <c r="M92" s="203"/>
      <c r="N92" s="205">
        <f t="shared" ref="N92" si="8">+M92*I92</f>
        <v>0</v>
      </c>
      <c r="O92" s="205">
        <f t="shared" ref="O92" si="9">+N92+L92</f>
        <v>0</v>
      </c>
    </row>
    <row r="93" spans="1:15" ht="13.5" thickBot="1" x14ac:dyDescent="0.25">
      <c r="A93" s="219"/>
      <c r="B93" s="220"/>
      <c r="C93" s="220"/>
      <c r="D93" s="220"/>
      <c r="E93" s="220"/>
      <c r="F93" s="220"/>
      <c r="G93" s="220"/>
      <c r="H93" s="220"/>
      <c r="I93" s="220"/>
      <c r="J93" s="220"/>
      <c r="K93" s="221"/>
      <c r="L93" s="222"/>
      <c r="M93" s="222"/>
      <c r="N93" s="222"/>
      <c r="O93" s="222"/>
    </row>
    <row r="94" spans="1:15" ht="13.5" thickTop="1" x14ac:dyDescent="0.2">
      <c r="A94" s="206" t="s">
        <v>976</v>
      </c>
      <c r="B94" s="201"/>
      <c r="C94" s="201"/>
      <c r="D94" s="201"/>
      <c r="E94" s="201"/>
      <c r="F94" s="201"/>
      <c r="G94" s="201"/>
      <c r="H94" s="201"/>
      <c r="I94" s="201"/>
      <c r="J94" s="201"/>
      <c r="K94" s="215"/>
      <c r="L94" s="223">
        <f>SUM(L15:L93)</f>
        <v>0</v>
      </c>
      <c r="M94" s="223"/>
      <c r="N94" s="223">
        <f>SUM(N15:N93)</f>
        <v>0</v>
      </c>
      <c r="O94" s="223">
        <f>SUM(O15:O93)</f>
        <v>0</v>
      </c>
    </row>
    <row r="95" spans="1:15" x14ac:dyDescent="0.2">
      <c r="A95" s="214"/>
      <c r="B95" s="201"/>
      <c r="C95" s="201"/>
      <c r="D95" s="201"/>
      <c r="E95" s="201"/>
      <c r="F95" s="201"/>
      <c r="G95" s="201"/>
      <c r="H95" s="201"/>
      <c r="I95" s="201"/>
      <c r="J95" s="201"/>
      <c r="K95" s="215"/>
      <c r="L95" s="203"/>
      <c r="M95" s="203"/>
      <c r="N95" s="203"/>
      <c r="O95" s="203"/>
    </row>
  </sheetData>
  <mergeCells count="7">
    <mergeCell ref="B50:H50"/>
    <mergeCell ref="B6:H6"/>
    <mergeCell ref="B7:G7"/>
    <mergeCell ref="B17:H17"/>
    <mergeCell ref="B24:H24"/>
    <mergeCell ref="B32:H32"/>
    <mergeCell ref="B40:H4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activeCell="B72" sqref="B72"/>
    </sheetView>
  </sheetViews>
  <sheetFormatPr defaultRowHeight="12.75" x14ac:dyDescent="0.2"/>
  <cols>
    <col min="1" max="1" width="6" customWidth="1"/>
    <col min="2" max="2" width="55.7109375" customWidth="1"/>
    <col min="3" max="3" width="0" hidden="1" customWidth="1"/>
    <col min="4" max="5" width="8.7109375" customWidth="1"/>
    <col min="6" max="7" width="11.7109375" customWidth="1"/>
  </cols>
  <sheetData>
    <row r="1" spans="1:7" ht="18" x14ac:dyDescent="0.2">
      <c r="A1" s="388" t="s">
        <v>977</v>
      </c>
      <c r="B1" s="388"/>
      <c r="C1" s="388"/>
      <c r="D1" s="388"/>
      <c r="E1" s="388"/>
      <c r="F1" s="388"/>
      <c r="G1" s="388"/>
    </row>
    <row r="2" spans="1:7" ht="18" x14ac:dyDescent="0.2">
      <c r="A2" s="224" t="s">
        <v>978</v>
      </c>
      <c r="B2" s="225"/>
      <c r="C2" s="8"/>
      <c r="D2" s="8"/>
      <c r="E2" s="8"/>
      <c r="F2" s="8"/>
      <c r="G2" s="8"/>
    </row>
    <row r="3" spans="1:7" x14ac:dyDescent="0.2">
      <c r="A3" s="155"/>
      <c r="B3" s="9"/>
      <c r="C3" s="8"/>
      <c r="D3" s="8"/>
      <c r="E3" s="226"/>
      <c r="F3" s="155"/>
      <c r="G3" s="155"/>
    </row>
    <row r="4" spans="1:7" ht="18" x14ac:dyDescent="0.2">
      <c r="A4" s="388" t="s">
        <v>979</v>
      </c>
      <c r="B4" s="389"/>
      <c r="C4" s="389"/>
      <c r="D4" s="389"/>
      <c r="E4" s="389"/>
      <c r="F4" s="389"/>
      <c r="G4" s="389"/>
    </row>
    <row r="5" spans="1:7" ht="30" x14ac:dyDescent="0.25">
      <c r="A5" s="227" t="s">
        <v>980</v>
      </c>
      <c r="B5" s="227" t="s">
        <v>981</v>
      </c>
      <c r="C5" s="228" t="s">
        <v>139</v>
      </c>
      <c r="D5" s="227" t="s">
        <v>982</v>
      </c>
      <c r="E5" s="227" t="s">
        <v>983</v>
      </c>
      <c r="F5" s="229" t="s">
        <v>984</v>
      </c>
      <c r="G5" s="227" t="s">
        <v>985</v>
      </c>
    </row>
    <row r="6" spans="1:7" ht="26.25" x14ac:dyDescent="0.25">
      <c r="A6" s="230" t="s">
        <v>986</v>
      </c>
      <c r="B6" s="231"/>
      <c r="C6" s="232"/>
      <c r="D6" s="230" t="s">
        <v>987</v>
      </c>
      <c r="E6" s="230" t="s">
        <v>988</v>
      </c>
      <c r="F6" s="230" t="s">
        <v>893</v>
      </c>
      <c r="G6" s="230" t="s">
        <v>989</v>
      </c>
    </row>
    <row r="7" spans="1:7" ht="15" x14ac:dyDescent="0.25">
      <c r="A7" s="231"/>
      <c r="B7" s="231"/>
      <c r="C7" s="232"/>
      <c r="D7" s="231"/>
      <c r="E7" s="231"/>
      <c r="F7" s="231" t="s">
        <v>990</v>
      </c>
      <c r="G7" s="231" t="s">
        <v>990</v>
      </c>
    </row>
    <row r="8" spans="1:7" ht="15" x14ac:dyDescent="0.25">
      <c r="A8" s="233" t="s">
        <v>991</v>
      </c>
      <c r="B8" s="234" t="s">
        <v>992</v>
      </c>
      <c r="C8" s="235"/>
      <c r="D8" s="236"/>
      <c r="E8" s="237"/>
      <c r="F8" s="238"/>
      <c r="G8" s="239">
        <f>SUM(G10:G15)</f>
        <v>0</v>
      </c>
    </row>
    <row r="9" spans="1:7" ht="15" x14ac:dyDescent="0.25">
      <c r="A9" s="240" t="s">
        <v>993</v>
      </c>
      <c r="B9" s="241" t="s">
        <v>994</v>
      </c>
      <c r="C9" s="242"/>
      <c r="D9" s="243"/>
      <c r="E9" s="244"/>
      <c r="F9" s="245"/>
      <c r="G9" s="246" t="s">
        <v>989</v>
      </c>
    </row>
    <row r="10" spans="1:7" ht="63.75" x14ac:dyDescent="0.2">
      <c r="A10" s="247">
        <v>1</v>
      </c>
      <c r="B10" s="248" t="s">
        <v>995</v>
      </c>
      <c r="C10" s="249">
        <v>16361</v>
      </c>
      <c r="D10" s="250" t="s">
        <v>894</v>
      </c>
      <c r="E10" s="251">
        <v>1</v>
      </c>
      <c r="F10" s="252">
        <v>0</v>
      </c>
      <c r="G10" s="253">
        <f>E10*F10</f>
        <v>0</v>
      </c>
    </row>
    <row r="11" spans="1:7" x14ac:dyDescent="0.2">
      <c r="A11" s="155"/>
      <c r="B11" s="9"/>
      <c r="C11" s="8"/>
      <c r="D11" s="8"/>
      <c r="E11" s="226"/>
      <c r="F11" s="155"/>
      <c r="G11" s="155"/>
    </row>
    <row r="12" spans="1:7" ht="15" x14ac:dyDescent="0.25">
      <c r="A12" s="240" t="s">
        <v>996</v>
      </c>
      <c r="B12" s="241" t="s">
        <v>997</v>
      </c>
      <c r="C12" s="242"/>
      <c r="D12" s="243"/>
      <c r="E12" s="244"/>
      <c r="F12" s="245"/>
      <c r="G12" s="246" t="s">
        <v>989</v>
      </c>
    </row>
    <row r="13" spans="1:7" ht="165.75" x14ac:dyDescent="0.2">
      <c r="A13" s="247">
        <v>2</v>
      </c>
      <c r="B13" s="248" t="s">
        <v>998</v>
      </c>
      <c r="C13" s="249">
        <v>16361</v>
      </c>
      <c r="D13" s="250" t="s">
        <v>894</v>
      </c>
      <c r="E13" s="251">
        <v>1</v>
      </c>
      <c r="F13" s="252">
        <v>0</v>
      </c>
      <c r="G13" s="253">
        <f>E13*F13</f>
        <v>0</v>
      </c>
    </row>
    <row r="14" spans="1:7" x14ac:dyDescent="0.2">
      <c r="A14" s="155"/>
      <c r="B14" s="9"/>
      <c r="C14" s="8"/>
      <c r="D14" s="8"/>
      <c r="E14" s="226"/>
      <c r="F14" s="155"/>
      <c r="G14" s="254" t="s">
        <v>989</v>
      </c>
    </row>
    <row r="15" spans="1:7" ht="29.25" x14ac:dyDescent="0.25">
      <c r="A15" s="240" t="s">
        <v>999</v>
      </c>
      <c r="B15" s="255" t="s">
        <v>1087</v>
      </c>
      <c r="C15" s="242"/>
      <c r="D15" s="243"/>
      <c r="E15" s="244"/>
      <c r="F15" s="245"/>
      <c r="G15" s="246">
        <f>SUM(G16:G25)</f>
        <v>0</v>
      </c>
    </row>
    <row r="16" spans="1:7" ht="14.25" x14ac:dyDescent="0.2">
      <c r="A16" s="311">
        <v>11</v>
      </c>
      <c r="B16" s="257" t="s">
        <v>1088</v>
      </c>
      <c r="C16" s="258"/>
      <c r="D16" s="312" t="s">
        <v>894</v>
      </c>
      <c r="E16" s="260">
        <v>1</v>
      </c>
      <c r="F16" s="261"/>
      <c r="G16" s="253">
        <f t="shared" ref="G16:G25" si="0">E16*F16</f>
        <v>0</v>
      </c>
    </row>
    <row r="17" spans="1:7" ht="14.25" x14ac:dyDescent="0.2">
      <c r="A17" s="311">
        <f>1+A16</f>
        <v>12</v>
      </c>
      <c r="B17" s="257" t="s">
        <v>1089</v>
      </c>
      <c r="C17" s="258"/>
      <c r="D17" s="312" t="s">
        <v>894</v>
      </c>
      <c r="E17" s="260">
        <v>1</v>
      </c>
      <c r="F17" s="261"/>
      <c r="G17" s="253">
        <f t="shared" si="0"/>
        <v>0</v>
      </c>
    </row>
    <row r="18" spans="1:7" ht="14.25" x14ac:dyDescent="0.2">
      <c r="A18" s="311">
        <f t="shared" ref="A18:A23" si="1">1+A17</f>
        <v>13</v>
      </c>
      <c r="B18" s="257" t="s">
        <v>1090</v>
      </c>
      <c r="C18" s="258"/>
      <c r="D18" s="312" t="s">
        <v>894</v>
      </c>
      <c r="E18" s="260">
        <v>1</v>
      </c>
      <c r="F18" s="261"/>
      <c r="G18" s="253">
        <f t="shared" si="0"/>
        <v>0</v>
      </c>
    </row>
    <row r="19" spans="1:7" ht="14.25" x14ac:dyDescent="0.2">
      <c r="A19" s="311">
        <f t="shared" si="1"/>
        <v>14</v>
      </c>
      <c r="B19" s="257" t="s">
        <v>1091</v>
      </c>
      <c r="C19" s="258"/>
      <c r="D19" s="312" t="s">
        <v>894</v>
      </c>
      <c r="E19" s="260">
        <v>1</v>
      </c>
      <c r="F19" s="261"/>
      <c r="G19" s="253">
        <f t="shared" si="0"/>
        <v>0</v>
      </c>
    </row>
    <row r="20" spans="1:7" ht="14.25" x14ac:dyDescent="0.2">
      <c r="A20" s="311">
        <f t="shared" si="1"/>
        <v>15</v>
      </c>
      <c r="B20" s="257" t="s">
        <v>1092</v>
      </c>
      <c r="C20" s="258"/>
      <c r="D20" s="312" t="s">
        <v>894</v>
      </c>
      <c r="E20" s="260">
        <v>1</v>
      </c>
      <c r="F20" s="261"/>
      <c r="G20" s="253">
        <f t="shared" si="0"/>
        <v>0</v>
      </c>
    </row>
    <row r="21" spans="1:7" ht="14.25" x14ac:dyDescent="0.2">
      <c r="A21" s="311">
        <f t="shared" si="1"/>
        <v>16</v>
      </c>
      <c r="B21" s="257" t="s">
        <v>1000</v>
      </c>
      <c r="C21" s="258"/>
      <c r="D21" s="312" t="s">
        <v>894</v>
      </c>
      <c r="E21" s="260">
        <v>1</v>
      </c>
      <c r="F21" s="261"/>
      <c r="G21" s="253">
        <f t="shared" si="0"/>
        <v>0</v>
      </c>
    </row>
    <row r="22" spans="1:7" ht="14.25" x14ac:dyDescent="0.2">
      <c r="A22" s="311">
        <f t="shared" si="1"/>
        <v>17</v>
      </c>
      <c r="B22" s="257" t="s">
        <v>1002</v>
      </c>
      <c r="C22" s="258"/>
      <c r="D22" s="312" t="s">
        <v>894</v>
      </c>
      <c r="E22" s="260">
        <v>1</v>
      </c>
      <c r="F22" s="261"/>
      <c r="G22" s="253">
        <f t="shared" si="0"/>
        <v>0</v>
      </c>
    </row>
    <row r="23" spans="1:7" ht="14.25" x14ac:dyDescent="0.2">
      <c r="A23" s="311">
        <f t="shared" si="1"/>
        <v>18</v>
      </c>
      <c r="B23" s="257" t="s">
        <v>1003</v>
      </c>
      <c r="C23" s="258"/>
      <c r="D23" s="312" t="s">
        <v>894</v>
      </c>
      <c r="E23" s="260">
        <v>1</v>
      </c>
      <c r="F23" s="261"/>
      <c r="G23" s="253">
        <f t="shared" si="0"/>
        <v>0</v>
      </c>
    </row>
    <row r="24" spans="1:7" ht="14.25" x14ac:dyDescent="0.2">
      <c r="A24" s="311">
        <f>1+A23</f>
        <v>19</v>
      </c>
      <c r="B24" s="257" t="s">
        <v>1004</v>
      </c>
      <c r="C24" s="258"/>
      <c r="D24" s="312" t="s">
        <v>894</v>
      </c>
      <c r="E24" s="260">
        <v>1</v>
      </c>
      <c r="F24" s="261"/>
      <c r="G24" s="253">
        <f t="shared" si="0"/>
        <v>0</v>
      </c>
    </row>
    <row r="25" spans="1:7" ht="14.25" x14ac:dyDescent="0.2">
      <c r="A25" s="311">
        <f>1+A24</f>
        <v>20</v>
      </c>
      <c r="B25" s="257" t="s">
        <v>1005</v>
      </c>
      <c r="C25" s="258"/>
      <c r="D25" s="312" t="s">
        <v>894</v>
      </c>
      <c r="E25" s="260">
        <v>1</v>
      </c>
      <c r="F25" s="261"/>
      <c r="G25" s="253">
        <f t="shared" si="0"/>
        <v>0</v>
      </c>
    </row>
    <row r="26" spans="1:7" ht="38.25" x14ac:dyDescent="0.2">
      <c r="A26" s="310"/>
      <c r="B26" s="9" t="s">
        <v>1093</v>
      </c>
      <c r="C26" s="8"/>
      <c r="D26" s="8"/>
      <c r="E26" s="226"/>
      <c r="F26" s="155"/>
      <c r="G26" s="254" t="s">
        <v>989</v>
      </c>
    </row>
    <row r="27" spans="1:7" ht="14.25" x14ac:dyDescent="0.2">
      <c r="A27" s="262"/>
      <c r="B27" s="263"/>
      <c r="C27" s="264"/>
      <c r="D27" s="265" t="s">
        <v>989</v>
      </c>
      <c r="E27" s="266" t="s">
        <v>989</v>
      </c>
      <c r="F27" s="267" t="s">
        <v>989</v>
      </c>
      <c r="G27" s="268" t="s">
        <v>989</v>
      </c>
    </row>
    <row r="28" spans="1:7" ht="15" x14ac:dyDescent="0.2">
      <c r="A28" s="233" t="s">
        <v>1006</v>
      </c>
      <c r="B28" s="269" t="s">
        <v>1007</v>
      </c>
      <c r="C28" s="270"/>
      <c r="D28" s="271"/>
      <c r="E28" s="272"/>
      <c r="F28" s="273"/>
      <c r="G28" s="239">
        <f>SUM(G29:G33)</f>
        <v>0</v>
      </c>
    </row>
    <row r="29" spans="1:7" ht="38.25" x14ac:dyDescent="0.2">
      <c r="A29" s="274">
        <v>21</v>
      </c>
      <c r="B29" s="275" t="s">
        <v>1008</v>
      </c>
      <c r="C29" s="276"/>
      <c r="D29" s="259" t="s">
        <v>894</v>
      </c>
      <c r="E29" s="260">
        <v>6</v>
      </c>
      <c r="F29" s="277"/>
      <c r="G29" s="278">
        <f>E29*F29</f>
        <v>0</v>
      </c>
    </row>
    <row r="30" spans="1:7" ht="38.25" x14ac:dyDescent="0.2">
      <c r="A30" s="274">
        <f>1+A29</f>
        <v>22</v>
      </c>
      <c r="B30" s="275" t="s">
        <v>1009</v>
      </c>
      <c r="C30" s="276"/>
      <c r="D30" s="259" t="s">
        <v>894</v>
      </c>
      <c r="E30" s="260">
        <v>1</v>
      </c>
      <c r="F30" s="277"/>
      <c r="G30" s="278">
        <f>E30*F30</f>
        <v>0</v>
      </c>
    </row>
    <row r="31" spans="1:7" ht="38.25" x14ac:dyDescent="0.2">
      <c r="A31" s="274">
        <f>1+A30</f>
        <v>23</v>
      </c>
      <c r="B31" s="275" t="s">
        <v>1010</v>
      </c>
      <c r="C31" s="276"/>
      <c r="D31" s="259" t="s">
        <v>894</v>
      </c>
      <c r="E31" s="260">
        <v>1</v>
      </c>
      <c r="F31" s="277"/>
      <c r="G31" s="278">
        <f>E31*F31</f>
        <v>0</v>
      </c>
    </row>
    <row r="32" spans="1:7" ht="38.25" x14ac:dyDescent="0.2">
      <c r="A32" s="274">
        <f>1+A31</f>
        <v>24</v>
      </c>
      <c r="B32" s="275" t="s">
        <v>1011</v>
      </c>
      <c r="C32" s="279"/>
      <c r="D32" s="259" t="s">
        <v>894</v>
      </c>
      <c r="E32" s="260">
        <v>3</v>
      </c>
      <c r="F32" s="261"/>
      <c r="G32" s="278">
        <f>E32*F32</f>
        <v>0</v>
      </c>
    </row>
    <row r="33" spans="1:7" ht="14.25" x14ac:dyDescent="0.2">
      <c r="A33" s="274">
        <f>1+A32</f>
        <v>25</v>
      </c>
      <c r="B33" s="275" t="s">
        <v>1012</v>
      </c>
      <c r="C33" s="279"/>
      <c r="D33" s="259" t="s">
        <v>894</v>
      </c>
      <c r="E33" s="260">
        <v>30</v>
      </c>
      <c r="F33" s="261"/>
      <c r="G33" s="278">
        <f>E33*F33</f>
        <v>0</v>
      </c>
    </row>
    <row r="34" spans="1:7" ht="14.25" x14ac:dyDescent="0.2">
      <c r="A34" s="280"/>
      <c r="B34" s="281"/>
      <c r="C34" s="282"/>
      <c r="D34" s="283" t="s">
        <v>989</v>
      </c>
      <c r="E34" s="284" t="s">
        <v>989</v>
      </c>
      <c r="F34" s="285" t="s">
        <v>989</v>
      </c>
      <c r="G34" s="286" t="s">
        <v>989</v>
      </c>
    </row>
    <row r="35" spans="1:7" x14ac:dyDescent="0.2">
      <c r="A35" s="155"/>
      <c r="B35" s="9"/>
      <c r="C35" s="8"/>
      <c r="D35" s="8"/>
      <c r="E35" s="226"/>
      <c r="F35" s="155"/>
      <c r="G35" s="155"/>
    </row>
    <row r="36" spans="1:7" ht="30" x14ac:dyDescent="0.25">
      <c r="A36" s="227" t="s">
        <v>980</v>
      </c>
      <c r="B36" s="227" t="s">
        <v>981</v>
      </c>
      <c r="C36" s="228" t="s">
        <v>139</v>
      </c>
      <c r="D36" s="227" t="s">
        <v>982</v>
      </c>
      <c r="E36" s="227" t="s">
        <v>983</v>
      </c>
      <c r="F36" s="229" t="s">
        <v>984</v>
      </c>
      <c r="G36" s="227" t="s">
        <v>985</v>
      </c>
    </row>
    <row r="37" spans="1:7" ht="26.25" x14ac:dyDescent="0.25">
      <c r="A37" s="230" t="s">
        <v>986</v>
      </c>
      <c r="B37" s="231"/>
      <c r="C37" s="232"/>
      <c r="D37" s="230" t="s">
        <v>987</v>
      </c>
      <c r="E37" s="230" t="s">
        <v>988</v>
      </c>
      <c r="F37" s="230" t="s">
        <v>893</v>
      </c>
      <c r="G37" s="230" t="s">
        <v>989</v>
      </c>
    </row>
    <row r="38" spans="1:7" ht="15" x14ac:dyDescent="0.25">
      <c r="A38" s="231"/>
      <c r="B38" s="231"/>
      <c r="C38" s="232"/>
      <c r="D38" s="231"/>
      <c r="E38" s="231"/>
      <c r="F38" s="231" t="s">
        <v>990</v>
      </c>
      <c r="G38" s="231" t="s">
        <v>990</v>
      </c>
    </row>
    <row r="39" spans="1:7" ht="15" x14ac:dyDescent="0.25">
      <c r="A39" s="233" t="s">
        <v>1013</v>
      </c>
      <c r="B39" s="234" t="s">
        <v>1014</v>
      </c>
      <c r="C39" s="235"/>
      <c r="D39" s="236"/>
      <c r="E39" s="237"/>
      <c r="F39" s="238"/>
      <c r="G39" s="239">
        <f>SUM(G40:G81)</f>
        <v>0</v>
      </c>
    </row>
    <row r="40" spans="1:7" ht="14.25" x14ac:dyDescent="0.2">
      <c r="A40" s="256">
        <v>31</v>
      </c>
      <c r="B40" s="257" t="s">
        <v>1015</v>
      </c>
      <c r="C40" s="258"/>
      <c r="D40" s="259" t="s">
        <v>209</v>
      </c>
      <c r="E40" s="260">
        <v>12</v>
      </c>
      <c r="F40" s="261"/>
      <c r="G40" s="253">
        <f t="shared" ref="G40:G50" si="2">E40*F40</f>
        <v>0</v>
      </c>
    </row>
    <row r="41" spans="1:7" ht="14.25" x14ac:dyDescent="0.2">
      <c r="A41" s="256">
        <f t="shared" ref="A41:A81" si="3">1+A40</f>
        <v>32</v>
      </c>
      <c r="B41" s="257" t="s">
        <v>1016</v>
      </c>
      <c r="C41" s="258"/>
      <c r="D41" s="259" t="s">
        <v>209</v>
      </c>
      <c r="E41" s="260">
        <v>18</v>
      </c>
      <c r="F41" s="261"/>
      <c r="G41" s="253">
        <f t="shared" si="2"/>
        <v>0</v>
      </c>
    </row>
    <row r="42" spans="1:7" ht="14.25" x14ac:dyDescent="0.2">
      <c r="A42" s="256">
        <f t="shared" si="3"/>
        <v>33</v>
      </c>
      <c r="B42" s="257" t="s">
        <v>1017</v>
      </c>
      <c r="C42" s="258"/>
      <c r="D42" s="259" t="s">
        <v>209</v>
      </c>
      <c r="E42" s="260">
        <v>128</v>
      </c>
      <c r="F42" s="261"/>
      <c r="G42" s="253">
        <f t="shared" si="2"/>
        <v>0</v>
      </c>
    </row>
    <row r="43" spans="1:7" ht="14.25" x14ac:dyDescent="0.2">
      <c r="A43" s="256">
        <f t="shared" si="3"/>
        <v>34</v>
      </c>
      <c r="B43" s="287" t="s">
        <v>1018</v>
      </c>
      <c r="C43" s="258"/>
      <c r="D43" s="259" t="s">
        <v>209</v>
      </c>
      <c r="E43" s="260">
        <v>65</v>
      </c>
      <c r="F43" s="261"/>
      <c r="G43" s="253">
        <f t="shared" si="2"/>
        <v>0</v>
      </c>
    </row>
    <row r="44" spans="1:7" ht="14.25" x14ac:dyDescent="0.2">
      <c r="A44" s="256">
        <f t="shared" si="3"/>
        <v>35</v>
      </c>
      <c r="B44" s="287" t="s">
        <v>1019</v>
      </c>
      <c r="C44" s="258"/>
      <c r="D44" s="259" t="s">
        <v>209</v>
      </c>
      <c r="E44" s="260">
        <v>117</v>
      </c>
      <c r="F44" s="261"/>
      <c r="G44" s="253">
        <f t="shared" si="2"/>
        <v>0</v>
      </c>
    </row>
    <row r="45" spans="1:7" ht="14.25" x14ac:dyDescent="0.2">
      <c r="A45" s="256">
        <f t="shared" si="3"/>
        <v>36</v>
      </c>
      <c r="B45" s="257" t="s">
        <v>1020</v>
      </c>
      <c r="C45" s="258"/>
      <c r="D45" s="259" t="s">
        <v>209</v>
      </c>
      <c r="E45" s="260">
        <v>484</v>
      </c>
      <c r="F45" s="261"/>
      <c r="G45" s="253">
        <f t="shared" si="2"/>
        <v>0</v>
      </c>
    </row>
    <row r="46" spans="1:7" ht="14.25" x14ac:dyDescent="0.2">
      <c r="A46" s="256">
        <f t="shared" si="3"/>
        <v>37</v>
      </c>
      <c r="B46" s="287" t="s">
        <v>1021</v>
      </c>
      <c r="C46" s="258"/>
      <c r="D46" s="259" t="s">
        <v>209</v>
      </c>
      <c r="E46" s="260">
        <v>75</v>
      </c>
      <c r="F46" s="261"/>
      <c r="G46" s="253">
        <f t="shared" si="2"/>
        <v>0</v>
      </c>
    </row>
    <row r="47" spans="1:7" ht="14.25" x14ac:dyDescent="0.2">
      <c r="A47" s="256">
        <f t="shared" si="3"/>
        <v>38</v>
      </c>
      <c r="B47" s="257" t="s">
        <v>1022</v>
      </c>
      <c r="C47" s="258"/>
      <c r="D47" s="259" t="s">
        <v>209</v>
      </c>
      <c r="E47" s="260">
        <v>134</v>
      </c>
      <c r="F47" s="261"/>
      <c r="G47" s="253">
        <f t="shared" si="2"/>
        <v>0</v>
      </c>
    </row>
    <row r="48" spans="1:7" ht="14.25" x14ac:dyDescent="0.2">
      <c r="A48" s="256">
        <f t="shared" si="3"/>
        <v>39</v>
      </c>
      <c r="B48" s="257" t="s">
        <v>1023</v>
      </c>
      <c r="C48" s="258"/>
      <c r="D48" s="259" t="s">
        <v>209</v>
      </c>
      <c r="E48" s="260">
        <v>25</v>
      </c>
      <c r="F48" s="261"/>
      <c r="G48" s="253">
        <f t="shared" si="2"/>
        <v>0</v>
      </c>
    </row>
    <row r="49" spans="1:7" ht="14.25" x14ac:dyDescent="0.2">
      <c r="A49" s="256">
        <f t="shared" si="3"/>
        <v>40</v>
      </c>
      <c r="B49" s="257" t="s">
        <v>1024</v>
      </c>
      <c r="C49" s="258"/>
      <c r="D49" s="259" t="s">
        <v>209</v>
      </c>
      <c r="E49" s="260">
        <v>36</v>
      </c>
      <c r="F49" s="261"/>
      <c r="G49" s="253">
        <f t="shared" si="2"/>
        <v>0</v>
      </c>
    </row>
    <row r="50" spans="1:7" ht="14.25" x14ac:dyDescent="0.2">
      <c r="A50" s="256">
        <f t="shared" si="3"/>
        <v>41</v>
      </c>
      <c r="B50" s="257" t="s">
        <v>1025</v>
      </c>
      <c r="C50" s="258"/>
      <c r="D50" s="259" t="s">
        <v>209</v>
      </c>
      <c r="E50" s="260">
        <v>48</v>
      </c>
      <c r="F50" s="261"/>
      <c r="G50" s="253">
        <f t="shared" si="2"/>
        <v>0</v>
      </c>
    </row>
    <row r="51" spans="1:7" ht="51" x14ac:dyDescent="0.2">
      <c r="A51" s="274">
        <f t="shared" si="3"/>
        <v>42</v>
      </c>
      <c r="B51" s="275" t="s">
        <v>1026</v>
      </c>
      <c r="C51" s="279"/>
      <c r="D51" s="259" t="s">
        <v>989</v>
      </c>
      <c r="E51" s="260" t="s">
        <v>989</v>
      </c>
      <c r="F51" s="261" t="s">
        <v>989</v>
      </c>
      <c r="G51" s="278" t="s">
        <v>989</v>
      </c>
    </row>
    <row r="52" spans="1:7" ht="14.25" x14ac:dyDescent="0.2">
      <c r="A52" s="256">
        <f t="shared" si="3"/>
        <v>43</v>
      </c>
      <c r="B52" s="287" t="s">
        <v>1027</v>
      </c>
      <c r="C52" s="258"/>
      <c r="D52" s="259" t="s">
        <v>209</v>
      </c>
      <c r="E52" s="260">
        <v>48</v>
      </c>
      <c r="F52" s="261"/>
      <c r="G52" s="253">
        <f t="shared" ref="G52:G55" si="4">E52*F52</f>
        <v>0</v>
      </c>
    </row>
    <row r="53" spans="1:7" ht="14.25" x14ac:dyDescent="0.2">
      <c r="A53" s="256">
        <f t="shared" si="3"/>
        <v>44</v>
      </c>
      <c r="B53" s="257" t="s">
        <v>1028</v>
      </c>
      <c r="C53" s="258"/>
      <c r="D53" s="259" t="s">
        <v>209</v>
      </c>
      <c r="E53" s="260">
        <v>16</v>
      </c>
      <c r="F53" s="261"/>
      <c r="G53" s="253">
        <f t="shared" si="4"/>
        <v>0</v>
      </c>
    </row>
    <row r="54" spans="1:7" ht="14.25" x14ac:dyDescent="0.2">
      <c r="A54" s="256">
        <f t="shared" si="3"/>
        <v>45</v>
      </c>
      <c r="B54" s="287" t="s">
        <v>1029</v>
      </c>
      <c r="C54" s="258"/>
      <c r="D54" s="259" t="s">
        <v>209</v>
      </c>
      <c r="E54" s="260">
        <v>7</v>
      </c>
      <c r="F54" s="261"/>
      <c r="G54" s="253">
        <f t="shared" si="4"/>
        <v>0</v>
      </c>
    </row>
    <row r="55" spans="1:7" ht="14.25" x14ac:dyDescent="0.2">
      <c r="A55" s="256">
        <f t="shared" si="3"/>
        <v>46</v>
      </c>
      <c r="B55" s="287" t="s">
        <v>1030</v>
      </c>
      <c r="C55" s="258"/>
      <c r="D55" s="259" t="s">
        <v>209</v>
      </c>
      <c r="E55" s="260">
        <v>7</v>
      </c>
      <c r="F55" s="261"/>
      <c r="G55" s="253">
        <f t="shared" si="4"/>
        <v>0</v>
      </c>
    </row>
    <row r="56" spans="1:7" ht="25.5" x14ac:dyDescent="0.2">
      <c r="A56" s="256">
        <f t="shared" si="3"/>
        <v>47</v>
      </c>
      <c r="B56" s="288" t="s">
        <v>1031</v>
      </c>
      <c r="C56" s="289"/>
      <c r="D56" s="290" t="s">
        <v>989</v>
      </c>
      <c r="E56" s="291" t="s">
        <v>989</v>
      </c>
      <c r="F56" s="292" t="s">
        <v>989</v>
      </c>
      <c r="G56" s="293" t="s">
        <v>989</v>
      </c>
    </row>
    <row r="57" spans="1:7" ht="14.25" x14ac:dyDescent="0.2">
      <c r="A57" s="256">
        <f t="shared" si="3"/>
        <v>48</v>
      </c>
      <c r="B57" s="287" t="s">
        <v>1032</v>
      </c>
      <c r="C57" s="258"/>
      <c r="D57" s="259" t="s">
        <v>209</v>
      </c>
      <c r="E57" s="260">
        <v>30</v>
      </c>
      <c r="F57" s="261"/>
      <c r="G57" s="253">
        <f t="shared" ref="G57:G81" si="5">E57*F57</f>
        <v>0</v>
      </c>
    </row>
    <row r="58" spans="1:7" ht="14.25" x14ac:dyDescent="0.2">
      <c r="A58" s="256">
        <f t="shared" si="3"/>
        <v>49</v>
      </c>
      <c r="B58" s="287" t="s">
        <v>1033</v>
      </c>
      <c r="C58" s="258"/>
      <c r="D58" s="259" t="s">
        <v>209</v>
      </c>
      <c r="E58" s="260">
        <v>78</v>
      </c>
      <c r="F58" s="261"/>
      <c r="G58" s="253">
        <f t="shared" si="5"/>
        <v>0</v>
      </c>
    </row>
    <row r="59" spans="1:7" ht="14.25" x14ac:dyDescent="0.2">
      <c r="A59" s="256">
        <f t="shared" si="3"/>
        <v>50</v>
      </c>
      <c r="B59" s="287" t="s">
        <v>1034</v>
      </c>
      <c r="C59" s="258"/>
      <c r="D59" s="259" t="s">
        <v>209</v>
      </c>
      <c r="E59" s="260">
        <v>285</v>
      </c>
      <c r="F59" s="261"/>
      <c r="G59" s="253">
        <f t="shared" si="5"/>
        <v>0</v>
      </c>
    </row>
    <row r="60" spans="1:7" ht="25.5" x14ac:dyDescent="0.2">
      <c r="A60" s="256">
        <f t="shared" si="3"/>
        <v>51</v>
      </c>
      <c r="B60" s="294" t="s">
        <v>1094</v>
      </c>
      <c r="C60" s="279"/>
      <c r="D60" s="295" t="s">
        <v>209</v>
      </c>
      <c r="E60" s="260">
        <v>20</v>
      </c>
      <c r="F60" s="261"/>
      <c r="G60" s="253">
        <f t="shared" si="5"/>
        <v>0</v>
      </c>
    </row>
    <row r="61" spans="1:7" ht="25.5" x14ac:dyDescent="0.2">
      <c r="A61" s="256">
        <f t="shared" si="3"/>
        <v>52</v>
      </c>
      <c r="B61" s="288" t="s">
        <v>1035</v>
      </c>
      <c r="C61" s="289"/>
      <c r="D61" s="290" t="s">
        <v>894</v>
      </c>
      <c r="E61" s="291">
        <v>250</v>
      </c>
      <c r="F61" s="292"/>
      <c r="G61" s="253">
        <f t="shared" si="5"/>
        <v>0</v>
      </c>
    </row>
    <row r="62" spans="1:7" ht="14.25" x14ac:dyDescent="0.2">
      <c r="A62" s="256">
        <f t="shared" si="3"/>
        <v>53</v>
      </c>
      <c r="B62" s="257" t="s">
        <v>1036</v>
      </c>
      <c r="C62" s="279"/>
      <c r="D62" s="295" t="s">
        <v>894</v>
      </c>
      <c r="E62" s="260">
        <v>4</v>
      </c>
      <c r="F62" s="261"/>
      <c r="G62" s="253">
        <f t="shared" si="5"/>
        <v>0</v>
      </c>
    </row>
    <row r="63" spans="1:7" ht="14.25" x14ac:dyDescent="0.2">
      <c r="A63" s="256">
        <f t="shared" si="3"/>
        <v>54</v>
      </c>
      <c r="B63" s="287" t="s">
        <v>1037</v>
      </c>
      <c r="C63" s="279"/>
      <c r="D63" s="295" t="s">
        <v>894</v>
      </c>
      <c r="E63" s="260">
        <v>2</v>
      </c>
      <c r="F63" s="261"/>
      <c r="G63" s="253">
        <f t="shared" si="5"/>
        <v>0</v>
      </c>
    </row>
    <row r="64" spans="1:7" x14ac:dyDescent="0.2">
      <c r="A64" s="256">
        <f t="shared" si="3"/>
        <v>55</v>
      </c>
      <c r="B64" s="287" t="s">
        <v>1038</v>
      </c>
      <c r="C64" s="295"/>
      <c r="D64" s="295" t="s">
        <v>894</v>
      </c>
      <c r="E64" s="260">
        <v>19</v>
      </c>
      <c r="F64" s="296"/>
      <c r="G64" s="253">
        <f t="shared" si="5"/>
        <v>0</v>
      </c>
    </row>
    <row r="65" spans="1:7" x14ac:dyDescent="0.2">
      <c r="A65" s="256">
        <f t="shared" si="3"/>
        <v>56</v>
      </c>
      <c r="B65" s="287" t="s">
        <v>1039</v>
      </c>
      <c r="C65" s="295"/>
      <c r="D65" s="295" t="s">
        <v>894</v>
      </c>
      <c r="E65" s="260">
        <v>1</v>
      </c>
      <c r="F65" s="296"/>
      <c r="G65" s="253">
        <f t="shared" si="5"/>
        <v>0</v>
      </c>
    </row>
    <row r="66" spans="1:7" ht="14.25" x14ac:dyDescent="0.2">
      <c r="A66" s="256">
        <f t="shared" si="3"/>
        <v>57</v>
      </c>
      <c r="B66" s="257" t="s">
        <v>1040</v>
      </c>
      <c r="C66" s="279"/>
      <c r="D66" s="295" t="s">
        <v>894</v>
      </c>
      <c r="E66" s="260">
        <v>2</v>
      </c>
      <c r="F66" s="261"/>
      <c r="G66" s="253">
        <f t="shared" si="5"/>
        <v>0</v>
      </c>
    </row>
    <row r="67" spans="1:7" ht="14.25" x14ac:dyDescent="0.2">
      <c r="A67" s="256">
        <f t="shared" si="3"/>
        <v>58</v>
      </c>
      <c r="B67" s="257" t="s">
        <v>1041</v>
      </c>
      <c r="C67" s="279"/>
      <c r="D67" s="295" t="s">
        <v>894</v>
      </c>
      <c r="E67" s="260">
        <v>1</v>
      </c>
      <c r="F67" s="261"/>
      <c r="G67" s="253">
        <f t="shared" si="5"/>
        <v>0</v>
      </c>
    </row>
    <row r="68" spans="1:7" ht="14.25" x14ac:dyDescent="0.2">
      <c r="A68" s="256">
        <f t="shared" si="3"/>
        <v>59</v>
      </c>
      <c r="B68" s="257" t="s">
        <v>1042</v>
      </c>
      <c r="C68" s="279"/>
      <c r="D68" s="295" t="s">
        <v>894</v>
      </c>
      <c r="E68" s="260">
        <v>4</v>
      </c>
      <c r="F68" s="261"/>
      <c r="G68" s="253">
        <f t="shared" si="5"/>
        <v>0</v>
      </c>
    </row>
    <row r="69" spans="1:7" ht="14.25" x14ac:dyDescent="0.2">
      <c r="A69" s="256">
        <f t="shared" si="3"/>
        <v>60</v>
      </c>
      <c r="B69" s="287" t="s">
        <v>1043</v>
      </c>
      <c r="C69" s="279"/>
      <c r="D69" s="295" t="s">
        <v>894</v>
      </c>
      <c r="E69" s="260">
        <v>20</v>
      </c>
      <c r="F69" s="261"/>
      <c r="G69" s="253">
        <f t="shared" si="5"/>
        <v>0</v>
      </c>
    </row>
    <row r="70" spans="1:7" ht="14.25" x14ac:dyDescent="0.2">
      <c r="A70" s="256">
        <f t="shared" si="3"/>
        <v>61</v>
      </c>
      <c r="B70" s="287" t="s">
        <v>1044</v>
      </c>
      <c r="C70" s="279"/>
      <c r="D70" s="295" t="s">
        <v>894</v>
      </c>
      <c r="E70" s="260">
        <v>33</v>
      </c>
      <c r="F70" s="261"/>
      <c r="G70" s="253">
        <f t="shared" si="5"/>
        <v>0</v>
      </c>
    </row>
    <row r="71" spans="1:7" ht="14.25" x14ac:dyDescent="0.2">
      <c r="A71" s="256">
        <f t="shared" si="3"/>
        <v>62</v>
      </c>
      <c r="B71" s="287" t="s">
        <v>1045</v>
      </c>
      <c r="C71" s="279"/>
      <c r="D71" s="295" t="s">
        <v>894</v>
      </c>
      <c r="E71" s="260">
        <v>10</v>
      </c>
      <c r="F71" s="261"/>
      <c r="G71" s="253">
        <f t="shared" si="5"/>
        <v>0</v>
      </c>
    </row>
    <row r="72" spans="1:7" ht="25.5" x14ac:dyDescent="0.2">
      <c r="A72" s="256">
        <f t="shared" si="3"/>
        <v>63</v>
      </c>
      <c r="B72" s="248" t="s">
        <v>1046</v>
      </c>
      <c r="C72" s="279"/>
      <c r="D72" s="295" t="s">
        <v>209</v>
      </c>
      <c r="E72" s="260">
        <v>50</v>
      </c>
      <c r="F72" s="261"/>
      <c r="G72" s="253">
        <f t="shared" si="5"/>
        <v>0</v>
      </c>
    </row>
    <row r="73" spans="1:7" ht="14.25" x14ac:dyDescent="0.2">
      <c r="A73" s="256">
        <f t="shared" si="3"/>
        <v>64</v>
      </c>
      <c r="B73" s="248" t="s">
        <v>1047</v>
      </c>
      <c r="C73" s="279"/>
      <c r="D73" s="295" t="s">
        <v>209</v>
      </c>
      <c r="E73" s="260">
        <v>85</v>
      </c>
      <c r="F73" s="261"/>
      <c r="G73" s="253">
        <f t="shared" si="5"/>
        <v>0</v>
      </c>
    </row>
    <row r="74" spans="1:7" ht="14.25" x14ac:dyDescent="0.2">
      <c r="A74" s="256">
        <f t="shared" si="3"/>
        <v>65</v>
      </c>
      <c r="B74" s="248" t="s">
        <v>1048</v>
      </c>
      <c r="C74" s="279"/>
      <c r="D74" s="295" t="s">
        <v>209</v>
      </c>
      <c r="E74" s="260">
        <v>35</v>
      </c>
      <c r="F74" s="261"/>
      <c r="G74" s="253">
        <f t="shared" si="5"/>
        <v>0</v>
      </c>
    </row>
    <row r="75" spans="1:7" ht="25.5" x14ac:dyDescent="0.2">
      <c r="A75" s="256">
        <f t="shared" si="3"/>
        <v>66</v>
      </c>
      <c r="B75" s="288" t="s">
        <v>1049</v>
      </c>
      <c r="C75" s="289"/>
      <c r="D75" s="290" t="s">
        <v>209</v>
      </c>
      <c r="E75" s="291">
        <v>10</v>
      </c>
      <c r="F75" s="292"/>
      <c r="G75" s="253">
        <f t="shared" si="5"/>
        <v>0</v>
      </c>
    </row>
    <row r="76" spans="1:7" ht="14.25" x14ac:dyDescent="0.2">
      <c r="A76" s="256">
        <f t="shared" si="3"/>
        <v>67</v>
      </c>
      <c r="B76" s="294" t="s">
        <v>1050</v>
      </c>
      <c r="C76" s="279"/>
      <c r="D76" s="297" t="s">
        <v>1001</v>
      </c>
      <c r="E76" s="260">
        <v>1</v>
      </c>
      <c r="F76" s="261"/>
      <c r="G76" s="253">
        <f t="shared" si="5"/>
        <v>0</v>
      </c>
    </row>
    <row r="77" spans="1:7" ht="14.25" x14ac:dyDescent="0.2">
      <c r="A77" s="256">
        <f t="shared" si="3"/>
        <v>68</v>
      </c>
      <c r="B77" s="294" t="s">
        <v>1051</v>
      </c>
      <c r="C77" s="249"/>
      <c r="D77" s="298" t="s">
        <v>968</v>
      </c>
      <c r="E77" s="251">
        <v>50</v>
      </c>
      <c r="F77" s="252"/>
      <c r="G77" s="253">
        <f t="shared" si="5"/>
        <v>0</v>
      </c>
    </row>
    <row r="78" spans="1:7" ht="14.25" x14ac:dyDescent="0.2">
      <c r="A78" s="256">
        <f t="shared" si="3"/>
        <v>69</v>
      </c>
      <c r="B78" s="294" t="s">
        <v>1052</v>
      </c>
      <c r="C78" s="249"/>
      <c r="D78" s="298" t="s">
        <v>894</v>
      </c>
      <c r="E78" s="251">
        <v>1</v>
      </c>
      <c r="F78" s="252"/>
      <c r="G78" s="253">
        <f t="shared" si="5"/>
        <v>0</v>
      </c>
    </row>
    <row r="79" spans="1:7" ht="14.25" x14ac:dyDescent="0.2">
      <c r="A79" s="256">
        <f t="shared" si="3"/>
        <v>70</v>
      </c>
      <c r="B79" s="294" t="s">
        <v>1053</v>
      </c>
      <c r="C79" s="249"/>
      <c r="D79" s="298" t="s">
        <v>894</v>
      </c>
      <c r="E79" s="251">
        <v>2</v>
      </c>
      <c r="F79" s="252"/>
      <c r="G79" s="253">
        <f t="shared" si="5"/>
        <v>0</v>
      </c>
    </row>
    <row r="80" spans="1:7" ht="14.25" x14ac:dyDescent="0.2">
      <c r="A80" s="256">
        <f t="shared" si="3"/>
        <v>71</v>
      </c>
      <c r="B80" s="294" t="s">
        <v>1054</v>
      </c>
      <c r="C80" s="249"/>
      <c r="D80" s="298" t="s">
        <v>894</v>
      </c>
      <c r="E80" s="251">
        <v>25</v>
      </c>
      <c r="F80" s="252"/>
      <c r="G80" s="253">
        <f t="shared" si="5"/>
        <v>0</v>
      </c>
    </row>
    <row r="81" spans="1:7" ht="14.25" x14ac:dyDescent="0.2">
      <c r="A81" s="256">
        <f t="shared" si="3"/>
        <v>72</v>
      </c>
      <c r="B81" s="248" t="s">
        <v>1055</v>
      </c>
      <c r="C81" s="279"/>
      <c r="D81" s="295" t="s">
        <v>894</v>
      </c>
      <c r="E81" s="260">
        <v>1</v>
      </c>
      <c r="F81" s="261"/>
      <c r="G81" s="253">
        <f t="shared" si="5"/>
        <v>0</v>
      </c>
    </row>
    <row r="82" spans="1:7" x14ac:dyDescent="0.2">
      <c r="A82" s="155"/>
      <c r="B82" s="9"/>
      <c r="C82" s="8"/>
      <c r="D82" s="8"/>
      <c r="E82" s="226"/>
      <c r="F82" s="155"/>
      <c r="G82" s="254" t="s">
        <v>989</v>
      </c>
    </row>
    <row r="83" spans="1:7" ht="14.25" x14ac:dyDescent="0.2">
      <c r="A83" s="280"/>
      <c r="B83" s="281"/>
      <c r="C83" s="282"/>
      <c r="D83" s="283" t="s">
        <v>989</v>
      </c>
      <c r="E83" s="284" t="s">
        <v>989</v>
      </c>
      <c r="F83" s="285" t="s">
        <v>989</v>
      </c>
      <c r="G83" s="299" t="s">
        <v>989</v>
      </c>
    </row>
    <row r="84" spans="1:7" ht="15" x14ac:dyDescent="0.25">
      <c r="A84" s="233" t="s">
        <v>1056</v>
      </c>
      <c r="B84" s="234" t="s">
        <v>965</v>
      </c>
      <c r="C84" s="235"/>
      <c r="D84" s="236"/>
      <c r="E84" s="237"/>
      <c r="F84" s="238"/>
      <c r="G84" s="239">
        <f>SUM(G85:G91)</f>
        <v>0</v>
      </c>
    </row>
    <row r="85" spans="1:7" ht="14.25" x14ac:dyDescent="0.2">
      <c r="A85" s="256">
        <v>81</v>
      </c>
      <c r="B85" s="287" t="s">
        <v>1057</v>
      </c>
      <c r="C85" s="258"/>
      <c r="D85" s="259" t="s">
        <v>1001</v>
      </c>
      <c r="E85" s="260">
        <v>1</v>
      </c>
      <c r="F85" s="261"/>
      <c r="G85" s="253">
        <f t="shared" ref="G85:G91" si="6">E85*F85</f>
        <v>0</v>
      </c>
    </row>
    <row r="86" spans="1:7" ht="14.25" x14ac:dyDescent="0.2">
      <c r="A86" s="300">
        <f t="shared" ref="A86:A91" si="7">1+A85</f>
        <v>82</v>
      </c>
      <c r="B86" s="287" t="s">
        <v>717</v>
      </c>
      <c r="C86" s="279"/>
      <c r="D86" s="295" t="s">
        <v>1001</v>
      </c>
      <c r="E86" s="260">
        <v>1</v>
      </c>
      <c r="F86" s="261"/>
      <c r="G86" s="253">
        <f t="shared" si="6"/>
        <v>0</v>
      </c>
    </row>
    <row r="87" spans="1:7" ht="14.25" x14ac:dyDescent="0.2">
      <c r="A87" s="300">
        <f t="shared" si="7"/>
        <v>83</v>
      </c>
      <c r="B87" s="287" t="s">
        <v>1058</v>
      </c>
      <c r="C87" s="279"/>
      <c r="D87" s="295" t="s">
        <v>1001</v>
      </c>
      <c r="E87" s="260">
        <v>1</v>
      </c>
      <c r="F87" s="261"/>
      <c r="G87" s="253">
        <f t="shared" si="6"/>
        <v>0</v>
      </c>
    </row>
    <row r="88" spans="1:7" ht="14.25" x14ac:dyDescent="0.2">
      <c r="A88" s="300">
        <f t="shared" si="7"/>
        <v>84</v>
      </c>
      <c r="B88" s="287" t="s">
        <v>1059</v>
      </c>
      <c r="C88" s="279"/>
      <c r="D88" s="295" t="s">
        <v>1001</v>
      </c>
      <c r="E88" s="260">
        <v>1</v>
      </c>
      <c r="F88" s="261"/>
      <c r="G88" s="253">
        <f t="shared" si="6"/>
        <v>0</v>
      </c>
    </row>
    <row r="89" spans="1:7" ht="14.25" x14ac:dyDescent="0.2">
      <c r="A89" s="300">
        <f t="shared" si="7"/>
        <v>85</v>
      </c>
      <c r="B89" s="287" t="s">
        <v>740</v>
      </c>
      <c r="C89" s="279"/>
      <c r="D89" s="295" t="s">
        <v>1001</v>
      </c>
      <c r="E89" s="260">
        <v>1</v>
      </c>
      <c r="F89" s="261"/>
      <c r="G89" s="253">
        <f t="shared" si="6"/>
        <v>0</v>
      </c>
    </row>
    <row r="90" spans="1:7" ht="14.25" x14ac:dyDescent="0.2">
      <c r="A90" s="300">
        <f t="shared" si="7"/>
        <v>86</v>
      </c>
      <c r="B90" s="287" t="s">
        <v>1060</v>
      </c>
      <c r="C90" s="279"/>
      <c r="D90" s="295" t="s">
        <v>1001</v>
      </c>
      <c r="E90" s="260">
        <v>1</v>
      </c>
      <c r="F90" s="261"/>
      <c r="G90" s="253">
        <f t="shared" si="6"/>
        <v>0</v>
      </c>
    </row>
    <row r="91" spans="1:7" ht="115.5" thickBot="1" x14ac:dyDescent="0.25">
      <c r="A91" s="256">
        <f t="shared" si="7"/>
        <v>87</v>
      </c>
      <c r="B91" s="301" t="s">
        <v>1061</v>
      </c>
      <c r="C91" s="279"/>
      <c r="D91" s="295" t="s">
        <v>1001</v>
      </c>
      <c r="E91" s="260">
        <v>1</v>
      </c>
      <c r="F91" s="261"/>
      <c r="G91" s="253">
        <f t="shared" si="6"/>
        <v>0</v>
      </c>
    </row>
    <row r="92" spans="1:7" ht="13.5" thickBot="1" x14ac:dyDescent="0.25">
      <c r="A92" s="302"/>
      <c r="B92" s="303" t="s">
        <v>1062</v>
      </c>
      <c r="C92" s="302"/>
      <c r="D92" s="302"/>
      <c r="E92" s="302"/>
      <c r="F92" s="302"/>
      <c r="G92" s="304">
        <f>G8+G15+G28+G39+G84</f>
        <v>0</v>
      </c>
    </row>
    <row r="93" spans="1:7" x14ac:dyDescent="0.2">
      <c r="A93" s="155"/>
      <c r="B93" s="9"/>
      <c r="C93" s="8"/>
      <c r="D93" s="8"/>
      <c r="E93" s="226"/>
      <c r="F93" s="155"/>
      <c r="G93" s="155"/>
    </row>
  </sheetData>
  <mergeCells count="2">
    <mergeCell ref="A1:G1"/>
    <mergeCell ref="A4:G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sqref="A1:O39"/>
    </sheetView>
  </sheetViews>
  <sheetFormatPr defaultRowHeight="12.75" x14ac:dyDescent="0.2"/>
  <cols>
    <col min="1" max="1" width="4.85546875" customWidth="1"/>
    <col min="2" max="2" width="4.5703125" customWidth="1"/>
    <col min="3" max="3" width="2.85546875" customWidth="1"/>
    <col min="4" max="4" width="5.5703125" customWidth="1"/>
    <col min="5" max="5" width="15.140625" customWidth="1"/>
    <col min="6" max="6" width="13.7109375" customWidth="1"/>
    <col min="7" max="7" width="6" customWidth="1"/>
    <col min="8" max="8" width="5.7109375" customWidth="1"/>
    <col min="9" max="9" width="4.140625" customWidth="1"/>
    <col min="10" max="10" width="5" customWidth="1"/>
    <col min="11" max="14" width="12.7109375" customWidth="1"/>
    <col min="15" max="15" width="15.7109375" customWidth="1"/>
  </cols>
  <sheetData>
    <row r="1" spans="1:15" ht="15.75" x14ac:dyDescent="0.25">
      <c r="A1" s="194" t="s">
        <v>890</v>
      </c>
      <c r="B1" s="195"/>
      <c r="C1" s="195"/>
      <c r="D1" s="195"/>
      <c r="E1" s="195"/>
      <c r="F1" s="195"/>
      <c r="G1" s="195"/>
      <c r="H1" s="195"/>
      <c r="I1" s="195"/>
      <c r="J1" s="195"/>
      <c r="K1" s="196" t="s">
        <v>891</v>
      </c>
      <c r="L1" s="196" t="s">
        <v>891</v>
      </c>
      <c r="M1" s="196" t="s">
        <v>892</v>
      </c>
      <c r="N1" s="196" t="s">
        <v>892</v>
      </c>
      <c r="O1" s="196" t="s">
        <v>893</v>
      </c>
    </row>
    <row r="2" spans="1:15" x14ac:dyDescent="0.2">
      <c r="A2" s="197"/>
      <c r="B2" s="195"/>
      <c r="C2" s="195"/>
      <c r="D2" s="195"/>
      <c r="E2" s="195"/>
      <c r="F2" s="198"/>
      <c r="G2" s="195"/>
      <c r="H2" s="195"/>
      <c r="I2" s="195"/>
      <c r="J2" s="195"/>
      <c r="K2" s="196" t="s">
        <v>894</v>
      </c>
      <c r="L2" s="196" t="s">
        <v>895</v>
      </c>
      <c r="M2" s="196" t="s">
        <v>894</v>
      </c>
      <c r="N2" s="196" t="s">
        <v>895</v>
      </c>
      <c r="O2" s="196" t="s">
        <v>895</v>
      </c>
    </row>
    <row r="3" spans="1:15" ht="20.25" x14ac:dyDescent="0.3">
      <c r="A3" s="199" t="s">
        <v>1063</v>
      </c>
      <c r="B3" s="200"/>
      <c r="C3" s="200"/>
      <c r="D3" s="201"/>
      <c r="E3" s="202"/>
      <c r="F3" s="200"/>
      <c r="G3" s="200"/>
      <c r="H3" s="200"/>
      <c r="I3" s="200"/>
      <c r="J3" s="200"/>
      <c r="K3" s="203"/>
      <c r="L3" s="203"/>
      <c r="M3" s="204"/>
      <c r="N3" s="205"/>
      <c r="O3" s="205"/>
    </row>
    <row r="4" spans="1:15" x14ac:dyDescent="0.2">
      <c r="A4" s="216"/>
      <c r="B4" s="200"/>
      <c r="C4" s="200"/>
      <c r="D4" s="201"/>
      <c r="E4" s="202"/>
      <c r="F4" s="200"/>
      <c r="G4" s="200"/>
      <c r="H4" s="200"/>
      <c r="I4" s="200"/>
      <c r="J4" s="200"/>
      <c r="K4" s="203"/>
      <c r="L4" s="203"/>
      <c r="M4" s="204"/>
      <c r="N4" s="205"/>
      <c r="O4" s="205"/>
    </row>
    <row r="5" spans="1:15" x14ac:dyDescent="0.2">
      <c r="A5" s="305" t="s">
        <v>1064</v>
      </c>
      <c r="B5" s="201"/>
      <c r="C5" s="201"/>
      <c r="D5" s="201"/>
      <c r="E5" s="201"/>
      <c r="F5" s="201"/>
      <c r="G5" s="201"/>
      <c r="H5" s="201"/>
      <c r="I5" s="201"/>
      <c r="J5" s="201"/>
      <c r="K5" s="215"/>
      <c r="L5" s="203"/>
      <c r="M5" s="203"/>
      <c r="N5" s="205"/>
      <c r="O5" s="205"/>
    </row>
    <row r="6" spans="1:15" x14ac:dyDescent="0.2">
      <c r="A6" s="214" t="s">
        <v>1065</v>
      </c>
      <c r="B6" s="201" t="s">
        <v>1066</v>
      </c>
      <c r="C6" s="201"/>
      <c r="D6" s="201"/>
      <c r="E6" s="201"/>
      <c r="F6" s="201"/>
      <c r="G6" s="201"/>
      <c r="H6" s="201"/>
      <c r="I6" s="201"/>
      <c r="J6" s="201"/>
      <c r="K6" s="215"/>
      <c r="L6" s="203"/>
      <c r="M6" s="203"/>
      <c r="N6" s="205"/>
      <c r="O6" s="205"/>
    </row>
    <row r="7" spans="1:15" x14ac:dyDescent="0.2">
      <c r="A7" s="214"/>
      <c r="B7" s="201"/>
      <c r="C7" s="201"/>
      <c r="D7" s="201" t="s">
        <v>1067</v>
      </c>
      <c r="E7" s="201"/>
      <c r="F7" s="201"/>
      <c r="G7" s="201"/>
      <c r="H7" s="201"/>
      <c r="I7" s="201"/>
      <c r="J7" s="201"/>
      <c r="K7" s="215"/>
      <c r="L7" s="203"/>
      <c r="M7" s="203"/>
      <c r="N7" s="205"/>
      <c r="O7" s="205"/>
    </row>
    <row r="8" spans="1:15" x14ac:dyDescent="0.2">
      <c r="A8" s="214"/>
      <c r="B8" s="201"/>
      <c r="C8" s="201"/>
      <c r="D8" s="201"/>
      <c r="E8" s="201" t="s">
        <v>922</v>
      </c>
      <c r="F8" s="201">
        <v>100</v>
      </c>
      <c r="G8" s="201" t="s">
        <v>923</v>
      </c>
      <c r="H8" s="201"/>
      <c r="I8" s="201"/>
      <c r="J8" s="201"/>
      <c r="K8" s="215"/>
      <c r="L8" s="203"/>
      <c r="M8" s="203"/>
      <c r="N8" s="205"/>
      <c r="O8" s="205"/>
    </row>
    <row r="9" spans="1:15" x14ac:dyDescent="0.2">
      <c r="A9" s="214"/>
      <c r="B9" s="201"/>
      <c r="C9" s="201"/>
      <c r="D9" s="201"/>
      <c r="E9" s="201" t="s">
        <v>924</v>
      </c>
      <c r="F9" s="201">
        <v>50</v>
      </c>
      <c r="G9" s="201" t="s">
        <v>925</v>
      </c>
      <c r="H9" s="201"/>
      <c r="I9" s="201"/>
      <c r="J9" s="201"/>
      <c r="K9" s="215"/>
      <c r="L9" s="203"/>
      <c r="M9" s="203"/>
      <c r="N9" s="205"/>
      <c r="O9" s="205"/>
    </row>
    <row r="10" spans="1:15" x14ac:dyDescent="0.2">
      <c r="A10" s="214"/>
      <c r="B10" s="201"/>
      <c r="C10" s="201"/>
      <c r="D10" s="201"/>
      <c r="E10" s="201" t="s">
        <v>911</v>
      </c>
      <c r="F10" s="201">
        <v>230</v>
      </c>
      <c r="G10" s="201" t="s">
        <v>926</v>
      </c>
      <c r="H10" s="201"/>
      <c r="I10" s="201"/>
      <c r="J10" s="201"/>
      <c r="K10" s="215"/>
      <c r="L10" s="203"/>
      <c r="M10" s="203"/>
      <c r="N10" s="205"/>
      <c r="O10" s="205"/>
    </row>
    <row r="11" spans="1:15" x14ac:dyDescent="0.2">
      <c r="A11" s="214"/>
      <c r="B11" s="201"/>
      <c r="C11" s="201"/>
      <c r="D11" s="201"/>
      <c r="E11" s="201" t="s">
        <v>918</v>
      </c>
      <c r="F11" s="201">
        <v>29</v>
      </c>
      <c r="G11" s="201" t="s">
        <v>912</v>
      </c>
      <c r="H11" s="201"/>
      <c r="I11" s="201"/>
      <c r="J11" s="201"/>
      <c r="K11" s="215"/>
      <c r="L11" s="203"/>
      <c r="M11" s="203"/>
      <c r="N11" s="205"/>
      <c r="O11" s="205"/>
    </row>
    <row r="12" spans="1:15" x14ac:dyDescent="0.2">
      <c r="A12" s="214"/>
      <c r="B12" s="201"/>
      <c r="C12" s="201"/>
      <c r="D12" s="201"/>
      <c r="E12" s="201" t="s">
        <v>1068</v>
      </c>
      <c r="F12" s="201">
        <v>47</v>
      </c>
      <c r="G12" s="201" t="s">
        <v>928</v>
      </c>
      <c r="H12" s="201"/>
      <c r="I12" s="201">
        <v>3</v>
      </c>
      <c r="J12" s="201" t="s">
        <v>894</v>
      </c>
      <c r="K12" s="215"/>
      <c r="L12" s="203">
        <f t="shared" ref="L12:L25" si="0">+K12*I12</f>
        <v>0</v>
      </c>
      <c r="M12" s="203"/>
      <c r="N12" s="205">
        <f t="shared" ref="N12:N35" si="1">+M12*I12</f>
        <v>0</v>
      </c>
      <c r="O12" s="205">
        <f t="shared" ref="O12:O35" si="2">+N12+L12</f>
        <v>0</v>
      </c>
    </row>
    <row r="13" spans="1:15" x14ac:dyDescent="0.2">
      <c r="A13" s="214"/>
      <c r="B13" s="201"/>
      <c r="C13" s="201"/>
      <c r="D13" s="201"/>
      <c r="E13" s="201"/>
      <c r="F13" s="201"/>
      <c r="G13" s="201"/>
      <c r="H13" s="201"/>
      <c r="I13" s="201"/>
      <c r="J13" s="201"/>
      <c r="K13" s="215"/>
      <c r="L13" s="203"/>
      <c r="M13" s="203"/>
      <c r="N13" s="205"/>
      <c r="O13" s="205"/>
    </row>
    <row r="14" spans="1:15" x14ac:dyDescent="0.2">
      <c r="A14" s="214" t="s">
        <v>1069</v>
      </c>
      <c r="B14" s="201" t="s">
        <v>948</v>
      </c>
      <c r="C14" s="201"/>
      <c r="D14" s="201"/>
      <c r="E14" s="201"/>
      <c r="F14" s="201"/>
      <c r="G14" s="201"/>
      <c r="H14" s="201"/>
      <c r="I14" s="201"/>
      <c r="J14" s="201"/>
      <c r="K14" s="215"/>
      <c r="L14" s="203"/>
      <c r="M14" s="203"/>
      <c r="N14" s="205"/>
      <c r="O14" s="205"/>
    </row>
    <row r="15" spans="1:15" x14ac:dyDescent="0.2">
      <c r="A15" s="214"/>
      <c r="B15" s="201"/>
      <c r="C15" s="201" t="s">
        <v>1070</v>
      </c>
      <c r="D15" s="201"/>
      <c r="E15" s="201"/>
      <c r="F15" s="201"/>
      <c r="G15" s="201"/>
      <c r="H15" s="201"/>
      <c r="I15" s="201"/>
      <c r="J15" s="201"/>
      <c r="K15" s="215"/>
      <c r="L15" s="203"/>
      <c r="M15" s="203"/>
      <c r="N15" s="205"/>
      <c r="O15" s="205"/>
    </row>
    <row r="16" spans="1:15" x14ac:dyDescent="0.2">
      <c r="A16" s="214"/>
      <c r="B16" s="201"/>
      <c r="C16" s="201"/>
      <c r="D16" s="201" t="s">
        <v>1067</v>
      </c>
      <c r="E16" s="201"/>
      <c r="F16" s="201"/>
      <c r="G16" s="201"/>
      <c r="H16" s="201"/>
      <c r="I16" s="201">
        <v>3</v>
      </c>
      <c r="J16" s="201" t="s">
        <v>209</v>
      </c>
      <c r="K16" s="215"/>
      <c r="L16" s="203">
        <f t="shared" si="0"/>
        <v>0</v>
      </c>
      <c r="M16" s="203"/>
      <c r="N16" s="205">
        <f t="shared" si="1"/>
        <v>0</v>
      </c>
      <c r="O16" s="205">
        <f t="shared" si="2"/>
        <v>0</v>
      </c>
    </row>
    <row r="17" spans="1:15" x14ac:dyDescent="0.2">
      <c r="A17" s="214"/>
      <c r="B17" s="201"/>
      <c r="C17" s="201"/>
      <c r="D17" s="201"/>
      <c r="E17" s="201"/>
      <c r="F17" s="201"/>
      <c r="G17" s="201"/>
      <c r="H17" s="201"/>
      <c r="I17" s="201"/>
      <c r="J17" s="201"/>
      <c r="K17" s="215"/>
      <c r="L17" s="203"/>
      <c r="M17" s="203"/>
      <c r="N17" s="205"/>
      <c r="O17" s="205"/>
    </row>
    <row r="18" spans="1:15" x14ac:dyDescent="0.2">
      <c r="A18" s="214" t="s">
        <v>1071</v>
      </c>
      <c r="B18" s="201" t="s">
        <v>951</v>
      </c>
      <c r="C18" s="201"/>
      <c r="D18" s="201"/>
      <c r="E18" s="201"/>
      <c r="F18" s="201"/>
      <c r="G18" s="201"/>
      <c r="H18" s="201"/>
      <c r="I18" s="201"/>
      <c r="J18" s="201"/>
      <c r="K18" s="215"/>
      <c r="L18" s="203"/>
      <c r="M18" s="203"/>
      <c r="N18" s="205"/>
      <c r="O18" s="205"/>
    </row>
    <row r="19" spans="1:15" x14ac:dyDescent="0.2">
      <c r="A19" s="214"/>
      <c r="B19" s="201"/>
      <c r="C19" s="201"/>
      <c r="D19" s="201" t="s">
        <v>1067</v>
      </c>
      <c r="E19" s="201"/>
      <c r="F19" s="201"/>
      <c r="G19" s="201"/>
      <c r="H19" s="201"/>
      <c r="I19" s="201">
        <v>2</v>
      </c>
      <c r="J19" s="201" t="s">
        <v>894</v>
      </c>
      <c r="K19" s="215"/>
      <c r="L19" s="203">
        <f t="shared" si="0"/>
        <v>0</v>
      </c>
      <c r="M19" s="203"/>
      <c r="N19" s="205">
        <f t="shared" si="1"/>
        <v>0</v>
      </c>
      <c r="O19" s="205">
        <f t="shared" si="2"/>
        <v>0</v>
      </c>
    </row>
    <row r="20" spans="1:15" x14ac:dyDescent="0.2">
      <c r="A20" s="214"/>
      <c r="B20" s="201"/>
      <c r="C20" s="201"/>
      <c r="D20" s="201"/>
      <c r="E20" s="201"/>
      <c r="F20" s="201"/>
      <c r="G20" s="201"/>
      <c r="H20" s="201"/>
      <c r="I20" s="201"/>
      <c r="J20" s="201"/>
      <c r="K20" s="215"/>
      <c r="L20" s="203"/>
      <c r="M20" s="203"/>
      <c r="N20" s="205"/>
      <c r="O20" s="205"/>
    </row>
    <row r="21" spans="1:15" x14ac:dyDescent="0.2">
      <c r="A21" s="214" t="s">
        <v>1072</v>
      </c>
      <c r="B21" s="201" t="s">
        <v>958</v>
      </c>
      <c r="C21" s="201"/>
      <c r="D21" s="201"/>
      <c r="E21" s="201"/>
      <c r="F21" s="201"/>
      <c r="G21" s="201"/>
      <c r="H21" s="201"/>
      <c r="I21" s="201"/>
      <c r="J21" s="201"/>
      <c r="K21" s="215"/>
      <c r="L21" s="203"/>
      <c r="M21" s="203"/>
      <c r="N21" s="205"/>
      <c r="O21" s="205"/>
    </row>
    <row r="22" spans="1:15" x14ac:dyDescent="0.2">
      <c r="A22" s="214"/>
      <c r="B22" s="201"/>
      <c r="C22" s="201"/>
      <c r="D22" s="201" t="s">
        <v>959</v>
      </c>
      <c r="E22" s="201"/>
      <c r="F22" s="201"/>
      <c r="G22" s="201"/>
      <c r="H22" s="201"/>
      <c r="I22" s="201">
        <v>3</v>
      </c>
      <c r="J22" s="201" t="s">
        <v>894</v>
      </c>
      <c r="K22" s="215"/>
      <c r="L22" s="203">
        <f t="shared" si="0"/>
        <v>0</v>
      </c>
      <c r="M22" s="203"/>
      <c r="N22" s="205">
        <f t="shared" si="1"/>
        <v>0</v>
      </c>
      <c r="O22" s="205">
        <f t="shared" si="2"/>
        <v>0</v>
      </c>
    </row>
    <row r="23" spans="1:15" x14ac:dyDescent="0.2">
      <c r="A23" s="216"/>
      <c r="B23" s="200"/>
      <c r="C23" s="200"/>
      <c r="D23" s="201"/>
      <c r="E23" s="202"/>
      <c r="F23" s="200"/>
      <c r="G23" s="200"/>
      <c r="H23" s="200"/>
      <c r="I23" s="200"/>
      <c r="J23" s="200"/>
      <c r="K23" s="203"/>
      <c r="L23" s="203"/>
      <c r="M23" s="204"/>
      <c r="N23" s="205"/>
      <c r="O23" s="205"/>
    </row>
    <row r="24" spans="1:15" x14ac:dyDescent="0.2">
      <c r="A24" s="216" t="s">
        <v>1073</v>
      </c>
      <c r="B24" s="200" t="s">
        <v>963</v>
      </c>
      <c r="C24" s="200"/>
      <c r="D24" s="201"/>
      <c r="E24" s="202"/>
      <c r="F24" s="200"/>
      <c r="G24" s="200"/>
      <c r="H24" s="200"/>
      <c r="I24" s="200"/>
      <c r="J24" s="200"/>
      <c r="K24" s="203"/>
      <c r="L24" s="203"/>
      <c r="M24" s="204"/>
      <c r="N24" s="205"/>
      <c r="O24" s="205"/>
    </row>
    <row r="25" spans="1:15" x14ac:dyDescent="0.2">
      <c r="A25" s="216"/>
      <c r="B25" s="200"/>
      <c r="C25" s="200" t="s">
        <v>964</v>
      </c>
      <c r="D25" s="201"/>
      <c r="E25" s="202"/>
      <c r="F25" s="200"/>
      <c r="G25" s="200"/>
      <c r="H25" s="200"/>
      <c r="I25" s="200">
        <v>5</v>
      </c>
      <c r="J25" s="200" t="s">
        <v>582</v>
      </c>
      <c r="K25" s="203"/>
      <c r="L25" s="203">
        <f t="shared" si="0"/>
        <v>0</v>
      </c>
      <c r="M25" s="204"/>
      <c r="N25" s="205">
        <f t="shared" si="1"/>
        <v>0</v>
      </c>
      <c r="O25" s="205">
        <f t="shared" si="2"/>
        <v>0</v>
      </c>
    </row>
    <row r="26" spans="1:15" x14ac:dyDescent="0.2">
      <c r="A26" s="214"/>
      <c r="B26" s="201"/>
      <c r="C26" s="201"/>
      <c r="D26" s="201"/>
      <c r="E26" s="201"/>
      <c r="F26" s="201"/>
      <c r="G26" s="201"/>
      <c r="H26" s="201"/>
      <c r="I26" s="201"/>
      <c r="J26" s="201"/>
      <c r="K26" s="215"/>
      <c r="L26" s="203"/>
      <c r="M26" s="203"/>
      <c r="N26" s="205"/>
      <c r="O26" s="205"/>
    </row>
    <row r="27" spans="1:15" x14ac:dyDescent="0.2">
      <c r="A27" s="206" t="s">
        <v>965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15"/>
      <c r="L27" s="203"/>
      <c r="M27" s="203"/>
      <c r="N27" s="205"/>
      <c r="O27" s="205"/>
    </row>
    <row r="28" spans="1:15" x14ac:dyDescent="0.2">
      <c r="A28" s="214" t="s">
        <v>966</v>
      </c>
      <c r="B28" s="201" t="s">
        <v>967</v>
      </c>
      <c r="C28" s="201"/>
      <c r="D28" s="201"/>
      <c r="E28" s="201"/>
      <c r="F28" s="201"/>
      <c r="G28" s="201"/>
      <c r="H28" s="201"/>
      <c r="I28" s="201">
        <v>4</v>
      </c>
      <c r="J28" t="s">
        <v>968</v>
      </c>
      <c r="K28" s="215"/>
      <c r="L28" s="203"/>
      <c r="M28" s="203"/>
      <c r="N28" s="205">
        <f t="shared" si="1"/>
        <v>0</v>
      </c>
      <c r="O28" s="205">
        <f t="shared" si="2"/>
        <v>0</v>
      </c>
    </row>
    <row r="29" spans="1:15" x14ac:dyDescent="0.2">
      <c r="A29" s="214"/>
      <c r="B29" s="201"/>
      <c r="C29" s="201"/>
      <c r="D29" s="201"/>
      <c r="E29" s="201"/>
      <c r="F29" s="201"/>
      <c r="G29" s="201"/>
      <c r="H29" s="201"/>
      <c r="I29" s="201"/>
      <c r="J29" s="201"/>
      <c r="K29" s="215"/>
      <c r="L29" s="203"/>
      <c r="M29" s="203"/>
      <c r="N29" s="205"/>
      <c r="O29" s="205"/>
    </row>
    <row r="30" spans="1:15" x14ac:dyDescent="0.2">
      <c r="A30" s="214" t="s">
        <v>969</v>
      </c>
      <c r="B30" s="201" t="s">
        <v>970</v>
      </c>
      <c r="C30" s="201"/>
      <c r="D30" s="201"/>
      <c r="E30" s="201"/>
      <c r="F30" s="201"/>
      <c r="G30" s="201"/>
      <c r="H30" s="201"/>
      <c r="I30" s="201">
        <v>0.4</v>
      </c>
      <c r="J30" s="201" t="s">
        <v>180</v>
      </c>
      <c r="K30" s="215"/>
      <c r="L30" s="203"/>
      <c r="M30" s="203"/>
      <c r="N30" s="205">
        <f t="shared" si="1"/>
        <v>0</v>
      </c>
      <c r="O30" s="205">
        <f t="shared" si="2"/>
        <v>0</v>
      </c>
    </row>
    <row r="31" spans="1:15" x14ac:dyDescent="0.2">
      <c r="A31" s="214"/>
      <c r="B31" s="201"/>
      <c r="C31" s="201"/>
      <c r="D31" s="201"/>
      <c r="E31" s="201"/>
      <c r="F31" s="201"/>
      <c r="G31" s="201"/>
      <c r="H31" s="201"/>
      <c r="I31" s="201"/>
      <c r="J31" s="201"/>
      <c r="K31" s="215"/>
      <c r="L31" s="203"/>
      <c r="M31" s="203"/>
      <c r="N31" s="205"/>
      <c r="O31" s="205"/>
    </row>
    <row r="32" spans="1:15" x14ac:dyDescent="0.2">
      <c r="A32" s="214" t="s">
        <v>971</v>
      </c>
      <c r="B32" s="201" t="s">
        <v>972</v>
      </c>
      <c r="C32" s="201"/>
      <c r="D32" s="201"/>
      <c r="E32" s="201"/>
      <c r="F32" s="201"/>
      <c r="G32" s="201"/>
      <c r="H32" s="201"/>
      <c r="I32" s="201">
        <v>6</v>
      </c>
      <c r="J32" s="201" t="s">
        <v>968</v>
      </c>
      <c r="K32" s="215"/>
      <c r="L32" s="203"/>
      <c r="M32" s="203"/>
      <c r="N32" s="205">
        <f t="shared" si="1"/>
        <v>0</v>
      </c>
      <c r="O32" s="205">
        <f t="shared" si="2"/>
        <v>0</v>
      </c>
    </row>
    <row r="33" spans="1:15" x14ac:dyDescent="0.2">
      <c r="A33" s="214"/>
      <c r="B33" s="201"/>
      <c r="C33" s="201"/>
      <c r="D33" s="201"/>
      <c r="E33" s="201"/>
      <c r="F33" s="201"/>
      <c r="G33" s="201"/>
      <c r="H33" s="201"/>
      <c r="I33" s="201"/>
      <c r="J33" s="201"/>
      <c r="K33" s="215"/>
      <c r="L33" s="203"/>
      <c r="M33" s="203"/>
      <c r="N33" s="205"/>
      <c r="O33" s="205"/>
    </row>
    <row r="34" spans="1:15" x14ac:dyDescent="0.2">
      <c r="A34" s="214"/>
      <c r="B34" s="201"/>
      <c r="C34" s="201"/>
      <c r="D34" s="201"/>
      <c r="E34" s="201"/>
      <c r="F34" s="201"/>
      <c r="G34" s="201"/>
      <c r="H34" s="201"/>
      <c r="I34" s="201"/>
      <c r="J34" s="201"/>
      <c r="K34" s="215"/>
      <c r="L34" s="203"/>
      <c r="M34" s="203"/>
      <c r="N34" s="205"/>
      <c r="O34" s="205"/>
    </row>
    <row r="35" spans="1:15" x14ac:dyDescent="0.2">
      <c r="A35" s="214" t="s">
        <v>973</v>
      </c>
      <c r="B35" s="201" t="s">
        <v>974</v>
      </c>
      <c r="C35" s="201"/>
      <c r="D35" s="201"/>
      <c r="E35" s="201"/>
      <c r="F35" s="201"/>
      <c r="G35" s="201"/>
      <c r="H35" s="201"/>
      <c r="I35" s="201">
        <v>1</v>
      </c>
      <c r="J35" s="201" t="s">
        <v>894</v>
      </c>
      <c r="K35" s="215"/>
      <c r="L35" s="203"/>
      <c r="M35" s="203"/>
      <c r="N35" s="205">
        <f t="shared" si="1"/>
        <v>0</v>
      </c>
      <c r="O35" s="205">
        <f t="shared" si="2"/>
        <v>0</v>
      </c>
    </row>
    <row r="36" spans="1:15" x14ac:dyDescent="0.2">
      <c r="A36" s="214"/>
      <c r="B36" s="201"/>
      <c r="C36" s="201"/>
      <c r="D36" s="201"/>
      <c r="E36" s="201"/>
      <c r="F36" s="201"/>
      <c r="G36" s="201"/>
      <c r="H36" s="201"/>
      <c r="I36" s="201"/>
      <c r="J36" s="201"/>
      <c r="K36" s="215"/>
      <c r="L36" s="203"/>
      <c r="M36" s="203"/>
      <c r="N36" s="205"/>
      <c r="O36" s="205"/>
    </row>
    <row r="37" spans="1:15" x14ac:dyDescent="0.2">
      <c r="A37" s="214" t="s">
        <v>975</v>
      </c>
      <c r="B37" s="201" t="s">
        <v>740</v>
      </c>
      <c r="C37" s="201"/>
      <c r="D37" s="201"/>
      <c r="E37" s="201"/>
      <c r="F37" s="201"/>
      <c r="G37" s="201"/>
      <c r="H37" s="201"/>
      <c r="I37" s="201">
        <v>1</v>
      </c>
      <c r="J37" s="201" t="s">
        <v>894</v>
      </c>
      <c r="K37" s="215"/>
      <c r="L37" s="203"/>
      <c r="M37" s="203"/>
      <c r="N37" s="205">
        <f t="shared" ref="N37" si="3">+M37*I37</f>
        <v>0</v>
      </c>
      <c r="O37" s="205">
        <f t="shared" ref="O37" si="4">+N37+L37</f>
        <v>0</v>
      </c>
    </row>
    <row r="38" spans="1:15" ht="13.5" thickBot="1" x14ac:dyDescent="0.25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21"/>
      <c r="L38" s="222"/>
      <c r="M38" s="222"/>
      <c r="N38" s="222"/>
      <c r="O38" s="222"/>
    </row>
    <row r="39" spans="1:15" ht="13.5" thickTop="1" x14ac:dyDescent="0.2">
      <c r="A39" s="206" t="s">
        <v>976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15"/>
      <c r="L39" s="223">
        <f>SUM(L3:L38)</f>
        <v>0</v>
      </c>
      <c r="M39" s="223"/>
      <c r="N39" s="223">
        <f>SUM(N3:N38)</f>
        <v>0</v>
      </c>
      <c r="O39" s="223">
        <f>SUM(O3:O38)</f>
        <v>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K28" sqref="K28"/>
    </sheetView>
  </sheetViews>
  <sheetFormatPr defaultRowHeight="12.75" x14ac:dyDescent="0.2"/>
  <cols>
    <col min="1" max="1" width="6" customWidth="1"/>
    <col min="2" max="2" width="55.7109375" customWidth="1"/>
    <col min="3" max="3" width="0" hidden="1" customWidth="1"/>
    <col min="4" max="5" width="8.7109375" customWidth="1"/>
    <col min="6" max="7" width="11.7109375" customWidth="1"/>
  </cols>
  <sheetData>
    <row r="1" spans="1:7" ht="18" x14ac:dyDescent="0.2">
      <c r="A1" s="388" t="s">
        <v>977</v>
      </c>
      <c r="B1" s="388"/>
      <c r="C1" s="388"/>
      <c r="D1" s="388"/>
      <c r="E1" s="388"/>
      <c r="F1" s="388"/>
      <c r="G1" s="388"/>
    </row>
    <row r="2" spans="1:7" ht="18" x14ac:dyDescent="0.2">
      <c r="A2" s="224" t="s">
        <v>978</v>
      </c>
      <c r="B2" s="225"/>
      <c r="C2" s="8"/>
      <c r="D2" s="8"/>
      <c r="E2" s="8"/>
      <c r="F2" s="8"/>
      <c r="G2" s="8"/>
    </row>
    <row r="3" spans="1:7" x14ac:dyDescent="0.2">
      <c r="A3" s="155"/>
      <c r="B3" s="9"/>
      <c r="C3" s="8"/>
      <c r="D3" s="8"/>
      <c r="E3" s="226"/>
      <c r="F3" s="155"/>
      <c r="G3" s="155"/>
    </row>
    <row r="4" spans="1:7" ht="18" x14ac:dyDescent="0.2">
      <c r="A4" s="388" t="s">
        <v>1074</v>
      </c>
      <c r="B4" s="389"/>
      <c r="C4" s="389"/>
      <c r="D4" s="389"/>
      <c r="E4" s="389"/>
      <c r="F4" s="389"/>
      <c r="G4" s="389"/>
    </row>
    <row r="5" spans="1:7" ht="14.25" x14ac:dyDescent="0.2">
      <c r="A5" s="262"/>
      <c r="B5" s="263"/>
      <c r="C5" s="264"/>
      <c r="D5" s="265" t="s">
        <v>989</v>
      </c>
      <c r="E5" s="266" t="s">
        <v>989</v>
      </c>
      <c r="F5" s="267" t="s">
        <v>989</v>
      </c>
      <c r="G5" s="268" t="s">
        <v>989</v>
      </c>
    </row>
    <row r="6" spans="1:7" ht="15" x14ac:dyDescent="0.2">
      <c r="A6" s="233" t="s">
        <v>1006</v>
      </c>
      <c r="B6" s="269" t="s">
        <v>1075</v>
      </c>
      <c r="C6" s="270"/>
      <c r="D6" s="271"/>
      <c r="E6" s="272"/>
      <c r="F6" s="273"/>
      <c r="G6" s="239">
        <f>SUM(G7:G8)</f>
        <v>0</v>
      </c>
    </row>
    <row r="7" spans="1:7" ht="38.25" x14ac:dyDescent="0.2">
      <c r="A7" s="274">
        <v>21</v>
      </c>
      <c r="B7" s="275" t="s">
        <v>1010</v>
      </c>
      <c r="C7" s="276"/>
      <c r="D7" s="259" t="s">
        <v>894</v>
      </c>
      <c r="E7" s="260">
        <v>1</v>
      </c>
      <c r="F7" s="277"/>
      <c r="G7" s="278">
        <f>E7*F7</f>
        <v>0</v>
      </c>
    </row>
    <row r="8" spans="1:7" ht="25.5" x14ac:dyDescent="0.2">
      <c r="A8" s="274">
        <f>1+A7</f>
        <v>22</v>
      </c>
      <c r="B8" s="275" t="s">
        <v>1076</v>
      </c>
      <c r="C8" s="276"/>
      <c r="D8" s="259" t="s">
        <v>894</v>
      </c>
      <c r="E8" s="260">
        <v>4</v>
      </c>
      <c r="F8" s="277"/>
      <c r="G8" s="278">
        <f>E8*F8</f>
        <v>0</v>
      </c>
    </row>
    <row r="9" spans="1:7" x14ac:dyDescent="0.2">
      <c r="A9" s="155"/>
      <c r="B9" s="9"/>
      <c r="C9" s="8"/>
      <c r="D9" s="8"/>
      <c r="E9" s="226"/>
      <c r="F9" s="155"/>
      <c r="G9" s="254" t="s">
        <v>989</v>
      </c>
    </row>
    <row r="10" spans="1:7" ht="14.25" x14ac:dyDescent="0.2">
      <c r="A10" s="262"/>
      <c r="B10" s="263"/>
      <c r="C10" s="264"/>
      <c r="D10" s="265" t="s">
        <v>989</v>
      </c>
      <c r="E10" s="266" t="s">
        <v>989</v>
      </c>
      <c r="F10" s="267" t="s">
        <v>989</v>
      </c>
      <c r="G10" s="268" t="s">
        <v>989</v>
      </c>
    </row>
    <row r="11" spans="1:7" ht="15" x14ac:dyDescent="0.25">
      <c r="A11" s="233" t="s">
        <v>1013</v>
      </c>
      <c r="B11" s="234" t="s">
        <v>1014</v>
      </c>
      <c r="C11" s="235"/>
      <c r="D11" s="236"/>
      <c r="E11" s="237"/>
      <c r="F11" s="238"/>
      <c r="G11" s="239">
        <f>SUM(G12:G33)</f>
        <v>0</v>
      </c>
    </row>
    <row r="12" spans="1:7" ht="14.25" x14ac:dyDescent="0.2">
      <c r="A12" s="256">
        <v>31</v>
      </c>
      <c r="B12" s="257" t="s">
        <v>1020</v>
      </c>
      <c r="C12" s="258"/>
      <c r="D12" s="259" t="s">
        <v>209</v>
      </c>
      <c r="E12" s="260">
        <v>132</v>
      </c>
      <c r="F12" s="261"/>
      <c r="G12" s="278">
        <f t="shared" ref="G12:G15" si="0">E12*F12</f>
        <v>0</v>
      </c>
    </row>
    <row r="13" spans="1:7" ht="14.25" x14ac:dyDescent="0.2">
      <c r="A13" s="256">
        <f t="shared" ref="A13:A29" si="1">1+A12</f>
        <v>32</v>
      </c>
      <c r="B13" s="257" t="s">
        <v>1077</v>
      </c>
      <c r="C13" s="258"/>
      <c r="D13" s="259" t="s">
        <v>209</v>
      </c>
      <c r="E13" s="260">
        <v>45</v>
      </c>
      <c r="F13" s="261"/>
      <c r="G13" s="278">
        <f t="shared" si="0"/>
        <v>0</v>
      </c>
    </row>
    <row r="14" spans="1:7" ht="14.25" x14ac:dyDescent="0.2">
      <c r="A14" s="256">
        <f t="shared" si="1"/>
        <v>33</v>
      </c>
      <c r="B14" s="257" t="s">
        <v>1022</v>
      </c>
      <c r="C14" s="258"/>
      <c r="D14" s="259" t="s">
        <v>209</v>
      </c>
      <c r="E14" s="260">
        <v>38</v>
      </c>
      <c r="F14" s="261"/>
      <c r="G14" s="278">
        <f t="shared" si="0"/>
        <v>0</v>
      </c>
    </row>
    <row r="15" spans="1:7" ht="14.25" x14ac:dyDescent="0.2">
      <c r="A15" s="256">
        <f t="shared" si="1"/>
        <v>34</v>
      </c>
      <c r="B15" s="257" t="s">
        <v>1024</v>
      </c>
      <c r="C15" s="258"/>
      <c r="D15" s="259" t="s">
        <v>209</v>
      </c>
      <c r="E15" s="260">
        <v>15</v>
      </c>
      <c r="F15" s="261"/>
      <c r="G15" s="278">
        <f t="shared" si="0"/>
        <v>0</v>
      </c>
    </row>
    <row r="16" spans="1:7" ht="51" x14ac:dyDescent="0.2">
      <c r="A16" s="274">
        <f t="shared" si="1"/>
        <v>35</v>
      </c>
      <c r="B16" s="275" t="s">
        <v>1078</v>
      </c>
      <c r="C16" s="279"/>
      <c r="D16" s="259" t="s">
        <v>989</v>
      </c>
      <c r="E16" s="260" t="s">
        <v>989</v>
      </c>
      <c r="F16" s="261"/>
      <c r="G16" s="278" t="s">
        <v>989</v>
      </c>
    </row>
    <row r="17" spans="1:7" ht="25.5" x14ac:dyDescent="0.2">
      <c r="A17" s="274">
        <f t="shared" si="1"/>
        <v>36</v>
      </c>
      <c r="B17" s="294" t="s">
        <v>1079</v>
      </c>
      <c r="C17" s="279"/>
      <c r="D17" s="295" t="s">
        <v>894</v>
      </c>
      <c r="E17" s="260">
        <v>1</v>
      </c>
      <c r="F17" s="261"/>
      <c r="G17" s="278">
        <f t="shared" ref="G17:G27" si="2">E17*F17</f>
        <v>0</v>
      </c>
    </row>
    <row r="18" spans="1:7" ht="25.5" x14ac:dyDescent="0.2">
      <c r="A18" s="274">
        <f t="shared" si="1"/>
        <v>37</v>
      </c>
      <c r="B18" s="306" t="s">
        <v>1080</v>
      </c>
      <c r="C18" s="249"/>
      <c r="D18" s="298" t="s">
        <v>894</v>
      </c>
      <c r="E18" s="251">
        <v>6</v>
      </c>
      <c r="F18" s="252"/>
      <c r="G18" s="278">
        <f t="shared" si="2"/>
        <v>0</v>
      </c>
    </row>
    <row r="19" spans="1:7" x14ac:dyDescent="0.2">
      <c r="A19" s="256">
        <f t="shared" si="1"/>
        <v>38</v>
      </c>
      <c r="B19" s="287" t="s">
        <v>1081</v>
      </c>
      <c r="C19" s="295" t="s">
        <v>894</v>
      </c>
      <c r="D19" s="295" t="s">
        <v>894</v>
      </c>
      <c r="E19" s="260">
        <v>3</v>
      </c>
      <c r="F19" s="296"/>
      <c r="G19" s="278">
        <f t="shared" si="2"/>
        <v>0</v>
      </c>
    </row>
    <row r="20" spans="1:7" x14ac:dyDescent="0.2">
      <c r="A20" s="256">
        <f t="shared" si="1"/>
        <v>39</v>
      </c>
      <c r="B20" s="287" t="s">
        <v>1038</v>
      </c>
      <c r="C20" s="295"/>
      <c r="D20" s="295" t="s">
        <v>894</v>
      </c>
      <c r="E20" s="260">
        <v>5</v>
      </c>
      <c r="F20" s="296"/>
      <c r="G20" s="278">
        <f t="shared" si="2"/>
        <v>0</v>
      </c>
    </row>
    <row r="21" spans="1:7" ht="14.25" x14ac:dyDescent="0.2">
      <c r="A21" s="256">
        <f t="shared" si="1"/>
        <v>40</v>
      </c>
      <c r="B21" s="287" t="s">
        <v>1043</v>
      </c>
      <c r="C21" s="279"/>
      <c r="D21" s="295" t="s">
        <v>894</v>
      </c>
      <c r="E21" s="260">
        <v>5</v>
      </c>
      <c r="F21" s="261"/>
      <c r="G21" s="278">
        <f t="shared" si="2"/>
        <v>0</v>
      </c>
    </row>
    <row r="22" spans="1:7" ht="14.25" x14ac:dyDescent="0.2">
      <c r="A22" s="256">
        <f t="shared" si="1"/>
        <v>41</v>
      </c>
      <c r="B22" s="287" t="s">
        <v>1044</v>
      </c>
      <c r="C22" s="279"/>
      <c r="D22" s="295" t="s">
        <v>894</v>
      </c>
      <c r="E22" s="260">
        <v>15</v>
      </c>
      <c r="F22" s="261"/>
      <c r="G22" s="278">
        <f t="shared" si="2"/>
        <v>0</v>
      </c>
    </row>
    <row r="23" spans="1:7" ht="14.25" x14ac:dyDescent="0.2">
      <c r="A23" s="256">
        <f t="shared" si="1"/>
        <v>42</v>
      </c>
      <c r="B23" s="287" t="s">
        <v>1045</v>
      </c>
      <c r="C23" s="279"/>
      <c r="D23" s="295" t="s">
        <v>894</v>
      </c>
      <c r="E23" s="260">
        <v>6</v>
      </c>
      <c r="F23" s="261"/>
      <c r="G23" s="278">
        <f t="shared" si="2"/>
        <v>0</v>
      </c>
    </row>
    <row r="24" spans="1:7" ht="25.5" x14ac:dyDescent="0.2">
      <c r="A24" s="256">
        <f t="shared" si="1"/>
        <v>43</v>
      </c>
      <c r="B24" s="248" t="s">
        <v>1046</v>
      </c>
      <c r="C24" s="279"/>
      <c r="D24" s="295" t="s">
        <v>209</v>
      </c>
      <c r="E24" s="260">
        <v>25</v>
      </c>
      <c r="F24" s="261"/>
      <c r="G24" s="278">
        <f t="shared" si="2"/>
        <v>0</v>
      </c>
    </row>
    <row r="25" spans="1:7" ht="14.25" x14ac:dyDescent="0.2">
      <c r="A25" s="256">
        <f t="shared" si="1"/>
        <v>44</v>
      </c>
      <c r="B25" s="294" t="s">
        <v>1050</v>
      </c>
      <c r="C25" s="279"/>
      <c r="D25" s="297" t="s">
        <v>1001</v>
      </c>
      <c r="E25" s="260">
        <v>1</v>
      </c>
      <c r="F25" s="261"/>
      <c r="G25" s="278">
        <f t="shared" si="2"/>
        <v>0</v>
      </c>
    </row>
    <row r="26" spans="1:7" ht="14.25" x14ac:dyDescent="0.2">
      <c r="A26" s="256">
        <f t="shared" si="1"/>
        <v>45</v>
      </c>
      <c r="B26" s="294" t="s">
        <v>1051</v>
      </c>
      <c r="C26" s="249"/>
      <c r="D26" s="298" t="s">
        <v>968</v>
      </c>
      <c r="E26" s="251">
        <v>10</v>
      </c>
      <c r="F26" s="252"/>
      <c r="G26" s="278">
        <f t="shared" si="2"/>
        <v>0</v>
      </c>
    </row>
    <row r="27" spans="1:7" ht="14.25" x14ac:dyDescent="0.2">
      <c r="A27" s="256">
        <f t="shared" si="1"/>
        <v>46</v>
      </c>
      <c r="B27" s="248" t="s">
        <v>1055</v>
      </c>
      <c r="C27" s="279"/>
      <c r="D27" s="295" t="s">
        <v>894</v>
      </c>
      <c r="E27" s="260">
        <v>1</v>
      </c>
      <c r="F27" s="261"/>
      <c r="G27" s="278">
        <f t="shared" si="2"/>
        <v>0</v>
      </c>
    </row>
    <row r="28" spans="1:7" ht="38.25" x14ac:dyDescent="0.2">
      <c r="A28" s="256">
        <f t="shared" si="1"/>
        <v>47</v>
      </c>
      <c r="B28" s="275" t="s">
        <v>1082</v>
      </c>
      <c r="C28" s="279"/>
      <c r="D28" s="259" t="s">
        <v>989</v>
      </c>
      <c r="E28" s="260" t="s">
        <v>989</v>
      </c>
      <c r="F28" s="261"/>
      <c r="G28" s="278" t="s">
        <v>989</v>
      </c>
    </row>
    <row r="29" spans="1:7" ht="25.5" x14ac:dyDescent="0.2">
      <c r="A29" s="256">
        <f t="shared" si="1"/>
        <v>48</v>
      </c>
      <c r="B29" s="306" t="s">
        <v>1049</v>
      </c>
      <c r="C29" s="249"/>
      <c r="D29" s="298" t="s">
        <v>209</v>
      </c>
      <c r="E29" s="251">
        <v>10</v>
      </c>
      <c r="F29" s="252"/>
      <c r="G29" s="278">
        <f t="shared" ref="G29:G33" si="3">E29*F29</f>
        <v>0</v>
      </c>
    </row>
    <row r="30" spans="1:7" ht="25.5" x14ac:dyDescent="0.2">
      <c r="A30" s="274">
        <f>1+A29</f>
        <v>49</v>
      </c>
      <c r="B30" s="306" t="s">
        <v>1083</v>
      </c>
      <c r="C30" s="249"/>
      <c r="D30" s="298" t="s">
        <v>209</v>
      </c>
      <c r="E30" s="251">
        <v>10</v>
      </c>
      <c r="F30" s="252"/>
      <c r="G30" s="278">
        <f t="shared" si="3"/>
        <v>0</v>
      </c>
    </row>
    <row r="31" spans="1:7" ht="25.5" x14ac:dyDescent="0.2">
      <c r="A31" s="274">
        <f>1+A30</f>
        <v>50</v>
      </c>
      <c r="B31" s="306" t="s">
        <v>1084</v>
      </c>
      <c r="C31" s="249"/>
      <c r="D31" s="298" t="s">
        <v>209</v>
      </c>
      <c r="E31" s="251">
        <v>50</v>
      </c>
      <c r="F31" s="252"/>
      <c r="G31" s="278">
        <f t="shared" si="3"/>
        <v>0</v>
      </c>
    </row>
    <row r="32" spans="1:7" ht="25.5" x14ac:dyDescent="0.2">
      <c r="A32" s="274">
        <f>1+A31</f>
        <v>51</v>
      </c>
      <c r="B32" s="306" t="s">
        <v>1085</v>
      </c>
      <c r="C32" s="249"/>
      <c r="D32" s="298" t="s">
        <v>894</v>
      </c>
      <c r="E32" s="251">
        <v>10</v>
      </c>
      <c r="F32" s="252"/>
      <c r="G32" s="278">
        <f t="shared" si="3"/>
        <v>0</v>
      </c>
    </row>
    <row r="33" spans="1:7" ht="15" thickBot="1" x14ac:dyDescent="0.25">
      <c r="A33" s="274">
        <f>1+A32</f>
        <v>52</v>
      </c>
      <c r="B33" s="301" t="s">
        <v>1086</v>
      </c>
      <c r="C33" s="279"/>
      <c r="D33" s="295" t="s">
        <v>1001</v>
      </c>
      <c r="E33" s="260">
        <v>1</v>
      </c>
      <c r="F33" s="261"/>
      <c r="G33" s="278">
        <f t="shared" si="3"/>
        <v>0</v>
      </c>
    </row>
    <row r="34" spans="1:7" ht="15.75" thickBot="1" x14ac:dyDescent="0.3">
      <c r="A34" s="307"/>
      <c r="B34" s="308" t="s">
        <v>31</v>
      </c>
      <c r="C34" s="8"/>
      <c r="D34" s="8"/>
      <c r="E34" s="226"/>
      <c r="F34" s="155"/>
      <c r="G34" s="309">
        <f>G6+G11</f>
        <v>0</v>
      </c>
    </row>
  </sheetData>
  <mergeCells count="2">
    <mergeCell ref="A1:G1"/>
    <mergeCell ref="A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50</vt:i4>
      </vt:variant>
    </vt:vector>
  </HeadingPairs>
  <TitlesOfParts>
    <vt:vector size="58" baseType="lpstr">
      <vt:lpstr>Stavba</vt:lpstr>
      <vt:lpstr>VzorPolozky</vt:lpstr>
      <vt:lpstr>01 2018002 Pol</vt:lpstr>
      <vt:lpstr>02 2018002 Pol</vt:lpstr>
      <vt:lpstr>VZT I.etapa</vt:lpstr>
      <vt:lpstr>Elektro I.etapa</vt:lpstr>
      <vt:lpstr>VZT II.etapa</vt:lpstr>
      <vt:lpstr>Elektro II.etapa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2018002 Pol'!Názvy_tisku</vt:lpstr>
      <vt:lpstr>'02 2018002 Pol'!Názvy_tisku</vt:lpstr>
      <vt:lpstr>oadresa</vt:lpstr>
      <vt:lpstr>Stavba!Objednatel</vt:lpstr>
      <vt:lpstr>Stavba!Objekt</vt:lpstr>
      <vt:lpstr>'01 2018002 Pol'!Oblast_tisku</vt:lpstr>
      <vt:lpstr>'02 2018002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Miloslav Široký</cp:lastModifiedBy>
  <cp:lastPrinted>2014-02-28T09:52:57Z</cp:lastPrinted>
  <dcterms:created xsi:type="dcterms:W3CDTF">2009-04-08T07:15:50Z</dcterms:created>
  <dcterms:modified xsi:type="dcterms:W3CDTF">2020-01-22T10:33:18Z</dcterms:modified>
</cp:coreProperties>
</file>