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stavby" sheetId="1" r:id="rId1"/>
    <sheet name="01A_ARCH - Stavební část" sheetId="2" r:id="rId2"/>
    <sheet name="01B_EL - ELEKTRO" sheetId="3" r:id="rId3"/>
    <sheet name="VRN - Vedlejší rozpočtové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'01A_ARCH - Stavební část'!$C$95:$K$558</definedName>
    <definedName name="_xlnm.Print_Area" localSheetId="1">'01A_ARCH - Stavební část'!$C$4:$J$39,'01A_ARCH - Stavební část'!$C$45:$J$77,'01A_ARCH - Stavební část'!$C$83:$K$558</definedName>
    <definedName name="_xlnm.Print_Titles" localSheetId="1">'01A_ARCH - Stavební část'!$95:$95</definedName>
    <definedName name="_xlnm._FilterDatabase" localSheetId="2" hidden="1">'01B_EL - ELEKTRO'!$C$84:$K$175</definedName>
    <definedName name="_xlnm.Print_Area" localSheetId="2">'01B_EL - ELEKTRO'!$C$4:$J$39,'01B_EL - ELEKTRO'!$C$45:$J$66,'01B_EL - ELEKTRO'!$C$72:$K$175</definedName>
    <definedName name="_xlnm.Print_Titles" localSheetId="2">'01B_EL - ELEKTRO'!$84:$84</definedName>
    <definedName name="_xlnm._FilterDatabase" localSheetId="3" hidden="1">'VRN - Vedlejší rozpočtové...'!$C$82:$K$99</definedName>
    <definedName name="_xlnm.Print_Area" localSheetId="3">'VRN - Vedlejší rozpočtové...'!$C$4:$J$39,'VRN - Vedlejší rozpočtové...'!$C$45:$J$64,'VRN - Vedlejší rozpočtové...'!$C$70:$K$99</definedName>
    <definedName name="_xlnm.Print_Titles" localSheetId="3">'VRN - Vedlejší rozpočtové...'!$82:$82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97"/>
  <c r="BH97"/>
  <c r="BG97"/>
  <c r="BF97"/>
  <c r="T97"/>
  <c r="T96"/>
  <c r="R97"/>
  <c r="R96"/>
  <c r="P97"/>
  <c r="P96"/>
  <c r="BI93"/>
  <c r="BH93"/>
  <c r="BG93"/>
  <c r="BF93"/>
  <c r="T93"/>
  <c r="T92"/>
  <c r="R93"/>
  <c r="R92"/>
  <c r="P93"/>
  <c r="P92"/>
  <c r="BI89"/>
  <c r="BH89"/>
  <c r="BG89"/>
  <c r="BF89"/>
  <c r="T89"/>
  <c r="R89"/>
  <c r="P89"/>
  <c r="BI86"/>
  <c r="BH86"/>
  <c r="BG86"/>
  <c r="BF86"/>
  <c r="T86"/>
  <c r="R86"/>
  <c r="P86"/>
  <c r="F77"/>
  <c r="E75"/>
  <c r="F52"/>
  <c r="E50"/>
  <c r="J24"/>
  <c r="E24"/>
  <c r="J55"/>
  <c r="J23"/>
  <c r="J21"/>
  <c r="E21"/>
  <c r="J79"/>
  <c r="J20"/>
  <c r="J18"/>
  <c r="E18"/>
  <c r="F80"/>
  <c r="J17"/>
  <c r="J15"/>
  <c r="E15"/>
  <c r="F79"/>
  <c r="J14"/>
  <c r="J12"/>
  <c r="J77"/>
  <c r="E7"/>
  <c r="E48"/>
  <c i="3" r="J172"/>
  <c r="J37"/>
  <c r="J36"/>
  <c i="1" r="AY56"/>
  <c i="3" r="J35"/>
  <c i="1" r="AX56"/>
  <c i="3" r="BI174"/>
  <c r="BH174"/>
  <c r="BG174"/>
  <c r="BF174"/>
  <c r="T174"/>
  <c r="T173"/>
  <c r="R174"/>
  <c r="R173"/>
  <c r="P174"/>
  <c r="P173"/>
  <c r="J64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7"/>
  <c r="BH87"/>
  <c r="BG87"/>
  <c r="BF87"/>
  <c r="T87"/>
  <c r="T86"/>
  <c r="R87"/>
  <c r="R86"/>
  <c r="P87"/>
  <c r="P86"/>
  <c r="F79"/>
  <c r="E77"/>
  <c r="F52"/>
  <c r="E50"/>
  <c r="J24"/>
  <c r="E24"/>
  <c r="J82"/>
  <c r="J23"/>
  <c r="J21"/>
  <c r="E21"/>
  <c r="J54"/>
  <c r="J20"/>
  <c r="J18"/>
  <c r="E18"/>
  <c r="F82"/>
  <c r="J17"/>
  <c r="J15"/>
  <c r="E15"/>
  <c r="F54"/>
  <c r="J14"/>
  <c r="J12"/>
  <c r="J52"/>
  <c r="E7"/>
  <c r="E75"/>
  <c i="2" r="J37"/>
  <c r="J36"/>
  <c i="1" r="AY55"/>
  <c i="2" r="J35"/>
  <c i="1" r="AX55"/>
  <c i="2" r="BI556"/>
  <c r="BH556"/>
  <c r="BG556"/>
  <c r="BF556"/>
  <c r="T556"/>
  <c r="R556"/>
  <c r="P556"/>
  <c r="BI553"/>
  <c r="BH553"/>
  <c r="BG553"/>
  <c r="BF553"/>
  <c r="T553"/>
  <c r="R553"/>
  <c r="P553"/>
  <c r="BI549"/>
  <c r="BH549"/>
  <c r="BG549"/>
  <c r="BF549"/>
  <c r="T549"/>
  <c r="R549"/>
  <c r="P549"/>
  <c r="BI545"/>
  <c r="BH545"/>
  <c r="BG545"/>
  <c r="BF545"/>
  <c r="T545"/>
  <c r="R545"/>
  <c r="P545"/>
  <c r="BI541"/>
  <c r="BH541"/>
  <c r="BG541"/>
  <c r="BF541"/>
  <c r="T541"/>
  <c r="R541"/>
  <c r="P541"/>
  <c r="BI537"/>
  <c r="BH537"/>
  <c r="BG537"/>
  <c r="BF537"/>
  <c r="T537"/>
  <c r="R537"/>
  <c r="P537"/>
  <c r="BI533"/>
  <c r="BH533"/>
  <c r="BG533"/>
  <c r="BF533"/>
  <c r="T533"/>
  <c r="R533"/>
  <c r="P533"/>
  <c r="BI528"/>
  <c r="BH528"/>
  <c r="BG528"/>
  <c r="BF528"/>
  <c r="T528"/>
  <c r="R528"/>
  <c r="P528"/>
  <c r="BI525"/>
  <c r="BH525"/>
  <c r="BG525"/>
  <c r="BF525"/>
  <c r="T525"/>
  <c r="R525"/>
  <c r="P525"/>
  <c r="BI521"/>
  <c r="BH521"/>
  <c r="BG521"/>
  <c r="BF521"/>
  <c r="T521"/>
  <c r="R521"/>
  <c r="P521"/>
  <c r="BI515"/>
  <c r="BH515"/>
  <c r="BG515"/>
  <c r="BF515"/>
  <c r="T515"/>
  <c r="R515"/>
  <c r="P515"/>
  <c r="BI511"/>
  <c r="BH511"/>
  <c r="BG511"/>
  <c r="BF511"/>
  <c r="T511"/>
  <c r="R511"/>
  <c r="P511"/>
  <c r="BI507"/>
  <c r="BH507"/>
  <c r="BG507"/>
  <c r="BF507"/>
  <c r="T507"/>
  <c r="R507"/>
  <c r="P507"/>
  <c r="BI501"/>
  <c r="BH501"/>
  <c r="BG501"/>
  <c r="BF501"/>
  <c r="T501"/>
  <c r="R501"/>
  <c r="P501"/>
  <c r="BI495"/>
  <c r="BH495"/>
  <c r="BG495"/>
  <c r="BF495"/>
  <c r="T495"/>
  <c r="R495"/>
  <c r="P495"/>
  <c r="BI491"/>
  <c r="BH491"/>
  <c r="BG491"/>
  <c r="BF491"/>
  <c r="T491"/>
  <c r="R491"/>
  <c r="P491"/>
  <c r="BI487"/>
  <c r="BH487"/>
  <c r="BG487"/>
  <c r="BF487"/>
  <c r="T487"/>
  <c r="R487"/>
  <c r="P487"/>
  <c r="BI484"/>
  <c r="BH484"/>
  <c r="BG484"/>
  <c r="BF484"/>
  <c r="T484"/>
  <c r="R484"/>
  <c r="P484"/>
  <c r="BI478"/>
  <c r="BH478"/>
  <c r="BG478"/>
  <c r="BF478"/>
  <c r="T478"/>
  <c r="R478"/>
  <c r="P478"/>
  <c r="BI475"/>
  <c r="BH475"/>
  <c r="BG475"/>
  <c r="BF475"/>
  <c r="T475"/>
  <c r="R475"/>
  <c r="P475"/>
  <c r="BI471"/>
  <c r="BH471"/>
  <c r="BG471"/>
  <c r="BF471"/>
  <c r="T471"/>
  <c r="R471"/>
  <c r="P471"/>
  <c r="BI468"/>
  <c r="BH468"/>
  <c r="BG468"/>
  <c r="BF468"/>
  <c r="T468"/>
  <c r="R468"/>
  <c r="P468"/>
  <c r="BI464"/>
  <c r="BH464"/>
  <c r="BG464"/>
  <c r="BF464"/>
  <c r="T464"/>
  <c r="R464"/>
  <c r="P464"/>
  <c r="BI461"/>
  <c r="BH461"/>
  <c r="BG461"/>
  <c r="BF461"/>
  <c r="T461"/>
  <c r="R461"/>
  <c r="P461"/>
  <c r="BI458"/>
  <c r="BH458"/>
  <c r="BG458"/>
  <c r="BF458"/>
  <c r="T458"/>
  <c r="R458"/>
  <c r="P458"/>
  <c r="BI452"/>
  <c r="BH452"/>
  <c r="BG452"/>
  <c r="BF452"/>
  <c r="T452"/>
  <c r="R452"/>
  <c r="P452"/>
  <c r="BI448"/>
  <c r="BH448"/>
  <c r="BG448"/>
  <c r="BF448"/>
  <c r="T448"/>
  <c r="R448"/>
  <c r="P448"/>
  <c r="BI444"/>
  <c r="BH444"/>
  <c r="BG444"/>
  <c r="BF444"/>
  <c r="T444"/>
  <c r="R444"/>
  <c r="P444"/>
  <c r="BI439"/>
  <c r="BH439"/>
  <c r="BG439"/>
  <c r="BF439"/>
  <c r="T439"/>
  <c r="R439"/>
  <c r="P439"/>
  <c r="BI435"/>
  <c r="BH435"/>
  <c r="BG435"/>
  <c r="BF435"/>
  <c r="T435"/>
  <c r="R435"/>
  <c r="P435"/>
  <c r="BI432"/>
  <c r="BH432"/>
  <c r="BG432"/>
  <c r="BF432"/>
  <c r="T432"/>
  <c r="R432"/>
  <c r="P432"/>
  <c r="BI428"/>
  <c r="BH428"/>
  <c r="BG428"/>
  <c r="BF428"/>
  <c r="T428"/>
  <c r="R428"/>
  <c r="P428"/>
  <c r="BI425"/>
  <c r="BH425"/>
  <c r="BG425"/>
  <c r="BF425"/>
  <c r="T425"/>
  <c r="R425"/>
  <c r="P425"/>
  <c r="BI421"/>
  <c r="BH421"/>
  <c r="BG421"/>
  <c r="BF421"/>
  <c r="T421"/>
  <c r="R421"/>
  <c r="P421"/>
  <c r="BI417"/>
  <c r="BH417"/>
  <c r="BG417"/>
  <c r="BF417"/>
  <c r="T417"/>
  <c r="R417"/>
  <c r="P417"/>
  <c r="BI413"/>
  <c r="BH413"/>
  <c r="BG413"/>
  <c r="BF413"/>
  <c r="T413"/>
  <c r="R413"/>
  <c r="P413"/>
  <c r="BI409"/>
  <c r="BH409"/>
  <c r="BG409"/>
  <c r="BF409"/>
  <c r="T409"/>
  <c r="R409"/>
  <c r="P409"/>
  <c r="BI405"/>
  <c r="BH405"/>
  <c r="BG405"/>
  <c r="BF405"/>
  <c r="T405"/>
  <c r="R405"/>
  <c r="P405"/>
  <c r="BI403"/>
  <c r="BH403"/>
  <c r="BG403"/>
  <c r="BF403"/>
  <c r="T403"/>
  <c r="R403"/>
  <c r="P403"/>
  <c r="BI400"/>
  <c r="BH400"/>
  <c r="BG400"/>
  <c r="BF400"/>
  <c r="T400"/>
  <c r="R400"/>
  <c r="P400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90"/>
  <c r="BH390"/>
  <c r="BG390"/>
  <c r="BF390"/>
  <c r="T390"/>
  <c r="R390"/>
  <c r="P390"/>
  <c r="BI383"/>
  <c r="BH383"/>
  <c r="BG383"/>
  <c r="BF383"/>
  <c r="T383"/>
  <c r="R383"/>
  <c r="P383"/>
  <c r="BI378"/>
  <c r="BH378"/>
  <c r="BG378"/>
  <c r="BF378"/>
  <c r="T378"/>
  <c r="R378"/>
  <c r="P378"/>
  <c r="BI374"/>
  <c r="BH374"/>
  <c r="BG374"/>
  <c r="BF374"/>
  <c r="T374"/>
  <c r="R374"/>
  <c r="P374"/>
  <c r="BI370"/>
  <c r="BH370"/>
  <c r="BG370"/>
  <c r="BF370"/>
  <c r="T370"/>
  <c r="R370"/>
  <c r="P370"/>
  <c r="BI365"/>
  <c r="BH365"/>
  <c r="BG365"/>
  <c r="BF365"/>
  <c r="T365"/>
  <c r="R365"/>
  <c r="P365"/>
  <c r="BI361"/>
  <c r="BH361"/>
  <c r="BG361"/>
  <c r="BF361"/>
  <c r="T361"/>
  <c r="R361"/>
  <c r="P361"/>
  <c r="BI357"/>
  <c r="BH357"/>
  <c r="BG357"/>
  <c r="BF357"/>
  <c r="T357"/>
  <c r="R357"/>
  <c r="P357"/>
  <c r="BI352"/>
  <c r="BH352"/>
  <c r="BG352"/>
  <c r="BF352"/>
  <c r="T352"/>
  <c r="R352"/>
  <c r="P352"/>
  <c r="BI347"/>
  <c r="BH347"/>
  <c r="BG347"/>
  <c r="BF347"/>
  <c r="T347"/>
  <c r="R347"/>
  <c r="P347"/>
  <c r="BI343"/>
  <c r="BH343"/>
  <c r="BG343"/>
  <c r="BF343"/>
  <c r="T343"/>
  <c r="R343"/>
  <c r="P343"/>
  <c r="BI339"/>
  <c r="BH339"/>
  <c r="BG339"/>
  <c r="BF339"/>
  <c r="T339"/>
  <c r="R339"/>
  <c r="P339"/>
  <c r="BI334"/>
  <c r="BH334"/>
  <c r="BG334"/>
  <c r="BF334"/>
  <c r="T334"/>
  <c r="R334"/>
  <c r="P334"/>
  <c r="BI330"/>
  <c r="BH330"/>
  <c r="BG330"/>
  <c r="BF330"/>
  <c r="T330"/>
  <c r="R330"/>
  <c r="P330"/>
  <c r="BI324"/>
  <c r="BH324"/>
  <c r="BG324"/>
  <c r="BF324"/>
  <c r="T324"/>
  <c r="R324"/>
  <c r="P324"/>
  <c r="BI318"/>
  <c r="BH318"/>
  <c r="BG318"/>
  <c r="BF318"/>
  <c r="T318"/>
  <c r="R318"/>
  <c r="P318"/>
  <c r="BI314"/>
  <c r="BH314"/>
  <c r="BG314"/>
  <c r="BF314"/>
  <c r="T314"/>
  <c r="R314"/>
  <c r="P314"/>
  <c r="BI306"/>
  <c r="BH306"/>
  <c r="BG306"/>
  <c r="BF306"/>
  <c r="T306"/>
  <c r="R306"/>
  <c r="P306"/>
  <c r="BI303"/>
  <c r="BH303"/>
  <c r="BG303"/>
  <c r="BF303"/>
  <c r="T303"/>
  <c r="R303"/>
  <c r="P303"/>
  <c r="BI293"/>
  <c r="BH293"/>
  <c r="BG293"/>
  <c r="BF293"/>
  <c r="T293"/>
  <c r="R293"/>
  <c r="P293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0"/>
  <c r="BH260"/>
  <c r="BG260"/>
  <c r="BF260"/>
  <c r="T260"/>
  <c r="R260"/>
  <c r="P260"/>
  <c r="BI253"/>
  <c r="BH253"/>
  <c r="BG253"/>
  <c r="BF253"/>
  <c r="T253"/>
  <c r="R253"/>
  <c r="P253"/>
  <c r="BI243"/>
  <c r="BH243"/>
  <c r="BG243"/>
  <c r="BF243"/>
  <c r="T243"/>
  <c r="R243"/>
  <c r="P243"/>
  <c r="BI239"/>
  <c r="BH239"/>
  <c r="BG239"/>
  <c r="BF239"/>
  <c r="T239"/>
  <c r="R239"/>
  <c r="P239"/>
  <c r="BI236"/>
  <c r="BH236"/>
  <c r="BG236"/>
  <c r="BF236"/>
  <c r="T236"/>
  <c r="R236"/>
  <c r="P236"/>
  <c r="BI229"/>
  <c r="BH229"/>
  <c r="BG229"/>
  <c r="BF229"/>
  <c r="T229"/>
  <c r="R229"/>
  <c r="P229"/>
  <c r="BI226"/>
  <c r="BH226"/>
  <c r="BG226"/>
  <c r="BF226"/>
  <c r="T226"/>
  <c r="R226"/>
  <c r="P226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1"/>
  <c r="BH201"/>
  <c r="BG201"/>
  <c r="BF201"/>
  <c r="T201"/>
  <c r="R201"/>
  <c r="P201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78"/>
  <c r="BH178"/>
  <c r="BG178"/>
  <c r="BF178"/>
  <c r="T178"/>
  <c r="R178"/>
  <c r="P178"/>
  <c r="BI171"/>
  <c r="BH171"/>
  <c r="BG171"/>
  <c r="BF171"/>
  <c r="T171"/>
  <c r="R171"/>
  <c r="P171"/>
  <c r="BI165"/>
  <c r="BH165"/>
  <c r="BG165"/>
  <c r="BF165"/>
  <c r="T165"/>
  <c r="R165"/>
  <c r="P165"/>
  <c r="BI157"/>
  <c r="BH157"/>
  <c r="BG157"/>
  <c r="BF157"/>
  <c r="T157"/>
  <c r="R157"/>
  <c r="P157"/>
  <c r="BI151"/>
  <c r="BH151"/>
  <c r="BG151"/>
  <c r="BF151"/>
  <c r="T151"/>
  <c r="R151"/>
  <c r="P151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F90"/>
  <c r="E88"/>
  <c r="F52"/>
  <c r="E50"/>
  <c r="J24"/>
  <c r="E24"/>
  <c r="J93"/>
  <c r="J23"/>
  <c r="J21"/>
  <c r="E21"/>
  <c r="J92"/>
  <c r="J20"/>
  <c r="J18"/>
  <c r="E18"/>
  <c r="F93"/>
  <c r="J17"/>
  <c r="J15"/>
  <c r="E15"/>
  <c r="F54"/>
  <c r="J14"/>
  <c r="J12"/>
  <c r="J52"/>
  <c r="E7"/>
  <c r="E86"/>
  <c i="1" r="L50"/>
  <c r="AM50"/>
  <c r="AM49"/>
  <c r="L49"/>
  <c r="AM47"/>
  <c r="L47"/>
  <c r="L45"/>
  <c r="L44"/>
  <c i="3" r="BK120"/>
  <c i="2" r="BK409"/>
  <c r="BK553"/>
  <c r="BK129"/>
  <c r="J141"/>
  <c r="J107"/>
  <c i="3" r="J152"/>
  <c i="2" r="J471"/>
  <c r="BK525"/>
  <c r="J133"/>
  <c r="BK107"/>
  <c r="J495"/>
  <c r="BK171"/>
  <c r="BK395"/>
  <c r="BK392"/>
  <c r="J537"/>
  <c i="3" r="BK93"/>
  <c r="BK123"/>
  <c i="4" r="J93"/>
  <c i="2" r="J365"/>
  <c i="3" r="J140"/>
  <c r="BK96"/>
  <c i="2" r="BK484"/>
  <c r="BK229"/>
  <c r="J521"/>
  <c r="BK282"/>
  <c r="BK365"/>
  <c r="J533"/>
  <c i="3" r="J164"/>
  <c r="BK109"/>
  <c i="4" r="BK86"/>
  <c i="2" r="J339"/>
  <c r="BK549"/>
  <c r="J343"/>
  <c r="BK339"/>
  <c r="BK121"/>
  <c r="J293"/>
  <c i="3" r="J144"/>
  <c r="J136"/>
  <c r="BK156"/>
  <c i="2" r="BK458"/>
  <c r="J217"/>
  <c r="J525"/>
  <c r="J392"/>
  <c r="J528"/>
  <c r="BK290"/>
  <c r="J282"/>
  <c i="3" r="BK174"/>
  <c i="2" r="J34"/>
  <c r="J111"/>
  <c i="3" r="BK164"/>
  <c i="2" r="F35"/>
  <c r="J541"/>
  <c i="3" r="BK152"/>
  <c r="BK131"/>
  <c i="2" r="BK357"/>
  <c r="J475"/>
  <c r="J515"/>
  <c r="BK400"/>
  <c i="3" r="BK105"/>
  <c r="BK170"/>
  <c i="2" r="J421"/>
  <c r="BK511"/>
  <c r="BK521"/>
  <c r="BK221"/>
  <c r="F37"/>
  <c r="J193"/>
  <c i="3" r="BK158"/>
  <c r="BK161"/>
  <c i="2" r="BK491"/>
  <c r="J444"/>
  <c r="BK378"/>
  <c r="J484"/>
  <c i="3" r="J174"/>
  <c i="4" r="BK93"/>
  <c i="2" r="BK383"/>
  <c r="J435"/>
  <c r="J398"/>
  <c r="BK471"/>
  <c r="J549"/>
  <c r="J221"/>
  <c r="BK361"/>
  <c r="BK343"/>
  <c r="BK464"/>
  <c r="BK111"/>
  <c i="3" r="BK117"/>
  <c r="BK138"/>
  <c i="2" r="J403"/>
  <c i="3" r="J113"/>
  <c r="J158"/>
  <c i="2" r="BK556"/>
  <c r="J330"/>
  <c r="J428"/>
  <c r="BK99"/>
  <c r="BK185"/>
  <c r="J185"/>
  <c i="3" r="BK91"/>
  <c r="BK167"/>
  <c i="2" r="BK468"/>
  <c r="BK201"/>
  <c r="J464"/>
  <c r="J165"/>
  <c r="J236"/>
  <c r="J458"/>
  <c r="BK133"/>
  <c i="3" r="J170"/>
  <c r="BK113"/>
  <c i="2" r="J487"/>
  <c r="BK293"/>
  <c r="J553"/>
  <c r="J432"/>
  <c r="J400"/>
  <c r="BK461"/>
  <c i="3" r="J131"/>
  <c i="4" r="J89"/>
  <c i="2" r="BK475"/>
  <c r="BK528"/>
  <c r="BK405"/>
  <c r="J448"/>
  <c i="3" r="J146"/>
  <c r="BK126"/>
  <c i="2" r="J334"/>
  <c r="BK324"/>
  <c r="BK370"/>
  <c r="J213"/>
  <c r="J266"/>
  <c r="BK501"/>
  <c r="J171"/>
  <c r="BK147"/>
  <c r="BK157"/>
  <c i="3" r="J167"/>
  <c r="BK140"/>
  <c i="2" r="BK193"/>
  <c r="J374"/>
  <c r="F34"/>
  <c r="BK253"/>
  <c i="3" r="J126"/>
  <c r="J99"/>
  <c i="2" r="J239"/>
  <c r="BK374"/>
  <c r="J306"/>
  <c r="BK260"/>
  <c i="3" r="BK148"/>
  <c i="2" r="BK545"/>
  <c r="BK274"/>
  <c r="J370"/>
  <c r="BK417"/>
  <c r="J324"/>
  <c r="BK303"/>
  <c r="BK448"/>
  <c r="J413"/>
  <c r="BK239"/>
  <c i="3" r="J111"/>
  <c i="2" r="F36"/>
  <c r="J507"/>
  <c r="J314"/>
  <c r="BK421"/>
  <c r="BK334"/>
  <c r="BK137"/>
  <c i="3" r="BK107"/>
  <c i="2" r="J157"/>
  <c r="J209"/>
  <c r="J151"/>
  <c r="BK478"/>
  <c r="J99"/>
  <c r="BK435"/>
  <c r="BK217"/>
  <c r="J274"/>
  <c i="3" r="J156"/>
  <c r="BK154"/>
  <c i="2" r="BK243"/>
  <c r="BK314"/>
  <c i="3" r="J109"/>
  <c i="2" r="BK495"/>
  <c r="BK537"/>
  <c r="BK390"/>
  <c r="J511"/>
  <c r="BK226"/>
  <c r="BK413"/>
  <c i="3" r="BK144"/>
  <c r="J102"/>
  <c i="2" r="J545"/>
  <c r="J286"/>
  <c r="BK515"/>
  <c r="J290"/>
  <c r="BK286"/>
  <c r="J478"/>
  <c r="BK189"/>
  <c i="3" r="BK102"/>
  <c r="J129"/>
  <c i="4" r="BK89"/>
  <c i="2" r="BK352"/>
  <c r="J125"/>
  <c r="J347"/>
  <c r="J352"/>
  <c r="BK403"/>
  <c i="3" r="J115"/>
  <c r="BK99"/>
  <c r="J138"/>
  <c i="2" r="BK141"/>
  <c r="J178"/>
  <c r="J253"/>
  <c i="3" r="BK134"/>
  <c i="2" r="J491"/>
  <c r="J556"/>
  <c r="J417"/>
  <c r="BK330"/>
  <c r="J439"/>
  <c r="BK347"/>
  <c r="BK533"/>
  <c r="J303"/>
  <c r="BK318"/>
  <c r="BK444"/>
  <c i="3" r="J150"/>
  <c r="BK129"/>
  <c i="4" r="BK97"/>
  <c i="2" r="BK541"/>
  <c r="J318"/>
  <c i="3" r="BK115"/>
  <c r="J87"/>
  <c i="2" r="J452"/>
  <c r="BK178"/>
  <c r="J468"/>
  <c r="BK151"/>
  <c r="BK270"/>
  <c r="J270"/>
  <c i="3" r="BK142"/>
  <c r="J134"/>
  <c r="J142"/>
  <c i="2" r="J390"/>
  <c r="BK103"/>
  <c r="BK439"/>
  <c r="J383"/>
  <c r="J189"/>
  <c r="J409"/>
  <c r="J103"/>
  <c i="3" r="BK146"/>
  <c r="J161"/>
  <c i="2" r="J405"/>
  <c r="BK165"/>
  <c r="BK452"/>
  <c r="J137"/>
  <c r="J229"/>
  <c r="J145"/>
  <c i="3" r="J93"/>
  <c i="4" r="J86"/>
  <c i="3" r="BK136"/>
  <c i="2" r="BK209"/>
  <c r="BK306"/>
  <c r="J201"/>
  <c i="3" r="J123"/>
  <c r="BK111"/>
  <c i="2" r="BK213"/>
  <c r="J461"/>
  <c r="BK266"/>
  <c r="BK125"/>
  <c r="J425"/>
  <c r="BK425"/>
  <c r="BK115"/>
  <c r="J260"/>
  <c r="BK398"/>
  <c i="3" r="J117"/>
  <c r="J105"/>
  <c r="J120"/>
  <c i="2" r="BK145"/>
  <c r="BK432"/>
  <c i="3" r="J107"/>
  <c i="4" r="J97"/>
  <c i="2" r="J361"/>
  <c r="J129"/>
  <c r="J357"/>
  <c r="J395"/>
  <c r="J115"/>
  <c r="J121"/>
  <c i="3" r="J154"/>
  <c r="BK150"/>
  <c i="2" r="BK487"/>
  <c r="J226"/>
  <c r="J378"/>
  <c i="1" r="AS54"/>
  <c i="3" r="BK87"/>
  <c r="J91"/>
  <c i="2" r="J501"/>
  <c r="BK236"/>
  <c r="BK507"/>
  <c r="J243"/>
  <c r="BK428"/>
  <c r="J147"/>
  <c i="3" r="J148"/>
  <c r="J96"/>
  <c i="2" l="1" r="BK98"/>
  <c r="J98"/>
  <c r="J61"/>
  <c r="P98"/>
  <c r="P285"/>
  <c r="P369"/>
  <c r="T424"/>
  <c r="BK490"/>
  <c r="J490"/>
  <c r="J73"/>
  <c r="R524"/>
  <c r="BK285"/>
  <c r="J285"/>
  <c r="J63"/>
  <c r="BK317"/>
  <c r="J317"/>
  <c r="J64"/>
  <c r="BK360"/>
  <c r="J360"/>
  <c r="J66"/>
  <c r="BK369"/>
  <c r="J369"/>
  <c r="J67"/>
  <c r="R424"/>
  <c r="P490"/>
  <c r="BK524"/>
  <c r="J524"/>
  <c r="J75"/>
  <c i="3" r="BK90"/>
  <c r="BK119"/>
  <c r="J119"/>
  <c r="J62"/>
  <c r="P133"/>
  <c i="2" r="R285"/>
  <c r="T338"/>
  <c r="T360"/>
  <c r="P424"/>
  <c r="T457"/>
  <c r="R544"/>
  <c r="BK242"/>
  <c r="J242"/>
  <c r="J62"/>
  <c r="P338"/>
  <c r="P360"/>
  <c r="BK424"/>
  <c r="J424"/>
  <c r="J69"/>
  <c r="P457"/>
  <c r="BK514"/>
  <c r="J514"/>
  <c r="J74"/>
  <c r="T544"/>
  <c i="3" r="P90"/>
  <c r="P85"/>
  <c i="1" r="AU56"/>
  <c i="3" r="P119"/>
  <c r="T133"/>
  <c i="4" r="BK85"/>
  <c i="2" r="T98"/>
  <c r="P317"/>
  <c r="BK377"/>
  <c r="J377"/>
  <c r="J68"/>
  <c r="BK457"/>
  <c r="P514"/>
  <c r="T514"/>
  <c i="4" r="R85"/>
  <c r="R84"/>
  <c r="R83"/>
  <c i="2" r="P242"/>
  <c r="R317"/>
  <c r="R377"/>
  <c r="P447"/>
  <c r="T490"/>
  <c r="T524"/>
  <c i="3" r="T90"/>
  <c r="T85"/>
  <c r="T119"/>
  <c r="BK133"/>
  <c r="J133"/>
  <c r="J63"/>
  <c i="2" r="T242"/>
  <c r="T317"/>
  <c r="T377"/>
  <c r="BK447"/>
  <c r="J447"/>
  <c r="J70"/>
  <c r="T447"/>
  <c r="R514"/>
  <c r="P544"/>
  <c i="3" r="R90"/>
  <c r="R119"/>
  <c r="R133"/>
  <c i="2" r="R242"/>
  <c r="BK338"/>
  <c r="J338"/>
  <c r="J65"/>
  <c r="P377"/>
  <c r="R457"/>
  <c r="P524"/>
  <c i="4" r="P85"/>
  <c r="P84"/>
  <c r="P83"/>
  <c i="1" r="AU57"/>
  <c i="2" r="R98"/>
  <c r="R97"/>
  <c r="T285"/>
  <c r="R338"/>
  <c r="R360"/>
  <c r="R369"/>
  <c r="T369"/>
  <c r="R447"/>
  <c r="R490"/>
  <c r="BK544"/>
  <c r="J544"/>
  <c r="J76"/>
  <c i="4" r="T85"/>
  <c r="T84"/>
  <c r="T83"/>
  <c i="3" r="BK173"/>
  <c r="J173"/>
  <c r="J65"/>
  <c r="BK86"/>
  <c r="J86"/>
  <c r="J60"/>
  <c i="4" r="BK92"/>
  <c r="J92"/>
  <c r="J62"/>
  <c r="BK96"/>
  <c r="J96"/>
  <c r="J63"/>
  <c r="J54"/>
  <c r="F54"/>
  <c r="J80"/>
  <c r="J52"/>
  <c r="BE86"/>
  <c i="3" r="J90"/>
  <c r="J61"/>
  <c i="4" r="F55"/>
  <c r="E73"/>
  <c r="BE89"/>
  <c r="BE93"/>
  <c r="BE97"/>
  <c i="3" r="E48"/>
  <c r="F81"/>
  <c r="BE99"/>
  <c r="BE105"/>
  <c r="BE158"/>
  <c i="2" r="BK97"/>
  <c r="J97"/>
  <c r="J60"/>
  <c i="3" r="J55"/>
  <c r="J79"/>
  <c r="BE111"/>
  <c r="BE129"/>
  <c r="BE152"/>
  <c r="BE174"/>
  <c r="BE131"/>
  <c r="BE136"/>
  <c r="BE138"/>
  <c r="BE140"/>
  <c r="BE148"/>
  <c r="BE156"/>
  <c r="BE161"/>
  <c r="BE164"/>
  <c i="2" r="J457"/>
  <c r="J72"/>
  <c i="3" r="J81"/>
  <c r="BE120"/>
  <c r="BE144"/>
  <c r="BE167"/>
  <c r="F55"/>
  <c r="BE109"/>
  <c r="BE115"/>
  <c r="BE146"/>
  <c r="BE150"/>
  <c r="BE154"/>
  <c r="BE91"/>
  <c r="BE93"/>
  <c r="BE113"/>
  <c r="BE170"/>
  <c r="BE126"/>
  <c r="BE87"/>
  <c r="BE102"/>
  <c r="BE117"/>
  <c r="BE134"/>
  <c r="BE142"/>
  <c r="BE96"/>
  <c r="BE107"/>
  <c r="BE123"/>
  <c i="1" r="BC55"/>
  <c i="2" r="J55"/>
  <c r="J90"/>
  <c r="BE103"/>
  <c r="BE111"/>
  <c r="BE115"/>
  <c r="BE125"/>
  <c r="BE137"/>
  <c r="BE145"/>
  <c r="BE147"/>
  <c r="BE151"/>
  <c r="BE165"/>
  <c r="BE171"/>
  <c r="BE189"/>
  <c r="BE193"/>
  <c r="BE201"/>
  <c r="BE217"/>
  <c r="BE221"/>
  <c r="BE239"/>
  <c r="BE260"/>
  <c r="BE282"/>
  <c r="BE293"/>
  <c r="BE303"/>
  <c r="BE324"/>
  <c r="BE330"/>
  <c r="BE339"/>
  <c r="BE347"/>
  <c r="BE378"/>
  <c r="BE383"/>
  <c r="BE390"/>
  <c r="BE392"/>
  <c r="BE417"/>
  <c r="BE425"/>
  <c r="BE435"/>
  <c r="BE448"/>
  <c r="BE458"/>
  <c r="BE464"/>
  <c r="BE475"/>
  <c r="BE533"/>
  <c r="J54"/>
  <c r="F92"/>
  <c r="BE99"/>
  <c r="BE157"/>
  <c r="BE178"/>
  <c r="BE213"/>
  <c r="BE361"/>
  <c r="BE409"/>
  <c r="BE432"/>
  <c r="BE525"/>
  <c r="BE537"/>
  <c i="1" r="AW55"/>
  <c i="2" r="E48"/>
  <c r="F55"/>
  <c r="BE107"/>
  <c r="BE121"/>
  <c r="BE141"/>
  <c r="BE209"/>
  <c r="BE226"/>
  <c r="BE229"/>
  <c r="BE236"/>
  <c r="BE243"/>
  <c r="BE270"/>
  <c r="BE274"/>
  <c r="BE290"/>
  <c r="BE306"/>
  <c r="BE334"/>
  <c r="BE352"/>
  <c r="BE357"/>
  <c r="BE365"/>
  <c r="BE395"/>
  <c r="BE403"/>
  <c r="BE405"/>
  <c r="BE421"/>
  <c r="BE452"/>
  <c r="BE461"/>
  <c r="BE478"/>
  <c r="BE501"/>
  <c r="BE507"/>
  <c r="BE521"/>
  <c r="BE528"/>
  <c r="BE549"/>
  <c r="BE553"/>
  <c r="BE129"/>
  <c r="BE133"/>
  <c r="BE185"/>
  <c r="BE253"/>
  <c r="BE266"/>
  <c r="BE286"/>
  <c r="BE314"/>
  <c r="BE318"/>
  <c r="BE343"/>
  <c r="BE370"/>
  <c r="BE374"/>
  <c r="BE398"/>
  <c r="BE400"/>
  <c r="BE413"/>
  <c r="BE428"/>
  <c r="BE439"/>
  <c r="BE444"/>
  <c r="BE468"/>
  <c r="BE471"/>
  <c r="BE484"/>
  <c r="BE487"/>
  <c r="BE491"/>
  <c r="BE495"/>
  <c r="BE511"/>
  <c r="BE515"/>
  <c r="BE541"/>
  <c r="BE545"/>
  <c r="BE556"/>
  <c i="1" r="BB55"/>
  <c r="BA55"/>
  <c r="BD55"/>
  <c i="3" r="F37"/>
  <c i="1" r="BD56"/>
  <c i="4" r="F35"/>
  <c i="1" r="BB57"/>
  <c i="4" r="F37"/>
  <c i="1" r="BD57"/>
  <c i="3" r="F34"/>
  <c i="1" r="BA56"/>
  <c i="4" r="F36"/>
  <c i="1" r="BC57"/>
  <c i="4" r="J34"/>
  <c i="1" r="AW57"/>
  <c i="4" r="F34"/>
  <c i="1" r="BA57"/>
  <c i="3" r="F36"/>
  <c i="1" r="BC56"/>
  <c i="3" r="J34"/>
  <c i="1" r="AW56"/>
  <c i="3" r="F35"/>
  <c i="1" r="BB56"/>
  <c i="2" l="1" r="P97"/>
  <c i="3" r="R85"/>
  <c i="2" r="R456"/>
  <c r="R96"/>
  <c r="BK456"/>
  <c r="J456"/>
  <c r="J71"/>
  <c i="4" r="BK84"/>
  <c r="J84"/>
  <c r="J60"/>
  <c i="2" r="T456"/>
  <c r="T97"/>
  <c r="T96"/>
  <c r="P456"/>
  <c r="P96"/>
  <c i="1" r="AU55"/>
  <c i="3" r="BK85"/>
  <c r="J85"/>
  <c r="J59"/>
  <c i="4" r="J85"/>
  <c r="J61"/>
  <c i="2" r="BK96"/>
  <c r="J96"/>
  <c i="1" r="AU54"/>
  <c r="BD54"/>
  <c r="W33"/>
  <c i="2" r="F33"/>
  <c i="1" r="AZ55"/>
  <c i="2" r="J30"/>
  <c i="1" r="AG55"/>
  <c r="BC54"/>
  <c r="W32"/>
  <c i="4" r="F33"/>
  <c i="1" r="AZ57"/>
  <c r="BB54"/>
  <c r="AX54"/>
  <c i="3" r="J33"/>
  <c i="1" r="AV56"/>
  <c r="AT56"/>
  <c i="2" r="J33"/>
  <c i="1" r="AV55"/>
  <c r="AT55"/>
  <c r="BA54"/>
  <c r="W30"/>
  <c i="4" r="J33"/>
  <c i="1" r="AV57"/>
  <c r="AT57"/>
  <c i="3" r="F33"/>
  <c i="1" r="AZ56"/>
  <c i="4" l="1" r="BK83"/>
  <c r="J83"/>
  <c i="1" r="AN55"/>
  <c i="2" r="J59"/>
  <c r="J39"/>
  <c i="3" r="J30"/>
  <c i="1" r="AG56"/>
  <c i="4" r="J30"/>
  <c i="1" r="AG57"/>
  <c r="W31"/>
  <c r="AY54"/>
  <c r="AZ54"/>
  <c r="AV54"/>
  <c r="AK29"/>
  <c r="AW54"/>
  <c r="AK30"/>
  <c i="4" l="1" r="J39"/>
  <c i="3" r="J39"/>
  <c i="4" r="J59"/>
  <c i="1" r="AN56"/>
  <c r="AN57"/>
  <c r="AT54"/>
  <c r="AG54"/>
  <c r="AK26"/>
  <c r="AK35"/>
  <c r="W29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<sst xmlns="http://schemas.openxmlformats.org/spreadsheetml/2006/main">
  <si>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</si>
  <si>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</si>
  <si>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</si>
  <si>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</si>
  <si>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</si>
  <si>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{d6e51385-6a5f-473b-9d66-efb285f1fc07}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</si>
  <si>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</si>
  <si>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</si>
  <si>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</si>
  <si>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</si>
  <si>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</si>
  <si>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</si>
  <si>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</si>
  <si>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</si>
  <si>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002_2025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</si>
  <si>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</si>
  <si>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</si>
  <si>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Doksy - novostavba kolumbária v areálu hřbitova</t>
  </si>
  <si>
    <t>KSO:</t>
  </si>
  <si>
    <t/>
  </si>
  <si>
    <t>CC-CZ:</t>
  </si>
  <si>
    <t>Místo:</t>
  </si>
  <si>
    <t xml:space="preserve"> </t>
  </si>
  <si>
    <t>Datum:</t>
  </si>
  <si>
    <t>1. 7. 2025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</si>
  <si>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</si>
  <si>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</si>
  <si>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</si>
  <si>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</si>
  <si>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</si>
  <si>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</si>
  <si>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</si>
  <si>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</si>
  <si>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Jiří Bárta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</si>
  <si>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</si>
  <si>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</si>
  <si>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</si>
  <si>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</si>
  <si>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</si>
  <si>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</si>
  <si>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</si>
  <si>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</si>
  <si>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</si>
  <si>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</si>
  <si>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</si>
  <si>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</si>
  <si>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</si>
  <si>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</si>
  <si>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</si>
  <si>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</si>
  <si>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</si>
  <si>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</si>
  <si>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</si>
  <si>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</si>
  <si>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</si>
  <si>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</si>
  <si>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</si>
  <si>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</si>
  <si>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</si>
  <si>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</si>
  <si>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</si>
  <si>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</si>
  <si>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</si>
  <si>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</si>
  <si>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</si>
  <si>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</si>
  <si>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</si>
  <si>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</si>
  <si>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</si>
  <si>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</si>
  <si>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</si>
  <si>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</si>
  <si>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</si>
  <si>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</si>
  <si>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</si>
  <si>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01A_ARCH</t>
  </si>
  <si>
    <t>Stavební část</t>
  </si>
  <si>
    <t>STA</t>
  </si>
  <si>
    <t>1</t>
  </si>
  <si>
    <t>{30f9e2cb-b8fa-42a4-9404-c0ec98ff6258}</t>
  </si>
  <si>
    <t>2</t>
  </si>
  <si>
    <t>01B_EL</t>
  </si>
  <si>
    <t>ELEKTRO</t>
  </si>
  <si>
    <t>{399d962f-a772-4fb8-8b23-cbfa40cdc28d}</t>
  </si>
  <si>
    <t>VRN</t>
  </si>
  <si>
    <t>Vedlejší rozpočtové náklady</t>
  </si>
  <si>
    <t>VON</t>
  </si>
  <si>
    <t>{f12dd7b6-4f8f-44ae-8788-541ceed937e7}</t>
  </si>
  <si>
    <t>KRYCÍ LIST SOUPISU PRACÍ</t>
  </si>
  <si>
    <t>Objekt:</t>
  </si>
  <si>
    <t>01A_ARCH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</si>
  <si>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</si>
  <si>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</si>
  <si>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</si>
  <si>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</si>
  <si>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</si>
  <si>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</si>
  <si>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</si>
  <si>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</si>
  <si>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</si>
  <si>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</si>
  <si>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</si>
  <si>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</si>
  <si>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</si>
  <si>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</si>
  <si>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</si>
  <si>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</si>
  <si>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</si>
  <si>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</si>
  <si>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</si>
  <si>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</si>
  <si>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787 - Dokončovací práce - zasklívání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</si>
  <si>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</si>
  <si>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</si>
  <si>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</si>
  <si>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</si>
  <si>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</si>
  <si>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</si>
  <si>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</si>
  <si>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</si>
  <si>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</si>
  <si>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</si>
  <si>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</si>
  <si>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</si>
  <si>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</si>
  <si>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</si>
  <si>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</si>
  <si>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</si>
  <si>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</si>
  <si>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6</t>
  </si>
  <si>
    <t>K</t>
  </si>
  <si>
    <t>112101101</t>
  </si>
  <si>
    <t>Odstranění stromů listnatých průměru kmene přes 100 do 300 mm</t>
  </si>
  <si>
    <t>kus</t>
  </si>
  <si>
    <t>CS ÚRS 2025 01</t>
  </si>
  <si>
    <t>4</t>
  </si>
  <si>
    <t>-1779058595</t>
  </si>
  <si>
    <t>PP</t>
  </si>
  <si>
    <t>Odstranění stromů s odřezáním kmene a s odvětvením listnatých, průměru kmene přes 100 do 300 mm</t>
  </si>
  <si>
    <t>Online PSC</t>
  </si>
  <si>
    <t>https://podminky.urs.cz/item/CS_URS_2025_01/112101101</t>
  </si>
  <si>
    <t>VV</t>
  </si>
  <si>
    <t>1" dub obvod 65cm</t>
  </si>
  <si>
    <t>5</t>
  </si>
  <si>
    <t>112101102</t>
  </si>
  <si>
    <t>Odstranění stromů listnatých průměru kmene přes 300 do 500 mm</t>
  </si>
  <si>
    <t>1080394582</t>
  </si>
  <si>
    <t>Odstranění stromů s odřezáním kmene a s odvětvením listnatých, průměru kmene přes 300 do 500 mm</t>
  </si>
  <si>
    <t>https://podminky.urs.cz/item/CS_URS_2025_01/112101102</t>
  </si>
  <si>
    <t>1" dub 110cm</t>
  </si>
  <si>
    <t>9</t>
  </si>
  <si>
    <t>112101122</t>
  </si>
  <si>
    <t>Odstranění stromů jehličnatých průměru kmene přes 300 do 500 mm</t>
  </si>
  <si>
    <t>-12459378</t>
  </si>
  <si>
    <t>Odstranění stromů s odřezáním kmene a s odvětvením jehličnatých bez odkornění, průměru kmene přes 300 do 500 mm</t>
  </si>
  <si>
    <t>https://podminky.urs.cz/item/CS_URS_2025_01/112101122</t>
  </si>
  <si>
    <t>1" cypřiš obvod 140 cm</t>
  </si>
  <si>
    <t>7</t>
  </si>
  <si>
    <t>112251101</t>
  </si>
  <si>
    <t>Odstranění pařezů průměru přes 100 do 300 mm</t>
  </si>
  <si>
    <t>649817809</t>
  </si>
  <si>
    <t>Odstranění pařezů strojně s jejich vykopáním nebo vytrháním průměru přes 100 do 300 mm</t>
  </si>
  <si>
    <t>https://podminky.urs.cz/item/CS_URS_2025_01/112251101</t>
  </si>
  <si>
    <t>1" dub</t>
  </si>
  <si>
    <t>8</t>
  </si>
  <si>
    <t>112251102</t>
  </si>
  <si>
    <t>Odstranění pařezů průměru přes 300 do 500 mm</t>
  </si>
  <si>
    <t>160664209</t>
  </si>
  <si>
    <t>Odstranění pařezů strojně s jejich vykopáním nebo vytrháním průměru přes 300 do 500 mm</t>
  </si>
  <si>
    <t>https://podminky.urs.cz/item/CS_URS_2025_01/112251102</t>
  </si>
  <si>
    <t>1" cypřiš</t>
  </si>
  <si>
    <t>Součet</t>
  </si>
  <si>
    <t>29</t>
  </si>
  <si>
    <t>162201401</t>
  </si>
  <si>
    <t>Vodorovné přemístění větví stromů listnatých do 1 km D kmene přes 100 do 300 mm</t>
  </si>
  <si>
    <t>260032382</t>
  </si>
  <si>
    <t>Vodorovné přemístění větví, kmenů nebo pařezů s naložením, složením a dopravou do 1000 m větví stromů listnatých, průměru kmene přes 100 do 300 mm</t>
  </si>
  <si>
    <t>https://podminky.urs.cz/item/CS_URS_2025_01/162201401</t>
  </si>
  <si>
    <t>1" na skládku zhotovitele</t>
  </si>
  <si>
    <t>28</t>
  </si>
  <si>
    <t>162201422</t>
  </si>
  <si>
    <t>Vodorovné přemístění pařezů do 1 km D přes 300 do 500 mm</t>
  </si>
  <si>
    <t>-593288119</t>
  </si>
  <si>
    <t>Vodorovné přemístění větví, kmenů nebo pařezů s naložením, složením a dopravou do 1000 m pařezů kmenů, průměru přes 300 do 500 mm</t>
  </si>
  <si>
    <t>https://podminky.urs.cz/item/CS_URS_2025_01/162201422</t>
  </si>
  <si>
    <t>25</t>
  </si>
  <si>
    <t>162201416</t>
  </si>
  <si>
    <t>Vodorovné přemístění kmenů stromů jehličnatých do 1 km D kmene přes 300 do 500 mm</t>
  </si>
  <si>
    <t>-377429561</t>
  </si>
  <si>
    <t>Vodorovné přemístění větví, kmenů nebo pařezů s naložením, složením a dopravou do 1000 m kmenů stromů jehličnatých, průměru přes 300 do 500 mm</t>
  </si>
  <si>
    <t>https://podminky.urs.cz/item/CS_URS_2025_01/162201416</t>
  </si>
  <si>
    <t>11</t>
  </si>
  <si>
    <t>113106123</t>
  </si>
  <si>
    <t>Rozebrání dlažeb ze zámkových dlaždic komunikací pro pěší ručně</t>
  </si>
  <si>
    <t>m2</t>
  </si>
  <si>
    <t>-1809450151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</si>
  <si>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</si>
  <si>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https://podminky.urs.cz/item/CS_URS_2025_01/113106123</t>
  </si>
  <si>
    <t xml:space="preserve">2,2" vybourání zámkové dlažby </t>
  </si>
  <si>
    <t>107</t>
  </si>
  <si>
    <t>162301971</t>
  </si>
  <si>
    <t>Příplatek k vodorovnému přemístění pařezů D přes 100 do 300 mm ZKD 1 km</t>
  </si>
  <si>
    <t>-1247333222</t>
  </si>
  <si>
    <t>Vodorovné přemístění větví, kmenů nebo pařezů s naložením, složením a dopravou Příplatek k cenám za každých dalších i započatých 1000 m přes 1000 m pařezů kmenů, průměru přes 100 do 300 mm</t>
  </si>
  <si>
    <t>https://podminky.urs.cz/item/CS_URS_2025_01/162301971</t>
  </si>
  <si>
    <t>108</t>
  </si>
  <si>
    <t>162301972</t>
  </si>
  <si>
    <t>Příplatek k vodorovnému přemístění pařezů D přes 300 do 500 mm ZKD 1 km</t>
  </si>
  <si>
    <t>-1229557846</t>
  </si>
  <si>
    <t>Vodorovné přemístění větví, kmenů nebo pařezů s naložením, složením a dopravou Příplatek k cenám za každých dalších i započatých 1000 m přes 1000 m pařezů kmenů, průměru přes 300 do 500 mm</t>
  </si>
  <si>
    <t>https://podminky.urs.cz/item/CS_URS_2025_01/162301972</t>
  </si>
  <si>
    <t>109</t>
  </si>
  <si>
    <t>R162301977</t>
  </si>
  <si>
    <t>likvidace pařezů na skládce</t>
  </si>
  <si>
    <t>-169829996</t>
  </si>
  <si>
    <t>113107123</t>
  </si>
  <si>
    <t>Odstranění podkladu z kameniva drceného tl přes 200 do 300 mm ručně</t>
  </si>
  <si>
    <t>-1373703454</t>
  </si>
  <si>
    <t>Odstranění podkladů nebo krytů ručně s přemístěním hmot na skládku na vzdálenost do 3 m nebo s naložením na dopravní prostředek z kameniva hrubého drceného, o tl. vrstvy přes 200 do 300 mm</t>
  </si>
  <si>
    <t>https://podminky.urs.cz/item/CS_URS_2025_01/113107123</t>
  </si>
  <si>
    <t>2,2" odstranění podkladních vrstev stávající chodník</t>
  </si>
  <si>
    <t>10</t>
  </si>
  <si>
    <t>113202111</t>
  </si>
  <si>
    <t>Vytrhání obrub krajníků obrubníků stojatých</t>
  </si>
  <si>
    <t>m</t>
  </si>
  <si>
    <t>1787844602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</si>
  <si>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</si>
  <si>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</si>
  <si>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2" obruba okrasná</t>
  </si>
  <si>
    <t>1,5+1,5+1,5+1,5" vybourání obruby stávající chodník</t>
  </si>
  <si>
    <t>121151113</t>
  </si>
  <si>
    <t>Sejmutí ornice plochy do 500 m2 tl vrstvy do 200 mm strojně</t>
  </si>
  <si>
    <t>-636628565</t>
  </si>
  <si>
    <t>Sejmutí ornice strojně při souvislé ploše přes 100 do 500 m2, tl. vrstvy do 200 mm</t>
  </si>
  <si>
    <t>https://podminky.urs.cz/item/CS_URS_2025_01/121151113</t>
  </si>
  <si>
    <t>123" plocha chodníku</t>
  </si>
  <si>
    <t>131" plocha dlažba</t>
  </si>
  <si>
    <t>51" plocha kolumbária</t>
  </si>
  <si>
    <t>20" plocha pro výkop kolem zdiva</t>
  </si>
  <si>
    <t>31</t>
  </si>
  <si>
    <t>122251102</t>
  </si>
  <si>
    <t>Odkopávky a prokopávky nezapažené v hornině třídy těžitelnosti I skupiny 3 objem do 50 m3 strojně</t>
  </si>
  <si>
    <t>m3</t>
  </si>
  <si>
    <t>1393182801</t>
  </si>
  <si>
    <t>Odkopávky a prokopávky nezapažené strojně v hornině třídy těžitelnosti I skupiny 3 přes 20 do 50 m3</t>
  </si>
  <si>
    <t>https://podminky.urs.cz/item/CS_URS_2025_01/122251102</t>
  </si>
  <si>
    <t>123*0,15" odkopávky chodník</t>
  </si>
  <si>
    <t>156*0,15" odkopávky</t>
  </si>
  <si>
    <t>30</t>
  </si>
  <si>
    <t>131251104</t>
  </si>
  <si>
    <t>Hloubení jam nezapažených v hornině třídy těžitelnosti I skupiny 3 objem do 500 m3 strojně</t>
  </si>
  <si>
    <t>1927525572</t>
  </si>
  <si>
    <t>Hloubení nezapažených jam a zářezů strojně s urovnáním dna do předepsaného profilu a spádu v hornině třídy těžitelnosti I skupiny 3 přes 100 do 500 m3</t>
  </si>
  <si>
    <t>https://podminky.urs.cz/item/CS_URS_2025_01/131251104</t>
  </si>
  <si>
    <t>20" hlavní základová konstrukce - šikmá část</t>
  </si>
  <si>
    <t>100" hlavní základ - rovná část</t>
  </si>
  <si>
    <t>4*4" jámy pro sloupky</t>
  </si>
  <si>
    <t>22</t>
  </si>
  <si>
    <t>162751117</t>
  </si>
  <si>
    <t>Vodorovné přemístění přes 9 000 do 10000 m výkopku/sypaniny z horniny třídy těžitelnosti I skupiny 1 až 3</t>
  </si>
  <si>
    <t>92363967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</si>
  <si>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</si>
  <si>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</si>
  <si>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136+41,85" odvoz výkopků z jámy a odkopávky</t>
  </si>
  <si>
    <t>(325*0,5)*0,2" odvoz ornice recyklace - k dalšímu využití (50% zbylé na použití)</t>
  </si>
  <si>
    <t xml:space="preserve">69,75" dovoz písku a ornice </t>
  </si>
  <si>
    <t>23</t>
  </si>
  <si>
    <t>162751119</t>
  </si>
  <si>
    <t>Příplatek k vodorovnému přemístění výkopku/sypaniny z horniny třídy těžitelnosti I skupiny 1 až 3 ZKD 1000 m přes 10000 m</t>
  </si>
  <si>
    <t>68009315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</si>
  <si>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</si>
  <si>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</si>
  <si>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280,10*10" na skládku zhotovitele</t>
  </si>
  <si>
    <t>65</t>
  </si>
  <si>
    <t>171151103</t>
  </si>
  <si>
    <t>Uložení sypaniny z hornin soudržných do násypů zhutněných strojně</t>
  </si>
  <si>
    <t>130394409</t>
  </si>
  <si>
    <t>Uložení sypanin do násypů strojně s rozprostřením sypaniny ve vrstvách a s hrubým urovnáním zhutněných z hornin soudržných jakékoliv třídy těžitelnosti</t>
  </si>
  <si>
    <t>https://podminky.urs.cz/item/CS_URS_2025_01/171151103</t>
  </si>
  <si>
    <t>61,75+7,82" uložení a zásyp jedntlivých rýh</t>
  </si>
  <si>
    <t>66</t>
  </si>
  <si>
    <t>M</t>
  </si>
  <si>
    <t>10364101</t>
  </si>
  <si>
    <t>zemina pro terénní úpravy - ornice</t>
  </si>
  <si>
    <t>t</t>
  </si>
  <si>
    <t>2039540655</t>
  </si>
  <si>
    <t>(3*1,3)" zásyp květinový záhon sešikmená část</t>
  </si>
  <si>
    <t>(0,2*1,3*6)" záhon menší</t>
  </si>
  <si>
    <t>(0,3*1,3*4)" záhon větší</t>
  </si>
  <si>
    <t>8*0,1" ornice pro stromy</t>
  </si>
  <si>
    <t>7,82*1,8 'Přepočtené koeficientem množství</t>
  </si>
  <si>
    <t>67</t>
  </si>
  <si>
    <t>58331200</t>
  </si>
  <si>
    <t>štěrkopísek netříděný</t>
  </si>
  <si>
    <t>-767931412</t>
  </si>
  <si>
    <t>2,5*1" zásyp v šikmé části</t>
  </si>
  <si>
    <t>3,6*4" zásyp patky</t>
  </si>
  <si>
    <t>39*0,65" zásyp za stěnou</t>
  </si>
  <si>
    <t>39*0,5" zásyp před stěnou</t>
  </si>
  <si>
    <t>61,75*1,8 'Přepočtené koeficientem množství</t>
  </si>
  <si>
    <t>81</t>
  </si>
  <si>
    <t>171152501</t>
  </si>
  <si>
    <t>Zhutnění podloží z hornin soudržných nebo nesoudržných pod násypy</t>
  </si>
  <si>
    <t>-785738935</t>
  </si>
  <si>
    <t>Zhutnění podloží pod násypy z rostlé horniny třídy těžitelnosti I a II, skupiny 1 až 4 z hornin soudružných a nesoudržných</t>
  </si>
  <si>
    <t>https://podminky.urs.cz/item/CS_URS_2025_01/171152501</t>
  </si>
  <si>
    <t>135+123" hutnění pláně pod dlažby</t>
  </si>
  <si>
    <t>32</t>
  </si>
  <si>
    <t>171201231</t>
  </si>
  <si>
    <t>Poplatek za uložení zeminy a kamení na recyklační skládce (skládkovné) kód odpadu 17 05 04</t>
  </si>
  <si>
    <t>2046911461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</si>
  <si>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</si>
  <si>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</si>
  <si>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191,9*1,8</t>
  </si>
  <si>
    <t>64</t>
  </si>
  <si>
    <t>174151101</t>
  </si>
  <si>
    <t>Zásyp jam, šachet rýh nebo kolem objektů sypaninou se zhutněním</t>
  </si>
  <si>
    <t>126238662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</si>
  <si>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</si>
  <si>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</si>
  <si>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39*0,65" zásyp zadní strana kolumbária</t>
  </si>
  <si>
    <t>97</t>
  </si>
  <si>
    <t>181411121</t>
  </si>
  <si>
    <t>Založení lučního trávníku výsevem pl do 1000 m2 v rovině a ve svahu do 1:5</t>
  </si>
  <si>
    <t>-24386093</t>
  </si>
  <si>
    <t>Založení trávníku na půdě předem připravené plochy do 1000 m2 výsevem včetně utažení lučního v rovině nebo na svahu do 1:5</t>
  </si>
  <si>
    <t>https://podminky.urs.cz/item/CS_URS_2025_01/181411121</t>
  </si>
  <si>
    <t xml:space="preserve">100" obnova trávníku </t>
  </si>
  <si>
    <t>112</t>
  </si>
  <si>
    <t>00572410</t>
  </si>
  <si>
    <t>osivo směs travní parková</t>
  </si>
  <si>
    <t>kg</t>
  </si>
  <si>
    <t>-120895747</t>
  </si>
  <si>
    <t>88</t>
  </si>
  <si>
    <t>182311123</t>
  </si>
  <si>
    <t>Rozprostření ornice ve svahu přes 1:5 tl vrstvy do 200 mm ručně</t>
  </si>
  <si>
    <t>-823575578</t>
  </si>
  <si>
    <t>Rozprostření a urovnání ornice ve svahu sklonu přes 1:5 ručně při souvislé ploše, tl. vrstvy do 200 mm</t>
  </si>
  <si>
    <t>https://podminky.urs.cz/item/CS_URS_2025_01/182311123</t>
  </si>
  <si>
    <t>40*1" ornice za zdivem</t>
  </si>
  <si>
    <t>40" ornice RR</t>
  </si>
  <si>
    <t>8" ornice kolem stromů</t>
  </si>
  <si>
    <t>89</t>
  </si>
  <si>
    <t>184911421</t>
  </si>
  <si>
    <t>Mulčování rostlin kůrou tl do 0,1 m v rovině a svahu do 1:5</t>
  </si>
  <si>
    <t>-978105360</t>
  </si>
  <si>
    <t>Mulčování vysazených rostlin mulčovací kůrou, tl. do 100 mm v rovině nebo na svahu do 1:5</t>
  </si>
  <si>
    <t>https://podminky.urs.cz/item/CS_URS_2025_01/184911421</t>
  </si>
  <si>
    <t>90</t>
  </si>
  <si>
    <t>10391100</t>
  </si>
  <si>
    <t>kůra mulčovací VL</t>
  </si>
  <si>
    <t>-1442078695</t>
  </si>
  <si>
    <t>8*0,103 'Přepočtené koeficientem množství</t>
  </si>
  <si>
    <t>Zakládání</t>
  </si>
  <si>
    <t>51</t>
  </si>
  <si>
    <t>273313711</t>
  </si>
  <si>
    <t>Základové desky z betonu tř. C 20/25</t>
  </si>
  <si>
    <t>1614788231</t>
  </si>
  <si>
    <t>Základy z betonu prostého desky z betonu kamenem neprokládaného tř. C 20/25</t>
  </si>
  <si>
    <t>https://podminky.urs.cz/item/CS_URS_2025_01/273313711</t>
  </si>
  <si>
    <t>2,5*0,4" betonáž kosená část + podkladní beton</t>
  </si>
  <si>
    <t>(0,8*0,25*2,55)*10" betonáž spodní mezi cihly</t>
  </si>
  <si>
    <t>(1,1*0,17)*8" betonáž mezi cihly horní užší</t>
  </si>
  <si>
    <t>(1,5*0,17)*2" betonáž mezi cihly horní širší</t>
  </si>
  <si>
    <t>2*0,4*1" základ pro opravu VPC zdiva</t>
  </si>
  <si>
    <t>(9*4*0,8)*0,0256" základ lavičky</t>
  </si>
  <si>
    <t>37</t>
  </si>
  <si>
    <t>274321411</t>
  </si>
  <si>
    <t>Základové pasy ze ŽB bez zvýšených nároků na prostředí tř. C 20/25</t>
  </si>
  <si>
    <t>1232304001</t>
  </si>
  <si>
    <t>Základy z betonu železového (bez výztuže) pasy z betonu bez zvláštních nároků na prostředí tř. C 20/25</t>
  </si>
  <si>
    <t>https://podminky.urs.cz/item/CS_URS_2025_01/274321411</t>
  </si>
  <si>
    <t>44*1" betonový základ</t>
  </si>
  <si>
    <t>4*(0,8*0,8*0,05)" podklad patky</t>
  </si>
  <si>
    <t>(44+9,5)*0,05" spodní roznášecí základová konstrukce</t>
  </si>
  <si>
    <t>38</t>
  </si>
  <si>
    <t>274361821</t>
  </si>
  <si>
    <t>Výztuž základových pasů betonářskou ocelí 10 505 (R)</t>
  </si>
  <si>
    <t>260939508</t>
  </si>
  <si>
    <t>Výztuž základů pasů z betonářské oceli 10 505 (R) nebo BSt 500</t>
  </si>
  <si>
    <t>https://podminky.urs.cz/item/CS_URS_2025_01/274361821</t>
  </si>
  <si>
    <t>20/1000" výztuž patky</t>
  </si>
  <si>
    <t>441/1000" výztuž základové konstrukce</t>
  </si>
  <si>
    <t>39</t>
  </si>
  <si>
    <t>274362021</t>
  </si>
  <si>
    <t>Výztuž základových pasů svařovanými sítěmi Kari</t>
  </si>
  <si>
    <t>-83211654</t>
  </si>
  <si>
    <t>Výztuž základů pasů ze svařovaných sítí z drátů typu KARI</t>
  </si>
  <si>
    <t>https://podminky.urs.cz/item/CS_URS_2025_01/274362021</t>
  </si>
  <si>
    <t>117,925/1000" kari sítě</t>
  </si>
  <si>
    <t>41</t>
  </si>
  <si>
    <t>279113146</t>
  </si>
  <si>
    <t>Základová zeď tl přes 400 do 500 mm z tvárnic ztraceného bednění včetně výplně z betonu tř. C 20/25</t>
  </si>
  <si>
    <t>-299298031</t>
  </si>
  <si>
    <t>Základové zdi z tvárnic ztraceného bednění včetně výplně z betonu bez zvláštních nároků na vliv prostředí třídy C 20/25, tloušťky zdiva přes 400 do 500 mm</t>
  </si>
  <si>
    <t>https://podminky.urs.cz/item/CS_URS_2025_01/279113146</t>
  </si>
  <si>
    <t>(0,5*0,75)*4" patky pro sloupky</t>
  </si>
  <si>
    <t>34</t>
  </si>
  <si>
    <t>279351121</t>
  </si>
  <si>
    <t>Zřízení oboustranného bednění základových zdí</t>
  </si>
  <si>
    <t>1137434072</t>
  </si>
  <si>
    <t>Bednění základových zdí rovné oboustranné za každou stranu zřízení</t>
  </si>
  <si>
    <t>https://podminky.urs.cz/item/CS_URS_2025_01/279351121</t>
  </si>
  <si>
    <t>(9,9+0,125+4+0,125+5,8+0,125+0,125+4+9,15+3,9+0,1+0,24+2,7+36,65+1,4)*1</t>
  </si>
  <si>
    <t>10*((0,7+0,5+0,5+0,7)*1)" vnitřní část řez 2-2</t>
  </si>
  <si>
    <t>(3,9+3,9+0,8+0,8)*1" vnitřní část řez 4-4</t>
  </si>
  <si>
    <t>(2,7+1+2,5+0,1)*1" vnitřní část řez 4-4</t>
  </si>
  <si>
    <t>35</t>
  </si>
  <si>
    <t>279351122</t>
  </si>
  <si>
    <t>Odstranění oboustranného bednění základových zdí</t>
  </si>
  <si>
    <t>1784915987</t>
  </si>
  <si>
    <t>Bednění základových zdí rovné oboustranné za každou stranu odstranění</t>
  </si>
  <si>
    <t>https://podminky.urs.cz/item/CS_URS_2025_01/279351122</t>
  </si>
  <si>
    <t>3</t>
  </si>
  <si>
    <t>Svislé a kompletní konstrukce</t>
  </si>
  <si>
    <t>80</t>
  </si>
  <si>
    <t>311270711</t>
  </si>
  <si>
    <t>Zdivo z přesných vápenopískových děrovaných tvárnic 10DF do P15 tl 300 mm</t>
  </si>
  <si>
    <t>-1103208463</t>
  </si>
  <si>
    <t>Zdivo z přesných vápenopískových tvárnic na tenkovrstvou maltu, tloušťka zdiva 300 mm, formát a rozměr cihel</t>
  </si>
  <si>
    <t>https://podminky.urs.cz/item/CS_URS_2025_01/311270711</t>
  </si>
  <si>
    <t xml:space="preserve">2*1,5" oprava VPC zdi - bez dodávky materiálu, bude vytříděn z bouraného zdiva! </t>
  </si>
  <si>
    <t>50</t>
  </si>
  <si>
    <t>R311232034</t>
  </si>
  <si>
    <t>Zdivo nosné z cihel plných kanalizační dl 240 mm P60 na MVC včetně spárování - zaoblená</t>
  </si>
  <si>
    <t>2093088469</t>
  </si>
  <si>
    <t>Zdivo z cihel pálených nosné z cihel kanalizační včetně spárování pevnosti P 60, na maltu MVC dl. 240 mm (německý formát 240x115x71 mm) plných - zaoblená "kanalizační"</t>
  </si>
  <si>
    <t xml:space="preserve">40*0,24*0,1" zaoblená část cihelného zdiva - kanalizační cihly </t>
  </si>
  <si>
    <t>49</t>
  </si>
  <si>
    <t>311232035</t>
  </si>
  <si>
    <t>Zdivo nosné z cihel děrovaných lícových P 60 dl 240 mm P60 na MVC včetně spárování</t>
  </si>
  <si>
    <t>-1883966599</t>
  </si>
  <si>
    <t>Zdivo z cihel pálených nosné z cihel lícových včetně spárování pevnosti P 60, na maltu MVC dl. 240 mm (německý formát 240x115x71 mm) děrovaných</t>
  </si>
  <si>
    <t>https://podminky.urs.cz/item/CS_URS_2025_01/311232035</t>
  </si>
  <si>
    <t>36,7*0,24*1,75" zadní stěna</t>
  </si>
  <si>
    <t>2*(0,75*0,24*1,75)" stěna kolmá</t>
  </si>
  <si>
    <t>(0,55*0,13*1,75)*10" zadní širší část</t>
  </si>
  <si>
    <t>(0,6*0,12*1,75)*20" boční stěny schránek</t>
  </si>
  <si>
    <t>(2,55*0,12*0,15)*10" spodní část schránky</t>
  </si>
  <si>
    <t>40*0,25*0,24" přední část bez zaoblení</t>
  </si>
  <si>
    <t>56</t>
  </si>
  <si>
    <t>R316381111</t>
  </si>
  <si>
    <t>Dodávka a montáž krycí desky - zákrytová kamenná tl. 40 mm - atypický výrobek</t>
  </si>
  <si>
    <t>-49238633</t>
  </si>
  <si>
    <t>35" krycí deska žula - kamenná tl. 40mm včetně lepení</t>
  </si>
  <si>
    <t>57</t>
  </si>
  <si>
    <t>R316381112</t>
  </si>
  <si>
    <t>Dodávka a montáž deska žula, kamenná tl. 30 mm - atypický výrobek</t>
  </si>
  <si>
    <t>-31549860</t>
  </si>
  <si>
    <t>Dodávka a montáž deska žula, kamenná tl. 30 mm - atypický výrobek včetně lepení a lepidla</t>
  </si>
  <si>
    <t>2,5" krycí desky rohová</t>
  </si>
  <si>
    <t>0,9*10" krycí deska spodní</t>
  </si>
  <si>
    <t>1,2+1,2" krycí deska pod zdivem zaoblená</t>
  </si>
  <si>
    <t>25" kladečské schéma +0,160</t>
  </si>
  <si>
    <t>28*3" kladečské schéma +0,49+0,825+1,16</t>
  </si>
  <si>
    <t>58</t>
  </si>
  <si>
    <t>R316381113</t>
  </si>
  <si>
    <t xml:space="preserve">Dodávka a montáž deska žula, kamenná tl. 20 mm - atypický výrobek  včetně lepení a lepidla</t>
  </si>
  <si>
    <t>-1252671951</t>
  </si>
  <si>
    <t>Dodávka a montáž deska žula, kamenná tl. 20 mm - atypický výrobek včetně lepení a lepidla</t>
  </si>
  <si>
    <t>10*3,5" kamenné desky do dvířek tl. 20 mm</t>
  </si>
  <si>
    <t>Vodorovné konstrukce</t>
  </si>
  <si>
    <t>52</t>
  </si>
  <si>
    <t>417321515</t>
  </si>
  <si>
    <t>Ztužující pásy a věnce ze ŽB tř. C 25/30</t>
  </si>
  <si>
    <t>-567816432</t>
  </si>
  <si>
    <t>Ztužující pásy a věnce z betonu železového (bez výztuže) tř. C 25/30</t>
  </si>
  <si>
    <t>https://podminky.urs.cz/item/CS_URS_2025_01/417321515</t>
  </si>
  <si>
    <t xml:space="preserve">34*0,135*0,16" věbec 1,2 a 3 </t>
  </si>
  <si>
    <t>3,5*0,135*0,16" věnec 3 rozšíření</t>
  </si>
  <si>
    <t>53</t>
  </si>
  <si>
    <t>417351115</t>
  </si>
  <si>
    <t>Zřízení bednění ztužujících věnců</t>
  </si>
  <si>
    <t>-1174502155</t>
  </si>
  <si>
    <t>Bednění bočnic ztužujících pásů a věnců včetně vzpěr zřízení</t>
  </si>
  <si>
    <t>https://podminky.urs.cz/item/CS_URS_2025_01/417351115</t>
  </si>
  <si>
    <t>(90+35)*0,1" bednění potěr pod krycí deskou</t>
  </si>
  <si>
    <t>30*0,2" věnec</t>
  </si>
  <si>
    <t>54</t>
  </si>
  <si>
    <t>417351116</t>
  </si>
  <si>
    <t>Odstranění bednění ztužujících věnců</t>
  </si>
  <si>
    <t>-867363619</t>
  </si>
  <si>
    <t>Bednění bočnic ztužujících pásů a věnců včetně vzpěr odstranění</t>
  </si>
  <si>
    <t>https://podminky.urs.cz/item/CS_URS_2025_01/417351116</t>
  </si>
  <si>
    <t>18,5</t>
  </si>
  <si>
    <t>55</t>
  </si>
  <si>
    <t>417361821</t>
  </si>
  <si>
    <t>Výztuž ztužujících pásů a věnců betonářskou ocelí 10 505</t>
  </si>
  <si>
    <t>-1984259560</t>
  </si>
  <si>
    <t>Výztuž ztužujících pásů a věnců z betonářské oceli 10 505 (R) nebo BSt 500</t>
  </si>
  <si>
    <t>https://podminky.urs.cz/item/CS_URS_2025_01/417361821</t>
  </si>
  <si>
    <t>(88+20)/1000" výztuž věnců</t>
  </si>
  <si>
    <t>Komunikace pozemní</t>
  </si>
  <si>
    <t>82</t>
  </si>
  <si>
    <t>564760101</t>
  </si>
  <si>
    <t>Podklad z kameniva hrubého drceného vel. 16-32 mm plochy do 100 m2 tl 200 mm</t>
  </si>
  <si>
    <t>1308578490</t>
  </si>
  <si>
    <t>Podklad nebo kryt z kameniva hrubého drceného vel. 16-32 mm s rozprostřením a zhutněním plochy jednotlivě do 100 m2, po zhutnění tl. 200 mm</t>
  </si>
  <si>
    <t>https://podminky.urs.cz/item/CS_URS_2025_01/564760101</t>
  </si>
  <si>
    <t>125+135+2,2" ŠDA pod dlažbu</t>
  </si>
  <si>
    <t>85</t>
  </si>
  <si>
    <t>591111111</t>
  </si>
  <si>
    <t>Kladení dlažby z kostek velkých z kamene do lože z kameniva těženého tl 50 mm</t>
  </si>
  <si>
    <t>-1691909785</t>
  </si>
  <si>
    <t>Kladení dlažby z kostek s provedením lože do tl. 50 mm, s vyplněním spár, s dvojím beraněním a se smetením přebytečného materiálu na krajnici velkých z kamene, do lože z kameniva těženého</t>
  </si>
  <si>
    <t>https://podminky.urs.cz/item/CS_URS_2025_01/591111111</t>
  </si>
  <si>
    <t>135" cihlená dlažba</t>
  </si>
  <si>
    <t>86</t>
  </si>
  <si>
    <t>59631100</t>
  </si>
  <si>
    <t>Cihelná keramická dlažba tl. 52mm - dodávka</t>
  </si>
  <si>
    <t>-1211338857</t>
  </si>
  <si>
    <t>135*1,01</t>
  </si>
  <si>
    <t>60*0,15*1,01" pro obruby</t>
  </si>
  <si>
    <t>83</t>
  </si>
  <si>
    <t>596211112</t>
  </si>
  <si>
    <t>Kladení zámkové dlažby komunikací pro pěší ručně tl 60 mm skupiny A pl přes 100 do 300 m2</t>
  </si>
  <si>
    <t>1686393670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</si>
  <si>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</si>
  <si>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https://podminky.urs.cz/item/CS_URS_2025_01/596211112</t>
  </si>
  <si>
    <t>125+2,2" chodník + oprava chodníku malý</t>
  </si>
  <si>
    <t>84</t>
  </si>
  <si>
    <t>59245018</t>
  </si>
  <si>
    <t>dlažba skladebná betonová tl 60mm přírodní</t>
  </si>
  <si>
    <t>1511929417</t>
  </si>
  <si>
    <t>127,2*1,02 'Přepočtené koeficientem množství</t>
  </si>
  <si>
    <t>Úpravy povrchů, podlahy a osazování výplní</t>
  </si>
  <si>
    <t>59</t>
  </si>
  <si>
    <t>632450123</t>
  </si>
  <si>
    <t>Vyrovnávací cementový potěr tl přes 30 do 40 mm ze suchých směsí provedený v pásu</t>
  </si>
  <si>
    <t>-792525393</t>
  </si>
  <si>
    <t>Potěr cementový vyrovnávací ze suchých směsí v pásu o průměrné (střední) tl. přes 30 do 40 mm</t>
  </si>
  <si>
    <t>https://podminky.urs.cz/item/CS_URS_2025_01/632450123</t>
  </si>
  <si>
    <t>13" potěr pod krycí desku ve spádu 20-40 mm</t>
  </si>
  <si>
    <t>96</t>
  </si>
  <si>
    <t>637121111</t>
  </si>
  <si>
    <t>Okapový chodník z kačírku tl 100 mm s udusáním</t>
  </si>
  <si>
    <t>-1913287738</t>
  </si>
  <si>
    <t>Okapový chodník z kameniva s udusáním a urovnáním povrchu z kačírku tl. 100 mm</t>
  </si>
  <si>
    <t>https://podminky.urs.cz/item/CS_URS_2025_01/637121111</t>
  </si>
  <si>
    <t>25" kačírek dosypávky</t>
  </si>
  <si>
    <t>Vedení trubní dálková a přípojná</t>
  </si>
  <si>
    <t>105</t>
  </si>
  <si>
    <t>871313120</t>
  </si>
  <si>
    <t>Montáž kanalizačního potrubí hladkého plnostěnného SN 4 z PVC-U DN 160</t>
  </si>
  <si>
    <t>1295815187</t>
  </si>
  <si>
    <t>Montáž kanalizačního potrubí z tvrdého PVC-U hladkého plnostěnného tuhost SN 4 DN 160</t>
  </si>
  <si>
    <t>https://podminky.urs.cz/item/CS_URS_2025_01/871313120</t>
  </si>
  <si>
    <t>9*4*0,8" příprava pod základ lavičky</t>
  </si>
  <si>
    <t>106</t>
  </si>
  <si>
    <t>28611131</t>
  </si>
  <si>
    <t>trubka kanalizační PVC DN 160x1000mm SN4</t>
  </si>
  <si>
    <t>366586110</t>
  </si>
  <si>
    <t>28,8*1,03 'Přepočtené koeficientem množství</t>
  </si>
  <si>
    <t>Ostatní konstrukce a práce, bourání</t>
  </si>
  <si>
    <t>93</t>
  </si>
  <si>
    <t>916111113</t>
  </si>
  <si>
    <t>Osazení obruby z velkých kostek s boční opěrou do lože z betonu prostého</t>
  </si>
  <si>
    <t>-2114800098</t>
  </si>
  <si>
    <t>Osazení silniční obruby z dlažebních kostek v jedné řadě s ložem tl. přes 50 do 100 mm, s vyplněním a zatřením spár cementovou maltou z velkých kostek s boční opěrou z betonu prostého, do lože z betonu prostého téže značky</t>
  </si>
  <si>
    <t>https://podminky.urs.cz/item/CS_URS_2025_01/916111113</t>
  </si>
  <si>
    <t>20" příplatek za osazení obruby kolem stromů ze zámkové dlažby</t>
  </si>
  <si>
    <t>60" obruba z cihel osazení</t>
  </si>
  <si>
    <t>91</t>
  </si>
  <si>
    <t>916331112</t>
  </si>
  <si>
    <t>Osazení zahradního obrubníku betonového do lože z betonu s boční opěrou</t>
  </si>
  <si>
    <t>-1130494495</t>
  </si>
  <si>
    <t>Osazení zahradního obrubníku betonového s ložem tl. od 50 do 100 mm z betonu prostého tř. C 12/15 s boční opěrou z betonu prostého tř. C 12/15</t>
  </si>
  <si>
    <t>https://podminky.urs.cz/item/CS_URS_2025_01/916331112</t>
  </si>
  <si>
    <t>87" u zámkové dlažby</t>
  </si>
  <si>
    <t>39" za zdivem</t>
  </si>
  <si>
    <t>8" doplnění pro chodník vybouraný</t>
  </si>
  <si>
    <t>92</t>
  </si>
  <si>
    <t>59217001</t>
  </si>
  <si>
    <t>obrubník zahradní betonový 1000x50x250mm</t>
  </si>
  <si>
    <t>-1464115960</t>
  </si>
  <si>
    <t>87</t>
  </si>
  <si>
    <t>919726122</t>
  </si>
  <si>
    <t>Geotextilie pro ochranu, separaci a filtraci netkaná měrná hm přes 200 do 300 g/m2</t>
  </si>
  <si>
    <t>-1229134839</t>
  </si>
  <si>
    <t>Geotextilie netkaná pro ochranu, separaci nebo filtraci měrná hmotnost přes 200 do 300 g/m2</t>
  </si>
  <si>
    <t>https://podminky.urs.cz/item/CS_URS_2025_01/919726122</t>
  </si>
  <si>
    <t>94</t>
  </si>
  <si>
    <t>919791013</t>
  </si>
  <si>
    <t>Montáž ochrany stromů v komunikaci s vnitřní výplní a zabetonovaným rámem plochy přes 1 m2</t>
  </si>
  <si>
    <t>1371200291</t>
  </si>
  <si>
    <t>Montáž ochrany stromů v komunikaci s vnitřní litinovou nebo ocelovou výplní (mříží) se zabetonováním ocelového rámu, plochy přes 1 m2</t>
  </si>
  <si>
    <t>https://podminky.urs.cz/item/CS_URS_2025_01/919791013</t>
  </si>
  <si>
    <t>95</t>
  </si>
  <si>
    <t>74910197</t>
  </si>
  <si>
    <t>rošt ke stromům s rámem dodávka</t>
  </si>
  <si>
    <t>2146775106</t>
  </si>
  <si>
    <t xml:space="preserve">rošt ke stromům dodávka dle PD
</t>
  </si>
  <si>
    <t>113</t>
  </si>
  <si>
    <t>936124113</t>
  </si>
  <si>
    <t>Montáž lavičky stabilní kotvené šrouby na pevný podklad</t>
  </si>
  <si>
    <t>CS ÚRS 2025 02</t>
  </si>
  <si>
    <t>1033287139</t>
  </si>
  <si>
    <t>Montáž lavičky parkové stabilní přichycené kotevními šrouby</t>
  </si>
  <si>
    <t>https://podminky.urs.cz/item/CS_URS_2025_02/936124113</t>
  </si>
  <si>
    <t>114</t>
  </si>
  <si>
    <t>74910100</t>
  </si>
  <si>
    <t xml:space="preserve">lavička dodávka dle výběru investora </t>
  </si>
  <si>
    <t>1154654193</t>
  </si>
  <si>
    <t>961043111</t>
  </si>
  <si>
    <t>Bourání základů z betonu proloženého kamenem</t>
  </si>
  <si>
    <t>-1577538458</t>
  </si>
  <si>
    <t>https://podminky.urs.cz/item/CS_URS_2025_01/961043111</t>
  </si>
  <si>
    <t>38,9*0,4*0,8" předpoklad základové konstrukce pod stávající stěnou</t>
  </si>
  <si>
    <t>962022391</t>
  </si>
  <si>
    <t>Bourání zdiva nadzákladového kamenného na MV nebo MVC přes 1 m3</t>
  </si>
  <si>
    <t>1942045611</t>
  </si>
  <si>
    <t>Bourání zdiva nadzákladového kamenného na maltu vápennou nebo vápenocementovou, objemu přes 1 m3</t>
  </si>
  <si>
    <t>https://podminky.urs.cz/item/CS_URS_2025_01/962022391</t>
  </si>
  <si>
    <t>15*0,3*0,3" vybourání pískovcového zdiva</t>
  </si>
  <si>
    <t>962032241</t>
  </si>
  <si>
    <t>Bourání zdiva z cihel pálených nebo vápenopískových na MC přes 1 m3</t>
  </si>
  <si>
    <t>42436907</t>
  </si>
  <si>
    <t>Bourání zdiva nadzákladového z cihel pálených plných nebo lícových nebo vápenopískových cementovou, objemu přes 1 m3</t>
  </si>
  <si>
    <t>https://podminky.urs.cz/item/CS_URS_2025_01/962032241</t>
  </si>
  <si>
    <t>38,9*0,3*1,51</t>
  </si>
  <si>
    <t>976044311</t>
  </si>
  <si>
    <t>Vybourání betonových nebo ŽB obrub šachet průřezu přes 0,03 m2</t>
  </si>
  <si>
    <t>-852538414</t>
  </si>
  <si>
    <t>Vybourání betonových nebo železobetonových dvířek, ventilací, obrub, krycích desek obrub zdiva šachet, průřezu přes 0,03 m2</t>
  </si>
  <si>
    <t>https://podminky.urs.cz/item/CS_URS_2025_01/976044311</t>
  </si>
  <si>
    <t>38,9" krycí deska žlb.</t>
  </si>
  <si>
    <t>77</t>
  </si>
  <si>
    <t>R953333318</t>
  </si>
  <si>
    <t>PVC těsnící pás do dilatačních spar betonových kcí vnitřní š 190 mm</t>
  </si>
  <si>
    <t>-2103527175</t>
  </si>
  <si>
    <t>Provazec a dilatace spáry cihelného zdiva, dodávka provazce s tmelem a montáž</t>
  </si>
  <si>
    <t>1,8*5" dilatace provazc a tmel</t>
  </si>
  <si>
    <t>997</t>
  </si>
  <si>
    <t>Doprava suti a vybouraných hmot</t>
  </si>
  <si>
    <t>18</t>
  </si>
  <si>
    <t>997013501</t>
  </si>
  <si>
    <t>Odvoz suti a vybouraných hmot na skládku nebo meziskládku do 1 km se složením</t>
  </si>
  <si>
    <t>-1486287578</t>
  </si>
  <si>
    <t>Odvoz suti a vybouraných hmot na skládku nebo meziskládku se složením, na vzdálenost do 1 km</t>
  </si>
  <si>
    <t>https://podminky.urs.cz/item/CS_URS_2025_01/997013501</t>
  </si>
  <si>
    <t>19</t>
  </si>
  <si>
    <t>997013509</t>
  </si>
  <si>
    <t>Příplatek k odvozu suti a vybouraných hmot na skládku ZKD 1 km přes 1 km (skládka zhotovitele)</t>
  </si>
  <si>
    <t>-541281227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</si>
  <si>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</si>
  <si>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</si>
  <si>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72,155*40 'Přepočtené koeficientem množství</t>
  </si>
  <si>
    <t>20</t>
  </si>
  <si>
    <t>997013869</t>
  </si>
  <si>
    <t>Poplatek za uložení stavebního odpadu na recyklační skládce (skládkovné) ze směsí betonu, cihel a keramických výrobků kód odpadu 17 01 07</t>
  </si>
  <si>
    <t>1071798924</t>
  </si>
  <si>
    <t>Poplatek za uložení stavebního odpadu na recyklační skládce (skládkovné) ze směsí nebo oddělených frakcí betonu, cihel a keramických výrobků zatříděného do Katalogu odpadů pod kódem 17 01 07</t>
  </si>
  <si>
    <t>https://podminky.urs.cz/item/CS_URS_2025_01/997013869</t>
  </si>
  <si>
    <t>14</t>
  </si>
  <si>
    <t>997221141</t>
  </si>
  <si>
    <t>Vodorovná doprava suti ze sypkých materiálů stavebním kolečkem do 50 m</t>
  </si>
  <si>
    <t>-927911099</t>
  </si>
  <si>
    <t>Vodorovná doprava suti stavebním kolečkem s naložením a se složením ze sypkých materiálů, na vzdálenost do 50 m</t>
  </si>
  <si>
    <t>https://podminky.urs.cz/item/CS_URS_2025_01/997221141</t>
  </si>
  <si>
    <t>0,968" podklad pod stávajícím chodníkem</t>
  </si>
  <si>
    <t>13</t>
  </si>
  <si>
    <t>997221151</t>
  </si>
  <si>
    <t>Vodorovná doprava suti z kusových materiálů stavebním kolečkem do 50 m</t>
  </si>
  <si>
    <t>-1963913440</t>
  </si>
  <si>
    <t>Vodorovná doprava suti stavebním kolečkem s naložením a se složením z kusových materiálů, na vzdálenost do 50 m</t>
  </si>
  <si>
    <t>https://podminky.urs.cz/item/CS_URS_2025_01/997221151</t>
  </si>
  <si>
    <t>0,572" zámková dlažba</t>
  </si>
  <si>
    <t>1,64" obruby odvoz k nakládce</t>
  </si>
  <si>
    <t>17</t>
  </si>
  <si>
    <t>997221611</t>
  </si>
  <si>
    <t>Nakládání suti na dopravní prostředky pro vodorovnou dopravu</t>
  </si>
  <si>
    <t>358392531</t>
  </si>
  <si>
    <t>Nakládání na dopravní prostředky pro vodorovnou dopravu suti</t>
  </si>
  <si>
    <t>https://podminky.urs.cz/item/CS_URS_2025_01/997221611</t>
  </si>
  <si>
    <t>998</t>
  </si>
  <si>
    <t>Přesun hmot</t>
  </si>
  <si>
    <t>99</t>
  </si>
  <si>
    <t>998011001</t>
  </si>
  <si>
    <t>Přesun hmot pro budovy zděné v do 6 m</t>
  </si>
  <si>
    <t>-242009270</t>
  </si>
  <si>
    <t>Přesun hmot pro budovy občanské výstavby, bydlení, výrobu a služby s nosnou svislou konstrukcí zděnou z cihel, tvárnic nebo kamene vodorovná dopravní vzdálenost do 100 m základní pro budovy výšky do 6 m</t>
  </si>
  <si>
    <t>https://podminky.urs.cz/item/CS_URS_2025_01/998011001</t>
  </si>
  <si>
    <t>558,182-198,01</t>
  </si>
  <si>
    <t>100</t>
  </si>
  <si>
    <t>998223011</t>
  </si>
  <si>
    <t>Přesun hmot pro pozemní komunikace s krytem dlážděným</t>
  </si>
  <si>
    <t>-896078079</t>
  </si>
  <si>
    <t>Přesun hmot pro pozemní komunikace s krytem dlážděným dopravní vzdálenost do 200 m jakékoliv délky objektu</t>
  </si>
  <si>
    <t>https://podminky.urs.cz/item/CS_URS_2025_01/998223011</t>
  </si>
  <si>
    <t>198,01</t>
  </si>
  <si>
    <t>PSV</t>
  </si>
  <si>
    <t>Práce a dodávky PSV</t>
  </si>
  <si>
    <t>711</t>
  </si>
  <si>
    <t>Izolace proti vodě, vlhkosti a plynům</t>
  </si>
  <si>
    <t>60</t>
  </si>
  <si>
    <t>711111052</t>
  </si>
  <si>
    <t>Provedení izolace proti zemní vlhkosti vodorovné za studena 2x nátěr tekutou lepenkou</t>
  </si>
  <si>
    <t>16</t>
  </si>
  <si>
    <t>876782932</t>
  </si>
  <si>
    <t>Provedení izolace proti zemní vlhkosti natěradly a tmely za studena na ploše vodorovné V dvojnásobným nátěrem tekutou lepenkou</t>
  </si>
  <si>
    <t>https://podminky.urs.cz/item/CS_URS_2025_01/711111052</t>
  </si>
  <si>
    <t>61</t>
  </si>
  <si>
    <t>24551030</t>
  </si>
  <si>
    <t>stěrka hydroizolační dvousložková cemento-polymerová vlákny vyztužená proti zemní vlhkosti</t>
  </si>
  <si>
    <t>316517407</t>
  </si>
  <si>
    <t>13*1,7 'Přepočtené koeficientem množství</t>
  </si>
  <si>
    <t>42</t>
  </si>
  <si>
    <t>711141559</t>
  </si>
  <si>
    <t>Provedení izolace proti zemní vlhkosti pásy přitavením vodorovné NAIP</t>
  </si>
  <si>
    <t>1960607399</t>
  </si>
  <si>
    <t>Provedení izolace proti zemní vlhkosti pásy přitavením NAIP na ploše vodorovné V</t>
  </si>
  <si>
    <t>https://podminky.urs.cz/item/CS_URS_2025_01/711141559</t>
  </si>
  <si>
    <t>30+20+3" izolace pod zdivem vodrovná</t>
  </si>
  <si>
    <t>43</t>
  </si>
  <si>
    <t>62832001</t>
  </si>
  <si>
    <t>pás asfaltový natavitelný oxidovaný s vložkou ze skleněné rohože typu V60 s jemnozrnným minerálním posypem tl 3,5mm</t>
  </si>
  <si>
    <t>-726418749</t>
  </si>
  <si>
    <t>53*1,1655 'Přepočtené koeficientem množství</t>
  </si>
  <si>
    <t>44</t>
  </si>
  <si>
    <t>711142559</t>
  </si>
  <si>
    <t>Provedení izolace proti zemní vlhkosti pásy přitavením svislé NAIP</t>
  </si>
  <si>
    <t>350318377</t>
  </si>
  <si>
    <t>Provedení izolace proti zemní vlhkosti pásy přitavením NAIP na ploše svislé S</t>
  </si>
  <si>
    <t>https://podminky.urs.cz/item/CS_URS_2025_01/711142559</t>
  </si>
  <si>
    <t>0,4*(10+15+12)</t>
  </si>
  <si>
    <t>45</t>
  </si>
  <si>
    <t>912472406</t>
  </si>
  <si>
    <t>14,8*1,221 'Přepočtené koeficientem množství</t>
  </si>
  <si>
    <t>62</t>
  </si>
  <si>
    <t>711161174</t>
  </si>
  <si>
    <t>Provedení izolace proti zemní vlhkosti vodorovné z nopové fólie výška nopu do 20 mm</t>
  </si>
  <si>
    <t>-308606991</t>
  </si>
  <si>
    <t>Provedení izolace proti zemní vlhkosti nopovou fólií na ploše vodorovné V výška nopu do 20 mm</t>
  </si>
  <si>
    <t>https://podminky.urs.cz/item/CS_URS_2025_01/711161174</t>
  </si>
  <si>
    <t>7*1,3" šikmá část</t>
  </si>
  <si>
    <t>(2*1,3)*4" větší záhonky</t>
  </si>
  <si>
    <t>(1,8*1,3)*6" dřevěné konstrukce</t>
  </si>
  <si>
    <t>63</t>
  </si>
  <si>
    <t>28323005</t>
  </si>
  <si>
    <t>fólie profilovaná (nopová) drenážní HDPE s výškou nopů 8mm</t>
  </si>
  <si>
    <t>2135079703</t>
  </si>
  <si>
    <t>14,04*1,1655 'Přepočtené koeficientem množství</t>
  </si>
  <si>
    <t>101</t>
  </si>
  <si>
    <t>998711101</t>
  </si>
  <si>
    <t>Přesun hmot tonážní pro izolace proti vodě, vlhkosti a plynům v objektech v do 6 m</t>
  </si>
  <si>
    <t>-1648637306</t>
  </si>
  <si>
    <t>Přesun hmot pro izolace proti vodě, vlhkosti a plynům stanovený z hmotnosti přesunovaného materiálu vodorovná dopravní vzdálenost do 50 m základní v objektech výšky do 6 m</t>
  </si>
  <si>
    <t>https://podminky.urs.cz/item/CS_URS_2025_01/998711101</t>
  </si>
  <si>
    <t>762</t>
  </si>
  <si>
    <t>Konstrukce tesařské</t>
  </si>
  <si>
    <t>71</t>
  </si>
  <si>
    <t>762081150</t>
  </si>
  <si>
    <t>Hoblování hraněného řeziva ve staveništní dílně</t>
  </si>
  <si>
    <t>-1631056047</t>
  </si>
  <si>
    <t>Hoblování hraněného řeziva přímo na staveništi ve staveništní dílně</t>
  </si>
  <si>
    <t>https://podminky.urs.cz/item/CS_URS_2025_01/762081150</t>
  </si>
  <si>
    <t>1,272</t>
  </si>
  <si>
    <t>69</t>
  </si>
  <si>
    <t>762332532</t>
  </si>
  <si>
    <t>Montáž vázaných kcí krovů pravidelných pomocí tesařských spojů z hoblovaného řeziva průřezové pl přes 120 do 224 cm2</t>
  </si>
  <si>
    <t>-1351759820</t>
  </si>
  <si>
    <t>Montáž vázaných konstrukcí krovů střech pultových, sedlových, valbových, stanových čtvercového nebo obdélníkového půdorysu z řeziva hoblovaného pomocí tesařských spojů průřezové plochy přes 120 do 224 cm2</t>
  </si>
  <si>
    <t>https://podminky.urs.cz/item/CS_URS_2025_01/762332532</t>
  </si>
  <si>
    <t>12,4" sloupky pergoly</t>
  </si>
  <si>
    <t>41" vazník pergoly včetně vyfézování drážky pro NN - viz. výkres D.1.1.3p)02</t>
  </si>
  <si>
    <t>70</t>
  </si>
  <si>
    <t>60512130</t>
  </si>
  <si>
    <t>hranol stavební řezivo průřezu do 224cm2 do dl 6m</t>
  </si>
  <si>
    <t>312864137</t>
  </si>
  <si>
    <t>0,12*0,12*12,4" KVH 120/120</t>
  </si>
  <si>
    <t>0,12*0,18*40,8" KVH 120/180</t>
  </si>
  <si>
    <t>1,06*1,2 'Přepočtené koeficientem množství</t>
  </si>
  <si>
    <t>72</t>
  </si>
  <si>
    <t>762395000</t>
  </si>
  <si>
    <t>Spojovací prostředky krovů, bednění, laťování, nadstřešních konstrukcí</t>
  </si>
  <si>
    <t>-247462943</t>
  </si>
  <si>
    <t>Spojovací prostředky krovů, bednění a laťování, nadstřešních konstrukcí svorníky, prkna, hřebíky, pásová ocel, vruty</t>
  </si>
  <si>
    <t>https://podminky.urs.cz/item/CS_URS_2025_01/762395000</t>
  </si>
  <si>
    <t>102</t>
  </si>
  <si>
    <t>998762101</t>
  </si>
  <si>
    <t>Přesun hmot tonážní pro kce tesařské v objektech v do 6 m</t>
  </si>
  <si>
    <t>-880791017</t>
  </si>
  <si>
    <t>Přesun hmot pro konstrukce tesařské stanovený z hmotnosti přesunovaného materiálu vodorovná dopravní vzdálenost do 50 m základní v objektech výšky do 6 m</t>
  </si>
  <si>
    <t>https://podminky.urs.cz/item/CS_URS_2025_01/998762101</t>
  </si>
  <si>
    <t>764</t>
  </si>
  <si>
    <t>Konstrukce klempířské</t>
  </si>
  <si>
    <t>110</t>
  </si>
  <si>
    <t>764301115</t>
  </si>
  <si>
    <t>Montáž lemování rovných zdí střech s krytinou skládanou rš do 400 mm</t>
  </si>
  <si>
    <t>860215605</t>
  </si>
  <si>
    <t>Montáž lemování zdí boční nebo horní rovné, trámů a okaplnice, rozvinuté šířky do 400 mm</t>
  </si>
  <si>
    <t>https://podminky.urs.cz/item/CS_URS_2025_01/764301115</t>
  </si>
  <si>
    <t>50" oplechování KVH profilů</t>
  </si>
  <si>
    <t xml:space="preserve">40" okapnice </t>
  </si>
  <si>
    <t>111</t>
  </si>
  <si>
    <t>13814183</t>
  </si>
  <si>
    <t>plech hladký Pz jakost EN 10143 tl 0,55mm tabule</t>
  </si>
  <si>
    <t>-1302127028</t>
  </si>
  <si>
    <t>20/1000" okapnice a oplechování</t>
  </si>
  <si>
    <t>767</t>
  </si>
  <si>
    <t>Konstrukce zámečnické</t>
  </si>
  <si>
    <t>104</t>
  </si>
  <si>
    <t>998767101</t>
  </si>
  <si>
    <t>Přesun hmot tonážní pro zámečnické konstrukce v objektech v do 6 m</t>
  </si>
  <si>
    <t>1364825655</t>
  </si>
  <si>
    <t>Přesun hmot pro zámečnické konstrukce stanovený z hmotnosti přesunovaného materiálu vodorovná dopravní vzdálenost do 50 m základní v objektech výšky do 6 m</t>
  </si>
  <si>
    <t>https://podminky.urs.cz/item/CS_URS_2025_01/998767101</t>
  </si>
  <si>
    <t>68</t>
  </si>
  <si>
    <t>R767995114</t>
  </si>
  <si>
    <t>Dodávka a montáž atypických zámečnických konstrukcí hmotnosti přes 20 do 50 kg</t>
  </si>
  <si>
    <t>2104907649</t>
  </si>
  <si>
    <t xml:space="preserve">50" závěsy pro kalené sklo </t>
  </si>
  <si>
    <t>92,53" viz. výkres d.1.1.3p)03 včetně veškerých spojovacích prvků</t>
  </si>
  <si>
    <t>78</t>
  </si>
  <si>
    <t>R767</t>
  </si>
  <si>
    <t>Dodávka a montáž architektonických prvků AAP1 a AAP2 - dodávka a montáž</t>
  </si>
  <si>
    <t>30898773</t>
  </si>
  <si>
    <t>Dodávka a montáž architektonických prvků AAP1 - dodávka a montáž</t>
  </si>
  <si>
    <t>79</t>
  </si>
  <si>
    <t>R766</t>
  </si>
  <si>
    <t>Dodávka a montáž architektonických prvků AAP2 - dodávka a montáž</t>
  </si>
  <si>
    <t>-1463999354</t>
  </si>
  <si>
    <t>73</t>
  </si>
  <si>
    <t>R210030752</t>
  </si>
  <si>
    <t>Dodávka a montáž ocelové lano 4mm2 + mapínáky aklipy (pozink)</t>
  </si>
  <si>
    <t>-1880770754</t>
  </si>
  <si>
    <t xml:space="preserve">Dodávka a montáž ocelové lano 4mm2 + mapínáky aklipy (pozink) - pergola </t>
  </si>
  <si>
    <t>787</t>
  </si>
  <si>
    <t>Dokončovací práce - zasklívání</t>
  </si>
  <si>
    <t>76</t>
  </si>
  <si>
    <t>787892322</t>
  </si>
  <si>
    <t>Zasklívání podhledů s podtmelením sklem bezpečnostním tl přes 6 do 8 mm</t>
  </si>
  <si>
    <t>1889164107</t>
  </si>
  <si>
    <t>Zasklívání podhledů deskami ostatními sklem bezpečnostním s podtmelením, tl. přes 6 do 8 mm</t>
  </si>
  <si>
    <t>https://podminky.urs.cz/item/CS_URS_2025_01/787892322</t>
  </si>
  <si>
    <t>(2*1,50*2,51)*2" bezpečnostní sklo lepené 2x8mm kalené dodávka a montáž</t>
  </si>
  <si>
    <t>74</t>
  </si>
  <si>
    <t>787911111</t>
  </si>
  <si>
    <t>Montáž bezpečnostní fólie na sklo</t>
  </si>
  <si>
    <t>656154265</t>
  </si>
  <si>
    <t>Zasklívání - ostatní práce montáž fólie na sklo bezpečnostní</t>
  </si>
  <si>
    <t>https://podminky.urs.cz/item/CS_URS_2025_01/787911111</t>
  </si>
  <si>
    <t>15,06</t>
  </si>
  <si>
    <t>75</t>
  </si>
  <si>
    <t>63479019</t>
  </si>
  <si>
    <t>fólie na sklo ochranné a bezpečnostní čirá 82%</t>
  </si>
  <si>
    <t>-1127717841</t>
  </si>
  <si>
    <t>15,06*1,03 'Přepočtené koeficientem množství</t>
  </si>
  <si>
    <t>103</t>
  </si>
  <si>
    <t>998787101</t>
  </si>
  <si>
    <t>Přesun hmot tonážní pro zasklívání v objektech v do 6 m</t>
  </si>
  <si>
    <t>-234028967</t>
  </si>
  <si>
    <t>Přesun hmot pro zasklívání stanovený z hmotnosti přesunovaného materiálu vodorovná dopravní vzdálenost do 50 m základní v objektech výšky do 6 m</t>
  </si>
  <si>
    <t>https://podminky.urs.cz/item/CS_URS_2025_01/998787101</t>
  </si>
  <si>
    <t>01B_EL - ELEKTRO</t>
  </si>
  <si>
    <t>0 - Všeobecné konstrukce a práce</t>
  </si>
  <si>
    <t>M21 - Elektromontáže</t>
  </si>
  <si>
    <t>M46 - Zemní práce při montážích</t>
  </si>
  <si>
    <t>M - Ostatní materiál</t>
  </si>
  <si>
    <t>VORN - Vedlejší a ostatní rozpočtové náklady</t>
  </si>
  <si>
    <t>04VRN - Inženýrské činnosti</t>
  </si>
  <si>
    <t>Všeobecné konstrukce a práce</t>
  </si>
  <si>
    <t>001PSVD</t>
  </si>
  <si>
    <t>Prohlášení o shodě dle ČSN EN 614 39-1 na rozvaděč nn</t>
  </si>
  <si>
    <t>obj.</t>
  </si>
  <si>
    <t>P</t>
  </si>
  <si>
    <t>Poznámka k položce:_x000d_
Rozvodnice, i plastová musí být vyrobena firmou s oprávněním k výrobě el. rozváděčů, opatřena výrobním štítkem a doplněna osvědčením o zkoušce dle řady ČSN EN 61439.</t>
  </si>
  <si>
    <t>M21</t>
  </si>
  <si>
    <t>Elektromontáže</t>
  </si>
  <si>
    <t>210190001R00</t>
  </si>
  <si>
    <t>Montáž celoplechových rozvodnic do váhy 20 kg</t>
  </si>
  <si>
    <t>RTS I / 2025</t>
  </si>
  <si>
    <t>210120421R00</t>
  </si>
  <si>
    <t>Jistič jednopólový modulární</t>
  </si>
  <si>
    <t>Poznámka k položce:_x000d_
Odizolování vodičů, vyformování a zapojení. Osazení na lištu</t>
  </si>
  <si>
    <t>210120803R00</t>
  </si>
  <si>
    <t>Chránič proudový dvoupólový do 40 A</t>
  </si>
  <si>
    <t>Poznámka k položce:_x000d_
Odizolování vodičů, vyformování a zapojení. Osazení chrániče na lištu</t>
  </si>
  <si>
    <t>210121213R00</t>
  </si>
  <si>
    <t>Spínač soumrakový v rozvaděči</t>
  </si>
  <si>
    <t>210121311R00</t>
  </si>
  <si>
    <t>Instalační stykač modulární</t>
  </si>
  <si>
    <t>210160011R00</t>
  </si>
  <si>
    <t>Spínač časový, včetně zapojení</t>
  </si>
  <si>
    <t>210200221R00</t>
  </si>
  <si>
    <t>Svítidlo žárovkové stropní zavěšené, 1 zdroj</t>
  </si>
  <si>
    <t>210202115R00</t>
  </si>
  <si>
    <t>Svítidlo veřejného osvětlení parkové</t>
  </si>
  <si>
    <t>210204002R00</t>
  </si>
  <si>
    <t>Stožár osvětlovací sadový - ocelový</t>
  </si>
  <si>
    <t>210010023R00</t>
  </si>
  <si>
    <t>Trubka tuhá z PVC uložená pevně, 29 mm</t>
  </si>
  <si>
    <t>210010019R00</t>
  </si>
  <si>
    <t>Trubka tuhá, bezhalogenová, uložená pevně 40 mm</t>
  </si>
  <si>
    <t>24</t>
  </si>
  <si>
    <t>210810046R00</t>
  </si>
  <si>
    <t>Kabel CYKY-m 750 V 3 x 2,5 mm2 pevně uložený</t>
  </si>
  <si>
    <t>26</t>
  </si>
  <si>
    <t>M46</t>
  </si>
  <si>
    <t>Zemní práce při montážích</t>
  </si>
  <si>
    <t>460100001RT1</t>
  </si>
  <si>
    <t>Pouzdrový základ 250x800 mm mimo osu trasy</t>
  </si>
  <si>
    <t>Poznámka k položce:_x000d_
kompletní zhot.pouzdrového základu</t>
  </si>
  <si>
    <t>15</t>
  </si>
  <si>
    <t>460200164RT2</t>
  </si>
  <si>
    <t xml:space="preserve">Výkop kabelové rýhy 35/80 cm  hor.4</t>
  </si>
  <si>
    <t>Výkop kabelové rýhy 35/80 cm hor.4</t>
  </si>
  <si>
    <t>Poznámka k položce:_x000d_
ruční výkop rýhy</t>
  </si>
  <si>
    <t>460200134RT2</t>
  </si>
  <si>
    <t xml:space="preserve">Výkop kabelové rýhy 35/50 cm  hor.4</t>
  </si>
  <si>
    <t>Výkop kabelové rýhy 35/50 cm hor.4</t>
  </si>
  <si>
    <t>460570164R00</t>
  </si>
  <si>
    <t>Zához rýhy 35/80 cm, hornina třídy 4, se zhutněním</t>
  </si>
  <si>
    <t>460570135R00</t>
  </si>
  <si>
    <t>Zához rýhy 35/50 cm, hornina třídy 5, se zhutněním</t>
  </si>
  <si>
    <t>36</t>
  </si>
  <si>
    <t>Ostatní materiál</t>
  </si>
  <si>
    <t>SH12BIMVD</t>
  </si>
  <si>
    <t>Rozvodnice nástěnná, 1řadá, 12 TE, bez dveří, bílá</t>
  </si>
  <si>
    <t>ks</t>
  </si>
  <si>
    <t>NBN106TIMVD</t>
  </si>
  <si>
    <t>Jistič 1 pól. 6A, char.B, 10 kA</t>
  </si>
  <si>
    <t>40</t>
  </si>
  <si>
    <t>NBN113TIMVD</t>
  </si>
  <si>
    <t>Jistič 1 pól. 13A, char.B, 10 kA</t>
  </si>
  <si>
    <t>ADA910DIMVD</t>
  </si>
  <si>
    <t>Proud.chr. s nadpr.ochr. char. B; 2 pól; 10 kA; 0,03 A; In=10 A, A</t>
  </si>
  <si>
    <t>EG071IMVD</t>
  </si>
  <si>
    <t>Digitální spínací hodiny týdenní, 1xpřep.</t>
  </si>
  <si>
    <t>46</t>
  </si>
  <si>
    <t>ERC125IMVD</t>
  </si>
  <si>
    <t xml:space="preserve">Stykač  25A, 1S, 230V~50/60Hz</t>
  </si>
  <si>
    <t>48</t>
  </si>
  <si>
    <t>Stykač 25A, 1S, 230V~50/60Hz</t>
  </si>
  <si>
    <t>EV100IMVD</t>
  </si>
  <si>
    <t>Instalační soumrakový stmívač 16A, 230 V / 50 Hz</t>
  </si>
  <si>
    <t>006-288VD</t>
  </si>
  <si>
    <t>Parkové svítidlo LED, antracit, kov, výška 220cm vč zdroje</t>
  </si>
  <si>
    <t>27</t>
  </si>
  <si>
    <t>000-s09VD</t>
  </si>
  <si>
    <t>Kotevní stolička pro historizující stožár</t>
  </si>
  <si>
    <t>006-OsAd4VD</t>
  </si>
  <si>
    <t>Závěsné svítidlo LED, 25cm, antracit, IP44</t>
  </si>
  <si>
    <t>ku</t>
  </si>
  <si>
    <t>Kryt univerzální 185x245x95mm světle šedá IK07</t>
  </si>
  <si>
    <t>ATA711598014IMVD</t>
  </si>
  <si>
    <t>Krabice s průchodkami 1611 a svorkovnicí S-96</t>
  </si>
  <si>
    <t>3457114700</t>
  </si>
  <si>
    <t>Trubka kabelová chránička 40mm</t>
  </si>
  <si>
    <t xml:space="preserve">Poznámka k položce:_x000d_
Bezhalogenová ohebná dvouplášťová korugovaná chránička určená pro mechanickou ochranu všech druhů energetických a telekomunikačních vedení pod zemí.  Stupeň krytí: IP 40 (v případě použití těsnicího kroužku IP 67) Mechanická odolnost: 450 N/20 cm Barva: červená (možné i jiné barevné varianty</t>
  </si>
  <si>
    <t>34571159674</t>
  </si>
  <si>
    <t>Trubka elektroinstalační ohebná 1225 25mm</t>
  </si>
  <si>
    <t xml:space="preserve">Poznámka k položce:_x000d_
Bezhalogenová ohebná samozhášivá elektroinstalační trubka se střední mechanickou odolností pro instalaci rozvodů malého a nízkého napětí na povrch, do omítky nebo pod omítku, nebo do betonu.  Vhodná pro montáž do dutých stěn, příček a stropů. Kód značení dle ČSN EN 61386-1: 33432 Mechanická odolnost: 750 N/5 cm Barva: šed</t>
  </si>
  <si>
    <t>33</t>
  </si>
  <si>
    <t>34111036</t>
  </si>
  <si>
    <t>Kabel silový s Cu jádrem 750 V CYKY 3 x 2,5 mm2</t>
  </si>
  <si>
    <t xml:space="preserve">Poznámka k položce:_x000d_
CYKY Instalační kabely  Použití: pro pevné uložení ve vnitřních a venkovních prostorách, v zemi, v betonu. Kabely jsou odolné proti UV záření a proti šíření plamene.  Konstrukce: 1. Měděné plné holé jádro 2. PVC izolace 3. Výplňový obal 4. PVC pláš</t>
  </si>
  <si>
    <t>354399993002</t>
  </si>
  <si>
    <t>Příchytka kabelová 9 - 10 mm s hřebíkem</t>
  </si>
  <si>
    <t xml:space="preserve">Poznámka k položce:_x000d_
Kabelové příchytky se používají k připevnění rozvodů v dřevotřísce a tvrdých vláknitých deskách, dřevu, pórobetonu, plných sádr. deskách atd.  Příchytka kabelová s hřebíkem pr. 9 mm materiál polyethylen, hřebík z tvrzené pozinkované oceli, průměr otvoru pro kabel 7 mm,provozní teplota -40 až +80 °C, barva bílá, 100 ks/bal</t>
  </si>
  <si>
    <t>0011VD</t>
  </si>
  <si>
    <t>Drobný instalační materiál</t>
  </si>
  <si>
    <t>VORN</t>
  </si>
  <si>
    <t>Vedlejší a ostatní rozpočtové náklady</t>
  </si>
  <si>
    <t>04VRN</t>
  </si>
  <si>
    <t>Inženýrské činnosti</t>
  </si>
  <si>
    <t>044002VRN</t>
  </si>
  <si>
    <t>Revize el. zařízení</t>
  </si>
  <si>
    <t>Soubor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</si>
  <si>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</si>
  <si>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</si>
  <si>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</si>
  <si>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</si>
  <si>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VRN1</t>
  </si>
  <si>
    <t>Průzkumné, zeměměřičské a projektové práce</t>
  </si>
  <si>
    <t>010001000</t>
  </si>
  <si>
    <t>kpl</t>
  </si>
  <si>
    <t>1024</t>
  </si>
  <si>
    <t>-1646488941</t>
  </si>
  <si>
    <t>https://podminky.urs.cz/item/CS_URS_2025_01/010001000</t>
  </si>
  <si>
    <t>013294000</t>
  </si>
  <si>
    <t>Ostatní dokumentace stavby</t>
  </si>
  <si>
    <t>-830888128</t>
  </si>
  <si>
    <t>Ostatní dokumentace stavby - výrobní dokumentace atypických a zámečnických prvků</t>
  </si>
  <si>
    <t>https://podminky.urs.cz/item/CS_URS_2025_01/013294000</t>
  </si>
  <si>
    <t>VRN3</t>
  </si>
  <si>
    <t>Zařízení staveniště</t>
  </si>
  <si>
    <t>030001000</t>
  </si>
  <si>
    <t>-1461516089</t>
  </si>
  <si>
    <t>https://podminky.urs.cz/item/CS_URS_2025_01/030001000</t>
  </si>
  <si>
    <t>VRN4</t>
  </si>
  <si>
    <t>Inženýrská činnost</t>
  </si>
  <si>
    <t>040001000</t>
  </si>
  <si>
    <t>-1699290960</t>
  </si>
  <si>
    <t>https://podminky.urs.cz/item/CS_URS_2025_01/040001000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</si>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</sst>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2101101" TargetMode="External" /><Relationship Id="rId2" Type="http://schemas.openxmlformats.org/officeDocument/2006/relationships/hyperlink" Target="https://podminky.urs.cz/item/CS_URS_2025_01/112101102" TargetMode="External" /><Relationship Id="rId3" Type="http://schemas.openxmlformats.org/officeDocument/2006/relationships/hyperlink" Target="https://podminky.urs.cz/item/CS_URS_2025_01/112101122" TargetMode="External" /><Relationship Id="rId4" Type="http://schemas.openxmlformats.org/officeDocument/2006/relationships/hyperlink" Target="https://podminky.urs.cz/item/CS_URS_2025_01/112251101" TargetMode="External" /><Relationship Id="rId5" Type="http://schemas.openxmlformats.org/officeDocument/2006/relationships/hyperlink" Target="https://podminky.urs.cz/item/CS_URS_2025_01/112251102" TargetMode="External" /><Relationship Id="rId6" Type="http://schemas.openxmlformats.org/officeDocument/2006/relationships/hyperlink" Target="https://podminky.urs.cz/item/CS_URS_2025_01/162201401" TargetMode="External" /><Relationship Id="rId7" Type="http://schemas.openxmlformats.org/officeDocument/2006/relationships/hyperlink" Target="https://podminky.urs.cz/item/CS_URS_2025_01/162201422" TargetMode="External" /><Relationship Id="rId8" Type="http://schemas.openxmlformats.org/officeDocument/2006/relationships/hyperlink" Target="https://podminky.urs.cz/item/CS_URS_2025_01/162201416" TargetMode="External" /><Relationship Id="rId9" Type="http://schemas.openxmlformats.org/officeDocument/2006/relationships/hyperlink" Target="https://podminky.urs.cz/item/CS_URS_2025_01/113106123" TargetMode="External" /><Relationship Id="rId10" Type="http://schemas.openxmlformats.org/officeDocument/2006/relationships/hyperlink" Target="https://podminky.urs.cz/item/CS_URS_2025_01/162301971" TargetMode="External" /><Relationship Id="rId11" Type="http://schemas.openxmlformats.org/officeDocument/2006/relationships/hyperlink" Target="https://podminky.urs.cz/item/CS_URS_2025_01/162301972" TargetMode="External" /><Relationship Id="rId12" Type="http://schemas.openxmlformats.org/officeDocument/2006/relationships/hyperlink" Target="https://podminky.urs.cz/item/CS_URS_2025_01/113107123" TargetMode="External" /><Relationship Id="rId13" Type="http://schemas.openxmlformats.org/officeDocument/2006/relationships/hyperlink" Target="https://podminky.urs.cz/item/CS_URS_2025_01/113202111" TargetMode="External" /><Relationship Id="rId14" Type="http://schemas.openxmlformats.org/officeDocument/2006/relationships/hyperlink" Target="https://podminky.urs.cz/item/CS_URS_2025_01/121151113" TargetMode="External" /><Relationship Id="rId15" Type="http://schemas.openxmlformats.org/officeDocument/2006/relationships/hyperlink" Target="https://podminky.urs.cz/item/CS_URS_2025_01/122251102" TargetMode="External" /><Relationship Id="rId16" Type="http://schemas.openxmlformats.org/officeDocument/2006/relationships/hyperlink" Target="https://podminky.urs.cz/item/CS_URS_2025_01/131251104" TargetMode="External" /><Relationship Id="rId17" Type="http://schemas.openxmlformats.org/officeDocument/2006/relationships/hyperlink" Target="https://podminky.urs.cz/item/CS_URS_2025_01/162751117" TargetMode="External" /><Relationship Id="rId18" Type="http://schemas.openxmlformats.org/officeDocument/2006/relationships/hyperlink" Target="https://podminky.urs.cz/item/CS_URS_2025_01/162751119" TargetMode="External" /><Relationship Id="rId19" Type="http://schemas.openxmlformats.org/officeDocument/2006/relationships/hyperlink" Target="https://podminky.urs.cz/item/CS_URS_2025_01/171151103" TargetMode="External" /><Relationship Id="rId20" Type="http://schemas.openxmlformats.org/officeDocument/2006/relationships/hyperlink" Target="https://podminky.urs.cz/item/CS_URS_2025_01/171152501" TargetMode="External" /><Relationship Id="rId21" Type="http://schemas.openxmlformats.org/officeDocument/2006/relationships/hyperlink" Target="https://podminky.urs.cz/item/CS_URS_2025_01/171201231" TargetMode="External" /><Relationship Id="rId22" Type="http://schemas.openxmlformats.org/officeDocument/2006/relationships/hyperlink" Target="https://podminky.urs.cz/item/CS_URS_2025_01/174151101" TargetMode="External" /><Relationship Id="rId23" Type="http://schemas.openxmlformats.org/officeDocument/2006/relationships/hyperlink" Target="https://podminky.urs.cz/item/CS_URS_2025_01/181411121" TargetMode="External" /><Relationship Id="rId24" Type="http://schemas.openxmlformats.org/officeDocument/2006/relationships/hyperlink" Target="https://podminky.urs.cz/item/CS_URS_2025_01/182311123" TargetMode="External" /><Relationship Id="rId25" Type="http://schemas.openxmlformats.org/officeDocument/2006/relationships/hyperlink" Target="https://podminky.urs.cz/item/CS_URS_2025_01/184911421" TargetMode="External" /><Relationship Id="rId26" Type="http://schemas.openxmlformats.org/officeDocument/2006/relationships/hyperlink" Target="https://podminky.urs.cz/item/CS_URS_2025_01/273313711" TargetMode="External" /><Relationship Id="rId27" Type="http://schemas.openxmlformats.org/officeDocument/2006/relationships/hyperlink" Target="https://podminky.urs.cz/item/CS_URS_2025_01/274321411" TargetMode="External" /><Relationship Id="rId28" Type="http://schemas.openxmlformats.org/officeDocument/2006/relationships/hyperlink" Target="https://podminky.urs.cz/item/CS_URS_2025_01/274361821" TargetMode="External" /><Relationship Id="rId29" Type="http://schemas.openxmlformats.org/officeDocument/2006/relationships/hyperlink" Target="https://podminky.urs.cz/item/CS_URS_2025_01/274362021" TargetMode="External" /><Relationship Id="rId30" Type="http://schemas.openxmlformats.org/officeDocument/2006/relationships/hyperlink" Target="https://podminky.urs.cz/item/CS_URS_2025_01/279113146" TargetMode="External" /><Relationship Id="rId31" Type="http://schemas.openxmlformats.org/officeDocument/2006/relationships/hyperlink" Target="https://podminky.urs.cz/item/CS_URS_2025_01/279351121" TargetMode="External" /><Relationship Id="rId32" Type="http://schemas.openxmlformats.org/officeDocument/2006/relationships/hyperlink" Target="https://podminky.urs.cz/item/CS_URS_2025_01/279351122" TargetMode="External" /><Relationship Id="rId33" Type="http://schemas.openxmlformats.org/officeDocument/2006/relationships/hyperlink" Target="https://podminky.urs.cz/item/CS_URS_2025_01/311270711" TargetMode="External" /><Relationship Id="rId34" Type="http://schemas.openxmlformats.org/officeDocument/2006/relationships/hyperlink" Target="https://podminky.urs.cz/item/CS_URS_2025_01/311232035" TargetMode="External" /><Relationship Id="rId35" Type="http://schemas.openxmlformats.org/officeDocument/2006/relationships/hyperlink" Target="https://podminky.urs.cz/item/CS_URS_2025_01/417321515" TargetMode="External" /><Relationship Id="rId36" Type="http://schemas.openxmlformats.org/officeDocument/2006/relationships/hyperlink" Target="https://podminky.urs.cz/item/CS_URS_2025_01/417351115" TargetMode="External" /><Relationship Id="rId37" Type="http://schemas.openxmlformats.org/officeDocument/2006/relationships/hyperlink" Target="https://podminky.urs.cz/item/CS_URS_2025_01/417351116" TargetMode="External" /><Relationship Id="rId38" Type="http://schemas.openxmlformats.org/officeDocument/2006/relationships/hyperlink" Target="https://podminky.urs.cz/item/CS_URS_2025_01/417361821" TargetMode="External" /><Relationship Id="rId39" Type="http://schemas.openxmlformats.org/officeDocument/2006/relationships/hyperlink" Target="https://podminky.urs.cz/item/CS_URS_2025_01/564760101" TargetMode="External" /><Relationship Id="rId40" Type="http://schemas.openxmlformats.org/officeDocument/2006/relationships/hyperlink" Target="https://podminky.urs.cz/item/CS_URS_2025_01/591111111" TargetMode="External" /><Relationship Id="rId41" Type="http://schemas.openxmlformats.org/officeDocument/2006/relationships/hyperlink" Target="https://podminky.urs.cz/item/CS_URS_2025_01/596211112" TargetMode="External" /><Relationship Id="rId42" Type="http://schemas.openxmlformats.org/officeDocument/2006/relationships/hyperlink" Target="https://podminky.urs.cz/item/CS_URS_2025_01/632450123" TargetMode="External" /><Relationship Id="rId43" Type="http://schemas.openxmlformats.org/officeDocument/2006/relationships/hyperlink" Target="https://podminky.urs.cz/item/CS_URS_2025_01/637121111" TargetMode="External" /><Relationship Id="rId44" Type="http://schemas.openxmlformats.org/officeDocument/2006/relationships/hyperlink" Target="https://podminky.urs.cz/item/CS_URS_2025_01/871313120" TargetMode="External" /><Relationship Id="rId45" Type="http://schemas.openxmlformats.org/officeDocument/2006/relationships/hyperlink" Target="https://podminky.urs.cz/item/CS_URS_2025_01/916111113" TargetMode="External" /><Relationship Id="rId46" Type="http://schemas.openxmlformats.org/officeDocument/2006/relationships/hyperlink" Target="https://podminky.urs.cz/item/CS_URS_2025_01/916331112" TargetMode="External" /><Relationship Id="rId47" Type="http://schemas.openxmlformats.org/officeDocument/2006/relationships/hyperlink" Target="https://podminky.urs.cz/item/CS_URS_2025_01/919726122" TargetMode="External" /><Relationship Id="rId48" Type="http://schemas.openxmlformats.org/officeDocument/2006/relationships/hyperlink" Target="https://podminky.urs.cz/item/CS_URS_2025_01/919791013" TargetMode="External" /><Relationship Id="rId49" Type="http://schemas.openxmlformats.org/officeDocument/2006/relationships/hyperlink" Target="https://podminky.urs.cz/item/CS_URS_2025_02/936124113" TargetMode="External" /><Relationship Id="rId50" Type="http://schemas.openxmlformats.org/officeDocument/2006/relationships/hyperlink" Target="https://podminky.urs.cz/item/CS_URS_2025_01/961043111" TargetMode="External" /><Relationship Id="rId51" Type="http://schemas.openxmlformats.org/officeDocument/2006/relationships/hyperlink" Target="https://podminky.urs.cz/item/CS_URS_2025_01/962022391" TargetMode="External" /><Relationship Id="rId52" Type="http://schemas.openxmlformats.org/officeDocument/2006/relationships/hyperlink" Target="https://podminky.urs.cz/item/CS_URS_2025_01/962032241" TargetMode="External" /><Relationship Id="rId53" Type="http://schemas.openxmlformats.org/officeDocument/2006/relationships/hyperlink" Target="https://podminky.urs.cz/item/CS_URS_2025_01/976044311" TargetMode="External" /><Relationship Id="rId54" Type="http://schemas.openxmlformats.org/officeDocument/2006/relationships/hyperlink" Target="https://podminky.urs.cz/item/CS_URS_2025_01/997013501" TargetMode="External" /><Relationship Id="rId55" Type="http://schemas.openxmlformats.org/officeDocument/2006/relationships/hyperlink" Target="https://podminky.urs.cz/item/CS_URS_2025_01/997013509" TargetMode="External" /><Relationship Id="rId56" Type="http://schemas.openxmlformats.org/officeDocument/2006/relationships/hyperlink" Target="https://podminky.urs.cz/item/CS_URS_2025_01/997013869" TargetMode="External" /><Relationship Id="rId57" Type="http://schemas.openxmlformats.org/officeDocument/2006/relationships/hyperlink" Target="https://podminky.urs.cz/item/CS_URS_2025_01/997221141" TargetMode="External" /><Relationship Id="rId58" Type="http://schemas.openxmlformats.org/officeDocument/2006/relationships/hyperlink" Target="https://podminky.urs.cz/item/CS_URS_2025_01/997221151" TargetMode="External" /><Relationship Id="rId59" Type="http://schemas.openxmlformats.org/officeDocument/2006/relationships/hyperlink" Target="https://podminky.urs.cz/item/CS_URS_2025_01/997221611" TargetMode="External" /><Relationship Id="rId60" Type="http://schemas.openxmlformats.org/officeDocument/2006/relationships/hyperlink" Target="https://podminky.urs.cz/item/CS_URS_2025_01/998011001" TargetMode="External" /><Relationship Id="rId61" Type="http://schemas.openxmlformats.org/officeDocument/2006/relationships/hyperlink" Target="https://podminky.urs.cz/item/CS_URS_2025_01/998223011" TargetMode="External" /><Relationship Id="rId62" Type="http://schemas.openxmlformats.org/officeDocument/2006/relationships/hyperlink" Target="https://podminky.urs.cz/item/CS_URS_2025_01/711111052" TargetMode="External" /><Relationship Id="rId63" Type="http://schemas.openxmlformats.org/officeDocument/2006/relationships/hyperlink" Target="https://podminky.urs.cz/item/CS_URS_2025_01/711141559" TargetMode="External" /><Relationship Id="rId64" Type="http://schemas.openxmlformats.org/officeDocument/2006/relationships/hyperlink" Target="https://podminky.urs.cz/item/CS_URS_2025_01/711142559" TargetMode="External" /><Relationship Id="rId65" Type="http://schemas.openxmlformats.org/officeDocument/2006/relationships/hyperlink" Target="https://podminky.urs.cz/item/CS_URS_2025_01/711161174" TargetMode="External" /><Relationship Id="rId66" Type="http://schemas.openxmlformats.org/officeDocument/2006/relationships/hyperlink" Target="https://podminky.urs.cz/item/CS_URS_2025_01/998711101" TargetMode="External" /><Relationship Id="rId67" Type="http://schemas.openxmlformats.org/officeDocument/2006/relationships/hyperlink" Target="https://podminky.urs.cz/item/CS_URS_2025_01/762081150" TargetMode="External" /><Relationship Id="rId68" Type="http://schemas.openxmlformats.org/officeDocument/2006/relationships/hyperlink" Target="https://podminky.urs.cz/item/CS_URS_2025_01/762332532" TargetMode="External" /><Relationship Id="rId69" Type="http://schemas.openxmlformats.org/officeDocument/2006/relationships/hyperlink" Target="https://podminky.urs.cz/item/CS_URS_2025_01/762395000" TargetMode="External" /><Relationship Id="rId70" Type="http://schemas.openxmlformats.org/officeDocument/2006/relationships/hyperlink" Target="https://podminky.urs.cz/item/CS_URS_2025_01/998762101" TargetMode="External" /><Relationship Id="rId71" Type="http://schemas.openxmlformats.org/officeDocument/2006/relationships/hyperlink" Target="https://podminky.urs.cz/item/CS_URS_2025_01/764301115" TargetMode="External" /><Relationship Id="rId72" Type="http://schemas.openxmlformats.org/officeDocument/2006/relationships/hyperlink" Target="https://podminky.urs.cz/item/CS_URS_2025_01/998767101" TargetMode="External" /><Relationship Id="rId73" Type="http://schemas.openxmlformats.org/officeDocument/2006/relationships/hyperlink" Target="https://podminky.urs.cz/item/CS_URS_2025_01/787892322" TargetMode="External" /><Relationship Id="rId74" Type="http://schemas.openxmlformats.org/officeDocument/2006/relationships/hyperlink" Target="https://podminky.urs.cz/item/CS_URS_2025_01/787911111" TargetMode="External" /><Relationship Id="rId75" Type="http://schemas.openxmlformats.org/officeDocument/2006/relationships/hyperlink" Target="https://podminky.urs.cz/item/CS_URS_2025_01/998787101" TargetMode="External" /><Relationship Id="rId7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0001000" TargetMode="External" /><Relationship Id="rId2" Type="http://schemas.openxmlformats.org/officeDocument/2006/relationships/hyperlink" Target="https://podminky.urs.cz/item/CS_URS_2025_01/013294000" TargetMode="External" /><Relationship Id="rId3" Type="http://schemas.openxmlformats.org/officeDocument/2006/relationships/hyperlink" Target="https://podminky.urs.cz/item/CS_URS_2025_01/030001000" TargetMode="External" /><Relationship Id="rId4" Type="http://schemas.openxmlformats.org/officeDocument/2006/relationships/hyperlink" Target="https://podminky.urs.cz/item/CS_URS_2025_01/040001000" TargetMode="External" /><Relationship Id="rId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31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35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49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002_2025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Doksy - novostavba kolumbária v areálu hřbitova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1. 7. 2025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30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50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28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32</v>
      </c>
      <c r="AJ50" s="41"/>
      <c r="AK50" s="41"/>
      <c r="AL50" s="41"/>
      <c r="AM50" s="74" t="str">
        <f>IF(E20="","",E20)</f>
        <v>Jiří Bárta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51</v>
      </c>
      <c r="D52" s="88"/>
      <c r="E52" s="88"/>
      <c r="F52" s="88"/>
      <c r="G52" s="88"/>
      <c r="H52" s="89"/>
      <c r="I52" s="90" t="s">
        <v>52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53</v>
      </c>
      <c r="AH52" s="88"/>
      <c r="AI52" s="88"/>
      <c r="AJ52" s="88"/>
      <c r="AK52" s="88"/>
      <c r="AL52" s="88"/>
      <c r="AM52" s="88"/>
      <c r="AN52" s="90" t="s">
        <v>54</v>
      </c>
      <c r="AO52" s="88"/>
      <c r="AP52" s="88"/>
      <c r="AQ52" s="92" t="s">
        <v>55</v>
      </c>
      <c r="AR52" s="45"/>
      <c r="AS52" s="93" t="s">
        <v>56</v>
      </c>
      <c r="AT52" s="94" t="s">
        <v>57</v>
      </c>
      <c r="AU52" s="94" t="s">
        <v>58</v>
      </c>
      <c r="AV52" s="94" t="s">
        <v>59</v>
      </c>
      <c r="AW52" s="94" t="s">
        <v>60</v>
      </c>
      <c r="AX52" s="94" t="s">
        <v>61</v>
      </c>
      <c r="AY52" s="94" t="s">
        <v>62</v>
      </c>
      <c r="AZ52" s="94" t="s">
        <v>63</v>
      </c>
      <c r="BA52" s="94" t="s">
        <v>64</v>
      </c>
      <c r="BB52" s="94" t="s">
        <v>65</v>
      </c>
      <c r="BC52" s="94" t="s">
        <v>66</v>
      </c>
      <c r="BD52" s="95" t="s">
        <v>67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68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ROUND(SUM(AG55:AG57),2)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ROUND(SUM(AS55:AS57),2)</f>
        <v>0</v>
      </c>
      <c r="AT54" s="107">
        <f>ROUND(SUM(AV54:AW54),2)</f>
        <v>0</v>
      </c>
      <c r="AU54" s="108">
        <f>ROUND(SUM(AU55:AU57),5)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ROUND(SUM(AZ55:AZ57),2)</f>
        <v>0</v>
      </c>
      <c r="BA54" s="107">
        <f>ROUND(SUM(BA55:BA57),2)</f>
        <v>0</v>
      </c>
      <c r="BB54" s="107">
        <f>ROUND(SUM(BB55:BB57),2)</f>
        <v>0</v>
      </c>
      <c r="BC54" s="107">
        <f>ROUND(SUM(BC55:BC57),2)</f>
        <v>0</v>
      </c>
      <c r="BD54" s="109">
        <f>ROUND(SUM(BD55:BD57),2)</f>
        <v>0</v>
      </c>
      <c r="BE54" s="6"/>
      <c r="BS54" s="110" t="s">
        <v>69</v>
      </c>
      <c r="BT54" s="110" t="s">
        <v>70</v>
      </c>
      <c r="BU54" s="111" t="s">
        <v>71</v>
      </c>
      <c r="BV54" s="110" t="s">
        <v>72</v>
      </c>
      <c r="BW54" s="110" t="s">
        <v>5</v>
      </c>
      <c r="BX54" s="110" t="s">
        <v>73</v>
      </c>
      <c r="CL54" s="110" t="s">
        <v>19</v>
      </c>
    </row>
    <row r="55" s="7" customFormat="1" ht="24.75" customHeight="1">
      <c r="A55" s="112" t="s">
        <v>74</v>
      </c>
      <c r="B55" s="113"/>
      <c r="C55" s="114"/>
      <c r="D55" s="115" t="s">
        <v>75</v>
      </c>
      <c r="E55" s="115"/>
      <c r="F55" s="115"/>
      <c r="G55" s="115"/>
      <c r="H55" s="115"/>
      <c r="I55" s="116"/>
      <c r="J55" s="115" t="s">
        <v>76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'01A_ARCH - Stavební část'!J30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77</v>
      </c>
      <c r="AR55" s="119"/>
      <c r="AS55" s="120">
        <v>0</v>
      </c>
      <c r="AT55" s="121">
        <f>ROUND(SUM(AV55:AW55),2)</f>
        <v>0</v>
      </c>
      <c r="AU55" s="122">
        <f>'01A_ARCH - Stavební část'!P96</f>
        <v>0</v>
      </c>
      <c r="AV55" s="121">
        <f>'01A_ARCH - Stavební část'!J33</f>
        <v>0</v>
      </c>
      <c r="AW55" s="121">
        <f>'01A_ARCH - Stavební část'!J34</f>
        <v>0</v>
      </c>
      <c r="AX55" s="121">
        <f>'01A_ARCH - Stavební část'!J35</f>
        <v>0</v>
      </c>
      <c r="AY55" s="121">
        <f>'01A_ARCH - Stavební část'!J36</f>
        <v>0</v>
      </c>
      <c r="AZ55" s="121">
        <f>'01A_ARCH - Stavební část'!F33</f>
        <v>0</v>
      </c>
      <c r="BA55" s="121">
        <f>'01A_ARCH - Stavební část'!F34</f>
        <v>0</v>
      </c>
      <c r="BB55" s="121">
        <f>'01A_ARCH - Stavební část'!F35</f>
        <v>0</v>
      </c>
      <c r="BC55" s="121">
        <f>'01A_ARCH - Stavební část'!F36</f>
        <v>0</v>
      </c>
      <c r="BD55" s="123">
        <f>'01A_ARCH - Stavební část'!F37</f>
        <v>0</v>
      </c>
      <c r="BE55" s="7"/>
      <c r="BT55" s="124" t="s">
        <v>78</v>
      </c>
      <c r="BV55" s="124" t="s">
        <v>72</v>
      </c>
      <c r="BW55" s="124" t="s">
        <v>79</v>
      </c>
      <c r="BX55" s="124" t="s">
        <v>5</v>
      </c>
      <c r="CL55" s="124" t="s">
        <v>19</v>
      </c>
      <c r="CM55" s="124" t="s">
        <v>80</v>
      </c>
    </row>
    <row r="56" s="7" customFormat="1" ht="16.5" customHeight="1">
      <c r="A56" s="112" t="s">
        <v>74</v>
      </c>
      <c r="B56" s="113"/>
      <c r="C56" s="114"/>
      <c r="D56" s="115" t="s">
        <v>81</v>
      </c>
      <c r="E56" s="115"/>
      <c r="F56" s="115"/>
      <c r="G56" s="115"/>
      <c r="H56" s="115"/>
      <c r="I56" s="116"/>
      <c r="J56" s="115" t="s">
        <v>82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'01B_EL - ELEKTRO'!J30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77</v>
      </c>
      <c r="AR56" s="119"/>
      <c r="AS56" s="120">
        <v>0</v>
      </c>
      <c r="AT56" s="121">
        <f>ROUND(SUM(AV56:AW56),2)</f>
        <v>0</v>
      </c>
      <c r="AU56" s="122">
        <f>'01B_EL - ELEKTRO'!P85</f>
        <v>0</v>
      </c>
      <c r="AV56" s="121">
        <f>'01B_EL - ELEKTRO'!J33</f>
        <v>0</v>
      </c>
      <c r="AW56" s="121">
        <f>'01B_EL - ELEKTRO'!J34</f>
        <v>0</v>
      </c>
      <c r="AX56" s="121">
        <f>'01B_EL - ELEKTRO'!J35</f>
        <v>0</v>
      </c>
      <c r="AY56" s="121">
        <f>'01B_EL - ELEKTRO'!J36</f>
        <v>0</v>
      </c>
      <c r="AZ56" s="121">
        <f>'01B_EL - ELEKTRO'!F33</f>
        <v>0</v>
      </c>
      <c r="BA56" s="121">
        <f>'01B_EL - ELEKTRO'!F34</f>
        <v>0</v>
      </c>
      <c r="BB56" s="121">
        <f>'01B_EL - ELEKTRO'!F35</f>
        <v>0</v>
      </c>
      <c r="BC56" s="121">
        <f>'01B_EL - ELEKTRO'!F36</f>
        <v>0</v>
      </c>
      <c r="BD56" s="123">
        <f>'01B_EL - ELEKTRO'!F37</f>
        <v>0</v>
      </c>
      <c r="BE56" s="7"/>
      <c r="BT56" s="124" t="s">
        <v>78</v>
      </c>
      <c r="BV56" s="124" t="s">
        <v>72</v>
      </c>
      <c r="BW56" s="124" t="s">
        <v>83</v>
      </c>
      <c r="BX56" s="124" t="s">
        <v>5</v>
      </c>
      <c r="CL56" s="124" t="s">
        <v>19</v>
      </c>
      <c r="CM56" s="124" t="s">
        <v>80</v>
      </c>
    </row>
    <row r="57" s="7" customFormat="1" ht="16.5" customHeight="1">
      <c r="A57" s="112" t="s">
        <v>74</v>
      </c>
      <c r="B57" s="113"/>
      <c r="C57" s="114"/>
      <c r="D57" s="115" t="s">
        <v>84</v>
      </c>
      <c r="E57" s="115"/>
      <c r="F57" s="115"/>
      <c r="G57" s="115"/>
      <c r="H57" s="115"/>
      <c r="I57" s="116"/>
      <c r="J57" s="115" t="s">
        <v>85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'VRN - Vedlejší rozpočtové...'!J30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86</v>
      </c>
      <c r="AR57" s="119"/>
      <c r="AS57" s="125">
        <v>0</v>
      </c>
      <c r="AT57" s="126">
        <f>ROUND(SUM(AV57:AW57),2)</f>
        <v>0</v>
      </c>
      <c r="AU57" s="127">
        <f>'VRN - Vedlejší rozpočtové...'!P83</f>
        <v>0</v>
      </c>
      <c r="AV57" s="126">
        <f>'VRN - Vedlejší rozpočtové...'!J33</f>
        <v>0</v>
      </c>
      <c r="AW57" s="126">
        <f>'VRN - Vedlejší rozpočtové...'!J34</f>
        <v>0</v>
      </c>
      <c r="AX57" s="126">
        <f>'VRN - Vedlejší rozpočtové...'!J35</f>
        <v>0</v>
      </c>
      <c r="AY57" s="126">
        <f>'VRN - Vedlejší rozpočtové...'!J36</f>
        <v>0</v>
      </c>
      <c r="AZ57" s="126">
        <f>'VRN - Vedlejší rozpočtové...'!F33</f>
        <v>0</v>
      </c>
      <c r="BA57" s="126">
        <f>'VRN - Vedlejší rozpočtové...'!F34</f>
        <v>0</v>
      </c>
      <c r="BB57" s="126">
        <f>'VRN - Vedlejší rozpočtové...'!F35</f>
        <v>0</v>
      </c>
      <c r="BC57" s="126">
        <f>'VRN - Vedlejší rozpočtové...'!F36</f>
        <v>0</v>
      </c>
      <c r="BD57" s="128">
        <f>'VRN - Vedlejší rozpočtové...'!F37</f>
        <v>0</v>
      </c>
      <c r="BE57" s="7"/>
      <c r="BT57" s="124" t="s">
        <v>78</v>
      </c>
      <c r="BV57" s="124" t="s">
        <v>72</v>
      </c>
      <c r="BW57" s="124" t="s">
        <v>87</v>
      </c>
      <c r="BX57" s="124" t="s">
        <v>5</v>
      </c>
      <c r="CL57" s="124" t="s">
        <v>19</v>
      </c>
      <c r="CM57" s="124" t="s">
        <v>80</v>
      </c>
    </row>
    <row r="58" s="2" customFormat="1" ht="30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="2" customFormat="1" ht="6.96" customHeight="1">
      <c r="A59" s="39"/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45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</sheetData>
  <sheetProtection sheet="1" formatColumns="0" formatRows="0" objects="1" scenarios="1" spinCount="100000" saltValue="0etscV0CuvhgTBkaO/Fc73J6fYeov6GtMOv0XmV4WgiqnC1z6I++z+UZfHXk2+y/4YZCpRXGn+QG4bJcHiNz3w==" hashValue="jPeJSl82PqLjcEg+RqtSqidGigvMfvKItKms89QYz8tkdIEWWfi22JnGp9Ri53Xo5ki7FW0jnVHIWN56KifG+Q==" algorithmName="SHA-512" password="E93C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01A_ARCH - Stavební část'!C2" display="/"/>
    <hyperlink ref="A56" location="'01B_EL - ELEKTRO'!C2" display="/"/>
    <hyperlink ref="A57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79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80</v>
      </c>
    </row>
    <row r="4" s="1" customFormat="1" ht="24.96" customHeight="1">
      <c r="B4" s="21"/>
      <c r="D4" s="131" t="s">
        <v>88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Doksy - novostavba kolumbária v areálu hřbitova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1. 7. 2025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27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28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27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30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27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32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>Jiří Bárta</v>
      </c>
      <c r="F24" s="39"/>
      <c r="G24" s="39"/>
      <c r="H24" s="39"/>
      <c r="I24" s="133" t="s">
        <v>27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34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36</v>
      </c>
      <c r="E30" s="39"/>
      <c r="F30" s="39"/>
      <c r="G30" s="39"/>
      <c r="H30" s="39"/>
      <c r="I30" s="39"/>
      <c r="J30" s="145">
        <f>ROUND(J96,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38</v>
      </c>
      <c r="G32" s="39"/>
      <c r="H32" s="39"/>
      <c r="I32" s="146" t="s">
        <v>37</v>
      </c>
      <c r="J32" s="146" t="s">
        <v>39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40</v>
      </c>
      <c r="E33" s="133" t="s">
        <v>41</v>
      </c>
      <c r="F33" s="148">
        <f>ROUND((SUM(BE96:BE558)),  2)</f>
        <v>0</v>
      </c>
      <c r="G33" s="39"/>
      <c r="H33" s="39"/>
      <c r="I33" s="149">
        <v>0.20999999999999999</v>
      </c>
      <c r="J33" s="148">
        <f>ROUND(((SUM(BE96:BE558))*I33),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42</v>
      </c>
      <c r="F34" s="148">
        <f>ROUND((SUM(BF96:BF558)),  2)</f>
        <v>0</v>
      </c>
      <c r="G34" s="39"/>
      <c r="H34" s="39"/>
      <c r="I34" s="149">
        <v>0.12</v>
      </c>
      <c r="J34" s="148">
        <f>ROUND(((SUM(BF96:BF558))*I34),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43</v>
      </c>
      <c r="F35" s="148">
        <f>ROUND((SUM(BG96:BG558)),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44</v>
      </c>
      <c r="F36" s="148">
        <f>ROUND((SUM(BH96:BH558)),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45</v>
      </c>
      <c r="F37" s="148">
        <f>ROUND((SUM(BI96:BI558)),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46</v>
      </c>
      <c r="E39" s="152"/>
      <c r="F39" s="152"/>
      <c r="G39" s="153" t="s">
        <v>47</v>
      </c>
      <c r="H39" s="154" t="s">
        <v>48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Doksy - novostavba kolumbária v areálu hřbitova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01A_ARCH - Stavební část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1. 7. 2025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30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41"/>
      <c r="E55" s="41"/>
      <c r="F55" s="28" t="str">
        <f>IF(E18="","",E18)</f>
        <v>Vyplň údaj</v>
      </c>
      <c r="G55" s="41"/>
      <c r="H55" s="41"/>
      <c r="I55" s="33" t="s">
        <v>32</v>
      </c>
      <c r="J55" s="37" t="str">
        <f>E24</f>
        <v>Jiří Bárta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92</v>
      </c>
      <c r="D57" s="163"/>
      <c r="E57" s="163"/>
      <c r="F57" s="163"/>
      <c r="G57" s="163"/>
      <c r="H57" s="163"/>
      <c r="I57" s="163"/>
      <c r="J57" s="164" t="s">
        <v>93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68</v>
      </c>
      <c r="D59" s="41"/>
      <c r="E59" s="41"/>
      <c r="F59" s="41"/>
      <c r="G59" s="41"/>
      <c r="H59" s="41"/>
      <c r="I59" s="41"/>
      <c r="J59" s="103">
        <f>J96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94</v>
      </c>
    </row>
    <row r="60" s="9" customFormat="1" ht="24.96" customHeight="1">
      <c r="A60" s="9"/>
      <c r="B60" s="166"/>
      <c r="C60" s="167"/>
      <c r="D60" s="168" t="s">
        <v>95</v>
      </c>
      <c r="E60" s="169"/>
      <c r="F60" s="169"/>
      <c r="G60" s="169"/>
      <c r="H60" s="169"/>
      <c r="I60" s="169"/>
      <c r="J60" s="170">
        <f>J97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96</v>
      </c>
      <c r="E61" s="175"/>
      <c r="F61" s="175"/>
      <c r="G61" s="175"/>
      <c r="H61" s="175"/>
      <c r="I61" s="175"/>
      <c r="J61" s="176">
        <f>J98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97</v>
      </c>
      <c r="E62" s="175"/>
      <c r="F62" s="175"/>
      <c r="G62" s="175"/>
      <c r="H62" s="175"/>
      <c r="I62" s="175"/>
      <c r="J62" s="176">
        <f>J242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98</v>
      </c>
      <c r="E63" s="175"/>
      <c r="F63" s="175"/>
      <c r="G63" s="175"/>
      <c r="H63" s="175"/>
      <c r="I63" s="175"/>
      <c r="J63" s="176">
        <f>J285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99</v>
      </c>
      <c r="E64" s="175"/>
      <c r="F64" s="175"/>
      <c r="G64" s="175"/>
      <c r="H64" s="175"/>
      <c r="I64" s="175"/>
      <c r="J64" s="176">
        <f>J317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100</v>
      </c>
      <c r="E65" s="175"/>
      <c r="F65" s="175"/>
      <c r="G65" s="175"/>
      <c r="H65" s="175"/>
      <c r="I65" s="175"/>
      <c r="J65" s="176">
        <f>J338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101</v>
      </c>
      <c r="E66" s="175"/>
      <c r="F66" s="175"/>
      <c r="G66" s="175"/>
      <c r="H66" s="175"/>
      <c r="I66" s="175"/>
      <c r="J66" s="176">
        <f>J360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102</v>
      </c>
      <c r="E67" s="175"/>
      <c r="F67" s="175"/>
      <c r="G67" s="175"/>
      <c r="H67" s="175"/>
      <c r="I67" s="175"/>
      <c r="J67" s="176">
        <f>J369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103</v>
      </c>
      <c r="E68" s="175"/>
      <c r="F68" s="175"/>
      <c r="G68" s="175"/>
      <c r="H68" s="175"/>
      <c r="I68" s="175"/>
      <c r="J68" s="176">
        <f>J377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104</v>
      </c>
      <c r="E69" s="175"/>
      <c r="F69" s="175"/>
      <c r="G69" s="175"/>
      <c r="H69" s="175"/>
      <c r="I69" s="175"/>
      <c r="J69" s="176">
        <f>J424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2"/>
      <c r="C70" s="173"/>
      <c r="D70" s="174" t="s">
        <v>105</v>
      </c>
      <c r="E70" s="175"/>
      <c r="F70" s="175"/>
      <c r="G70" s="175"/>
      <c r="H70" s="175"/>
      <c r="I70" s="175"/>
      <c r="J70" s="176">
        <f>J447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6"/>
      <c r="C71" s="167"/>
      <c r="D71" s="168" t="s">
        <v>106</v>
      </c>
      <c r="E71" s="169"/>
      <c r="F71" s="169"/>
      <c r="G71" s="169"/>
      <c r="H71" s="169"/>
      <c r="I71" s="169"/>
      <c r="J71" s="170">
        <f>J456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2"/>
      <c r="C72" s="173"/>
      <c r="D72" s="174" t="s">
        <v>107</v>
      </c>
      <c r="E72" s="175"/>
      <c r="F72" s="175"/>
      <c r="G72" s="175"/>
      <c r="H72" s="175"/>
      <c r="I72" s="175"/>
      <c r="J72" s="176">
        <f>J457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2"/>
      <c r="C73" s="173"/>
      <c r="D73" s="174" t="s">
        <v>108</v>
      </c>
      <c r="E73" s="175"/>
      <c r="F73" s="175"/>
      <c r="G73" s="175"/>
      <c r="H73" s="175"/>
      <c r="I73" s="175"/>
      <c r="J73" s="176">
        <f>J490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2"/>
      <c r="C74" s="173"/>
      <c r="D74" s="174" t="s">
        <v>109</v>
      </c>
      <c r="E74" s="175"/>
      <c r="F74" s="175"/>
      <c r="G74" s="175"/>
      <c r="H74" s="175"/>
      <c r="I74" s="175"/>
      <c r="J74" s="176">
        <f>J514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2"/>
      <c r="C75" s="173"/>
      <c r="D75" s="174" t="s">
        <v>110</v>
      </c>
      <c r="E75" s="175"/>
      <c r="F75" s="175"/>
      <c r="G75" s="175"/>
      <c r="H75" s="175"/>
      <c r="I75" s="175"/>
      <c r="J75" s="176">
        <f>J524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2"/>
      <c r="C76" s="173"/>
      <c r="D76" s="174" t="s">
        <v>111</v>
      </c>
      <c r="E76" s="175"/>
      <c r="F76" s="175"/>
      <c r="G76" s="175"/>
      <c r="H76" s="175"/>
      <c r="I76" s="175"/>
      <c r="J76" s="176">
        <f>J544</f>
        <v>0</v>
      </c>
      <c r="K76" s="173"/>
      <c r="L76" s="17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60"/>
      <c r="C78" s="61"/>
      <c r="D78" s="61"/>
      <c r="E78" s="61"/>
      <c r="F78" s="61"/>
      <c r="G78" s="61"/>
      <c r="H78" s="61"/>
      <c r="I78" s="61"/>
      <c r="J78" s="61"/>
      <c r="K78" s="6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82" s="2" customFormat="1" ht="6.96" customHeight="1">
      <c r="A82" s="39"/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4.96" customHeight="1">
      <c r="A83" s="39"/>
      <c r="B83" s="40"/>
      <c r="C83" s="24" t="s">
        <v>112</v>
      </c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16</v>
      </c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161" t="str">
        <f>E7</f>
        <v>Doksy - novostavba kolumbária v areálu hřbitova</v>
      </c>
      <c r="F86" s="33"/>
      <c r="G86" s="33"/>
      <c r="H86" s="33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89</v>
      </c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6.5" customHeight="1">
      <c r="A88" s="39"/>
      <c r="B88" s="40"/>
      <c r="C88" s="41"/>
      <c r="D88" s="41"/>
      <c r="E88" s="70" t="str">
        <f>E9</f>
        <v>01A_ARCH - Stavební část</v>
      </c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</v>
      </c>
      <c r="D90" s="41"/>
      <c r="E90" s="41"/>
      <c r="F90" s="28" t="str">
        <f>F12</f>
        <v xml:space="preserve"> </v>
      </c>
      <c r="G90" s="41"/>
      <c r="H90" s="41"/>
      <c r="I90" s="33" t="s">
        <v>23</v>
      </c>
      <c r="J90" s="73" t="str">
        <f>IF(J12="","",J12)</f>
        <v>1. 7. 2025</v>
      </c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6.96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25</v>
      </c>
      <c r="D92" s="41"/>
      <c r="E92" s="41"/>
      <c r="F92" s="28" t="str">
        <f>E15</f>
        <v xml:space="preserve"> </v>
      </c>
      <c r="G92" s="41"/>
      <c r="H92" s="41"/>
      <c r="I92" s="33" t="s">
        <v>30</v>
      </c>
      <c r="J92" s="37" t="str">
        <f>E21</f>
        <v xml:space="preserve"> </v>
      </c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28</v>
      </c>
      <c r="D93" s="41"/>
      <c r="E93" s="41"/>
      <c r="F93" s="28" t="str">
        <f>IF(E18="","",E18)</f>
        <v>Vyplň údaj</v>
      </c>
      <c r="G93" s="41"/>
      <c r="H93" s="41"/>
      <c r="I93" s="33" t="s">
        <v>32</v>
      </c>
      <c r="J93" s="37" t="str">
        <f>E24</f>
        <v>Jiří Bárta</v>
      </c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0.32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13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11" customFormat="1" ht="29.28" customHeight="1">
      <c r="A95" s="178"/>
      <c r="B95" s="179"/>
      <c r="C95" s="180" t="s">
        <v>113</v>
      </c>
      <c r="D95" s="181" t="s">
        <v>55</v>
      </c>
      <c r="E95" s="181" t="s">
        <v>51</v>
      </c>
      <c r="F95" s="181" t="s">
        <v>52</v>
      </c>
      <c r="G95" s="181" t="s">
        <v>114</v>
      </c>
      <c r="H95" s="181" t="s">
        <v>115</v>
      </c>
      <c r="I95" s="181" t="s">
        <v>116</v>
      </c>
      <c r="J95" s="181" t="s">
        <v>93</v>
      </c>
      <c r="K95" s="182" t="s">
        <v>117</v>
      </c>
      <c r="L95" s="183"/>
      <c r="M95" s="93" t="s">
        <v>19</v>
      </c>
      <c r="N95" s="94" t="s">
        <v>40</v>
      </c>
      <c r="O95" s="94" t="s">
        <v>118</v>
      </c>
      <c r="P95" s="94" t="s">
        <v>119</v>
      </c>
      <c r="Q95" s="94" t="s">
        <v>120</v>
      </c>
      <c r="R95" s="94" t="s">
        <v>121</v>
      </c>
      <c r="S95" s="94" t="s">
        <v>122</v>
      </c>
      <c r="T95" s="95" t="s">
        <v>123</v>
      </c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</row>
    <row r="96" s="2" customFormat="1" ht="22.8" customHeight="1">
      <c r="A96" s="39"/>
      <c r="B96" s="40"/>
      <c r="C96" s="100" t="s">
        <v>124</v>
      </c>
      <c r="D96" s="41"/>
      <c r="E96" s="41"/>
      <c r="F96" s="41"/>
      <c r="G96" s="41"/>
      <c r="H96" s="41"/>
      <c r="I96" s="41"/>
      <c r="J96" s="184">
        <f>BK96</f>
        <v>0</v>
      </c>
      <c r="K96" s="41"/>
      <c r="L96" s="45"/>
      <c r="M96" s="96"/>
      <c r="N96" s="185"/>
      <c r="O96" s="97"/>
      <c r="P96" s="186">
        <f>P97+P456</f>
        <v>0</v>
      </c>
      <c r="Q96" s="97"/>
      <c r="R96" s="186">
        <f>R97+R456</f>
        <v>562.16334143999995</v>
      </c>
      <c r="S96" s="97"/>
      <c r="T96" s="187">
        <f>T97+T456</f>
        <v>72.154600000000016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69</v>
      </c>
      <c r="AU96" s="18" t="s">
        <v>94</v>
      </c>
      <c r="BK96" s="188">
        <f>BK97+BK456</f>
        <v>0</v>
      </c>
    </row>
    <row r="97" s="12" customFormat="1" ht="25.92" customHeight="1">
      <c r="A97" s="12"/>
      <c r="B97" s="189"/>
      <c r="C97" s="190"/>
      <c r="D97" s="191" t="s">
        <v>69</v>
      </c>
      <c r="E97" s="192" t="s">
        <v>125</v>
      </c>
      <c r="F97" s="192" t="s">
        <v>126</v>
      </c>
      <c r="G97" s="190"/>
      <c r="H97" s="190"/>
      <c r="I97" s="193"/>
      <c r="J97" s="194">
        <f>BK97</f>
        <v>0</v>
      </c>
      <c r="K97" s="190"/>
      <c r="L97" s="195"/>
      <c r="M97" s="196"/>
      <c r="N97" s="197"/>
      <c r="O97" s="197"/>
      <c r="P97" s="198">
        <f>P98+P242+P285+P317+P338+P360+P369+P377+P424+P447</f>
        <v>0</v>
      </c>
      <c r="Q97" s="197"/>
      <c r="R97" s="198">
        <f>R98+R242+R285+R317+R338+R360+R369+R377+R424+R447</f>
        <v>560.60289693999994</v>
      </c>
      <c r="S97" s="197"/>
      <c r="T97" s="199">
        <f>T98+T242+T285+T317+T338+T360+T369+T377+T424+T447</f>
        <v>72.154600000000016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0" t="s">
        <v>78</v>
      </c>
      <c r="AT97" s="201" t="s">
        <v>69</v>
      </c>
      <c r="AU97" s="201" t="s">
        <v>70</v>
      </c>
      <c r="AY97" s="200" t="s">
        <v>127</v>
      </c>
      <c r="BK97" s="202">
        <f>BK98+BK242+BK285+BK317+BK338+BK360+BK369+BK377+BK424+BK447</f>
        <v>0</v>
      </c>
    </row>
    <row r="98" s="12" customFormat="1" ht="22.8" customHeight="1">
      <c r="A98" s="12"/>
      <c r="B98" s="189"/>
      <c r="C98" s="190"/>
      <c r="D98" s="191" t="s">
        <v>69</v>
      </c>
      <c r="E98" s="203" t="s">
        <v>78</v>
      </c>
      <c r="F98" s="203" t="s">
        <v>128</v>
      </c>
      <c r="G98" s="190"/>
      <c r="H98" s="190"/>
      <c r="I98" s="193"/>
      <c r="J98" s="204">
        <f>BK98</f>
        <v>0</v>
      </c>
      <c r="K98" s="190"/>
      <c r="L98" s="195"/>
      <c r="M98" s="196"/>
      <c r="N98" s="197"/>
      <c r="O98" s="197"/>
      <c r="P98" s="198">
        <f>SUM(P99:P241)</f>
        <v>0</v>
      </c>
      <c r="Q98" s="197"/>
      <c r="R98" s="198">
        <f>SUM(R99:R241)</f>
        <v>125.39279999999999</v>
      </c>
      <c r="S98" s="197"/>
      <c r="T98" s="199">
        <f>SUM(T99:T241)</f>
        <v>3.1800000000000002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0" t="s">
        <v>78</v>
      </c>
      <c r="AT98" s="201" t="s">
        <v>69</v>
      </c>
      <c r="AU98" s="201" t="s">
        <v>78</v>
      </c>
      <c r="AY98" s="200" t="s">
        <v>127</v>
      </c>
      <c r="BK98" s="202">
        <f>SUM(BK99:BK241)</f>
        <v>0</v>
      </c>
    </row>
    <row r="99" s="2" customFormat="1" ht="16.5" customHeight="1">
      <c r="A99" s="39"/>
      <c r="B99" s="40"/>
      <c r="C99" s="205" t="s">
        <v>129</v>
      </c>
      <c r="D99" s="205" t="s">
        <v>130</v>
      </c>
      <c r="E99" s="206" t="s">
        <v>131</v>
      </c>
      <c r="F99" s="207" t="s">
        <v>132</v>
      </c>
      <c r="G99" s="208" t="s">
        <v>133</v>
      </c>
      <c r="H99" s="209">
        <v>1</v>
      </c>
      <c r="I99" s="210"/>
      <c r="J99" s="211">
        <f>ROUND(I99*H99,2)</f>
        <v>0</v>
      </c>
      <c r="K99" s="207" t="s">
        <v>134</v>
      </c>
      <c r="L99" s="45"/>
      <c r="M99" s="212" t="s">
        <v>19</v>
      </c>
      <c r="N99" s="213" t="s">
        <v>41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135</v>
      </c>
      <c r="AT99" s="216" t="s">
        <v>130</v>
      </c>
      <c r="AU99" s="216" t="s">
        <v>80</v>
      </c>
      <c r="AY99" s="18" t="s">
        <v>127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78</v>
      </c>
      <c r="BK99" s="217">
        <f>ROUND(I99*H99,2)</f>
        <v>0</v>
      </c>
      <c r="BL99" s="18" t="s">
        <v>135</v>
      </c>
      <c r="BM99" s="216" t="s">
        <v>136</v>
      </c>
    </row>
    <row r="100" s="2" customFormat="1">
      <c r="A100" s="39"/>
      <c r="B100" s="40"/>
      <c r="C100" s="41"/>
      <c r="D100" s="218" t="s">
        <v>137</v>
      </c>
      <c r="E100" s="41"/>
      <c r="F100" s="219" t="s">
        <v>138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137</v>
      </c>
      <c r="AU100" s="18" t="s">
        <v>80</v>
      </c>
    </row>
    <row r="101" s="2" customFormat="1">
      <c r="A101" s="39"/>
      <c r="B101" s="40"/>
      <c r="C101" s="41"/>
      <c r="D101" s="223" t="s">
        <v>139</v>
      </c>
      <c r="E101" s="41"/>
      <c r="F101" s="224" t="s">
        <v>140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139</v>
      </c>
      <c r="AU101" s="18" t="s">
        <v>80</v>
      </c>
    </row>
    <row r="102" s="13" customFormat="1">
      <c r="A102" s="13"/>
      <c r="B102" s="225"/>
      <c r="C102" s="226"/>
      <c r="D102" s="218" t="s">
        <v>141</v>
      </c>
      <c r="E102" s="227" t="s">
        <v>19</v>
      </c>
      <c r="F102" s="228" t="s">
        <v>142</v>
      </c>
      <c r="G102" s="226"/>
      <c r="H102" s="229">
        <v>1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141</v>
      </c>
      <c r="AU102" s="235" t="s">
        <v>80</v>
      </c>
      <c r="AV102" s="13" t="s">
        <v>80</v>
      </c>
      <c r="AW102" s="13" t="s">
        <v>31</v>
      </c>
      <c r="AX102" s="13" t="s">
        <v>78</v>
      </c>
      <c r="AY102" s="235" t="s">
        <v>127</v>
      </c>
    </row>
    <row r="103" s="2" customFormat="1" ht="16.5" customHeight="1">
      <c r="A103" s="39"/>
      <c r="B103" s="40"/>
      <c r="C103" s="205" t="s">
        <v>143</v>
      </c>
      <c r="D103" s="205" t="s">
        <v>130</v>
      </c>
      <c r="E103" s="206" t="s">
        <v>144</v>
      </c>
      <c r="F103" s="207" t="s">
        <v>145</v>
      </c>
      <c r="G103" s="208" t="s">
        <v>133</v>
      </c>
      <c r="H103" s="209">
        <v>1</v>
      </c>
      <c r="I103" s="210"/>
      <c r="J103" s="211">
        <f>ROUND(I103*H103,2)</f>
        <v>0</v>
      </c>
      <c r="K103" s="207" t="s">
        <v>134</v>
      </c>
      <c r="L103" s="45"/>
      <c r="M103" s="212" t="s">
        <v>19</v>
      </c>
      <c r="N103" s="213" t="s">
        <v>41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135</v>
      </c>
      <c r="AT103" s="216" t="s">
        <v>130</v>
      </c>
      <c r="AU103" s="216" t="s">
        <v>80</v>
      </c>
      <c r="AY103" s="18" t="s">
        <v>127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78</v>
      </c>
      <c r="BK103" s="217">
        <f>ROUND(I103*H103,2)</f>
        <v>0</v>
      </c>
      <c r="BL103" s="18" t="s">
        <v>135</v>
      </c>
      <c r="BM103" s="216" t="s">
        <v>146</v>
      </c>
    </row>
    <row r="104" s="2" customFormat="1">
      <c r="A104" s="39"/>
      <c r="B104" s="40"/>
      <c r="C104" s="41"/>
      <c r="D104" s="218" t="s">
        <v>137</v>
      </c>
      <c r="E104" s="41"/>
      <c r="F104" s="219" t="s">
        <v>147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137</v>
      </c>
      <c r="AU104" s="18" t="s">
        <v>80</v>
      </c>
    </row>
    <row r="105" s="2" customFormat="1">
      <c r="A105" s="39"/>
      <c r="B105" s="40"/>
      <c r="C105" s="41"/>
      <c r="D105" s="223" t="s">
        <v>139</v>
      </c>
      <c r="E105" s="41"/>
      <c r="F105" s="224" t="s">
        <v>148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139</v>
      </c>
      <c r="AU105" s="18" t="s">
        <v>80</v>
      </c>
    </row>
    <row r="106" s="13" customFormat="1">
      <c r="A106" s="13"/>
      <c r="B106" s="225"/>
      <c r="C106" s="226"/>
      <c r="D106" s="218" t="s">
        <v>141</v>
      </c>
      <c r="E106" s="227" t="s">
        <v>19</v>
      </c>
      <c r="F106" s="228" t="s">
        <v>149</v>
      </c>
      <c r="G106" s="226"/>
      <c r="H106" s="229">
        <v>1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141</v>
      </c>
      <c r="AU106" s="235" t="s">
        <v>80</v>
      </c>
      <c r="AV106" s="13" t="s">
        <v>80</v>
      </c>
      <c r="AW106" s="13" t="s">
        <v>31</v>
      </c>
      <c r="AX106" s="13" t="s">
        <v>78</v>
      </c>
      <c r="AY106" s="235" t="s">
        <v>127</v>
      </c>
    </row>
    <row r="107" s="2" customFormat="1" ht="16.5" customHeight="1">
      <c r="A107" s="39"/>
      <c r="B107" s="40"/>
      <c r="C107" s="205" t="s">
        <v>150</v>
      </c>
      <c r="D107" s="205" t="s">
        <v>130</v>
      </c>
      <c r="E107" s="206" t="s">
        <v>151</v>
      </c>
      <c r="F107" s="207" t="s">
        <v>152</v>
      </c>
      <c r="G107" s="208" t="s">
        <v>133</v>
      </c>
      <c r="H107" s="209">
        <v>1</v>
      </c>
      <c r="I107" s="210"/>
      <c r="J107" s="211">
        <f>ROUND(I107*H107,2)</f>
        <v>0</v>
      </c>
      <c r="K107" s="207" t="s">
        <v>134</v>
      </c>
      <c r="L107" s="45"/>
      <c r="M107" s="212" t="s">
        <v>19</v>
      </c>
      <c r="N107" s="213" t="s">
        <v>41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135</v>
      </c>
      <c r="AT107" s="216" t="s">
        <v>130</v>
      </c>
      <c r="AU107" s="216" t="s">
        <v>80</v>
      </c>
      <c r="AY107" s="18" t="s">
        <v>127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78</v>
      </c>
      <c r="BK107" s="217">
        <f>ROUND(I107*H107,2)</f>
        <v>0</v>
      </c>
      <c r="BL107" s="18" t="s">
        <v>135</v>
      </c>
      <c r="BM107" s="216" t="s">
        <v>153</v>
      </c>
    </row>
    <row r="108" s="2" customFormat="1">
      <c r="A108" s="39"/>
      <c r="B108" s="40"/>
      <c r="C108" s="41"/>
      <c r="D108" s="218" t="s">
        <v>137</v>
      </c>
      <c r="E108" s="41"/>
      <c r="F108" s="219" t="s">
        <v>154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137</v>
      </c>
      <c r="AU108" s="18" t="s">
        <v>80</v>
      </c>
    </row>
    <row r="109" s="2" customFormat="1">
      <c r="A109" s="39"/>
      <c r="B109" s="40"/>
      <c r="C109" s="41"/>
      <c r="D109" s="223" t="s">
        <v>139</v>
      </c>
      <c r="E109" s="41"/>
      <c r="F109" s="224" t="s">
        <v>155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139</v>
      </c>
      <c r="AU109" s="18" t="s">
        <v>80</v>
      </c>
    </row>
    <row r="110" s="13" customFormat="1">
      <c r="A110" s="13"/>
      <c r="B110" s="225"/>
      <c r="C110" s="226"/>
      <c r="D110" s="218" t="s">
        <v>141</v>
      </c>
      <c r="E110" s="227" t="s">
        <v>19</v>
      </c>
      <c r="F110" s="228" t="s">
        <v>156</v>
      </c>
      <c r="G110" s="226"/>
      <c r="H110" s="229">
        <v>1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141</v>
      </c>
      <c r="AU110" s="235" t="s">
        <v>80</v>
      </c>
      <c r="AV110" s="13" t="s">
        <v>80</v>
      </c>
      <c r="AW110" s="13" t="s">
        <v>31</v>
      </c>
      <c r="AX110" s="13" t="s">
        <v>78</v>
      </c>
      <c r="AY110" s="235" t="s">
        <v>127</v>
      </c>
    </row>
    <row r="111" s="2" customFormat="1" ht="16.5" customHeight="1">
      <c r="A111" s="39"/>
      <c r="B111" s="40"/>
      <c r="C111" s="205" t="s">
        <v>157</v>
      </c>
      <c r="D111" s="205" t="s">
        <v>130</v>
      </c>
      <c r="E111" s="206" t="s">
        <v>158</v>
      </c>
      <c r="F111" s="207" t="s">
        <v>159</v>
      </c>
      <c r="G111" s="208" t="s">
        <v>133</v>
      </c>
      <c r="H111" s="209">
        <v>1</v>
      </c>
      <c r="I111" s="210"/>
      <c r="J111" s="211">
        <f>ROUND(I111*H111,2)</f>
        <v>0</v>
      </c>
      <c r="K111" s="207" t="s">
        <v>134</v>
      </c>
      <c r="L111" s="45"/>
      <c r="M111" s="212" t="s">
        <v>19</v>
      </c>
      <c r="N111" s="213" t="s">
        <v>41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135</v>
      </c>
      <c r="AT111" s="216" t="s">
        <v>130</v>
      </c>
      <c r="AU111" s="216" t="s">
        <v>80</v>
      </c>
      <c r="AY111" s="18" t="s">
        <v>127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78</v>
      </c>
      <c r="BK111" s="217">
        <f>ROUND(I111*H111,2)</f>
        <v>0</v>
      </c>
      <c r="BL111" s="18" t="s">
        <v>135</v>
      </c>
      <c r="BM111" s="216" t="s">
        <v>160</v>
      </c>
    </row>
    <row r="112" s="2" customFormat="1">
      <c r="A112" s="39"/>
      <c r="B112" s="40"/>
      <c r="C112" s="41"/>
      <c r="D112" s="218" t="s">
        <v>137</v>
      </c>
      <c r="E112" s="41"/>
      <c r="F112" s="219" t="s">
        <v>161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137</v>
      </c>
      <c r="AU112" s="18" t="s">
        <v>80</v>
      </c>
    </row>
    <row r="113" s="2" customFormat="1">
      <c r="A113" s="39"/>
      <c r="B113" s="40"/>
      <c r="C113" s="41"/>
      <c r="D113" s="223" t="s">
        <v>139</v>
      </c>
      <c r="E113" s="41"/>
      <c r="F113" s="224" t="s">
        <v>162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139</v>
      </c>
      <c r="AU113" s="18" t="s">
        <v>80</v>
      </c>
    </row>
    <row r="114" s="13" customFormat="1">
      <c r="A114" s="13"/>
      <c r="B114" s="225"/>
      <c r="C114" s="226"/>
      <c r="D114" s="218" t="s">
        <v>141</v>
      </c>
      <c r="E114" s="227" t="s">
        <v>19</v>
      </c>
      <c r="F114" s="228" t="s">
        <v>163</v>
      </c>
      <c r="G114" s="226"/>
      <c r="H114" s="229">
        <v>1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141</v>
      </c>
      <c r="AU114" s="235" t="s">
        <v>80</v>
      </c>
      <c r="AV114" s="13" t="s">
        <v>80</v>
      </c>
      <c r="AW114" s="13" t="s">
        <v>31</v>
      </c>
      <c r="AX114" s="13" t="s">
        <v>78</v>
      </c>
      <c r="AY114" s="235" t="s">
        <v>127</v>
      </c>
    </row>
    <row r="115" s="2" customFormat="1" ht="16.5" customHeight="1">
      <c r="A115" s="39"/>
      <c r="B115" s="40"/>
      <c r="C115" s="205" t="s">
        <v>164</v>
      </c>
      <c r="D115" s="205" t="s">
        <v>130</v>
      </c>
      <c r="E115" s="206" t="s">
        <v>165</v>
      </c>
      <c r="F115" s="207" t="s">
        <v>166</v>
      </c>
      <c r="G115" s="208" t="s">
        <v>133</v>
      </c>
      <c r="H115" s="209">
        <v>2</v>
      </c>
      <c r="I115" s="210"/>
      <c r="J115" s="211">
        <f>ROUND(I115*H115,2)</f>
        <v>0</v>
      </c>
      <c r="K115" s="207" t="s">
        <v>134</v>
      </c>
      <c r="L115" s="45"/>
      <c r="M115" s="212" t="s">
        <v>19</v>
      </c>
      <c r="N115" s="213" t="s">
        <v>41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135</v>
      </c>
      <c r="AT115" s="216" t="s">
        <v>130</v>
      </c>
      <c r="AU115" s="216" t="s">
        <v>80</v>
      </c>
      <c r="AY115" s="18" t="s">
        <v>127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78</v>
      </c>
      <c r="BK115" s="217">
        <f>ROUND(I115*H115,2)</f>
        <v>0</v>
      </c>
      <c r="BL115" s="18" t="s">
        <v>135</v>
      </c>
      <c r="BM115" s="216" t="s">
        <v>167</v>
      </c>
    </row>
    <row r="116" s="2" customFormat="1">
      <c r="A116" s="39"/>
      <c r="B116" s="40"/>
      <c r="C116" s="41"/>
      <c r="D116" s="218" t="s">
        <v>137</v>
      </c>
      <c r="E116" s="41"/>
      <c r="F116" s="219" t="s">
        <v>168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137</v>
      </c>
      <c r="AU116" s="18" t="s">
        <v>80</v>
      </c>
    </row>
    <row r="117" s="2" customFormat="1">
      <c r="A117" s="39"/>
      <c r="B117" s="40"/>
      <c r="C117" s="41"/>
      <c r="D117" s="223" t="s">
        <v>139</v>
      </c>
      <c r="E117" s="41"/>
      <c r="F117" s="224" t="s">
        <v>169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139</v>
      </c>
      <c r="AU117" s="18" t="s">
        <v>80</v>
      </c>
    </row>
    <row r="118" s="13" customFormat="1">
      <c r="A118" s="13"/>
      <c r="B118" s="225"/>
      <c r="C118" s="226"/>
      <c r="D118" s="218" t="s">
        <v>141</v>
      </c>
      <c r="E118" s="227" t="s">
        <v>19</v>
      </c>
      <c r="F118" s="228" t="s">
        <v>170</v>
      </c>
      <c r="G118" s="226"/>
      <c r="H118" s="229">
        <v>1</v>
      </c>
      <c r="I118" s="230"/>
      <c r="J118" s="226"/>
      <c r="K118" s="226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141</v>
      </c>
      <c r="AU118" s="235" t="s">
        <v>80</v>
      </c>
      <c r="AV118" s="13" t="s">
        <v>80</v>
      </c>
      <c r="AW118" s="13" t="s">
        <v>31</v>
      </c>
      <c r="AX118" s="13" t="s">
        <v>70</v>
      </c>
      <c r="AY118" s="235" t="s">
        <v>127</v>
      </c>
    </row>
    <row r="119" s="13" customFormat="1">
      <c r="A119" s="13"/>
      <c r="B119" s="225"/>
      <c r="C119" s="226"/>
      <c r="D119" s="218" t="s">
        <v>141</v>
      </c>
      <c r="E119" s="227" t="s">
        <v>19</v>
      </c>
      <c r="F119" s="228" t="s">
        <v>163</v>
      </c>
      <c r="G119" s="226"/>
      <c r="H119" s="229">
        <v>1</v>
      </c>
      <c r="I119" s="230"/>
      <c r="J119" s="226"/>
      <c r="K119" s="226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141</v>
      </c>
      <c r="AU119" s="235" t="s">
        <v>80</v>
      </c>
      <c r="AV119" s="13" t="s">
        <v>80</v>
      </c>
      <c r="AW119" s="13" t="s">
        <v>31</v>
      </c>
      <c r="AX119" s="13" t="s">
        <v>70</v>
      </c>
      <c r="AY119" s="235" t="s">
        <v>127</v>
      </c>
    </row>
    <row r="120" s="14" customFormat="1">
      <c r="A120" s="14"/>
      <c r="B120" s="236"/>
      <c r="C120" s="237"/>
      <c r="D120" s="218" t="s">
        <v>141</v>
      </c>
      <c r="E120" s="238" t="s">
        <v>19</v>
      </c>
      <c r="F120" s="239" t="s">
        <v>171</v>
      </c>
      <c r="G120" s="237"/>
      <c r="H120" s="240">
        <v>2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141</v>
      </c>
      <c r="AU120" s="246" t="s">
        <v>80</v>
      </c>
      <c r="AV120" s="14" t="s">
        <v>135</v>
      </c>
      <c r="AW120" s="14" t="s">
        <v>31</v>
      </c>
      <c r="AX120" s="14" t="s">
        <v>78</v>
      </c>
      <c r="AY120" s="246" t="s">
        <v>127</v>
      </c>
    </row>
    <row r="121" s="2" customFormat="1" ht="16.5" customHeight="1">
      <c r="A121" s="39"/>
      <c r="B121" s="40"/>
      <c r="C121" s="205" t="s">
        <v>172</v>
      </c>
      <c r="D121" s="205" t="s">
        <v>130</v>
      </c>
      <c r="E121" s="206" t="s">
        <v>173</v>
      </c>
      <c r="F121" s="207" t="s">
        <v>174</v>
      </c>
      <c r="G121" s="208" t="s">
        <v>133</v>
      </c>
      <c r="H121" s="209">
        <v>1</v>
      </c>
      <c r="I121" s="210"/>
      <c r="J121" s="211">
        <f>ROUND(I121*H121,2)</f>
        <v>0</v>
      </c>
      <c r="K121" s="207" t="s">
        <v>134</v>
      </c>
      <c r="L121" s="45"/>
      <c r="M121" s="212" t="s">
        <v>19</v>
      </c>
      <c r="N121" s="213" t="s">
        <v>41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135</v>
      </c>
      <c r="AT121" s="216" t="s">
        <v>130</v>
      </c>
      <c r="AU121" s="216" t="s">
        <v>80</v>
      </c>
      <c r="AY121" s="18" t="s">
        <v>127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78</v>
      </c>
      <c r="BK121" s="217">
        <f>ROUND(I121*H121,2)</f>
        <v>0</v>
      </c>
      <c r="BL121" s="18" t="s">
        <v>135</v>
      </c>
      <c r="BM121" s="216" t="s">
        <v>175</v>
      </c>
    </row>
    <row r="122" s="2" customFormat="1">
      <c r="A122" s="39"/>
      <c r="B122" s="40"/>
      <c r="C122" s="41"/>
      <c r="D122" s="218" t="s">
        <v>137</v>
      </c>
      <c r="E122" s="41"/>
      <c r="F122" s="219" t="s">
        <v>176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137</v>
      </c>
      <c r="AU122" s="18" t="s">
        <v>80</v>
      </c>
    </row>
    <row r="123" s="2" customFormat="1">
      <c r="A123" s="39"/>
      <c r="B123" s="40"/>
      <c r="C123" s="41"/>
      <c r="D123" s="223" t="s">
        <v>139</v>
      </c>
      <c r="E123" s="41"/>
      <c r="F123" s="224" t="s">
        <v>177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139</v>
      </c>
      <c r="AU123" s="18" t="s">
        <v>80</v>
      </c>
    </row>
    <row r="124" s="13" customFormat="1">
      <c r="A124" s="13"/>
      <c r="B124" s="225"/>
      <c r="C124" s="226"/>
      <c r="D124" s="218" t="s">
        <v>141</v>
      </c>
      <c r="E124" s="227" t="s">
        <v>19</v>
      </c>
      <c r="F124" s="228" t="s">
        <v>178</v>
      </c>
      <c r="G124" s="226"/>
      <c r="H124" s="229">
        <v>1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141</v>
      </c>
      <c r="AU124" s="235" t="s">
        <v>80</v>
      </c>
      <c r="AV124" s="13" t="s">
        <v>80</v>
      </c>
      <c r="AW124" s="13" t="s">
        <v>31</v>
      </c>
      <c r="AX124" s="13" t="s">
        <v>78</v>
      </c>
      <c r="AY124" s="235" t="s">
        <v>127</v>
      </c>
    </row>
    <row r="125" s="2" customFormat="1" ht="16.5" customHeight="1">
      <c r="A125" s="39"/>
      <c r="B125" s="40"/>
      <c r="C125" s="205" t="s">
        <v>179</v>
      </c>
      <c r="D125" s="205" t="s">
        <v>130</v>
      </c>
      <c r="E125" s="206" t="s">
        <v>180</v>
      </c>
      <c r="F125" s="207" t="s">
        <v>181</v>
      </c>
      <c r="G125" s="208" t="s">
        <v>133</v>
      </c>
      <c r="H125" s="209">
        <v>1</v>
      </c>
      <c r="I125" s="210"/>
      <c r="J125" s="211">
        <f>ROUND(I125*H125,2)</f>
        <v>0</v>
      </c>
      <c r="K125" s="207" t="s">
        <v>134</v>
      </c>
      <c r="L125" s="45"/>
      <c r="M125" s="212" t="s">
        <v>19</v>
      </c>
      <c r="N125" s="213" t="s">
        <v>41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135</v>
      </c>
      <c r="AT125" s="216" t="s">
        <v>130</v>
      </c>
      <c r="AU125" s="216" t="s">
        <v>80</v>
      </c>
      <c r="AY125" s="18" t="s">
        <v>127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78</v>
      </c>
      <c r="BK125" s="217">
        <f>ROUND(I125*H125,2)</f>
        <v>0</v>
      </c>
      <c r="BL125" s="18" t="s">
        <v>135</v>
      </c>
      <c r="BM125" s="216" t="s">
        <v>182</v>
      </c>
    </row>
    <row r="126" s="2" customFormat="1">
      <c r="A126" s="39"/>
      <c r="B126" s="40"/>
      <c r="C126" s="41"/>
      <c r="D126" s="218" t="s">
        <v>137</v>
      </c>
      <c r="E126" s="41"/>
      <c r="F126" s="219" t="s">
        <v>183</v>
      </c>
      <c r="G126" s="41"/>
      <c r="H126" s="41"/>
      <c r="I126" s="220"/>
      <c r="J126" s="41"/>
      <c r="K126" s="41"/>
      <c r="L126" s="45"/>
      <c r="M126" s="221"/>
      <c r="N126" s="22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137</v>
      </c>
      <c r="AU126" s="18" t="s">
        <v>80</v>
      </c>
    </row>
    <row r="127" s="2" customFormat="1">
      <c r="A127" s="39"/>
      <c r="B127" s="40"/>
      <c r="C127" s="41"/>
      <c r="D127" s="223" t="s">
        <v>139</v>
      </c>
      <c r="E127" s="41"/>
      <c r="F127" s="224" t="s">
        <v>184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139</v>
      </c>
      <c r="AU127" s="18" t="s">
        <v>80</v>
      </c>
    </row>
    <row r="128" s="13" customFormat="1">
      <c r="A128" s="13"/>
      <c r="B128" s="225"/>
      <c r="C128" s="226"/>
      <c r="D128" s="218" t="s">
        <v>141</v>
      </c>
      <c r="E128" s="227" t="s">
        <v>19</v>
      </c>
      <c r="F128" s="228" t="s">
        <v>178</v>
      </c>
      <c r="G128" s="226"/>
      <c r="H128" s="229">
        <v>1</v>
      </c>
      <c r="I128" s="230"/>
      <c r="J128" s="226"/>
      <c r="K128" s="226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141</v>
      </c>
      <c r="AU128" s="235" t="s">
        <v>80</v>
      </c>
      <c r="AV128" s="13" t="s">
        <v>80</v>
      </c>
      <c r="AW128" s="13" t="s">
        <v>31</v>
      </c>
      <c r="AX128" s="13" t="s">
        <v>78</v>
      </c>
      <c r="AY128" s="235" t="s">
        <v>127</v>
      </c>
    </row>
    <row r="129" s="2" customFormat="1" ht="16.5" customHeight="1">
      <c r="A129" s="39"/>
      <c r="B129" s="40"/>
      <c r="C129" s="205" t="s">
        <v>185</v>
      </c>
      <c r="D129" s="205" t="s">
        <v>130</v>
      </c>
      <c r="E129" s="206" t="s">
        <v>186</v>
      </c>
      <c r="F129" s="207" t="s">
        <v>187</v>
      </c>
      <c r="G129" s="208" t="s">
        <v>133</v>
      </c>
      <c r="H129" s="209">
        <v>1</v>
      </c>
      <c r="I129" s="210"/>
      <c r="J129" s="211">
        <f>ROUND(I129*H129,2)</f>
        <v>0</v>
      </c>
      <c r="K129" s="207" t="s">
        <v>134</v>
      </c>
      <c r="L129" s="45"/>
      <c r="M129" s="212" t="s">
        <v>19</v>
      </c>
      <c r="N129" s="213" t="s">
        <v>41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135</v>
      </c>
      <c r="AT129" s="216" t="s">
        <v>130</v>
      </c>
      <c r="AU129" s="216" t="s">
        <v>80</v>
      </c>
      <c r="AY129" s="18" t="s">
        <v>127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78</v>
      </c>
      <c r="BK129" s="217">
        <f>ROUND(I129*H129,2)</f>
        <v>0</v>
      </c>
      <c r="BL129" s="18" t="s">
        <v>135</v>
      </c>
      <c r="BM129" s="216" t="s">
        <v>188</v>
      </c>
    </row>
    <row r="130" s="2" customFormat="1">
      <c r="A130" s="39"/>
      <c r="B130" s="40"/>
      <c r="C130" s="41"/>
      <c r="D130" s="218" t="s">
        <v>137</v>
      </c>
      <c r="E130" s="41"/>
      <c r="F130" s="219" t="s">
        <v>189</v>
      </c>
      <c r="G130" s="41"/>
      <c r="H130" s="41"/>
      <c r="I130" s="220"/>
      <c r="J130" s="41"/>
      <c r="K130" s="41"/>
      <c r="L130" s="45"/>
      <c r="M130" s="221"/>
      <c r="N130" s="22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137</v>
      </c>
      <c r="AU130" s="18" t="s">
        <v>80</v>
      </c>
    </row>
    <row r="131" s="2" customFormat="1">
      <c r="A131" s="39"/>
      <c r="B131" s="40"/>
      <c r="C131" s="41"/>
      <c r="D131" s="223" t="s">
        <v>139</v>
      </c>
      <c r="E131" s="41"/>
      <c r="F131" s="224" t="s">
        <v>190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139</v>
      </c>
      <c r="AU131" s="18" t="s">
        <v>80</v>
      </c>
    </row>
    <row r="132" s="13" customFormat="1">
      <c r="A132" s="13"/>
      <c r="B132" s="225"/>
      <c r="C132" s="226"/>
      <c r="D132" s="218" t="s">
        <v>141</v>
      </c>
      <c r="E132" s="227" t="s">
        <v>19</v>
      </c>
      <c r="F132" s="228" t="s">
        <v>178</v>
      </c>
      <c r="G132" s="226"/>
      <c r="H132" s="229">
        <v>1</v>
      </c>
      <c r="I132" s="230"/>
      <c r="J132" s="226"/>
      <c r="K132" s="226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141</v>
      </c>
      <c r="AU132" s="235" t="s">
        <v>80</v>
      </c>
      <c r="AV132" s="13" t="s">
        <v>80</v>
      </c>
      <c r="AW132" s="13" t="s">
        <v>31</v>
      </c>
      <c r="AX132" s="13" t="s">
        <v>78</v>
      </c>
      <c r="AY132" s="235" t="s">
        <v>127</v>
      </c>
    </row>
    <row r="133" s="2" customFormat="1" ht="16.5" customHeight="1">
      <c r="A133" s="39"/>
      <c r="B133" s="40"/>
      <c r="C133" s="205" t="s">
        <v>191</v>
      </c>
      <c r="D133" s="205" t="s">
        <v>130</v>
      </c>
      <c r="E133" s="206" t="s">
        <v>192</v>
      </c>
      <c r="F133" s="207" t="s">
        <v>193</v>
      </c>
      <c r="G133" s="208" t="s">
        <v>194</v>
      </c>
      <c r="H133" s="209">
        <v>2.2000000000000002</v>
      </c>
      <c r="I133" s="210"/>
      <c r="J133" s="211">
        <f>ROUND(I133*H133,2)</f>
        <v>0</v>
      </c>
      <c r="K133" s="207" t="s">
        <v>134</v>
      </c>
      <c r="L133" s="45"/>
      <c r="M133" s="212" t="s">
        <v>19</v>
      </c>
      <c r="N133" s="213" t="s">
        <v>41</v>
      </c>
      <c r="O133" s="85"/>
      <c r="P133" s="214">
        <f>O133*H133</f>
        <v>0</v>
      </c>
      <c r="Q133" s="214">
        <v>0</v>
      </c>
      <c r="R133" s="214">
        <f>Q133*H133</f>
        <v>0</v>
      </c>
      <c r="S133" s="214">
        <v>0.26000000000000001</v>
      </c>
      <c r="T133" s="215">
        <f>S133*H133</f>
        <v>0.57200000000000006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135</v>
      </c>
      <c r="AT133" s="216" t="s">
        <v>130</v>
      </c>
      <c r="AU133" s="216" t="s">
        <v>80</v>
      </c>
      <c r="AY133" s="18" t="s">
        <v>127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78</v>
      </c>
      <c r="BK133" s="217">
        <f>ROUND(I133*H133,2)</f>
        <v>0</v>
      </c>
      <c r="BL133" s="18" t="s">
        <v>135</v>
      </c>
      <c r="BM133" s="216" t="s">
        <v>195</v>
      </c>
    </row>
    <row r="134" s="2" customFormat="1">
      <c r="A134" s="39"/>
      <c r="B134" s="40"/>
      <c r="C134" s="41"/>
      <c r="D134" s="218" t="s">
        <v>137</v>
      </c>
      <c r="E134" s="41"/>
      <c r="F134" s="219" t="s">
        <v>196</v>
      </c>
      <c r="G134" s="41"/>
      <c r="H134" s="41"/>
      <c r="I134" s="220"/>
      <c r="J134" s="41"/>
      <c r="K134" s="41"/>
      <c r="L134" s="45"/>
      <c r="M134" s="221"/>
      <c r="N134" s="222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137</v>
      </c>
      <c r="AU134" s="18" t="s">
        <v>80</v>
      </c>
    </row>
    <row r="135" s="2" customFormat="1">
      <c r="A135" s="39"/>
      <c r="B135" s="40"/>
      <c r="C135" s="41"/>
      <c r="D135" s="223" t="s">
        <v>139</v>
      </c>
      <c r="E135" s="41"/>
      <c r="F135" s="224" t="s">
        <v>197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139</v>
      </c>
      <c r="AU135" s="18" t="s">
        <v>80</v>
      </c>
    </row>
    <row r="136" s="13" customFormat="1">
      <c r="A136" s="13"/>
      <c r="B136" s="225"/>
      <c r="C136" s="226"/>
      <c r="D136" s="218" t="s">
        <v>141</v>
      </c>
      <c r="E136" s="227" t="s">
        <v>19</v>
      </c>
      <c r="F136" s="228" t="s">
        <v>198</v>
      </c>
      <c r="G136" s="226"/>
      <c r="H136" s="229">
        <v>2.2000000000000002</v>
      </c>
      <c r="I136" s="230"/>
      <c r="J136" s="226"/>
      <c r="K136" s="226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141</v>
      </c>
      <c r="AU136" s="235" t="s">
        <v>80</v>
      </c>
      <c r="AV136" s="13" t="s">
        <v>80</v>
      </c>
      <c r="AW136" s="13" t="s">
        <v>31</v>
      </c>
      <c r="AX136" s="13" t="s">
        <v>78</v>
      </c>
      <c r="AY136" s="235" t="s">
        <v>127</v>
      </c>
    </row>
    <row r="137" s="2" customFormat="1" ht="16.5" customHeight="1">
      <c r="A137" s="39"/>
      <c r="B137" s="40"/>
      <c r="C137" s="205" t="s">
        <v>199</v>
      </c>
      <c r="D137" s="205" t="s">
        <v>130</v>
      </c>
      <c r="E137" s="206" t="s">
        <v>200</v>
      </c>
      <c r="F137" s="207" t="s">
        <v>201</v>
      </c>
      <c r="G137" s="208" t="s">
        <v>133</v>
      </c>
      <c r="H137" s="209">
        <v>1</v>
      </c>
      <c r="I137" s="210"/>
      <c r="J137" s="211">
        <f>ROUND(I137*H137,2)</f>
        <v>0</v>
      </c>
      <c r="K137" s="207" t="s">
        <v>134</v>
      </c>
      <c r="L137" s="45"/>
      <c r="M137" s="212" t="s">
        <v>19</v>
      </c>
      <c r="N137" s="213" t="s">
        <v>41</v>
      </c>
      <c r="O137" s="85"/>
      <c r="P137" s="214">
        <f>O137*H137</f>
        <v>0</v>
      </c>
      <c r="Q137" s="214">
        <v>0</v>
      </c>
      <c r="R137" s="214">
        <f>Q137*H137</f>
        <v>0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135</v>
      </c>
      <c r="AT137" s="216" t="s">
        <v>130</v>
      </c>
      <c r="AU137" s="216" t="s">
        <v>80</v>
      </c>
      <c r="AY137" s="18" t="s">
        <v>127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78</v>
      </c>
      <c r="BK137" s="217">
        <f>ROUND(I137*H137,2)</f>
        <v>0</v>
      </c>
      <c r="BL137" s="18" t="s">
        <v>135</v>
      </c>
      <c r="BM137" s="216" t="s">
        <v>202</v>
      </c>
    </row>
    <row r="138" s="2" customFormat="1">
      <c r="A138" s="39"/>
      <c r="B138" s="40"/>
      <c r="C138" s="41"/>
      <c r="D138" s="218" t="s">
        <v>137</v>
      </c>
      <c r="E138" s="41"/>
      <c r="F138" s="219" t="s">
        <v>203</v>
      </c>
      <c r="G138" s="41"/>
      <c r="H138" s="41"/>
      <c r="I138" s="220"/>
      <c r="J138" s="41"/>
      <c r="K138" s="41"/>
      <c r="L138" s="45"/>
      <c r="M138" s="221"/>
      <c r="N138" s="222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137</v>
      </c>
      <c r="AU138" s="18" t="s">
        <v>80</v>
      </c>
    </row>
    <row r="139" s="2" customFormat="1">
      <c r="A139" s="39"/>
      <c r="B139" s="40"/>
      <c r="C139" s="41"/>
      <c r="D139" s="223" t="s">
        <v>139</v>
      </c>
      <c r="E139" s="41"/>
      <c r="F139" s="224" t="s">
        <v>204</v>
      </c>
      <c r="G139" s="41"/>
      <c r="H139" s="41"/>
      <c r="I139" s="220"/>
      <c r="J139" s="41"/>
      <c r="K139" s="41"/>
      <c r="L139" s="45"/>
      <c r="M139" s="221"/>
      <c r="N139" s="22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139</v>
      </c>
      <c r="AU139" s="18" t="s">
        <v>80</v>
      </c>
    </row>
    <row r="140" s="13" customFormat="1">
      <c r="A140" s="13"/>
      <c r="B140" s="225"/>
      <c r="C140" s="226"/>
      <c r="D140" s="218" t="s">
        <v>141</v>
      </c>
      <c r="E140" s="227" t="s">
        <v>19</v>
      </c>
      <c r="F140" s="228" t="s">
        <v>78</v>
      </c>
      <c r="G140" s="226"/>
      <c r="H140" s="229">
        <v>1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141</v>
      </c>
      <c r="AU140" s="235" t="s">
        <v>80</v>
      </c>
      <c r="AV140" s="13" t="s">
        <v>80</v>
      </c>
      <c r="AW140" s="13" t="s">
        <v>31</v>
      </c>
      <c r="AX140" s="13" t="s">
        <v>78</v>
      </c>
      <c r="AY140" s="235" t="s">
        <v>127</v>
      </c>
    </row>
    <row r="141" s="2" customFormat="1" ht="16.5" customHeight="1">
      <c r="A141" s="39"/>
      <c r="B141" s="40"/>
      <c r="C141" s="205" t="s">
        <v>205</v>
      </c>
      <c r="D141" s="205" t="s">
        <v>130</v>
      </c>
      <c r="E141" s="206" t="s">
        <v>206</v>
      </c>
      <c r="F141" s="207" t="s">
        <v>207</v>
      </c>
      <c r="G141" s="208" t="s">
        <v>133</v>
      </c>
      <c r="H141" s="209">
        <v>2</v>
      </c>
      <c r="I141" s="210"/>
      <c r="J141" s="211">
        <f>ROUND(I141*H141,2)</f>
        <v>0</v>
      </c>
      <c r="K141" s="207" t="s">
        <v>134</v>
      </c>
      <c r="L141" s="45"/>
      <c r="M141" s="212" t="s">
        <v>19</v>
      </c>
      <c r="N141" s="213" t="s">
        <v>41</v>
      </c>
      <c r="O141" s="85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135</v>
      </c>
      <c r="AT141" s="216" t="s">
        <v>130</v>
      </c>
      <c r="AU141" s="216" t="s">
        <v>80</v>
      </c>
      <c r="AY141" s="18" t="s">
        <v>127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78</v>
      </c>
      <c r="BK141" s="217">
        <f>ROUND(I141*H141,2)</f>
        <v>0</v>
      </c>
      <c r="BL141" s="18" t="s">
        <v>135</v>
      </c>
      <c r="BM141" s="216" t="s">
        <v>208</v>
      </c>
    </row>
    <row r="142" s="2" customFormat="1">
      <c r="A142" s="39"/>
      <c r="B142" s="40"/>
      <c r="C142" s="41"/>
      <c r="D142" s="218" t="s">
        <v>137</v>
      </c>
      <c r="E142" s="41"/>
      <c r="F142" s="219" t="s">
        <v>209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137</v>
      </c>
      <c r="AU142" s="18" t="s">
        <v>80</v>
      </c>
    </row>
    <row r="143" s="2" customFormat="1">
      <c r="A143" s="39"/>
      <c r="B143" s="40"/>
      <c r="C143" s="41"/>
      <c r="D143" s="223" t="s">
        <v>139</v>
      </c>
      <c r="E143" s="41"/>
      <c r="F143" s="224" t="s">
        <v>210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139</v>
      </c>
      <c r="AU143" s="18" t="s">
        <v>80</v>
      </c>
    </row>
    <row r="144" s="13" customFormat="1">
      <c r="A144" s="13"/>
      <c r="B144" s="225"/>
      <c r="C144" s="226"/>
      <c r="D144" s="218" t="s">
        <v>141</v>
      </c>
      <c r="E144" s="227" t="s">
        <v>19</v>
      </c>
      <c r="F144" s="228" t="s">
        <v>80</v>
      </c>
      <c r="G144" s="226"/>
      <c r="H144" s="229">
        <v>2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141</v>
      </c>
      <c r="AU144" s="235" t="s">
        <v>80</v>
      </c>
      <c r="AV144" s="13" t="s">
        <v>80</v>
      </c>
      <c r="AW144" s="13" t="s">
        <v>31</v>
      </c>
      <c r="AX144" s="13" t="s">
        <v>78</v>
      </c>
      <c r="AY144" s="235" t="s">
        <v>127</v>
      </c>
    </row>
    <row r="145" s="2" customFormat="1" ht="16.5" customHeight="1">
      <c r="A145" s="39"/>
      <c r="B145" s="40"/>
      <c r="C145" s="205" t="s">
        <v>211</v>
      </c>
      <c r="D145" s="205" t="s">
        <v>130</v>
      </c>
      <c r="E145" s="206" t="s">
        <v>212</v>
      </c>
      <c r="F145" s="207" t="s">
        <v>213</v>
      </c>
      <c r="G145" s="208" t="s">
        <v>133</v>
      </c>
      <c r="H145" s="209">
        <v>3</v>
      </c>
      <c r="I145" s="210"/>
      <c r="J145" s="211">
        <f>ROUND(I145*H145,2)</f>
        <v>0</v>
      </c>
      <c r="K145" s="207" t="s">
        <v>19</v>
      </c>
      <c r="L145" s="45"/>
      <c r="M145" s="212" t="s">
        <v>19</v>
      </c>
      <c r="N145" s="213" t="s">
        <v>41</v>
      </c>
      <c r="O145" s="85"/>
      <c r="P145" s="214">
        <f>O145*H145</f>
        <v>0</v>
      </c>
      <c r="Q145" s="214">
        <v>0</v>
      </c>
      <c r="R145" s="214">
        <f>Q145*H145</f>
        <v>0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135</v>
      </c>
      <c r="AT145" s="216" t="s">
        <v>130</v>
      </c>
      <c r="AU145" s="216" t="s">
        <v>80</v>
      </c>
      <c r="AY145" s="18" t="s">
        <v>127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78</v>
      </c>
      <c r="BK145" s="217">
        <f>ROUND(I145*H145,2)</f>
        <v>0</v>
      </c>
      <c r="BL145" s="18" t="s">
        <v>135</v>
      </c>
      <c r="BM145" s="216" t="s">
        <v>214</v>
      </c>
    </row>
    <row r="146" s="2" customFormat="1">
      <c r="A146" s="39"/>
      <c r="B146" s="40"/>
      <c r="C146" s="41"/>
      <c r="D146" s="218" t="s">
        <v>137</v>
      </c>
      <c r="E146" s="41"/>
      <c r="F146" s="219" t="s">
        <v>213</v>
      </c>
      <c r="G146" s="41"/>
      <c r="H146" s="41"/>
      <c r="I146" s="220"/>
      <c r="J146" s="41"/>
      <c r="K146" s="41"/>
      <c r="L146" s="45"/>
      <c r="M146" s="221"/>
      <c r="N146" s="22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137</v>
      </c>
      <c r="AU146" s="18" t="s">
        <v>80</v>
      </c>
    </row>
    <row r="147" s="2" customFormat="1" ht="16.5" customHeight="1">
      <c r="A147" s="39"/>
      <c r="B147" s="40"/>
      <c r="C147" s="205" t="s">
        <v>8</v>
      </c>
      <c r="D147" s="205" t="s">
        <v>130</v>
      </c>
      <c r="E147" s="206" t="s">
        <v>215</v>
      </c>
      <c r="F147" s="207" t="s">
        <v>216</v>
      </c>
      <c r="G147" s="208" t="s">
        <v>194</v>
      </c>
      <c r="H147" s="209">
        <v>2.2000000000000002</v>
      </c>
      <c r="I147" s="210"/>
      <c r="J147" s="211">
        <f>ROUND(I147*H147,2)</f>
        <v>0</v>
      </c>
      <c r="K147" s="207" t="s">
        <v>134</v>
      </c>
      <c r="L147" s="45"/>
      <c r="M147" s="212" t="s">
        <v>19</v>
      </c>
      <c r="N147" s="213" t="s">
        <v>41</v>
      </c>
      <c r="O147" s="85"/>
      <c r="P147" s="214">
        <f>O147*H147</f>
        <v>0</v>
      </c>
      <c r="Q147" s="214">
        <v>0</v>
      </c>
      <c r="R147" s="214">
        <f>Q147*H147</f>
        <v>0</v>
      </c>
      <c r="S147" s="214">
        <v>0.44</v>
      </c>
      <c r="T147" s="215">
        <f>S147*H147</f>
        <v>0.96800000000000008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135</v>
      </c>
      <c r="AT147" s="216" t="s">
        <v>130</v>
      </c>
      <c r="AU147" s="216" t="s">
        <v>80</v>
      </c>
      <c r="AY147" s="18" t="s">
        <v>127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78</v>
      </c>
      <c r="BK147" s="217">
        <f>ROUND(I147*H147,2)</f>
        <v>0</v>
      </c>
      <c r="BL147" s="18" t="s">
        <v>135</v>
      </c>
      <c r="BM147" s="216" t="s">
        <v>217</v>
      </c>
    </row>
    <row r="148" s="2" customFormat="1">
      <c r="A148" s="39"/>
      <c r="B148" s="40"/>
      <c r="C148" s="41"/>
      <c r="D148" s="218" t="s">
        <v>137</v>
      </c>
      <c r="E148" s="41"/>
      <c r="F148" s="219" t="s">
        <v>218</v>
      </c>
      <c r="G148" s="41"/>
      <c r="H148" s="41"/>
      <c r="I148" s="220"/>
      <c r="J148" s="41"/>
      <c r="K148" s="41"/>
      <c r="L148" s="45"/>
      <c r="M148" s="221"/>
      <c r="N148" s="22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137</v>
      </c>
      <c r="AU148" s="18" t="s">
        <v>80</v>
      </c>
    </row>
    <row r="149" s="2" customFormat="1">
      <c r="A149" s="39"/>
      <c r="B149" s="40"/>
      <c r="C149" s="41"/>
      <c r="D149" s="223" t="s">
        <v>139</v>
      </c>
      <c r="E149" s="41"/>
      <c r="F149" s="224" t="s">
        <v>219</v>
      </c>
      <c r="G149" s="41"/>
      <c r="H149" s="41"/>
      <c r="I149" s="220"/>
      <c r="J149" s="41"/>
      <c r="K149" s="41"/>
      <c r="L149" s="45"/>
      <c r="M149" s="221"/>
      <c r="N149" s="222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139</v>
      </c>
      <c r="AU149" s="18" t="s">
        <v>80</v>
      </c>
    </row>
    <row r="150" s="13" customFormat="1">
      <c r="A150" s="13"/>
      <c r="B150" s="225"/>
      <c r="C150" s="226"/>
      <c r="D150" s="218" t="s">
        <v>141</v>
      </c>
      <c r="E150" s="227" t="s">
        <v>19</v>
      </c>
      <c r="F150" s="228" t="s">
        <v>220</v>
      </c>
      <c r="G150" s="226"/>
      <c r="H150" s="229">
        <v>2.2000000000000002</v>
      </c>
      <c r="I150" s="230"/>
      <c r="J150" s="226"/>
      <c r="K150" s="226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141</v>
      </c>
      <c r="AU150" s="235" t="s">
        <v>80</v>
      </c>
      <c r="AV150" s="13" t="s">
        <v>80</v>
      </c>
      <c r="AW150" s="13" t="s">
        <v>31</v>
      </c>
      <c r="AX150" s="13" t="s">
        <v>78</v>
      </c>
      <c r="AY150" s="235" t="s">
        <v>127</v>
      </c>
    </row>
    <row r="151" s="2" customFormat="1" ht="16.5" customHeight="1">
      <c r="A151" s="39"/>
      <c r="B151" s="40"/>
      <c r="C151" s="205" t="s">
        <v>221</v>
      </c>
      <c r="D151" s="205" t="s">
        <v>130</v>
      </c>
      <c r="E151" s="206" t="s">
        <v>222</v>
      </c>
      <c r="F151" s="207" t="s">
        <v>223</v>
      </c>
      <c r="G151" s="208" t="s">
        <v>224</v>
      </c>
      <c r="H151" s="209">
        <v>8</v>
      </c>
      <c r="I151" s="210"/>
      <c r="J151" s="211">
        <f>ROUND(I151*H151,2)</f>
        <v>0</v>
      </c>
      <c r="K151" s="207" t="s">
        <v>134</v>
      </c>
      <c r="L151" s="45"/>
      <c r="M151" s="212" t="s">
        <v>19</v>
      </c>
      <c r="N151" s="213" t="s">
        <v>41</v>
      </c>
      <c r="O151" s="85"/>
      <c r="P151" s="214">
        <f>O151*H151</f>
        <v>0</v>
      </c>
      <c r="Q151" s="214">
        <v>0</v>
      </c>
      <c r="R151" s="214">
        <f>Q151*H151</f>
        <v>0</v>
      </c>
      <c r="S151" s="214">
        <v>0.20499999999999999</v>
      </c>
      <c r="T151" s="215">
        <f>S151*H151</f>
        <v>1.6399999999999999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6" t="s">
        <v>135</v>
      </c>
      <c r="AT151" s="216" t="s">
        <v>130</v>
      </c>
      <c r="AU151" s="216" t="s">
        <v>80</v>
      </c>
      <c r="AY151" s="18" t="s">
        <v>127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8" t="s">
        <v>78</v>
      </c>
      <c r="BK151" s="217">
        <f>ROUND(I151*H151,2)</f>
        <v>0</v>
      </c>
      <c r="BL151" s="18" t="s">
        <v>135</v>
      </c>
      <c r="BM151" s="216" t="s">
        <v>225</v>
      </c>
    </row>
    <row r="152" s="2" customFormat="1">
      <c r="A152" s="39"/>
      <c r="B152" s="40"/>
      <c r="C152" s="41"/>
      <c r="D152" s="218" t="s">
        <v>137</v>
      </c>
      <c r="E152" s="41"/>
      <c r="F152" s="219" t="s">
        <v>226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137</v>
      </c>
      <c r="AU152" s="18" t="s">
        <v>80</v>
      </c>
    </row>
    <row r="153" s="2" customFormat="1">
      <c r="A153" s="39"/>
      <c r="B153" s="40"/>
      <c r="C153" s="41"/>
      <c r="D153" s="223" t="s">
        <v>139</v>
      </c>
      <c r="E153" s="41"/>
      <c r="F153" s="224" t="s">
        <v>227</v>
      </c>
      <c r="G153" s="41"/>
      <c r="H153" s="41"/>
      <c r="I153" s="220"/>
      <c r="J153" s="41"/>
      <c r="K153" s="41"/>
      <c r="L153" s="45"/>
      <c r="M153" s="221"/>
      <c r="N153" s="222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139</v>
      </c>
      <c r="AU153" s="18" t="s">
        <v>80</v>
      </c>
    </row>
    <row r="154" s="13" customFormat="1">
      <c r="A154" s="13"/>
      <c r="B154" s="225"/>
      <c r="C154" s="226"/>
      <c r="D154" s="218" t="s">
        <v>141</v>
      </c>
      <c r="E154" s="227" t="s">
        <v>19</v>
      </c>
      <c r="F154" s="228" t="s">
        <v>228</v>
      </c>
      <c r="G154" s="226"/>
      <c r="H154" s="229">
        <v>2</v>
      </c>
      <c r="I154" s="230"/>
      <c r="J154" s="226"/>
      <c r="K154" s="226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141</v>
      </c>
      <c r="AU154" s="235" t="s">
        <v>80</v>
      </c>
      <c r="AV154" s="13" t="s">
        <v>80</v>
      </c>
      <c r="AW154" s="13" t="s">
        <v>31</v>
      </c>
      <c r="AX154" s="13" t="s">
        <v>70</v>
      </c>
      <c r="AY154" s="235" t="s">
        <v>127</v>
      </c>
    </row>
    <row r="155" s="13" customFormat="1">
      <c r="A155" s="13"/>
      <c r="B155" s="225"/>
      <c r="C155" s="226"/>
      <c r="D155" s="218" t="s">
        <v>141</v>
      </c>
      <c r="E155" s="227" t="s">
        <v>19</v>
      </c>
      <c r="F155" s="228" t="s">
        <v>229</v>
      </c>
      <c r="G155" s="226"/>
      <c r="H155" s="229">
        <v>6</v>
      </c>
      <c r="I155" s="230"/>
      <c r="J155" s="226"/>
      <c r="K155" s="226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141</v>
      </c>
      <c r="AU155" s="235" t="s">
        <v>80</v>
      </c>
      <c r="AV155" s="13" t="s">
        <v>80</v>
      </c>
      <c r="AW155" s="13" t="s">
        <v>31</v>
      </c>
      <c r="AX155" s="13" t="s">
        <v>70</v>
      </c>
      <c r="AY155" s="235" t="s">
        <v>127</v>
      </c>
    </row>
    <row r="156" s="14" customFormat="1">
      <c r="A156" s="14"/>
      <c r="B156" s="236"/>
      <c r="C156" s="237"/>
      <c r="D156" s="218" t="s">
        <v>141</v>
      </c>
      <c r="E156" s="238" t="s">
        <v>19</v>
      </c>
      <c r="F156" s="239" t="s">
        <v>171</v>
      </c>
      <c r="G156" s="237"/>
      <c r="H156" s="240">
        <v>8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141</v>
      </c>
      <c r="AU156" s="246" t="s">
        <v>80</v>
      </c>
      <c r="AV156" s="14" t="s">
        <v>135</v>
      </c>
      <c r="AW156" s="14" t="s">
        <v>31</v>
      </c>
      <c r="AX156" s="14" t="s">
        <v>78</v>
      </c>
      <c r="AY156" s="246" t="s">
        <v>127</v>
      </c>
    </row>
    <row r="157" s="2" customFormat="1" ht="16.5" customHeight="1">
      <c r="A157" s="39"/>
      <c r="B157" s="40"/>
      <c r="C157" s="205" t="s">
        <v>7</v>
      </c>
      <c r="D157" s="205" t="s">
        <v>130</v>
      </c>
      <c r="E157" s="206" t="s">
        <v>230</v>
      </c>
      <c r="F157" s="207" t="s">
        <v>231</v>
      </c>
      <c r="G157" s="208" t="s">
        <v>194</v>
      </c>
      <c r="H157" s="209">
        <v>325</v>
      </c>
      <c r="I157" s="210"/>
      <c r="J157" s="211">
        <f>ROUND(I157*H157,2)</f>
        <v>0</v>
      </c>
      <c r="K157" s="207" t="s">
        <v>134</v>
      </c>
      <c r="L157" s="45"/>
      <c r="M157" s="212" t="s">
        <v>19</v>
      </c>
      <c r="N157" s="213" t="s">
        <v>41</v>
      </c>
      <c r="O157" s="85"/>
      <c r="P157" s="214">
        <f>O157*H157</f>
        <v>0</v>
      </c>
      <c r="Q157" s="214">
        <v>0</v>
      </c>
      <c r="R157" s="214">
        <f>Q157*H157</f>
        <v>0</v>
      </c>
      <c r="S157" s="214">
        <v>0</v>
      </c>
      <c r="T157" s="215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6" t="s">
        <v>135</v>
      </c>
      <c r="AT157" s="216" t="s">
        <v>130</v>
      </c>
      <c r="AU157" s="216" t="s">
        <v>80</v>
      </c>
      <c r="AY157" s="18" t="s">
        <v>127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18" t="s">
        <v>78</v>
      </c>
      <c r="BK157" s="217">
        <f>ROUND(I157*H157,2)</f>
        <v>0</v>
      </c>
      <c r="BL157" s="18" t="s">
        <v>135</v>
      </c>
      <c r="BM157" s="216" t="s">
        <v>232</v>
      </c>
    </row>
    <row r="158" s="2" customFormat="1">
      <c r="A158" s="39"/>
      <c r="B158" s="40"/>
      <c r="C158" s="41"/>
      <c r="D158" s="218" t="s">
        <v>137</v>
      </c>
      <c r="E158" s="41"/>
      <c r="F158" s="219" t="s">
        <v>233</v>
      </c>
      <c r="G158" s="41"/>
      <c r="H158" s="41"/>
      <c r="I158" s="220"/>
      <c r="J158" s="41"/>
      <c r="K158" s="41"/>
      <c r="L158" s="45"/>
      <c r="M158" s="221"/>
      <c r="N158" s="222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137</v>
      </c>
      <c r="AU158" s="18" t="s">
        <v>80</v>
      </c>
    </row>
    <row r="159" s="2" customFormat="1">
      <c r="A159" s="39"/>
      <c r="B159" s="40"/>
      <c r="C159" s="41"/>
      <c r="D159" s="223" t="s">
        <v>139</v>
      </c>
      <c r="E159" s="41"/>
      <c r="F159" s="224" t="s">
        <v>234</v>
      </c>
      <c r="G159" s="41"/>
      <c r="H159" s="41"/>
      <c r="I159" s="220"/>
      <c r="J159" s="41"/>
      <c r="K159" s="41"/>
      <c r="L159" s="45"/>
      <c r="M159" s="221"/>
      <c r="N159" s="222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139</v>
      </c>
      <c r="AU159" s="18" t="s">
        <v>80</v>
      </c>
    </row>
    <row r="160" s="13" customFormat="1">
      <c r="A160" s="13"/>
      <c r="B160" s="225"/>
      <c r="C160" s="226"/>
      <c r="D160" s="218" t="s">
        <v>141</v>
      </c>
      <c r="E160" s="227" t="s">
        <v>19</v>
      </c>
      <c r="F160" s="228" t="s">
        <v>235</v>
      </c>
      <c r="G160" s="226"/>
      <c r="H160" s="229">
        <v>123</v>
      </c>
      <c r="I160" s="230"/>
      <c r="J160" s="226"/>
      <c r="K160" s="226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141</v>
      </c>
      <c r="AU160" s="235" t="s">
        <v>80</v>
      </c>
      <c r="AV160" s="13" t="s">
        <v>80</v>
      </c>
      <c r="AW160" s="13" t="s">
        <v>31</v>
      </c>
      <c r="AX160" s="13" t="s">
        <v>70</v>
      </c>
      <c r="AY160" s="235" t="s">
        <v>127</v>
      </c>
    </row>
    <row r="161" s="13" customFormat="1">
      <c r="A161" s="13"/>
      <c r="B161" s="225"/>
      <c r="C161" s="226"/>
      <c r="D161" s="218" t="s">
        <v>141</v>
      </c>
      <c r="E161" s="227" t="s">
        <v>19</v>
      </c>
      <c r="F161" s="228" t="s">
        <v>236</v>
      </c>
      <c r="G161" s="226"/>
      <c r="H161" s="229">
        <v>131</v>
      </c>
      <c r="I161" s="230"/>
      <c r="J161" s="226"/>
      <c r="K161" s="226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141</v>
      </c>
      <c r="AU161" s="235" t="s">
        <v>80</v>
      </c>
      <c r="AV161" s="13" t="s">
        <v>80</v>
      </c>
      <c r="AW161" s="13" t="s">
        <v>31</v>
      </c>
      <c r="AX161" s="13" t="s">
        <v>70</v>
      </c>
      <c r="AY161" s="235" t="s">
        <v>127</v>
      </c>
    </row>
    <row r="162" s="13" customFormat="1">
      <c r="A162" s="13"/>
      <c r="B162" s="225"/>
      <c r="C162" s="226"/>
      <c r="D162" s="218" t="s">
        <v>141</v>
      </c>
      <c r="E162" s="227" t="s">
        <v>19</v>
      </c>
      <c r="F162" s="228" t="s">
        <v>237</v>
      </c>
      <c r="G162" s="226"/>
      <c r="H162" s="229">
        <v>51</v>
      </c>
      <c r="I162" s="230"/>
      <c r="J162" s="226"/>
      <c r="K162" s="226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141</v>
      </c>
      <c r="AU162" s="235" t="s">
        <v>80</v>
      </c>
      <c r="AV162" s="13" t="s">
        <v>80</v>
      </c>
      <c r="AW162" s="13" t="s">
        <v>31</v>
      </c>
      <c r="AX162" s="13" t="s">
        <v>70</v>
      </c>
      <c r="AY162" s="235" t="s">
        <v>127</v>
      </c>
    </row>
    <row r="163" s="13" customFormat="1">
      <c r="A163" s="13"/>
      <c r="B163" s="225"/>
      <c r="C163" s="226"/>
      <c r="D163" s="218" t="s">
        <v>141</v>
      </c>
      <c r="E163" s="227" t="s">
        <v>19</v>
      </c>
      <c r="F163" s="228" t="s">
        <v>238</v>
      </c>
      <c r="G163" s="226"/>
      <c r="H163" s="229">
        <v>20</v>
      </c>
      <c r="I163" s="230"/>
      <c r="J163" s="226"/>
      <c r="K163" s="226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141</v>
      </c>
      <c r="AU163" s="235" t="s">
        <v>80</v>
      </c>
      <c r="AV163" s="13" t="s">
        <v>80</v>
      </c>
      <c r="AW163" s="13" t="s">
        <v>31</v>
      </c>
      <c r="AX163" s="13" t="s">
        <v>70</v>
      </c>
      <c r="AY163" s="235" t="s">
        <v>127</v>
      </c>
    </row>
    <row r="164" s="14" customFormat="1">
      <c r="A164" s="14"/>
      <c r="B164" s="236"/>
      <c r="C164" s="237"/>
      <c r="D164" s="218" t="s">
        <v>141</v>
      </c>
      <c r="E164" s="238" t="s">
        <v>19</v>
      </c>
      <c r="F164" s="239" t="s">
        <v>171</v>
      </c>
      <c r="G164" s="237"/>
      <c r="H164" s="240">
        <v>325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141</v>
      </c>
      <c r="AU164" s="246" t="s">
        <v>80</v>
      </c>
      <c r="AV164" s="14" t="s">
        <v>135</v>
      </c>
      <c r="AW164" s="14" t="s">
        <v>31</v>
      </c>
      <c r="AX164" s="14" t="s">
        <v>78</v>
      </c>
      <c r="AY164" s="246" t="s">
        <v>127</v>
      </c>
    </row>
    <row r="165" s="2" customFormat="1" ht="21.75" customHeight="1">
      <c r="A165" s="39"/>
      <c r="B165" s="40"/>
      <c r="C165" s="205" t="s">
        <v>239</v>
      </c>
      <c r="D165" s="205" t="s">
        <v>130</v>
      </c>
      <c r="E165" s="206" t="s">
        <v>240</v>
      </c>
      <c r="F165" s="207" t="s">
        <v>241</v>
      </c>
      <c r="G165" s="208" t="s">
        <v>242</v>
      </c>
      <c r="H165" s="209">
        <v>41.850000000000001</v>
      </c>
      <c r="I165" s="210"/>
      <c r="J165" s="211">
        <f>ROUND(I165*H165,2)</f>
        <v>0</v>
      </c>
      <c r="K165" s="207" t="s">
        <v>134</v>
      </c>
      <c r="L165" s="45"/>
      <c r="M165" s="212" t="s">
        <v>19</v>
      </c>
      <c r="N165" s="213" t="s">
        <v>41</v>
      </c>
      <c r="O165" s="85"/>
      <c r="P165" s="214">
        <f>O165*H165</f>
        <v>0</v>
      </c>
      <c r="Q165" s="214">
        <v>0</v>
      </c>
      <c r="R165" s="214">
        <f>Q165*H165</f>
        <v>0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135</v>
      </c>
      <c r="AT165" s="216" t="s">
        <v>130</v>
      </c>
      <c r="AU165" s="216" t="s">
        <v>80</v>
      </c>
      <c r="AY165" s="18" t="s">
        <v>127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78</v>
      </c>
      <c r="BK165" s="217">
        <f>ROUND(I165*H165,2)</f>
        <v>0</v>
      </c>
      <c r="BL165" s="18" t="s">
        <v>135</v>
      </c>
      <c r="BM165" s="216" t="s">
        <v>243</v>
      </c>
    </row>
    <row r="166" s="2" customFormat="1">
      <c r="A166" s="39"/>
      <c r="B166" s="40"/>
      <c r="C166" s="41"/>
      <c r="D166" s="218" t="s">
        <v>137</v>
      </c>
      <c r="E166" s="41"/>
      <c r="F166" s="219" t="s">
        <v>244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137</v>
      </c>
      <c r="AU166" s="18" t="s">
        <v>80</v>
      </c>
    </row>
    <row r="167" s="2" customFormat="1">
      <c r="A167" s="39"/>
      <c r="B167" s="40"/>
      <c r="C167" s="41"/>
      <c r="D167" s="223" t="s">
        <v>139</v>
      </c>
      <c r="E167" s="41"/>
      <c r="F167" s="224" t="s">
        <v>245</v>
      </c>
      <c r="G167" s="41"/>
      <c r="H167" s="41"/>
      <c r="I167" s="220"/>
      <c r="J167" s="41"/>
      <c r="K167" s="41"/>
      <c r="L167" s="45"/>
      <c r="M167" s="221"/>
      <c r="N167" s="222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139</v>
      </c>
      <c r="AU167" s="18" t="s">
        <v>80</v>
      </c>
    </row>
    <row r="168" s="13" customFormat="1">
      <c r="A168" s="13"/>
      <c r="B168" s="225"/>
      <c r="C168" s="226"/>
      <c r="D168" s="218" t="s">
        <v>141</v>
      </c>
      <c r="E168" s="227" t="s">
        <v>19</v>
      </c>
      <c r="F168" s="228" t="s">
        <v>246</v>
      </c>
      <c r="G168" s="226"/>
      <c r="H168" s="229">
        <v>18.449999999999999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141</v>
      </c>
      <c r="AU168" s="235" t="s">
        <v>80</v>
      </c>
      <c r="AV168" s="13" t="s">
        <v>80</v>
      </c>
      <c r="AW168" s="13" t="s">
        <v>31</v>
      </c>
      <c r="AX168" s="13" t="s">
        <v>70</v>
      </c>
      <c r="AY168" s="235" t="s">
        <v>127</v>
      </c>
    </row>
    <row r="169" s="13" customFormat="1">
      <c r="A169" s="13"/>
      <c r="B169" s="225"/>
      <c r="C169" s="226"/>
      <c r="D169" s="218" t="s">
        <v>141</v>
      </c>
      <c r="E169" s="227" t="s">
        <v>19</v>
      </c>
      <c r="F169" s="228" t="s">
        <v>247</v>
      </c>
      <c r="G169" s="226"/>
      <c r="H169" s="229">
        <v>23.399999999999999</v>
      </c>
      <c r="I169" s="230"/>
      <c r="J169" s="226"/>
      <c r="K169" s="226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141</v>
      </c>
      <c r="AU169" s="235" t="s">
        <v>80</v>
      </c>
      <c r="AV169" s="13" t="s">
        <v>80</v>
      </c>
      <c r="AW169" s="13" t="s">
        <v>31</v>
      </c>
      <c r="AX169" s="13" t="s">
        <v>70</v>
      </c>
      <c r="AY169" s="235" t="s">
        <v>127</v>
      </c>
    </row>
    <row r="170" s="14" customFormat="1">
      <c r="A170" s="14"/>
      <c r="B170" s="236"/>
      <c r="C170" s="237"/>
      <c r="D170" s="218" t="s">
        <v>141</v>
      </c>
      <c r="E170" s="238" t="s">
        <v>19</v>
      </c>
      <c r="F170" s="239" t="s">
        <v>171</v>
      </c>
      <c r="G170" s="237"/>
      <c r="H170" s="240">
        <v>41.850000000000001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141</v>
      </c>
      <c r="AU170" s="246" t="s">
        <v>80</v>
      </c>
      <c r="AV170" s="14" t="s">
        <v>135</v>
      </c>
      <c r="AW170" s="14" t="s">
        <v>31</v>
      </c>
      <c r="AX170" s="14" t="s">
        <v>78</v>
      </c>
      <c r="AY170" s="246" t="s">
        <v>127</v>
      </c>
    </row>
    <row r="171" s="2" customFormat="1" ht="16.5" customHeight="1">
      <c r="A171" s="39"/>
      <c r="B171" s="40"/>
      <c r="C171" s="205" t="s">
        <v>248</v>
      </c>
      <c r="D171" s="205" t="s">
        <v>130</v>
      </c>
      <c r="E171" s="206" t="s">
        <v>249</v>
      </c>
      <c r="F171" s="207" t="s">
        <v>250</v>
      </c>
      <c r="G171" s="208" t="s">
        <v>242</v>
      </c>
      <c r="H171" s="209">
        <v>136</v>
      </c>
      <c r="I171" s="210"/>
      <c r="J171" s="211">
        <f>ROUND(I171*H171,2)</f>
        <v>0</v>
      </c>
      <c r="K171" s="207" t="s">
        <v>134</v>
      </c>
      <c r="L171" s="45"/>
      <c r="M171" s="212" t="s">
        <v>19</v>
      </c>
      <c r="N171" s="213" t="s">
        <v>41</v>
      </c>
      <c r="O171" s="85"/>
      <c r="P171" s="214">
        <f>O171*H171</f>
        <v>0</v>
      </c>
      <c r="Q171" s="214">
        <v>0</v>
      </c>
      <c r="R171" s="214">
        <f>Q171*H171</f>
        <v>0</v>
      </c>
      <c r="S171" s="214">
        <v>0</v>
      </c>
      <c r="T171" s="215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6" t="s">
        <v>135</v>
      </c>
      <c r="AT171" s="216" t="s">
        <v>130</v>
      </c>
      <c r="AU171" s="216" t="s">
        <v>80</v>
      </c>
      <c r="AY171" s="18" t="s">
        <v>127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18" t="s">
        <v>78</v>
      </c>
      <c r="BK171" s="217">
        <f>ROUND(I171*H171,2)</f>
        <v>0</v>
      </c>
      <c r="BL171" s="18" t="s">
        <v>135</v>
      </c>
      <c r="BM171" s="216" t="s">
        <v>251</v>
      </c>
    </row>
    <row r="172" s="2" customFormat="1">
      <c r="A172" s="39"/>
      <c r="B172" s="40"/>
      <c r="C172" s="41"/>
      <c r="D172" s="218" t="s">
        <v>137</v>
      </c>
      <c r="E172" s="41"/>
      <c r="F172" s="219" t="s">
        <v>252</v>
      </c>
      <c r="G172" s="41"/>
      <c r="H172" s="41"/>
      <c r="I172" s="220"/>
      <c r="J172" s="41"/>
      <c r="K172" s="41"/>
      <c r="L172" s="45"/>
      <c r="M172" s="221"/>
      <c r="N172" s="222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137</v>
      </c>
      <c r="AU172" s="18" t="s">
        <v>80</v>
      </c>
    </row>
    <row r="173" s="2" customFormat="1">
      <c r="A173" s="39"/>
      <c r="B173" s="40"/>
      <c r="C173" s="41"/>
      <c r="D173" s="223" t="s">
        <v>139</v>
      </c>
      <c r="E173" s="41"/>
      <c r="F173" s="224" t="s">
        <v>253</v>
      </c>
      <c r="G173" s="41"/>
      <c r="H173" s="41"/>
      <c r="I173" s="220"/>
      <c r="J173" s="41"/>
      <c r="K173" s="41"/>
      <c r="L173" s="45"/>
      <c r="M173" s="221"/>
      <c r="N173" s="22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139</v>
      </c>
      <c r="AU173" s="18" t="s">
        <v>80</v>
      </c>
    </row>
    <row r="174" s="13" customFormat="1">
      <c r="A174" s="13"/>
      <c r="B174" s="225"/>
      <c r="C174" s="226"/>
      <c r="D174" s="218" t="s">
        <v>141</v>
      </c>
      <c r="E174" s="227" t="s">
        <v>19</v>
      </c>
      <c r="F174" s="228" t="s">
        <v>254</v>
      </c>
      <c r="G174" s="226"/>
      <c r="H174" s="229">
        <v>20</v>
      </c>
      <c r="I174" s="230"/>
      <c r="J174" s="226"/>
      <c r="K174" s="226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141</v>
      </c>
      <c r="AU174" s="235" t="s">
        <v>80</v>
      </c>
      <c r="AV174" s="13" t="s">
        <v>80</v>
      </c>
      <c r="AW174" s="13" t="s">
        <v>31</v>
      </c>
      <c r="AX174" s="13" t="s">
        <v>70</v>
      </c>
      <c r="AY174" s="235" t="s">
        <v>127</v>
      </c>
    </row>
    <row r="175" s="13" customFormat="1">
      <c r="A175" s="13"/>
      <c r="B175" s="225"/>
      <c r="C175" s="226"/>
      <c r="D175" s="218" t="s">
        <v>141</v>
      </c>
      <c r="E175" s="227" t="s">
        <v>19</v>
      </c>
      <c r="F175" s="228" t="s">
        <v>255</v>
      </c>
      <c r="G175" s="226"/>
      <c r="H175" s="229">
        <v>100</v>
      </c>
      <c r="I175" s="230"/>
      <c r="J175" s="226"/>
      <c r="K175" s="226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141</v>
      </c>
      <c r="AU175" s="235" t="s">
        <v>80</v>
      </c>
      <c r="AV175" s="13" t="s">
        <v>80</v>
      </c>
      <c r="AW175" s="13" t="s">
        <v>31</v>
      </c>
      <c r="AX175" s="13" t="s">
        <v>70</v>
      </c>
      <c r="AY175" s="235" t="s">
        <v>127</v>
      </c>
    </row>
    <row r="176" s="13" customFormat="1">
      <c r="A176" s="13"/>
      <c r="B176" s="225"/>
      <c r="C176" s="226"/>
      <c r="D176" s="218" t="s">
        <v>141</v>
      </c>
      <c r="E176" s="227" t="s">
        <v>19</v>
      </c>
      <c r="F176" s="228" t="s">
        <v>256</v>
      </c>
      <c r="G176" s="226"/>
      <c r="H176" s="229">
        <v>16</v>
      </c>
      <c r="I176" s="230"/>
      <c r="J176" s="226"/>
      <c r="K176" s="226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141</v>
      </c>
      <c r="AU176" s="235" t="s">
        <v>80</v>
      </c>
      <c r="AV176" s="13" t="s">
        <v>80</v>
      </c>
      <c r="AW176" s="13" t="s">
        <v>31</v>
      </c>
      <c r="AX176" s="13" t="s">
        <v>70</v>
      </c>
      <c r="AY176" s="235" t="s">
        <v>127</v>
      </c>
    </row>
    <row r="177" s="14" customFormat="1">
      <c r="A177" s="14"/>
      <c r="B177" s="236"/>
      <c r="C177" s="237"/>
      <c r="D177" s="218" t="s">
        <v>141</v>
      </c>
      <c r="E177" s="238" t="s">
        <v>19</v>
      </c>
      <c r="F177" s="239" t="s">
        <v>171</v>
      </c>
      <c r="G177" s="237"/>
      <c r="H177" s="240">
        <v>136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141</v>
      </c>
      <c r="AU177" s="246" t="s">
        <v>80</v>
      </c>
      <c r="AV177" s="14" t="s">
        <v>135</v>
      </c>
      <c r="AW177" s="14" t="s">
        <v>31</v>
      </c>
      <c r="AX177" s="14" t="s">
        <v>78</v>
      </c>
      <c r="AY177" s="246" t="s">
        <v>127</v>
      </c>
    </row>
    <row r="178" s="2" customFormat="1" ht="21.75" customHeight="1">
      <c r="A178" s="39"/>
      <c r="B178" s="40"/>
      <c r="C178" s="205" t="s">
        <v>257</v>
      </c>
      <c r="D178" s="205" t="s">
        <v>130</v>
      </c>
      <c r="E178" s="206" t="s">
        <v>258</v>
      </c>
      <c r="F178" s="207" t="s">
        <v>259</v>
      </c>
      <c r="G178" s="208" t="s">
        <v>242</v>
      </c>
      <c r="H178" s="209">
        <v>280.10000000000002</v>
      </c>
      <c r="I178" s="210"/>
      <c r="J178" s="211">
        <f>ROUND(I178*H178,2)</f>
        <v>0</v>
      </c>
      <c r="K178" s="207" t="s">
        <v>134</v>
      </c>
      <c r="L178" s="45"/>
      <c r="M178" s="212" t="s">
        <v>19</v>
      </c>
      <c r="N178" s="213" t="s">
        <v>41</v>
      </c>
      <c r="O178" s="85"/>
      <c r="P178" s="214">
        <f>O178*H178</f>
        <v>0</v>
      </c>
      <c r="Q178" s="214">
        <v>0</v>
      </c>
      <c r="R178" s="214">
        <f>Q178*H178</f>
        <v>0</v>
      </c>
      <c r="S178" s="214">
        <v>0</v>
      </c>
      <c r="T178" s="215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6" t="s">
        <v>135</v>
      </c>
      <c r="AT178" s="216" t="s">
        <v>130</v>
      </c>
      <c r="AU178" s="216" t="s">
        <v>80</v>
      </c>
      <c r="AY178" s="18" t="s">
        <v>127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18" t="s">
        <v>78</v>
      </c>
      <c r="BK178" s="217">
        <f>ROUND(I178*H178,2)</f>
        <v>0</v>
      </c>
      <c r="BL178" s="18" t="s">
        <v>135</v>
      </c>
      <c r="BM178" s="216" t="s">
        <v>260</v>
      </c>
    </row>
    <row r="179" s="2" customFormat="1">
      <c r="A179" s="39"/>
      <c r="B179" s="40"/>
      <c r="C179" s="41"/>
      <c r="D179" s="218" t="s">
        <v>137</v>
      </c>
      <c r="E179" s="41"/>
      <c r="F179" s="219" t="s">
        <v>261</v>
      </c>
      <c r="G179" s="41"/>
      <c r="H179" s="41"/>
      <c r="I179" s="220"/>
      <c r="J179" s="41"/>
      <c r="K179" s="41"/>
      <c r="L179" s="45"/>
      <c r="M179" s="221"/>
      <c r="N179" s="222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137</v>
      </c>
      <c r="AU179" s="18" t="s">
        <v>80</v>
      </c>
    </row>
    <row r="180" s="2" customFormat="1">
      <c r="A180" s="39"/>
      <c r="B180" s="40"/>
      <c r="C180" s="41"/>
      <c r="D180" s="223" t="s">
        <v>139</v>
      </c>
      <c r="E180" s="41"/>
      <c r="F180" s="224" t="s">
        <v>262</v>
      </c>
      <c r="G180" s="41"/>
      <c r="H180" s="41"/>
      <c r="I180" s="220"/>
      <c r="J180" s="41"/>
      <c r="K180" s="41"/>
      <c r="L180" s="45"/>
      <c r="M180" s="221"/>
      <c r="N180" s="222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139</v>
      </c>
      <c r="AU180" s="18" t="s">
        <v>80</v>
      </c>
    </row>
    <row r="181" s="13" customFormat="1">
      <c r="A181" s="13"/>
      <c r="B181" s="225"/>
      <c r="C181" s="226"/>
      <c r="D181" s="218" t="s">
        <v>141</v>
      </c>
      <c r="E181" s="227" t="s">
        <v>19</v>
      </c>
      <c r="F181" s="228" t="s">
        <v>263</v>
      </c>
      <c r="G181" s="226"/>
      <c r="H181" s="229">
        <v>177.84999999999999</v>
      </c>
      <c r="I181" s="230"/>
      <c r="J181" s="226"/>
      <c r="K181" s="226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141</v>
      </c>
      <c r="AU181" s="235" t="s">
        <v>80</v>
      </c>
      <c r="AV181" s="13" t="s">
        <v>80</v>
      </c>
      <c r="AW181" s="13" t="s">
        <v>31</v>
      </c>
      <c r="AX181" s="13" t="s">
        <v>70</v>
      </c>
      <c r="AY181" s="235" t="s">
        <v>127</v>
      </c>
    </row>
    <row r="182" s="13" customFormat="1">
      <c r="A182" s="13"/>
      <c r="B182" s="225"/>
      <c r="C182" s="226"/>
      <c r="D182" s="218" t="s">
        <v>141</v>
      </c>
      <c r="E182" s="227" t="s">
        <v>19</v>
      </c>
      <c r="F182" s="228" t="s">
        <v>264</v>
      </c>
      <c r="G182" s="226"/>
      <c r="H182" s="229">
        <v>32.5</v>
      </c>
      <c r="I182" s="230"/>
      <c r="J182" s="226"/>
      <c r="K182" s="226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141</v>
      </c>
      <c r="AU182" s="235" t="s">
        <v>80</v>
      </c>
      <c r="AV182" s="13" t="s">
        <v>80</v>
      </c>
      <c r="AW182" s="13" t="s">
        <v>31</v>
      </c>
      <c r="AX182" s="13" t="s">
        <v>70</v>
      </c>
      <c r="AY182" s="235" t="s">
        <v>127</v>
      </c>
    </row>
    <row r="183" s="13" customFormat="1">
      <c r="A183" s="13"/>
      <c r="B183" s="225"/>
      <c r="C183" s="226"/>
      <c r="D183" s="218" t="s">
        <v>141</v>
      </c>
      <c r="E183" s="227" t="s">
        <v>19</v>
      </c>
      <c r="F183" s="228" t="s">
        <v>265</v>
      </c>
      <c r="G183" s="226"/>
      <c r="H183" s="229">
        <v>69.75</v>
      </c>
      <c r="I183" s="230"/>
      <c r="J183" s="226"/>
      <c r="K183" s="226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141</v>
      </c>
      <c r="AU183" s="235" t="s">
        <v>80</v>
      </c>
      <c r="AV183" s="13" t="s">
        <v>80</v>
      </c>
      <c r="AW183" s="13" t="s">
        <v>31</v>
      </c>
      <c r="AX183" s="13" t="s">
        <v>70</v>
      </c>
      <c r="AY183" s="235" t="s">
        <v>127</v>
      </c>
    </row>
    <row r="184" s="14" customFormat="1">
      <c r="A184" s="14"/>
      <c r="B184" s="236"/>
      <c r="C184" s="237"/>
      <c r="D184" s="218" t="s">
        <v>141</v>
      </c>
      <c r="E184" s="238" t="s">
        <v>19</v>
      </c>
      <c r="F184" s="239" t="s">
        <v>171</v>
      </c>
      <c r="G184" s="237"/>
      <c r="H184" s="240">
        <v>280.10000000000002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141</v>
      </c>
      <c r="AU184" s="246" t="s">
        <v>80</v>
      </c>
      <c r="AV184" s="14" t="s">
        <v>135</v>
      </c>
      <c r="AW184" s="14" t="s">
        <v>31</v>
      </c>
      <c r="AX184" s="14" t="s">
        <v>78</v>
      </c>
      <c r="AY184" s="246" t="s">
        <v>127</v>
      </c>
    </row>
    <row r="185" s="2" customFormat="1" ht="24.15" customHeight="1">
      <c r="A185" s="39"/>
      <c r="B185" s="40"/>
      <c r="C185" s="205" t="s">
        <v>266</v>
      </c>
      <c r="D185" s="205" t="s">
        <v>130</v>
      </c>
      <c r="E185" s="206" t="s">
        <v>267</v>
      </c>
      <c r="F185" s="207" t="s">
        <v>268</v>
      </c>
      <c r="G185" s="208" t="s">
        <v>242</v>
      </c>
      <c r="H185" s="209">
        <v>2801</v>
      </c>
      <c r="I185" s="210"/>
      <c r="J185" s="211">
        <f>ROUND(I185*H185,2)</f>
        <v>0</v>
      </c>
      <c r="K185" s="207" t="s">
        <v>134</v>
      </c>
      <c r="L185" s="45"/>
      <c r="M185" s="212" t="s">
        <v>19</v>
      </c>
      <c r="N185" s="213" t="s">
        <v>41</v>
      </c>
      <c r="O185" s="85"/>
      <c r="P185" s="214">
        <f>O185*H185</f>
        <v>0</v>
      </c>
      <c r="Q185" s="214">
        <v>0</v>
      </c>
      <c r="R185" s="214">
        <f>Q185*H185</f>
        <v>0</v>
      </c>
      <c r="S185" s="214">
        <v>0</v>
      </c>
      <c r="T185" s="215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6" t="s">
        <v>135</v>
      </c>
      <c r="AT185" s="216" t="s">
        <v>130</v>
      </c>
      <c r="AU185" s="216" t="s">
        <v>80</v>
      </c>
      <c r="AY185" s="18" t="s">
        <v>127</v>
      </c>
      <c r="BE185" s="217">
        <f>IF(N185="základní",J185,0)</f>
        <v>0</v>
      </c>
      <c r="BF185" s="217">
        <f>IF(N185="snížená",J185,0)</f>
        <v>0</v>
      </c>
      <c r="BG185" s="217">
        <f>IF(N185="zákl. přenesená",J185,0)</f>
        <v>0</v>
      </c>
      <c r="BH185" s="217">
        <f>IF(N185="sníž. přenesená",J185,0)</f>
        <v>0</v>
      </c>
      <c r="BI185" s="217">
        <f>IF(N185="nulová",J185,0)</f>
        <v>0</v>
      </c>
      <c r="BJ185" s="18" t="s">
        <v>78</v>
      </c>
      <c r="BK185" s="217">
        <f>ROUND(I185*H185,2)</f>
        <v>0</v>
      </c>
      <c r="BL185" s="18" t="s">
        <v>135</v>
      </c>
      <c r="BM185" s="216" t="s">
        <v>269</v>
      </c>
    </row>
    <row r="186" s="2" customFormat="1">
      <c r="A186" s="39"/>
      <c r="B186" s="40"/>
      <c r="C186" s="41"/>
      <c r="D186" s="218" t="s">
        <v>137</v>
      </c>
      <c r="E186" s="41"/>
      <c r="F186" s="219" t="s">
        <v>270</v>
      </c>
      <c r="G186" s="41"/>
      <c r="H186" s="41"/>
      <c r="I186" s="220"/>
      <c r="J186" s="41"/>
      <c r="K186" s="41"/>
      <c r="L186" s="45"/>
      <c r="M186" s="221"/>
      <c r="N186" s="222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137</v>
      </c>
      <c r="AU186" s="18" t="s">
        <v>80</v>
      </c>
    </row>
    <row r="187" s="2" customFormat="1">
      <c r="A187" s="39"/>
      <c r="B187" s="40"/>
      <c r="C187" s="41"/>
      <c r="D187" s="223" t="s">
        <v>139</v>
      </c>
      <c r="E187" s="41"/>
      <c r="F187" s="224" t="s">
        <v>271</v>
      </c>
      <c r="G187" s="41"/>
      <c r="H187" s="41"/>
      <c r="I187" s="220"/>
      <c r="J187" s="41"/>
      <c r="K187" s="41"/>
      <c r="L187" s="45"/>
      <c r="M187" s="221"/>
      <c r="N187" s="22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139</v>
      </c>
      <c r="AU187" s="18" t="s">
        <v>80</v>
      </c>
    </row>
    <row r="188" s="13" customFormat="1">
      <c r="A188" s="13"/>
      <c r="B188" s="225"/>
      <c r="C188" s="226"/>
      <c r="D188" s="218" t="s">
        <v>141</v>
      </c>
      <c r="E188" s="227" t="s">
        <v>19</v>
      </c>
      <c r="F188" s="228" t="s">
        <v>272</v>
      </c>
      <c r="G188" s="226"/>
      <c r="H188" s="229">
        <v>2801</v>
      </c>
      <c r="I188" s="230"/>
      <c r="J188" s="226"/>
      <c r="K188" s="226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141</v>
      </c>
      <c r="AU188" s="235" t="s">
        <v>80</v>
      </c>
      <c r="AV188" s="13" t="s">
        <v>80</v>
      </c>
      <c r="AW188" s="13" t="s">
        <v>31</v>
      </c>
      <c r="AX188" s="13" t="s">
        <v>78</v>
      </c>
      <c r="AY188" s="235" t="s">
        <v>127</v>
      </c>
    </row>
    <row r="189" s="2" customFormat="1" ht="16.5" customHeight="1">
      <c r="A189" s="39"/>
      <c r="B189" s="40"/>
      <c r="C189" s="205" t="s">
        <v>273</v>
      </c>
      <c r="D189" s="205" t="s">
        <v>130</v>
      </c>
      <c r="E189" s="206" t="s">
        <v>274</v>
      </c>
      <c r="F189" s="207" t="s">
        <v>275</v>
      </c>
      <c r="G189" s="208" t="s">
        <v>242</v>
      </c>
      <c r="H189" s="209">
        <v>69.569999999999993</v>
      </c>
      <c r="I189" s="210"/>
      <c r="J189" s="211">
        <f>ROUND(I189*H189,2)</f>
        <v>0</v>
      </c>
      <c r="K189" s="207" t="s">
        <v>134</v>
      </c>
      <c r="L189" s="45"/>
      <c r="M189" s="212" t="s">
        <v>19</v>
      </c>
      <c r="N189" s="213" t="s">
        <v>41</v>
      </c>
      <c r="O189" s="85"/>
      <c r="P189" s="214">
        <f>O189*H189</f>
        <v>0</v>
      </c>
      <c r="Q189" s="214">
        <v>0</v>
      </c>
      <c r="R189" s="214">
        <f>Q189*H189</f>
        <v>0</v>
      </c>
      <c r="S189" s="214">
        <v>0</v>
      </c>
      <c r="T189" s="215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6" t="s">
        <v>135</v>
      </c>
      <c r="AT189" s="216" t="s">
        <v>130</v>
      </c>
      <c r="AU189" s="216" t="s">
        <v>80</v>
      </c>
      <c r="AY189" s="18" t="s">
        <v>127</v>
      </c>
      <c r="BE189" s="217">
        <f>IF(N189="základní",J189,0)</f>
        <v>0</v>
      </c>
      <c r="BF189" s="217">
        <f>IF(N189="snížená",J189,0)</f>
        <v>0</v>
      </c>
      <c r="BG189" s="217">
        <f>IF(N189="zákl. přenesená",J189,0)</f>
        <v>0</v>
      </c>
      <c r="BH189" s="217">
        <f>IF(N189="sníž. přenesená",J189,0)</f>
        <v>0</v>
      </c>
      <c r="BI189" s="217">
        <f>IF(N189="nulová",J189,0)</f>
        <v>0</v>
      </c>
      <c r="BJ189" s="18" t="s">
        <v>78</v>
      </c>
      <c r="BK189" s="217">
        <f>ROUND(I189*H189,2)</f>
        <v>0</v>
      </c>
      <c r="BL189" s="18" t="s">
        <v>135</v>
      </c>
      <c r="BM189" s="216" t="s">
        <v>276</v>
      </c>
    </row>
    <row r="190" s="2" customFormat="1">
      <c r="A190" s="39"/>
      <c r="B190" s="40"/>
      <c r="C190" s="41"/>
      <c r="D190" s="218" t="s">
        <v>137</v>
      </c>
      <c r="E190" s="41"/>
      <c r="F190" s="219" t="s">
        <v>277</v>
      </c>
      <c r="G190" s="41"/>
      <c r="H190" s="41"/>
      <c r="I190" s="220"/>
      <c r="J190" s="41"/>
      <c r="K190" s="41"/>
      <c r="L190" s="45"/>
      <c r="M190" s="221"/>
      <c r="N190" s="222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137</v>
      </c>
      <c r="AU190" s="18" t="s">
        <v>80</v>
      </c>
    </row>
    <row r="191" s="2" customFormat="1">
      <c r="A191" s="39"/>
      <c r="B191" s="40"/>
      <c r="C191" s="41"/>
      <c r="D191" s="223" t="s">
        <v>139</v>
      </c>
      <c r="E191" s="41"/>
      <c r="F191" s="224" t="s">
        <v>278</v>
      </c>
      <c r="G191" s="41"/>
      <c r="H191" s="41"/>
      <c r="I191" s="220"/>
      <c r="J191" s="41"/>
      <c r="K191" s="41"/>
      <c r="L191" s="45"/>
      <c r="M191" s="221"/>
      <c r="N191" s="222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139</v>
      </c>
      <c r="AU191" s="18" t="s">
        <v>80</v>
      </c>
    </row>
    <row r="192" s="13" customFormat="1">
      <c r="A192" s="13"/>
      <c r="B192" s="225"/>
      <c r="C192" s="226"/>
      <c r="D192" s="218" t="s">
        <v>141</v>
      </c>
      <c r="E192" s="227" t="s">
        <v>19</v>
      </c>
      <c r="F192" s="228" t="s">
        <v>279</v>
      </c>
      <c r="G192" s="226"/>
      <c r="H192" s="229">
        <v>69.569999999999993</v>
      </c>
      <c r="I192" s="230"/>
      <c r="J192" s="226"/>
      <c r="K192" s="226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141</v>
      </c>
      <c r="AU192" s="235" t="s">
        <v>80</v>
      </c>
      <c r="AV192" s="13" t="s">
        <v>80</v>
      </c>
      <c r="AW192" s="13" t="s">
        <v>31</v>
      </c>
      <c r="AX192" s="13" t="s">
        <v>78</v>
      </c>
      <c r="AY192" s="235" t="s">
        <v>127</v>
      </c>
    </row>
    <row r="193" s="2" customFormat="1" ht="16.5" customHeight="1">
      <c r="A193" s="39"/>
      <c r="B193" s="40"/>
      <c r="C193" s="247" t="s">
        <v>280</v>
      </c>
      <c r="D193" s="247" t="s">
        <v>281</v>
      </c>
      <c r="E193" s="248" t="s">
        <v>282</v>
      </c>
      <c r="F193" s="249" t="s">
        <v>283</v>
      </c>
      <c r="G193" s="250" t="s">
        <v>284</v>
      </c>
      <c r="H193" s="251">
        <v>14.076000000000001</v>
      </c>
      <c r="I193" s="252"/>
      <c r="J193" s="253">
        <f>ROUND(I193*H193,2)</f>
        <v>0</v>
      </c>
      <c r="K193" s="249" t="s">
        <v>134</v>
      </c>
      <c r="L193" s="254"/>
      <c r="M193" s="255" t="s">
        <v>19</v>
      </c>
      <c r="N193" s="256" t="s">
        <v>41</v>
      </c>
      <c r="O193" s="85"/>
      <c r="P193" s="214">
        <f>O193*H193</f>
        <v>0</v>
      </c>
      <c r="Q193" s="214">
        <v>1</v>
      </c>
      <c r="R193" s="214">
        <f>Q193*H193</f>
        <v>14.076000000000001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164</v>
      </c>
      <c r="AT193" s="216" t="s">
        <v>281</v>
      </c>
      <c r="AU193" s="216" t="s">
        <v>80</v>
      </c>
      <c r="AY193" s="18" t="s">
        <v>127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78</v>
      </c>
      <c r="BK193" s="217">
        <f>ROUND(I193*H193,2)</f>
        <v>0</v>
      </c>
      <c r="BL193" s="18" t="s">
        <v>135</v>
      </c>
      <c r="BM193" s="216" t="s">
        <v>285</v>
      </c>
    </row>
    <row r="194" s="2" customFormat="1">
      <c r="A194" s="39"/>
      <c r="B194" s="40"/>
      <c r="C194" s="41"/>
      <c r="D194" s="218" t="s">
        <v>137</v>
      </c>
      <c r="E194" s="41"/>
      <c r="F194" s="219" t="s">
        <v>283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137</v>
      </c>
      <c r="AU194" s="18" t="s">
        <v>80</v>
      </c>
    </row>
    <row r="195" s="13" customFormat="1">
      <c r="A195" s="13"/>
      <c r="B195" s="225"/>
      <c r="C195" s="226"/>
      <c r="D195" s="218" t="s">
        <v>141</v>
      </c>
      <c r="E195" s="227" t="s">
        <v>19</v>
      </c>
      <c r="F195" s="228" t="s">
        <v>286</v>
      </c>
      <c r="G195" s="226"/>
      <c r="H195" s="229">
        <v>3.8999999999999999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141</v>
      </c>
      <c r="AU195" s="235" t="s">
        <v>80</v>
      </c>
      <c r="AV195" s="13" t="s">
        <v>80</v>
      </c>
      <c r="AW195" s="13" t="s">
        <v>31</v>
      </c>
      <c r="AX195" s="13" t="s">
        <v>70</v>
      </c>
      <c r="AY195" s="235" t="s">
        <v>127</v>
      </c>
    </row>
    <row r="196" s="13" customFormat="1">
      <c r="A196" s="13"/>
      <c r="B196" s="225"/>
      <c r="C196" s="226"/>
      <c r="D196" s="218" t="s">
        <v>141</v>
      </c>
      <c r="E196" s="227" t="s">
        <v>19</v>
      </c>
      <c r="F196" s="228" t="s">
        <v>287</v>
      </c>
      <c r="G196" s="226"/>
      <c r="H196" s="229">
        <v>1.5600000000000001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141</v>
      </c>
      <c r="AU196" s="235" t="s">
        <v>80</v>
      </c>
      <c r="AV196" s="13" t="s">
        <v>80</v>
      </c>
      <c r="AW196" s="13" t="s">
        <v>31</v>
      </c>
      <c r="AX196" s="13" t="s">
        <v>70</v>
      </c>
      <c r="AY196" s="235" t="s">
        <v>127</v>
      </c>
    </row>
    <row r="197" s="13" customFormat="1">
      <c r="A197" s="13"/>
      <c r="B197" s="225"/>
      <c r="C197" s="226"/>
      <c r="D197" s="218" t="s">
        <v>141</v>
      </c>
      <c r="E197" s="227" t="s">
        <v>19</v>
      </c>
      <c r="F197" s="228" t="s">
        <v>288</v>
      </c>
      <c r="G197" s="226"/>
      <c r="H197" s="229">
        <v>1.5600000000000001</v>
      </c>
      <c r="I197" s="230"/>
      <c r="J197" s="226"/>
      <c r="K197" s="226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141</v>
      </c>
      <c r="AU197" s="235" t="s">
        <v>80</v>
      </c>
      <c r="AV197" s="13" t="s">
        <v>80</v>
      </c>
      <c r="AW197" s="13" t="s">
        <v>31</v>
      </c>
      <c r="AX197" s="13" t="s">
        <v>70</v>
      </c>
      <c r="AY197" s="235" t="s">
        <v>127</v>
      </c>
    </row>
    <row r="198" s="13" customFormat="1">
      <c r="A198" s="13"/>
      <c r="B198" s="225"/>
      <c r="C198" s="226"/>
      <c r="D198" s="218" t="s">
        <v>141</v>
      </c>
      <c r="E198" s="227" t="s">
        <v>19</v>
      </c>
      <c r="F198" s="228" t="s">
        <v>289</v>
      </c>
      <c r="G198" s="226"/>
      <c r="H198" s="229">
        <v>0.80000000000000004</v>
      </c>
      <c r="I198" s="230"/>
      <c r="J198" s="226"/>
      <c r="K198" s="226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141</v>
      </c>
      <c r="AU198" s="235" t="s">
        <v>80</v>
      </c>
      <c r="AV198" s="13" t="s">
        <v>80</v>
      </c>
      <c r="AW198" s="13" t="s">
        <v>31</v>
      </c>
      <c r="AX198" s="13" t="s">
        <v>70</v>
      </c>
      <c r="AY198" s="235" t="s">
        <v>127</v>
      </c>
    </row>
    <row r="199" s="14" customFormat="1">
      <c r="A199" s="14"/>
      <c r="B199" s="236"/>
      <c r="C199" s="237"/>
      <c r="D199" s="218" t="s">
        <v>141</v>
      </c>
      <c r="E199" s="238" t="s">
        <v>19</v>
      </c>
      <c r="F199" s="239" t="s">
        <v>171</v>
      </c>
      <c r="G199" s="237"/>
      <c r="H199" s="240">
        <v>7.8200000000000003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141</v>
      </c>
      <c r="AU199" s="246" t="s">
        <v>80</v>
      </c>
      <c r="AV199" s="14" t="s">
        <v>135</v>
      </c>
      <c r="AW199" s="14" t="s">
        <v>31</v>
      </c>
      <c r="AX199" s="14" t="s">
        <v>78</v>
      </c>
      <c r="AY199" s="246" t="s">
        <v>127</v>
      </c>
    </row>
    <row r="200" s="13" customFormat="1">
      <c r="A200" s="13"/>
      <c r="B200" s="225"/>
      <c r="C200" s="226"/>
      <c r="D200" s="218" t="s">
        <v>141</v>
      </c>
      <c r="E200" s="226"/>
      <c r="F200" s="228" t="s">
        <v>290</v>
      </c>
      <c r="G200" s="226"/>
      <c r="H200" s="229">
        <v>14.076000000000001</v>
      </c>
      <c r="I200" s="230"/>
      <c r="J200" s="226"/>
      <c r="K200" s="226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141</v>
      </c>
      <c r="AU200" s="235" t="s">
        <v>80</v>
      </c>
      <c r="AV200" s="13" t="s">
        <v>80</v>
      </c>
      <c r="AW200" s="13" t="s">
        <v>4</v>
      </c>
      <c r="AX200" s="13" t="s">
        <v>78</v>
      </c>
      <c r="AY200" s="235" t="s">
        <v>127</v>
      </c>
    </row>
    <row r="201" s="2" customFormat="1" ht="16.5" customHeight="1">
      <c r="A201" s="39"/>
      <c r="B201" s="40"/>
      <c r="C201" s="247" t="s">
        <v>291</v>
      </c>
      <c r="D201" s="247" t="s">
        <v>281</v>
      </c>
      <c r="E201" s="248" t="s">
        <v>292</v>
      </c>
      <c r="F201" s="249" t="s">
        <v>293</v>
      </c>
      <c r="G201" s="250" t="s">
        <v>284</v>
      </c>
      <c r="H201" s="251">
        <v>111.15000000000001</v>
      </c>
      <c r="I201" s="252"/>
      <c r="J201" s="253">
        <f>ROUND(I201*H201,2)</f>
        <v>0</v>
      </c>
      <c r="K201" s="249" t="s">
        <v>134</v>
      </c>
      <c r="L201" s="254"/>
      <c r="M201" s="255" t="s">
        <v>19</v>
      </c>
      <c r="N201" s="256" t="s">
        <v>41</v>
      </c>
      <c r="O201" s="85"/>
      <c r="P201" s="214">
        <f>O201*H201</f>
        <v>0</v>
      </c>
      <c r="Q201" s="214">
        <v>1</v>
      </c>
      <c r="R201" s="214">
        <f>Q201*H201</f>
        <v>111.15000000000001</v>
      </c>
      <c r="S201" s="214">
        <v>0</v>
      </c>
      <c r="T201" s="215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6" t="s">
        <v>164</v>
      </c>
      <c r="AT201" s="216" t="s">
        <v>281</v>
      </c>
      <c r="AU201" s="216" t="s">
        <v>80</v>
      </c>
      <c r="AY201" s="18" t="s">
        <v>127</v>
      </c>
      <c r="BE201" s="217">
        <f>IF(N201="základní",J201,0)</f>
        <v>0</v>
      </c>
      <c r="BF201" s="217">
        <f>IF(N201="snížená",J201,0)</f>
        <v>0</v>
      </c>
      <c r="BG201" s="217">
        <f>IF(N201="zákl. přenesená",J201,0)</f>
        <v>0</v>
      </c>
      <c r="BH201" s="217">
        <f>IF(N201="sníž. přenesená",J201,0)</f>
        <v>0</v>
      </c>
      <c r="BI201" s="217">
        <f>IF(N201="nulová",J201,0)</f>
        <v>0</v>
      </c>
      <c r="BJ201" s="18" t="s">
        <v>78</v>
      </c>
      <c r="BK201" s="217">
        <f>ROUND(I201*H201,2)</f>
        <v>0</v>
      </c>
      <c r="BL201" s="18" t="s">
        <v>135</v>
      </c>
      <c r="BM201" s="216" t="s">
        <v>294</v>
      </c>
    </row>
    <row r="202" s="2" customFormat="1">
      <c r="A202" s="39"/>
      <c r="B202" s="40"/>
      <c r="C202" s="41"/>
      <c r="D202" s="218" t="s">
        <v>137</v>
      </c>
      <c r="E202" s="41"/>
      <c r="F202" s="219" t="s">
        <v>293</v>
      </c>
      <c r="G202" s="41"/>
      <c r="H202" s="41"/>
      <c r="I202" s="220"/>
      <c r="J202" s="41"/>
      <c r="K202" s="41"/>
      <c r="L202" s="45"/>
      <c r="M202" s="221"/>
      <c r="N202" s="222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137</v>
      </c>
      <c r="AU202" s="18" t="s">
        <v>80</v>
      </c>
    </row>
    <row r="203" s="13" customFormat="1">
      <c r="A203" s="13"/>
      <c r="B203" s="225"/>
      <c r="C203" s="226"/>
      <c r="D203" s="218" t="s">
        <v>141</v>
      </c>
      <c r="E203" s="227" t="s">
        <v>19</v>
      </c>
      <c r="F203" s="228" t="s">
        <v>295</v>
      </c>
      <c r="G203" s="226"/>
      <c r="H203" s="229">
        <v>2.5</v>
      </c>
      <c r="I203" s="230"/>
      <c r="J203" s="226"/>
      <c r="K203" s="226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141</v>
      </c>
      <c r="AU203" s="235" t="s">
        <v>80</v>
      </c>
      <c r="AV203" s="13" t="s">
        <v>80</v>
      </c>
      <c r="AW203" s="13" t="s">
        <v>31</v>
      </c>
      <c r="AX203" s="13" t="s">
        <v>70</v>
      </c>
      <c r="AY203" s="235" t="s">
        <v>127</v>
      </c>
    </row>
    <row r="204" s="13" customFormat="1">
      <c r="A204" s="13"/>
      <c r="B204" s="225"/>
      <c r="C204" s="226"/>
      <c r="D204" s="218" t="s">
        <v>141</v>
      </c>
      <c r="E204" s="227" t="s">
        <v>19</v>
      </c>
      <c r="F204" s="228" t="s">
        <v>296</v>
      </c>
      <c r="G204" s="226"/>
      <c r="H204" s="229">
        <v>14.4</v>
      </c>
      <c r="I204" s="230"/>
      <c r="J204" s="226"/>
      <c r="K204" s="226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141</v>
      </c>
      <c r="AU204" s="235" t="s">
        <v>80</v>
      </c>
      <c r="AV204" s="13" t="s">
        <v>80</v>
      </c>
      <c r="AW204" s="13" t="s">
        <v>31</v>
      </c>
      <c r="AX204" s="13" t="s">
        <v>70</v>
      </c>
      <c r="AY204" s="235" t="s">
        <v>127</v>
      </c>
    </row>
    <row r="205" s="13" customFormat="1">
      <c r="A205" s="13"/>
      <c r="B205" s="225"/>
      <c r="C205" s="226"/>
      <c r="D205" s="218" t="s">
        <v>141</v>
      </c>
      <c r="E205" s="227" t="s">
        <v>19</v>
      </c>
      <c r="F205" s="228" t="s">
        <v>297</v>
      </c>
      <c r="G205" s="226"/>
      <c r="H205" s="229">
        <v>25.350000000000001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141</v>
      </c>
      <c r="AU205" s="235" t="s">
        <v>80</v>
      </c>
      <c r="AV205" s="13" t="s">
        <v>80</v>
      </c>
      <c r="AW205" s="13" t="s">
        <v>31</v>
      </c>
      <c r="AX205" s="13" t="s">
        <v>70</v>
      </c>
      <c r="AY205" s="235" t="s">
        <v>127</v>
      </c>
    </row>
    <row r="206" s="13" customFormat="1">
      <c r="A206" s="13"/>
      <c r="B206" s="225"/>
      <c r="C206" s="226"/>
      <c r="D206" s="218" t="s">
        <v>141</v>
      </c>
      <c r="E206" s="227" t="s">
        <v>19</v>
      </c>
      <c r="F206" s="228" t="s">
        <v>298</v>
      </c>
      <c r="G206" s="226"/>
      <c r="H206" s="229">
        <v>19.5</v>
      </c>
      <c r="I206" s="230"/>
      <c r="J206" s="226"/>
      <c r="K206" s="226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141</v>
      </c>
      <c r="AU206" s="235" t="s">
        <v>80</v>
      </c>
      <c r="AV206" s="13" t="s">
        <v>80</v>
      </c>
      <c r="AW206" s="13" t="s">
        <v>31</v>
      </c>
      <c r="AX206" s="13" t="s">
        <v>70</v>
      </c>
      <c r="AY206" s="235" t="s">
        <v>127</v>
      </c>
    </row>
    <row r="207" s="14" customFormat="1">
      <c r="A207" s="14"/>
      <c r="B207" s="236"/>
      <c r="C207" s="237"/>
      <c r="D207" s="218" t="s">
        <v>141</v>
      </c>
      <c r="E207" s="238" t="s">
        <v>19</v>
      </c>
      <c r="F207" s="239" t="s">
        <v>171</v>
      </c>
      <c r="G207" s="237"/>
      <c r="H207" s="240">
        <v>61.75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6" t="s">
        <v>141</v>
      </c>
      <c r="AU207" s="246" t="s">
        <v>80</v>
      </c>
      <c r="AV207" s="14" t="s">
        <v>135</v>
      </c>
      <c r="AW207" s="14" t="s">
        <v>31</v>
      </c>
      <c r="AX207" s="14" t="s">
        <v>78</v>
      </c>
      <c r="AY207" s="246" t="s">
        <v>127</v>
      </c>
    </row>
    <row r="208" s="13" customFormat="1">
      <c r="A208" s="13"/>
      <c r="B208" s="225"/>
      <c r="C208" s="226"/>
      <c r="D208" s="218" t="s">
        <v>141</v>
      </c>
      <c r="E208" s="226"/>
      <c r="F208" s="228" t="s">
        <v>299</v>
      </c>
      <c r="G208" s="226"/>
      <c r="H208" s="229">
        <v>111.15000000000001</v>
      </c>
      <c r="I208" s="230"/>
      <c r="J208" s="226"/>
      <c r="K208" s="226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141</v>
      </c>
      <c r="AU208" s="235" t="s">
        <v>80</v>
      </c>
      <c r="AV208" s="13" t="s">
        <v>80</v>
      </c>
      <c r="AW208" s="13" t="s">
        <v>4</v>
      </c>
      <c r="AX208" s="13" t="s">
        <v>78</v>
      </c>
      <c r="AY208" s="235" t="s">
        <v>127</v>
      </c>
    </row>
    <row r="209" s="2" customFormat="1" ht="16.5" customHeight="1">
      <c r="A209" s="39"/>
      <c r="B209" s="40"/>
      <c r="C209" s="205" t="s">
        <v>300</v>
      </c>
      <c r="D209" s="205" t="s">
        <v>130</v>
      </c>
      <c r="E209" s="206" t="s">
        <v>301</v>
      </c>
      <c r="F209" s="207" t="s">
        <v>302</v>
      </c>
      <c r="G209" s="208" t="s">
        <v>194</v>
      </c>
      <c r="H209" s="209">
        <v>258</v>
      </c>
      <c r="I209" s="210"/>
      <c r="J209" s="211">
        <f>ROUND(I209*H209,2)</f>
        <v>0</v>
      </c>
      <c r="K209" s="207" t="s">
        <v>134</v>
      </c>
      <c r="L209" s="45"/>
      <c r="M209" s="212" t="s">
        <v>19</v>
      </c>
      <c r="N209" s="213" t="s">
        <v>41</v>
      </c>
      <c r="O209" s="85"/>
      <c r="P209" s="214">
        <f>O209*H209</f>
        <v>0</v>
      </c>
      <c r="Q209" s="214">
        <v>0</v>
      </c>
      <c r="R209" s="214">
        <f>Q209*H209</f>
        <v>0</v>
      </c>
      <c r="S209" s="214">
        <v>0</v>
      </c>
      <c r="T209" s="215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6" t="s">
        <v>135</v>
      </c>
      <c r="AT209" s="216" t="s">
        <v>130</v>
      </c>
      <c r="AU209" s="216" t="s">
        <v>80</v>
      </c>
      <c r="AY209" s="18" t="s">
        <v>127</v>
      </c>
      <c r="BE209" s="217">
        <f>IF(N209="základní",J209,0)</f>
        <v>0</v>
      </c>
      <c r="BF209" s="217">
        <f>IF(N209="snížená",J209,0)</f>
        <v>0</v>
      </c>
      <c r="BG209" s="217">
        <f>IF(N209="zákl. přenesená",J209,0)</f>
        <v>0</v>
      </c>
      <c r="BH209" s="217">
        <f>IF(N209="sníž. přenesená",J209,0)</f>
        <v>0</v>
      </c>
      <c r="BI209" s="217">
        <f>IF(N209="nulová",J209,0)</f>
        <v>0</v>
      </c>
      <c r="BJ209" s="18" t="s">
        <v>78</v>
      </c>
      <c r="BK209" s="217">
        <f>ROUND(I209*H209,2)</f>
        <v>0</v>
      </c>
      <c r="BL209" s="18" t="s">
        <v>135</v>
      </c>
      <c r="BM209" s="216" t="s">
        <v>303</v>
      </c>
    </row>
    <row r="210" s="2" customFormat="1">
      <c r="A210" s="39"/>
      <c r="B210" s="40"/>
      <c r="C210" s="41"/>
      <c r="D210" s="218" t="s">
        <v>137</v>
      </c>
      <c r="E210" s="41"/>
      <c r="F210" s="219" t="s">
        <v>304</v>
      </c>
      <c r="G210" s="41"/>
      <c r="H210" s="41"/>
      <c r="I210" s="220"/>
      <c r="J210" s="41"/>
      <c r="K210" s="41"/>
      <c r="L210" s="45"/>
      <c r="M210" s="221"/>
      <c r="N210" s="222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137</v>
      </c>
      <c r="AU210" s="18" t="s">
        <v>80</v>
      </c>
    </row>
    <row r="211" s="2" customFormat="1">
      <c r="A211" s="39"/>
      <c r="B211" s="40"/>
      <c r="C211" s="41"/>
      <c r="D211" s="223" t="s">
        <v>139</v>
      </c>
      <c r="E211" s="41"/>
      <c r="F211" s="224" t="s">
        <v>305</v>
      </c>
      <c r="G211" s="41"/>
      <c r="H211" s="41"/>
      <c r="I211" s="220"/>
      <c r="J211" s="41"/>
      <c r="K211" s="41"/>
      <c r="L211" s="45"/>
      <c r="M211" s="221"/>
      <c r="N211" s="222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139</v>
      </c>
      <c r="AU211" s="18" t="s">
        <v>80</v>
      </c>
    </row>
    <row r="212" s="13" customFormat="1">
      <c r="A212" s="13"/>
      <c r="B212" s="225"/>
      <c r="C212" s="226"/>
      <c r="D212" s="218" t="s">
        <v>141</v>
      </c>
      <c r="E212" s="227" t="s">
        <v>19</v>
      </c>
      <c r="F212" s="228" t="s">
        <v>306</v>
      </c>
      <c r="G212" s="226"/>
      <c r="H212" s="229">
        <v>258</v>
      </c>
      <c r="I212" s="230"/>
      <c r="J212" s="226"/>
      <c r="K212" s="226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141</v>
      </c>
      <c r="AU212" s="235" t="s">
        <v>80</v>
      </c>
      <c r="AV212" s="13" t="s">
        <v>80</v>
      </c>
      <c r="AW212" s="13" t="s">
        <v>31</v>
      </c>
      <c r="AX212" s="13" t="s">
        <v>78</v>
      </c>
      <c r="AY212" s="235" t="s">
        <v>127</v>
      </c>
    </row>
    <row r="213" s="2" customFormat="1" ht="16.5" customHeight="1">
      <c r="A213" s="39"/>
      <c r="B213" s="40"/>
      <c r="C213" s="205" t="s">
        <v>307</v>
      </c>
      <c r="D213" s="205" t="s">
        <v>130</v>
      </c>
      <c r="E213" s="206" t="s">
        <v>308</v>
      </c>
      <c r="F213" s="207" t="s">
        <v>309</v>
      </c>
      <c r="G213" s="208" t="s">
        <v>284</v>
      </c>
      <c r="H213" s="209">
        <v>345.42000000000002</v>
      </c>
      <c r="I213" s="210"/>
      <c r="J213" s="211">
        <f>ROUND(I213*H213,2)</f>
        <v>0</v>
      </c>
      <c r="K213" s="207" t="s">
        <v>134</v>
      </c>
      <c r="L213" s="45"/>
      <c r="M213" s="212" t="s">
        <v>19</v>
      </c>
      <c r="N213" s="213" t="s">
        <v>41</v>
      </c>
      <c r="O213" s="85"/>
      <c r="P213" s="214">
        <f>O213*H213</f>
        <v>0</v>
      </c>
      <c r="Q213" s="214">
        <v>0</v>
      </c>
      <c r="R213" s="214">
        <f>Q213*H213</f>
        <v>0</v>
      </c>
      <c r="S213" s="214">
        <v>0</v>
      </c>
      <c r="T213" s="215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6" t="s">
        <v>135</v>
      </c>
      <c r="AT213" s="216" t="s">
        <v>130</v>
      </c>
      <c r="AU213" s="216" t="s">
        <v>80</v>
      </c>
      <c r="AY213" s="18" t="s">
        <v>127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18" t="s">
        <v>78</v>
      </c>
      <c r="BK213" s="217">
        <f>ROUND(I213*H213,2)</f>
        <v>0</v>
      </c>
      <c r="BL213" s="18" t="s">
        <v>135</v>
      </c>
      <c r="BM213" s="216" t="s">
        <v>310</v>
      </c>
    </row>
    <row r="214" s="2" customFormat="1">
      <c r="A214" s="39"/>
      <c r="B214" s="40"/>
      <c r="C214" s="41"/>
      <c r="D214" s="218" t="s">
        <v>137</v>
      </c>
      <c r="E214" s="41"/>
      <c r="F214" s="219" t="s">
        <v>311</v>
      </c>
      <c r="G214" s="41"/>
      <c r="H214" s="41"/>
      <c r="I214" s="220"/>
      <c r="J214" s="41"/>
      <c r="K214" s="41"/>
      <c r="L214" s="45"/>
      <c r="M214" s="221"/>
      <c r="N214" s="222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137</v>
      </c>
      <c r="AU214" s="18" t="s">
        <v>80</v>
      </c>
    </row>
    <row r="215" s="2" customFormat="1">
      <c r="A215" s="39"/>
      <c r="B215" s="40"/>
      <c r="C215" s="41"/>
      <c r="D215" s="223" t="s">
        <v>139</v>
      </c>
      <c r="E215" s="41"/>
      <c r="F215" s="224" t="s">
        <v>312</v>
      </c>
      <c r="G215" s="41"/>
      <c r="H215" s="41"/>
      <c r="I215" s="220"/>
      <c r="J215" s="41"/>
      <c r="K215" s="41"/>
      <c r="L215" s="45"/>
      <c r="M215" s="221"/>
      <c r="N215" s="222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139</v>
      </c>
      <c r="AU215" s="18" t="s">
        <v>80</v>
      </c>
    </row>
    <row r="216" s="13" customFormat="1">
      <c r="A216" s="13"/>
      <c r="B216" s="225"/>
      <c r="C216" s="226"/>
      <c r="D216" s="218" t="s">
        <v>141</v>
      </c>
      <c r="E216" s="227" t="s">
        <v>19</v>
      </c>
      <c r="F216" s="228" t="s">
        <v>313</v>
      </c>
      <c r="G216" s="226"/>
      <c r="H216" s="229">
        <v>345.42000000000002</v>
      </c>
      <c r="I216" s="230"/>
      <c r="J216" s="226"/>
      <c r="K216" s="226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141</v>
      </c>
      <c r="AU216" s="235" t="s">
        <v>80</v>
      </c>
      <c r="AV216" s="13" t="s">
        <v>80</v>
      </c>
      <c r="AW216" s="13" t="s">
        <v>31</v>
      </c>
      <c r="AX216" s="13" t="s">
        <v>78</v>
      </c>
      <c r="AY216" s="235" t="s">
        <v>127</v>
      </c>
    </row>
    <row r="217" s="2" customFormat="1" ht="16.5" customHeight="1">
      <c r="A217" s="39"/>
      <c r="B217" s="40"/>
      <c r="C217" s="205" t="s">
        <v>314</v>
      </c>
      <c r="D217" s="205" t="s">
        <v>130</v>
      </c>
      <c r="E217" s="206" t="s">
        <v>315</v>
      </c>
      <c r="F217" s="207" t="s">
        <v>316</v>
      </c>
      <c r="G217" s="208" t="s">
        <v>242</v>
      </c>
      <c r="H217" s="209">
        <v>25.350000000000001</v>
      </c>
      <c r="I217" s="210"/>
      <c r="J217" s="211">
        <f>ROUND(I217*H217,2)</f>
        <v>0</v>
      </c>
      <c r="K217" s="207" t="s">
        <v>134</v>
      </c>
      <c r="L217" s="45"/>
      <c r="M217" s="212" t="s">
        <v>19</v>
      </c>
      <c r="N217" s="213" t="s">
        <v>41</v>
      </c>
      <c r="O217" s="85"/>
      <c r="P217" s="214">
        <f>O217*H217</f>
        <v>0</v>
      </c>
      <c r="Q217" s="214">
        <v>0</v>
      </c>
      <c r="R217" s="214">
        <f>Q217*H217</f>
        <v>0</v>
      </c>
      <c r="S217" s="214">
        <v>0</v>
      </c>
      <c r="T217" s="215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6" t="s">
        <v>135</v>
      </c>
      <c r="AT217" s="216" t="s">
        <v>130</v>
      </c>
      <c r="AU217" s="216" t="s">
        <v>80</v>
      </c>
      <c r="AY217" s="18" t="s">
        <v>127</v>
      </c>
      <c r="BE217" s="217">
        <f>IF(N217="základní",J217,0)</f>
        <v>0</v>
      </c>
      <c r="BF217" s="217">
        <f>IF(N217="snížená",J217,0)</f>
        <v>0</v>
      </c>
      <c r="BG217" s="217">
        <f>IF(N217="zákl. přenesená",J217,0)</f>
        <v>0</v>
      </c>
      <c r="BH217" s="217">
        <f>IF(N217="sníž. přenesená",J217,0)</f>
        <v>0</v>
      </c>
      <c r="BI217" s="217">
        <f>IF(N217="nulová",J217,0)</f>
        <v>0</v>
      </c>
      <c r="BJ217" s="18" t="s">
        <v>78</v>
      </c>
      <c r="BK217" s="217">
        <f>ROUND(I217*H217,2)</f>
        <v>0</v>
      </c>
      <c r="BL217" s="18" t="s">
        <v>135</v>
      </c>
      <c r="BM217" s="216" t="s">
        <v>317</v>
      </c>
    </row>
    <row r="218" s="2" customFormat="1">
      <c r="A218" s="39"/>
      <c r="B218" s="40"/>
      <c r="C218" s="41"/>
      <c r="D218" s="218" t="s">
        <v>137</v>
      </c>
      <c r="E218" s="41"/>
      <c r="F218" s="219" t="s">
        <v>318</v>
      </c>
      <c r="G218" s="41"/>
      <c r="H218" s="41"/>
      <c r="I218" s="220"/>
      <c r="J218" s="41"/>
      <c r="K218" s="41"/>
      <c r="L218" s="45"/>
      <c r="M218" s="221"/>
      <c r="N218" s="222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137</v>
      </c>
      <c r="AU218" s="18" t="s">
        <v>80</v>
      </c>
    </row>
    <row r="219" s="2" customFormat="1">
      <c r="A219" s="39"/>
      <c r="B219" s="40"/>
      <c r="C219" s="41"/>
      <c r="D219" s="223" t="s">
        <v>139</v>
      </c>
      <c r="E219" s="41"/>
      <c r="F219" s="224" t="s">
        <v>319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139</v>
      </c>
      <c r="AU219" s="18" t="s">
        <v>80</v>
      </c>
    </row>
    <row r="220" s="13" customFormat="1">
      <c r="A220" s="13"/>
      <c r="B220" s="225"/>
      <c r="C220" s="226"/>
      <c r="D220" s="218" t="s">
        <v>141</v>
      </c>
      <c r="E220" s="227" t="s">
        <v>19</v>
      </c>
      <c r="F220" s="228" t="s">
        <v>320</v>
      </c>
      <c r="G220" s="226"/>
      <c r="H220" s="229">
        <v>25.350000000000001</v>
      </c>
      <c r="I220" s="230"/>
      <c r="J220" s="226"/>
      <c r="K220" s="226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141</v>
      </c>
      <c r="AU220" s="235" t="s">
        <v>80</v>
      </c>
      <c r="AV220" s="13" t="s">
        <v>80</v>
      </c>
      <c r="AW220" s="13" t="s">
        <v>31</v>
      </c>
      <c r="AX220" s="13" t="s">
        <v>78</v>
      </c>
      <c r="AY220" s="235" t="s">
        <v>127</v>
      </c>
    </row>
    <row r="221" s="2" customFormat="1" ht="16.5" customHeight="1">
      <c r="A221" s="39"/>
      <c r="B221" s="40"/>
      <c r="C221" s="205" t="s">
        <v>321</v>
      </c>
      <c r="D221" s="205" t="s">
        <v>130</v>
      </c>
      <c r="E221" s="206" t="s">
        <v>322</v>
      </c>
      <c r="F221" s="207" t="s">
        <v>323</v>
      </c>
      <c r="G221" s="208" t="s">
        <v>194</v>
      </c>
      <c r="H221" s="209">
        <v>100</v>
      </c>
      <c r="I221" s="210"/>
      <c r="J221" s="211">
        <f>ROUND(I221*H221,2)</f>
        <v>0</v>
      </c>
      <c r="K221" s="207" t="s">
        <v>134</v>
      </c>
      <c r="L221" s="45"/>
      <c r="M221" s="212" t="s">
        <v>19</v>
      </c>
      <c r="N221" s="213" t="s">
        <v>41</v>
      </c>
      <c r="O221" s="85"/>
      <c r="P221" s="214">
        <f>O221*H221</f>
        <v>0</v>
      </c>
      <c r="Q221" s="214">
        <v>0</v>
      </c>
      <c r="R221" s="214">
        <f>Q221*H221</f>
        <v>0</v>
      </c>
      <c r="S221" s="214">
        <v>0</v>
      </c>
      <c r="T221" s="215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6" t="s">
        <v>135</v>
      </c>
      <c r="AT221" s="216" t="s">
        <v>130</v>
      </c>
      <c r="AU221" s="216" t="s">
        <v>80</v>
      </c>
      <c r="AY221" s="18" t="s">
        <v>127</v>
      </c>
      <c r="BE221" s="217">
        <f>IF(N221="základní",J221,0)</f>
        <v>0</v>
      </c>
      <c r="BF221" s="217">
        <f>IF(N221="snížená",J221,0)</f>
        <v>0</v>
      </c>
      <c r="BG221" s="217">
        <f>IF(N221="zákl. přenesená",J221,0)</f>
        <v>0</v>
      </c>
      <c r="BH221" s="217">
        <f>IF(N221="sníž. přenesená",J221,0)</f>
        <v>0</v>
      </c>
      <c r="BI221" s="217">
        <f>IF(N221="nulová",J221,0)</f>
        <v>0</v>
      </c>
      <c r="BJ221" s="18" t="s">
        <v>78</v>
      </c>
      <c r="BK221" s="217">
        <f>ROUND(I221*H221,2)</f>
        <v>0</v>
      </c>
      <c r="BL221" s="18" t="s">
        <v>135</v>
      </c>
      <c r="BM221" s="216" t="s">
        <v>324</v>
      </c>
    </row>
    <row r="222" s="2" customFormat="1">
      <c r="A222" s="39"/>
      <c r="B222" s="40"/>
      <c r="C222" s="41"/>
      <c r="D222" s="218" t="s">
        <v>137</v>
      </c>
      <c r="E222" s="41"/>
      <c r="F222" s="219" t="s">
        <v>325</v>
      </c>
      <c r="G222" s="41"/>
      <c r="H222" s="41"/>
      <c r="I222" s="220"/>
      <c r="J222" s="41"/>
      <c r="K222" s="41"/>
      <c r="L222" s="45"/>
      <c r="M222" s="221"/>
      <c r="N222" s="222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137</v>
      </c>
      <c r="AU222" s="18" t="s">
        <v>80</v>
      </c>
    </row>
    <row r="223" s="2" customFormat="1">
      <c r="A223" s="39"/>
      <c r="B223" s="40"/>
      <c r="C223" s="41"/>
      <c r="D223" s="223" t="s">
        <v>139</v>
      </c>
      <c r="E223" s="41"/>
      <c r="F223" s="224" t="s">
        <v>326</v>
      </c>
      <c r="G223" s="41"/>
      <c r="H223" s="41"/>
      <c r="I223" s="220"/>
      <c r="J223" s="41"/>
      <c r="K223" s="41"/>
      <c r="L223" s="45"/>
      <c r="M223" s="221"/>
      <c r="N223" s="222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139</v>
      </c>
      <c r="AU223" s="18" t="s">
        <v>80</v>
      </c>
    </row>
    <row r="224" s="13" customFormat="1">
      <c r="A224" s="13"/>
      <c r="B224" s="225"/>
      <c r="C224" s="226"/>
      <c r="D224" s="218" t="s">
        <v>141</v>
      </c>
      <c r="E224" s="227" t="s">
        <v>19</v>
      </c>
      <c r="F224" s="228" t="s">
        <v>327</v>
      </c>
      <c r="G224" s="226"/>
      <c r="H224" s="229">
        <v>100</v>
      </c>
      <c r="I224" s="230"/>
      <c r="J224" s="226"/>
      <c r="K224" s="226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141</v>
      </c>
      <c r="AU224" s="235" t="s">
        <v>80</v>
      </c>
      <c r="AV224" s="13" t="s">
        <v>80</v>
      </c>
      <c r="AW224" s="13" t="s">
        <v>31</v>
      </c>
      <c r="AX224" s="13" t="s">
        <v>70</v>
      </c>
      <c r="AY224" s="235" t="s">
        <v>127</v>
      </c>
    </row>
    <row r="225" s="14" customFormat="1">
      <c r="A225" s="14"/>
      <c r="B225" s="236"/>
      <c r="C225" s="237"/>
      <c r="D225" s="218" t="s">
        <v>141</v>
      </c>
      <c r="E225" s="238" t="s">
        <v>19</v>
      </c>
      <c r="F225" s="239" t="s">
        <v>171</v>
      </c>
      <c r="G225" s="237"/>
      <c r="H225" s="240">
        <v>100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141</v>
      </c>
      <c r="AU225" s="246" t="s">
        <v>80</v>
      </c>
      <c r="AV225" s="14" t="s">
        <v>135</v>
      </c>
      <c r="AW225" s="14" t="s">
        <v>31</v>
      </c>
      <c r="AX225" s="14" t="s">
        <v>78</v>
      </c>
      <c r="AY225" s="246" t="s">
        <v>127</v>
      </c>
    </row>
    <row r="226" s="2" customFormat="1" ht="16.5" customHeight="1">
      <c r="A226" s="39"/>
      <c r="B226" s="40"/>
      <c r="C226" s="247" t="s">
        <v>328</v>
      </c>
      <c r="D226" s="247" t="s">
        <v>281</v>
      </c>
      <c r="E226" s="248" t="s">
        <v>329</v>
      </c>
      <c r="F226" s="249" t="s">
        <v>330</v>
      </c>
      <c r="G226" s="250" t="s">
        <v>331</v>
      </c>
      <c r="H226" s="251">
        <v>2</v>
      </c>
      <c r="I226" s="252"/>
      <c r="J226" s="253">
        <f>ROUND(I226*H226,2)</f>
        <v>0</v>
      </c>
      <c r="K226" s="249" t="s">
        <v>134</v>
      </c>
      <c r="L226" s="254"/>
      <c r="M226" s="255" t="s">
        <v>19</v>
      </c>
      <c r="N226" s="256" t="s">
        <v>41</v>
      </c>
      <c r="O226" s="85"/>
      <c r="P226" s="214">
        <f>O226*H226</f>
        <v>0</v>
      </c>
      <c r="Q226" s="214">
        <v>0.001</v>
      </c>
      <c r="R226" s="214">
        <f>Q226*H226</f>
        <v>0.002</v>
      </c>
      <c r="S226" s="214">
        <v>0</v>
      </c>
      <c r="T226" s="21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6" t="s">
        <v>164</v>
      </c>
      <c r="AT226" s="216" t="s">
        <v>281</v>
      </c>
      <c r="AU226" s="216" t="s">
        <v>80</v>
      </c>
      <c r="AY226" s="18" t="s">
        <v>127</v>
      </c>
      <c r="BE226" s="217">
        <f>IF(N226="základní",J226,0)</f>
        <v>0</v>
      </c>
      <c r="BF226" s="217">
        <f>IF(N226="snížená",J226,0)</f>
        <v>0</v>
      </c>
      <c r="BG226" s="217">
        <f>IF(N226="zákl. přenesená",J226,0)</f>
        <v>0</v>
      </c>
      <c r="BH226" s="217">
        <f>IF(N226="sníž. přenesená",J226,0)</f>
        <v>0</v>
      </c>
      <c r="BI226" s="217">
        <f>IF(N226="nulová",J226,0)</f>
        <v>0</v>
      </c>
      <c r="BJ226" s="18" t="s">
        <v>78</v>
      </c>
      <c r="BK226" s="217">
        <f>ROUND(I226*H226,2)</f>
        <v>0</v>
      </c>
      <c r="BL226" s="18" t="s">
        <v>135</v>
      </c>
      <c r="BM226" s="216" t="s">
        <v>332</v>
      </c>
    </row>
    <row r="227" s="2" customFormat="1">
      <c r="A227" s="39"/>
      <c r="B227" s="40"/>
      <c r="C227" s="41"/>
      <c r="D227" s="218" t="s">
        <v>137</v>
      </c>
      <c r="E227" s="41"/>
      <c r="F227" s="219" t="s">
        <v>330</v>
      </c>
      <c r="G227" s="41"/>
      <c r="H227" s="41"/>
      <c r="I227" s="220"/>
      <c r="J227" s="41"/>
      <c r="K227" s="41"/>
      <c r="L227" s="45"/>
      <c r="M227" s="221"/>
      <c r="N227" s="222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137</v>
      </c>
      <c r="AU227" s="18" t="s">
        <v>80</v>
      </c>
    </row>
    <row r="228" s="13" customFormat="1">
      <c r="A228" s="13"/>
      <c r="B228" s="225"/>
      <c r="C228" s="226"/>
      <c r="D228" s="218" t="s">
        <v>141</v>
      </c>
      <c r="E228" s="227" t="s">
        <v>19</v>
      </c>
      <c r="F228" s="228" t="s">
        <v>80</v>
      </c>
      <c r="G228" s="226"/>
      <c r="H228" s="229">
        <v>2</v>
      </c>
      <c r="I228" s="230"/>
      <c r="J228" s="226"/>
      <c r="K228" s="226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141</v>
      </c>
      <c r="AU228" s="235" t="s">
        <v>80</v>
      </c>
      <c r="AV228" s="13" t="s">
        <v>80</v>
      </c>
      <c r="AW228" s="13" t="s">
        <v>31</v>
      </c>
      <c r="AX228" s="13" t="s">
        <v>78</v>
      </c>
      <c r="AY228" s="235" t="s">
        <v>127</v>
      </c>
    </row>
    <row r="229" s="2" customFormat="1" ht="16.5" customHeight="1">
      <c r="A229" s="39"/>
      <c r="B229" s="40"/>
      <c r="C229" s="205" t="s">
        <v>333</v>
      </c>
      <c r="D229" s="205" t="s">
        <v>130</v>
      </c>
      <c r="E229" s="206" t="s">
        <v>334</v>
      </c>
      <c r="F229" s="207" t="s">
        <v>335</v>
      </c>
      <c r="G229" s="208" t="s">
        <v>194</v>
      </c>
      <c r="H229" s="209">
        <v>88</v>
      </c>
      <c r="I229" s="210"/>
      <c r="J229" s="211">
        <f>ROUND(I229*H229,2)</f>
        <v>0</v>
      </c>
      <c r="K229" s="207" t="s">
        <v>134</v>
      </c>
      <c r="L229" s="45"/>
      <c r="M229" s="212" t="s">
        <v>19</v>
      </c>
      <c r="N229" s="213" t="s">
        <v>41</v>
      </c>
      <c r="O229" s="85"/>
      <c r="P229" s="214">
        <f>O229*H229</f>
        <v>0</v>
      </c>
      <c r="Q229" s="214">
        <v>0</v>
      </c>
      <c r="R229" s="214">
        <f>Q229*H229</f>
        <v>0</v>
      </c>
      <c r="S229" s="214">
        <v>0</v>
      </c>
      <c r="T229" s="215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16" t="s">
        <v>135</v>
      </c>
      <c r="AT229" s="216" t="s">
        <v>130</v>
      </c>
      <c r="AU229" s="216" t="s">
        <v>80</v>
      </c>
      <c r="AY229" s="18" t="s">
        <v>127</v>
      </c>
      <c r="BE229" s="217">
        <f>IF(N229="základní",J229,0)</f>
        <v>0</v>
      </c>
      <c r="BF229" s="217">
        <f>IF(N229="snížená",J229,0)</f>
        <v>0</v>
      </c>
      <c r="BG229" s="217">
        <f>IF(N229="zákl. přenesená",J229,0)</f>
        <v>0</v>
      </c>
      <c r="BH229" s="217">
        <f>IF(N229="sníž. přenesená",J229,0)</f>
        <v>0</v>
      </c>
      <c r="BI229" s="217">
        <f>IF(N229="nulová",J229,0)</f>
        <v>0</v>
      </c>
      <c r="BJ229" s="18" t="s">
        <v>78</v>
      </c>
      <c r="BK229" s="217">
        <f>ROUND(I229*H229,2)</f>
        <v>0</v>
      </c>
      <c r="BL229" s="18" t="s">
        <v>135</v>
      </c>
      <c r="BM229" s="216" t="s">
        <v>336</v>
      </c>
    </row>
    <row r="230" s="2" customFormat="1">
      <c r="A230" s="39"/>
      <c r="B230" s="40"/>
      <c r="C230" s="41"/>
      <c r="D230" s="218" t="s">
        <v>137</v>
      </c>
      <c r="E230" s="41"/>
      <c r="F230" s="219" t="s">
        <v>337</v>
      </c>
      <c r="G230" s="41"/>
      <c r="H230" s="41"/>
      <c r="I230" s="220"/>
      <c r="J230" s="41"/>
      <c r="K230" s="41"/>
      <c r="L230" s="45"/>
      <c r="M230" s="221"/>
      <c r="N230" s="222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137</v>
      </c>
      <c r="AU230" s="18" t="s">
        <v>80</v>
      </c>
    </row>
    <row r="231" s="2" customFormat="1">
      <c r="A231" s="39"/>
      <c r="B231" s="40"/>
      <c r="C231" s="41"/>
      <c r="D231" s="223" t="s">
        <v>139</v>
      </c>
      <c r="E231" s="41"/>
      <c r="F231" s="224" t="s">
        <v>338</v>
      </c>
      <c r="G231" s="41"/>
      <c r="H231" s="41"/>
      <c r="I231" s="220"/>
      <c r="J231" s="41"/>
      <c r="K231" s="41"/>
      <c r="L231" s="45"/>
      <c r="M231" s="221"/>
      <c r="N231" s="222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139</v>
      </c>
      <c r="AU231" s="18" t="s">
        <v>80</v>
      </c>
    </row>
    <row r="232" s="13" customFormat="1">
      <c r="A232" s="13"/>
      <c r="B232" s="225"/>
      <c r="C232" s="226"/>
      <c r="D232" s="218" t="s">
        <v>141</v>
      </c>
      <c r="E232" s="227" t="s">
        <v>19</v>
      </c>
      <c r="F232" s="228" t="s">
        <v>339</v>
      </c>
      <c r="G232" s="226"/>
      <c r="H232" s="229">
        <v>40</v>
      </c>
      <c r="I232" s="230"/>
      <c r="J232" s="226"/>
      <c r="K232" s="226"/>
      <c r="L232" s="231"/>
      <c r="M232" s="232"/>
      <c r="N232" s="233"/>
      <c r="O232" s="233"/>
      <c r="P232" s="233"/>
      <c r="Q232" s="233"/>
      <c r="R232" s="233"/>
      <c r="S232" s="233"/>
      <c r="T232" s="23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5" t="s">
        <v>141</v>
      </c>
      <c r="AU232" s="235" t="s">
        <v>80</v>
      </c>
      <c r="AV232" s="13" t="s">
        <v>80</v>
      </c>
      <c r="AW232" s="13" t="s">
        <v>31</v>
      </c>
      <c r="AX232" s="13" t="s">
        <v>70</v>
      </c>
      <c r="AY232" s="235" t="s">
        <v>127</v>
      </c>
    </row>
    <row r="233" s="13" customFormat="1">
      <c r="A233" s="13"/>
      <c r="B233" s="225"/>
      <c r="C233" s="226"/>
      <c r="D233" s="218" t="s">
        <v>141</v>
      </c>
      <c r="E233" s="227" t="s">
        <v>19</v>
      </c>
      <c r="F233" s="228" t="s">
        <v>340</v>
      </c>
      <c r="G233" s="226"/>
      <c r="H233" s="229">
        <v>40</v>
      </c>
      <c r="I233" s="230"/>
      <c r="J233" s="226"/>
      <c r="K233" s="226"/>
      <c r="L233" s="231"/>
      <c r="M233" s="232"/>
      <c r="N233" s="233"/>
      <c r="O233" s="233"/>
      <c r="P233" s="233"/>
      <c r="Q233" s="233"/>
      <c r="R233" s="233"/>
      <c r="S233" s="233"/>
      <c r="T233" s="23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141</v>
      </c>
      <c r="AU233" s="235" t="s">
        <v>80</v>
      </c>
      <c r="AV233" s="13" t="s">
        <v>80</v>
      </c>
      <c r="AW233" s="13" t="s">
        <v>31</v>
      </c>
      <c r="AX233" s="13" t="s">
        <v>70</v>
      </c>
      <c r="AY233" s="235" t="s">
        <v>127</v>
      </c>
    </row>
    <row r="234" s="13" customFormat="1">
      <c r="A234" s="13"/>
      <c r="B234" s="225"/>
      <c r="C234" s="226"/>
      <c r="D234" s="218" t="s">
        <v>141</v>
      </c>
      <c r="E234" s="227" t="s">
        <v>19</v>
      </c>
      <c r="F234" s="228" t="s">
        <v>341</v>
      </c>
      <c r="G234" s="226"/>
      <c r="H234" s="229">
        <v>8</v>
      </c>
      <c r="I234" s="230"/>
      <c r="J234" s="226"/>
      <c r="K234" s="226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141</v>
      </c>
      <c r="AU234" s="235" t="s">
        <v>80</v>
      </c>
      <c r="AV234" s="13" t="s">
        <v>80</v>
      </c>
      <c r="AW234" s="13" t="s">
        <v>31</v>
      </c>
      <c r="AX234" s="13" t="s">
        <v>70</v>
      </c>
      <c r="AY234" s="235" t="s">
        <v>127</v>
      </c>
    </row>
    <row r="235" s="14" customFormat="1">
      <c r="A235" s="14"/>
      <c r="B235" s="236"/>
      <c r="C235" s="237"/>
      <c r="D235" s="218" t="s">
        <v>141</v>
      </c>
      <c r="E235" s="238" t="s">
        <v>19</v>
      </c>
      <c r="F235" s="239" t="s">
        <v>171</v>
      </c>
      <c r="G235" s="237"/>
      <c r="H235" s="240">
        <v>88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141</v>
      </c>
      <c r="AU235" s="246" t="s">
        <v>80</v>
      </c>
      <c r="AV235" s="14" t="s">
        <v>135</v>
      </c>
      <c r="AW235" s="14" t="s">
        <v>31</v>
      </c>
      <c r="AX235" s="14" t="s">
        <v>78</v>
      </c>
      <c r="AY235" s="246" t="s">
        <v>127</v>
      </c>
    </row>
    <row r="236" s="2" customFormat="1" ht="16.5" customHeight="1">
      <c r="A236" s="39"/>
      <c r="B236" s="40"/>
      <c r="C236" s="205" t="s">
        <v>342</v>
      </c>
      <c r="D236" s="205" t="s">
        <v>130</v>
      </c>
      <c r="E236" s="206" t="s">
        <v>343</v>
      </c>
      <c r="F236" s="207" t="s">
        <v>344</v>
      </c>
      <c r="G236" s="208" t="s">
        <v>194</v>
      </c>
      <c r="H236" s="209">
        <v>8</v>
      </c>
      <c r="I236" s="210"/>
      <c r="J236" s="211">
        <f>ROUND(I236*H236,2)</f>
        <v>0</v>
      </c>
      <c r="K236" s="207" t="s">
        <v>134</v>
      </c>
      <c r="L236" s="45"/>
      <c r="M236" s="212" t="s">
        <v>19</v>
      </c>
      <c r="N236" s="213" t="s">
        <v>41</v>
      </c>
      <c r="O236" s="85"/>
      <c r="P236" s="214">
        <f>O236*H236</f>
        <v>0</v>
      </c>
      <c r="Q236" s="214">
        <v>0</v>
      </c>
      <c r="R236" s="214">
        <f>Q236*H236</f>
        <v>0</v>
      </c>
      <c r="S236" s="214">
        <v>0</v>
      </c>
      <c r="T236" s="215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6" t="s">
        <v>135</v>
      </c>
      <c r="AT236" s="216" t="s">
        <v>130</v>
      </c>
      <c r="AU236" s="216" t="s">
        <v>80</v>
      </c>
      <c r="AY236" s="18" t="s">
        <v>127</v>
      </c>
      <c r="BE236" s="217">
        <f>IF(N236="základní",J236,0)</f>
        <v>0</v>
      </c>
      <c r="BF236" s="217">
        <f>IF(N236="snížená",J236,0)</f>
        <v>0</v>
      </c>
      <c r="BG236" s="217">
        <f>IF(N236="zákl. přenesená",J236,0)</f>
        <v>0</v>
      </c>
      <c r="BH236" s="217">
        <f>IF(N236="sníž. přenesená",J236,0)</f>
        <v>0</v>
      </c>
      <c r="BI236" s="217">
        <f>IF(N236="nulová",J236,0)</f>
        <v>0</v>
      </c>
      <c r="BJ236" s="18" t="s">
        <v>78</v>
      </c>
      <c r="BK236" s="217">
        <f>ROUND(I236*H236,2)</f>
        <v>0</v>
      </c>
      <c r="BL236" s="18" t="s">
        <v>135</v>
      </c>
      <c r="BM236" s="216" t="s">
        <v>345</v>
      </c>
    </row>
    <row r="237" s="2" customFormat="1">
      <c r="A237" s="39"/>
      <c r="B237" s="40"/>
      <c r="C237" s="41"/>
      <c r="D237" s="218" t="s">
        <v>137</v>
      </c>
      <c r="E237" s="41"/>
      <c r="F237" s="219" t="s">
        <v>346</v>
      </c>
      <c r="G237" s="41"/>
      <c r="H237" s="41"/>
      <c r="I237" s="220"/>
      <c r="J237" s="41"/>
      <c r="K237" s="41"/>
      <c r="L237" s="45"/>
      <c r="M237" s="221"/>
      <c r="N237" s="222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137</v>
      </c>
      <c r="AU237" s="18" t="s">
        <v>80</v>
      </c>
    </row>
    <row r="238" s="2" customFormat="1">
      <c r="A238" s="39"/>
      <c r="B238" s="40"/>
      <c r="C238" s="41"/>
      <c r="D238" s="223" t="s">
        <v>139</v>
      </c>
      <c r="E238" s="41"/>
      <c r="F238" s="224" t="s">
        <v>347</v>
      </c>
      <c r="G238" s="41"/>
      <c r="H238" s="41"/>
      <c r="I238" s="220"/>
      <c r="J238" s="41"/>
      <c r="K238" s="41"/>
      <c r="L238" s="45"/>
      <c r="M238" s="221"/>
      <c r="N238" s="222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139</v>
      </c>
      <c r="AU238" s="18" t="s">
        <v>80</v>
      </c>
    </row>
    <row r="239" s="2" customFormat="1" ht="16.5" customHeight="1">
      <c r="A239" s="39"/>
      <c r="B239" s="40"/>
      <c r="C239" s="247" t="s">
        <v>348</v>
      </c>
      <c r="D239" s="247" t="s">
        <v>281</v>
      </c>
      <c r="E239" s="248" t="s">
        <v>349</v>
      </c>
      <c r="F239" s="249" t="s">
        <v>350</v>
      </c>
      <c r="G239" s="250" t="s">
        <v>242</v>
      </c>
      <c r="H239" s="251">
        <v>0.82399999999999995</v>
      </c>
      <c r="I239" s="252"/>
      <c r="J239" s="253">
        <f>ROUND(I239*H239,2)</f>
        <v>0</v>
      </c>
      <c r="K239" s="249" t="s">
        <v>134</v>
      </c>
      <c r="L239" s="254"/>
      <c r="M239" s="255" t="s">
        <v>19</v>
      </c>
      <c r="N239" s="256" t="s">
        <v>41</v>
      </c>
      <c r="O239" s="85"/>
      <c r="P239" s="214">
        <f>O239*H239</f>
        <v>0</v>
      </c>
      <c r="Q239" s="214">
        <v>0.20000000000000001</v>
      </c>
      <c r="R239" s="214">
        <f>Q239*H239</f>
        <v>0.1648</v>
      </c>
      <c r="S239" s="214">
        <v>0</v>
      </c>
      <c r="T239" s="215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6" t="s">
        <v>164</v>
      </c>
      <c r="AT239" s="216" t="s">
        <v>281</v>
      </c>
      <c r="AU239" s="216" t="s">
        <v>80</v>
      </c>
      <c r="AY239" s="18" t="s">
        <v>127</v>
      </c>
      <c r="BE239" s="217">
        <f>IF(N239="základní",J239,0)</f>
        <v>0</v>
      </c>
      <c r="BF239" s="217">
        <f>IF(N239="snížená",J239,0)</f>
        <v>0</v>
      </c>
      <c r="BG239" s="217">
        <f>IF(N239="zákl. přenesená",J239,0)</f>
        <v>0</v>
      </c>
      <c r="BH239" s="217">
        <f>IF(N239="sníž. přenesená",J239,0)</f>
        <v>0</v>
      </c>
      <c r="BI239" s="217">
        <f>IF(N239="nulová",J239,0)</f>
        <v>0</v>
      </c>
      <c r="BJ239" s="18" t="s">
        <v>78</v>
      </c>
      <c r="BK239" s="217">
        <f>ROUND(I239*H239,2)</f>
        <v>0</v>
      </c>
      <c r="BL239" s="18" t="s">
        <v>135</v>
      </c>
      <c r="BM239" s="216" t="s">
        <v>351</v>
      </c>
    </row>
    <row r="240" s="2" customFormat="1">
      <c r="A240" s="39"/>
      <c r="B240" s="40"/>
      <c r="C240" s="41"/>
      <c r="D240" s="218" t="s">
        <v>137</v>
      </c>
      <c r="E240" s="41"/>
      <c r="F240" s="219" t="s">
        <v>350</v>
      </c>
      <c r="G240" s="41"/>
      <c r="H240" s="41"/>
      <c r="I240" s="220"/>
      <c r="J240" s="41"/>
      <c r="K240" s="41"/>
      <c r="L240" s="45"/>
      <c r="M240" s="221"/>
      <c r="N240" s="222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137</v>
      </c>
      <c r="AU240" s="18" t="s">
        <v>80</v>
      </c>
    </row>
    <row r="241" s="13" customFormat="1">
      <c r="A241" s="13"/>
      <c r="B241" s="225"/>
      <c r="C241" s="226"/>
      <c r="D241" s="218" t="s">
        <v>141</v>
      </c>
      <c r="E241" s="226"/>
      <c r="F241" s="228" t="s">
        <v>352</v>
      </c>
      <c r="G241" s="226"/>
      <c r="H241" s="229">
        <v>0.82399999999999995</v>
      </c>
      <c r="I241" s="230"/>
      <c r="J241" s="226"/>
      <c r="K241" s="226"/>
      <c r="L241" s="231"/>
      <c r="M241" s="232"/>
      <c r="N241" s="233"/>
      <c r="O241" s="233"/>
      <c r="P241" s="233"/>
      <c r="Q241" s="233"/>
      <c r="R241" s="233"/>
      <c r="S241" s="233"/>
      <c r="T241" s="23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5" t="s">
        <v>141</v>
      </c>
      <c r="AU241" s="235" t="s">
        <v>80</v>
      </c>
      <c r="AV241" s="13" t="s">
        <v>80</v>
      </c>
      <c r="AW241" s="13" t="s">
        <v>4</v>
      </c>
      <c r="AX241" s="13" t="s">
        <v>78</v>
      </c>
      <c r="AY241" s="235" t="s">
        <v>127</v>
      </c>
    </row>
    <row r="242" s="12" customFormat="1" ht="22.8" customHeight="1">
      <c r="A242" s="12"/>
      <c r="B242" s="189"/>
      <c r="C242" s="190"/>
      <c r="D242" s="191" t="s">
        <v>69</v>
      </c>
      <c r="E242" s="203" t="s">
        <v>80</v>
      </c>
      <c r="F242" s="203" t="s">
        <v>353</v>
      </c>
      <c r="G242" s="190"/>
      <c r="H242" s="190"/>
      <c r="I242" s="193"/>
      <c r="J242" s="204">
        <f>BK242</f>
        <v>0</v>
      </c>
      <c r="K242" s="190"/>
      <c r="L242" s="195"/>
      <c r="M242" s="196"/>
      <c r="N242" s="197"/>
      <c r="O242" s="197"/>
      <c r="P242" s="198">
        <f>SUM(P243:P284)</f>
        <v>0</v>
      </c>
      <c r="Q242" s="197"/>
      <c r="R242" s="198">
        <f>SUM(R243:R284)</f>
        <v>144.01674169999998</v>
      </c>
      <c r="S242" s="197"/>
      <c r="T242" s="199">
        <f>SUM(T243:T284)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0" t="s">
        <v>78</v>
      </c>
      <c r="AT242" s="201" t="s">
        <v>69</v>
      </c>
      <c r="AU242" s="201" t="s">
        <v>78</v>
      </c>
      <c r="AY242" s="200" t="s">
        <v>127</v>
      </c>
      <c r="BK242" s="202">
        <f>SUM(BK243:BK284)</f>
        <v>0</v>
      </c>
    </row>
    <row r="243" s="2" customFormat="1" ht="16.5" customHeight="1">
      <c r="A243" s="39"/>
      <c r="B243" s="40"/>
      <c r="C243" s="205" t="s">
        <v>354</v>
      </c>
      <c r="D243" s="205" t="s">
        <v>130</v>
      </c>
      <c r="E243" s="206" t="s">
        <v>355</v>
      </c>
      <c r="F243" s="207" t="s">
        <v>356</v>
      </c>
      <c r="G243" s="208" t="s">
        <v>242</v>
      </c>
      <c r="H243" s="209">
        <v>9.6430000000000007</v>
      </c>
      <c r="I243" s="210"/>
      <c r="J243" s="211">
        <f>ROUND(I243*H243,2)</f>
        <v>0</v>
      </c>
      <c r="K243" s="207" t="s">
        <v>134</v>
      </c>
      <c r="L243" s="45"/>
      <c r="M243" s="212" t="s">
        <v>19</v>
      </c>
      <c r="N243" s="213" t="s">
        <v>41</v>
      </c>
      <c r="O243" s="85"/>
      <c r="P243" s="214">
        <f>O243*H243</f>
        <v>0</v>
      </c>
      <c r="Q243" s="214">
        <v>2.5018699999999998</v>
      </c>
      <c r="R243" s="214">
        <f>Q243*H243</f>
        <v>24.125532410000002</v>
      </c>
      <c r="S243" s="214">
        <v>0</v>
      </c>
      <c r="T243" s="215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16" t="s">
        <v>135</v>
      </c>
      <c r="AT243" s="216" t="s">
        <v>130</v>
      </c>
      <c r="AU243" s="216" t="s">
        <v>80</v>
      </c>
      <c r="AY243" s="18" t="s">
        <v>127</v>
      </c>
      <c r="BE243" s="217">
        <f>IF(N243="základní",J243,0)</f>
        <v>0</v>
      </c>
      <c r="BF243" s="217">
        <f>IF(N243="snížená",J243,0)</f>
        <v>0</v>
      </c>
      <c r="BG243" s="217">
        <f>IF(N243="zákl. přenesená",J243,0)</f>
        <v>0</v>
      </c>
      <c r="BH243" s="217">
        <f>IF(N243="sníž. přenesená",J243,0)</f>
        <v>0</v>
      </c>
      <c r="BI243" s="217">
        <f>IF(N243="nulová",J243,0)</f>
        <v>0</v>
      </c>
      <c r="BJ243" s="18" t="s">
        <v>78</v>
      </c>
      <c r="BK243" s="217">
        <f>ROUND(I243*H243,2)</f>
        <v>0</v>
      </c>
      <c r="BL243" s="18" t="s">
        <v>135</v>
      </c>
      <c r="BM243" s="216" t="s">
        <v>357</v>
      </c>
    </row>
    <row r="244" s="2" customFormat="1">
      <c r="A244" s="39"/>
      <c r="B244" s="40"/>
      <c r="C244" s="41"/>
      <c r="D244" s="218" t="s">
        <v>137</v>
      </c>
      <c r="E244" s="41"/>
      <c r="F244" s="219" t="s">
        <v>358</v>
      </c>
      <c r="G244" s="41"/>
      <c r="H244" s="41"/>
      <c r="I244" s="220"/>
      <c r="J244" s="41"/>
      <c r="K244" s="41"/>
      <c r="L244" s="45"/>
      <c r="M244" s="221"/>
      <c r="N244" s="222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137</v>
      </c>
      <c r="AU244" s="18" t="s">
        <v>80</v>
      </c>
    </row>
    <row r="245" s="2" customFormat="1">
      <c r="A245" s="39"/>
      <c r="B245" s="40"/>
      <c r="C245" s="41"/>
      <c r="D245" s="223" t="s">
        <v>139</v>
      </c>
      <c r="E245" s="41"/>
      <c r="F245" s="224" t="s">
        <v>359</v>
      </c>
      <c r="G245" s="41"/>
      <c r="H245" s="41"/>
      <c r="I245" s="220"/>
      <c r="J245" s="41"/>
      <c r="K245" s="41"/>
      <c r="L245" s="45"/>
      <c r="M245" s="221"/>
      <c r="N245" s="222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139</v>
      </c>
      <c r="AU245" s="18" t="s">
        <v>80</v>
      </c>
    </row>
    <row r="246" s="13" customFormat="1">
      <c r="A246" s="13"/>
      <c r="B246" s="225"/>
      <c r="C246" s="226"/>
      <c r="D246" s="218" t="s">
        <v>141</v>
      </c>
      <c r="E246" s="227" t="s">
        <v>19</v>
      </c>
      <c r="F246" s="228" t="s">
        <v>360</v>
      </c>
      <c r="G246" s="226"/>
      <c r="H246" s="229">
        <v>1</v>
      </c>
      <c r="I246" s="230"/>
      <c r="J246" s="226"/>
      <c r="K246" s="226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141</v>
      </c>
      <c r="AU246" s="235" t="s">
        <v>80</v>
      </c>
      <c r="AV246" s="13" t="s">
        <v>80</v>
      </c>
      <c r="AW246" s="13" t="s">
        <v>31</v>
      </c>
      <c r="AX246" s="13" t="s">
        <v>70</v>
      </c>
      <c r="AY246" s="235" t="s">
        <v>127</v>
      </c>
    </row>
    <row r="247" s="13" customFormat="1">
      <c r="A247" s="13"/>
      <c r="B247" s="225"/>
      <c r="C247" s="226"/>
      <c r="D247" s="218" t="s">
        <v>141</v>
      </c>
      <c r="E247" s="227" t="s">
        <v>19</v>
      </c>
      <c r="F247" s="228" t="s">
        <v>361</v>
      </c>
      <c r="G247" s="226"/>
      <c r="H247" s="229">
        <v>5.0999999999999996</v>
      </c>
      <c r="I247" s="230"/>
      <c r="J247" s="226"/>
      <c r="K247" s="226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141</v>
      </c>
      <c r="AU247" s="235" t="s">
        <v>80</v>
      </c>
      <c r="AV247" s="13" t="s">
        <v>80</v>
      </c>
      <c r="AW247" s="13" t="s">
        <v>31</v>
      </c>
      <c r="AX247" s="13" t="s">
        <v>70</v>
      </c>
      <c r="AY247" s="235" t="s">
        <v>127</v>
      </c>
    </row>
    <row r="248" s="13" customFormat="1">
      <c r="A248" s="13"/>
      <c r="B248" s="225"/>
      <c r="C248" s="226"/>
      <c r="D248" s="218" t="s">
        <v>141</v>
      </c>
      <c r="E248" s="227" t="s">
        <v>19</v>
      </c>
      <c r="F248" s="228" t="s">
        <v>362</v>
      </c>
      <c r="G248" s="226"/>
      <c r="H248" s="229">
        <v>1.496</v>
      </c>
      <c r="I248" s="230"/>
      <c r="J248" s="226"/>
      <c r="K248" s="226"/>
      <c r="L248" s="231"/>
      <c r="M248" s="232"/>
      <c r="N248" s="233"/>
      <c r="O248" s="233"/>
      <c r="P248" s="233"/>
      <c r="Q248" s="233"/>
      <c r="R248" s="233"/>
      <c r="S248" s="233"/>
      <c r="T248" s="23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5" t="s">
        <v>141</v>
      </c>
      <c r="AU248" s="235" t="s">
        <v>80</v>
      </c>
      <c r="AV248" s="13" t="s">
        <v>80</v>
      </c>
      <c r="AW248" s="13" t="s">
        <v>31</v>
      </c>
      <c r="AX248" s="13" t="s">
        <v>70</v>
      </c>
      <c r="AY248" s="235" t="s">
        <v>127</v>
      </c>
    </row>
    <row r="249" s="13" customFormat="1">
      <c r="A249" s="13"/>
      <c r="B249" s="225"/>
      <c r="C249" s="226"/>
      <c r="D249" s="218" t="s">
        <v>141</v>
      </c>
      <c r="E249" s="227" t="s">
        <v>19</v>
      </c>
      <c r="F249" s="228" t="s">
        <v>363</v>
      </c>
      <c r="G249" s="226"/>
      <c r="H249" s="229">
        <v>0.51000000000000001</v>
      </c>
      <c r="I249" s="230"/>
      <c r="J249" s="226"/>
      <c r="K249" s="226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141</v>
      </c>
      <c r="AU249" s="235" t="s">
        <v>80</v>
      </c>
      <c r="AV249" s="13" t="s">
        <v>80</v>
      </c>
      <c r="AW249" s="13" t="s">
        <v>31</v>
      </c>
      <c r="AX249" s="13" t="s">
        <v>70</v>
      </c>
      <c r="AY249" s="235" t="s">
        <v>127</v>
      </c>
    </row>
    <row r="250" s="13" customFormat="1">
      <c r="A250" s="13"/>
      <c r="B250" s="225"/>
      <c r="C250" s="226"/>
      <c r="D250" s="218" t="s">
        <v>141</v>
      </c>
      <c r="E250" s="227" t="s">
        <v>19</v>
      </c>
      <c r="F250" s="228" t="s">
        <v>364</v>
      </c>
      <c r="G250" s="226"/>
      <c r="H250" s="229">
        <v>0.80000000000000004</v>
      </c>
      <c r="I250" s="230"/>
      <c r="J250" s="226"/>
      <c r="K250" s="226"/>
      <c r="L250" s="231"/>
      <c r="M250" s="232"/>
      <c r="N250" s="233"/>
      <c r="O250" s="233"/>
      <c r="P250" s="233"/>
      <c r="Q250" s="233"/>
      <c r="R250" s="233"/>
      <c r="S250" s="233"/>
      <c r="T250" s="23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5" t="s">
        <v>141</v>
      </c>
      <c r="AU250" s="235" t="s">
        <v>80</v>
      </c>
      <c r="AV250" s="13" t="s">
        <v>80</v>
      </c>
      <c r="AW250" s="13" t="s">
        <v>31</v>
      </c>
      <c r="AX250" s="13" t="s">
        <v>70</v>
      </c>
      <c r="AY250" s="235" t="s">
        <v>127</v>
      </c>
    </row>
    <row r="251" s="13" customFormat="1">
      <c r="A251" s="13"/>
      <c r="B251" s="225"/>
      <c r="C251" s="226"/>
      <c r="D251" s="218" t="s">
        <v>141</v>
      </c>
      <c r="E251" s="227" t="s">
        <v>19</v>
      </c>
      <c r="F251" s="228" t="s">
        <v>365</v>
      </c>
      <c r="G251" s="226"/>
      <c r="H251" s="229">
        <v>0.73699999999999999</v>
      </c>
      <c r="I251" s="230"/>
      <c r="J251" s="226"/>
      <c r="K251" s="226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141</v>
      </c>
      <c r="AU251" s="235" t="s">
        <v>80</v>
      </c>
      <c r="AV251" s="13" t="s">
        <v>80</v>
      </c>
      <c r="AW251" s="13" t="s">
        <v>31</v>
      </c>
      <c r="AX251" s="13" t="s">
        <v>70</v>
      </c>
      <c r="AY251" s="235" t="s">
        <v>127</v>
      </c>
    </row>
    <row r="252" s="14" customFormat="1">
      <c r="A252" s="14"/>
      <c r="B252" s="236"/>
      <c r="C252" s="237"/>
      <c r="D252" s="218" t="s">
        <v>141</v>
      </c>
      <c r="E252" s="238" t="s">
        <v>19</v>
      </c>
      <c r="F252" s="239" t="s">
        <v>171</v>
      </c>
      <c r="G252" s="237"/>
      <c r="H252" s="240">
        <v>9.6430000000000007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6" t="s">
        <v>141</v>
      </c>
      <c r="AU252" s="246" t="s">
        <v>80</v>
      </c>
      <c r="AV252" s="14" t="s">
        <v>135</v>
      </c>
      <c r="AW252" s="14" t="s">
        <v>31</v>
      </c>
      <c r="AX252" s="14" t="s">
        <v>78</v>
      </c>
      <c r="AY252" s="246" t="s">
        <v>127</v>
      </c>
    </row>
    <row r="253" s="2" customFormat="1" ht="16.5" customHeight="1">
      <c r="A253" s="39"/>
      <c r="B253" s="40"/>
      <c r="C253" s="205" t="s">
        <v>366</v>
      </c>
      <c r="D253" s="205" t="s">
        <v>130</v>
      </c>
      <c r="E253" s="206" t="s">
        <v>367</v>
      </c>
      <c r="F253" s="207" t="s">
        <v>368</v>
      </c>
      <c r="G253" s="208" t="s">
        <v>242</v>
      </c>
      <c r="H253" s="209">
        <v>46.802999999999997</v>
      </c>
      <c r="I253" s="210"/>
      <c r="J253" s="211">
        <f>ROUND(I253*H253,2)</f>
        <v>0</v>
      </c>
      <c r="K253" s="207" t="s">
        <v>134</v>
      </c>
      <c r="L253" s="45"/>
      <c r="M253" s="212" t="s">
        <v>19</v>
      </c>
      <c r="N253" s="213" t="s">
        <v>41</v>
      </c>
      <c r="O253" s="85"/>
      <c r="P253" s="214">
        <f>O253*H253</f>
        <v>0</v>
      </c>
      <c r="Q253" s="214">
        <v>2.5018699999999998</v>
      </c>
      <c r="R253" s="214">
        <f>Q253*H253</f>
        <v>117.09502160999999</v>
      </c>
      <c r="S253" s="214">
        <v>0</v>
      </c>
      <c r="T253" s="21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6" t="s">
        <v>135</v>
      </c>
      <c r="AT253" s="216" t="s">
        <v>130</v>
      </c>
      <c r="AU253" s="216" t="s">
        <v>80</v>
      </c>
      <c r="AY253" s="18" t="s">
        <v>127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18" t="s">
        <v>78</v>
      </c>
      <c r="BK253" s="217">
        <f>ROUND(I253*H253,2)</f>
        <v>0</v>
      </c>
      <c r="BL253" s="18" t="s">
        <v>135</v>
      </c>
      <c r="BM253" s="216" t="s">
        <v>369</v>
      </c>
    </row>
    <row r="254" s="2" customFormat="1">
      <c r="A254" s="39"/>
      <c r="B254" s="40"/>
      <c r="C254" s="41"/>
      <c r="D254" s="218" t="s">
        <v>137</v>
      </c>
      <c r="E254" s="41"/>
      <c r="F254" s="219" t="s">
        <v>370</v>
      </c>
      <c r="G254" s="41"/>
      <c r="H254" s="41"/>
      <c r="I254" s="220"/>
      <c r="J254" s="41"/>
      <c r="K254" s="41"/>
      <c r="L254" s="45"/>
      <c r="M254" s="221"/>
      <c r="N254" s="222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137</v>
      </c>
      <c r="AU254" s="18" t="s">
        <v>80</v>
      </c>
    </row>
    <row r="255" s="2" customFormat="1">
      <c r="A255" s="39"/>
      <c r="B255" s="40"/>
      <c r="C255" s="41"/>
      <c r="D255" s="223" t="s">
        <v>139</v>
      </c>
      <c r="E255" s="41"/>
      <c r="F255" s="224" t="s">
        <v>371</v>
      </c>
      <c r="G255" s="41"/>
      <c r="H255" s="41"/>
      <c r="I255" s="220"/>
      <c r="J255" s="41"/>
      <c r="K255" s="41"/>
      <c r="L255" s="45"/>
      <c r="M255" s="221"/>
      <c r="N255" s="222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139</v>
      </c>
      <c r="AU255" s="18" t="s">
        <v>80</v>
      </c>
    </row>
    <row r="256" s="13" customFormat="1">
      <c r="A256" s="13"/>
      <c r="B256" s="225"/>
      <c r="C256" s="226"/>
      <c r="D256" s="218" t="s">
        <v>141</v>
      </c>
      <c r="E256" s="227" t="s">
        <v>19</v>
      </c>
      <c r="F256" s="228" t="s">
        <v>372</v>
      </c>
      <c r="G256" s="226"/>
      <c r="H256" s="229">
        <v>44</v>
      </c>
      <c r="I256" s="230"/>
      <c r="J256" s="226"/>
      <c r="K256" s="226"/>
      <c r="L256" s="231"/>
      <c r="M256" s="232"/>
      <c r="N256" s="233"/>
      <c r="O256" s="233"/>
      <c r="P256" s="233"/>
      <c r="Q256" s="233"/>
      <c r="R256" s="233"/>
      <c r="S256" s="233"/>
      <c r="T256" s="23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5" t="s">
        <v>141</v>
      </c>
      <c r="AU256" s="235" t="s">
        <v>80</v>
      </c>
      <c r="AV256" s="13" t="s">
        <v>80</v>
      </c>
      <c r="AW256" s="13" t="s">
        <v>31</v>
      </c>
      <c r="AX256" s="13" t="s">
        <v>70</v>
      </c>
      <c r="AY256" s="235" t="s">
        <v>127</v>
      </c>
    </row>
    <row r="257" s="13" customFormat="1">
      <c r="A257" s="13"/>
      <c r="B257" s="225"/>
      <c r="C257" s="226"/>
      <c r="D257" s="218" t="s">
        <v>141</v>
      </c>
      <c r="E257" s="227" t="s">
        <v>19</v>
      </c>
      <c r="F257" s="228" t="s">
        <v>373</v>
      </c>
      <c r="G257" s="226"/>
      <c r="H257" s="229">
        <v>0.128</v>
      </c>
      <c r="I257" s="230"/>
      <c r="J257" s="226"/>
      <c r="K257" s="226"/>
      <c r="L257" s="231"/>
      <c r="M257" s="232"/>
      <c r="N257" s="233"/>
      <c r="O257" s="233"/>
      <c r="P257" s="233"/>
      <c r="Q257" s="233"/>
      <c r="R257" s="233"/>
      <c r="S257" s="233"/>
      <c r="T257" s="23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5" t="s">
        <v>141</v>
      </c>
      <c r="AU257" s="235" t="s">
        <v>80</v>
      </c>
      <c r="AV257" s="13" t="s">
        <v>80</v>
      </c>
      <c r="AW257" s="13" t="s">
        <v>31</v>
      </c>
      <c r="AX257" s="13" t="s">
        <v>70</v>
      </c>
      <c r="AY257" s="235" t="s">
        <v>127</v>
      </c>
    </row>
    <row r="258" s="13" customFormat="1">
      <c r="A258" s="13"/>
      <c r="B258" s="225"/>
      <c r="C258" s="226"/>
      <c r="D258" s="218" t="s">
        <v>141</v>
      </c>
      <c r="E258" s="227" t="s">
        <v>19</v>
      </c>
      <c r="F258" s="228" t="s">
        <v>374</v>
      </c>
      <c r="G258" s="226"/>
      <c r="H258" s="229">
        <v>2.6749999999999998</v>
      </c>
      <c r="I258" s="230"/>
      <c r="J258" s="226"/>
      <c r="K258" s="226"/>
      <c r="L258" s="231"/>
      <c r="M258" s="232"/>
      <c r="N258" s="233"/>
      <c r="O258" s="233"/>
      <c r="P258" s="233"/>
      <c r="Q258" s="233"/>
      <c r="R258" s="233"/>
      <c r="S258" s="233"/>
      <c r="T258" s="23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5" t="s">
        <v>141</v>
      </c>
      <c r="AU258" s="235" t="s">
        <v>80</v>
      </c>
      <c r="AV258" s="13" t="s">
        <v>80</v>
      </c>
      <c r="AW258" s="13" t="s">
        <v>31</v>
      </c>
      <c r="AX258" s="13" t="s">
        <v>70</v>
      </c>
      <c r="AY258" s="235" t="s">
        <v>127</v>
      </c>
    </row>
    <row r="259" s="14" customFormat="1">
      <c r="A259" s="14"/>
      <c r="B259" s="236"/>
      <c r="C259" s="237"/>
      <c r="D259" s="218" t="s">
        <v>141</v>
      </c>
      <c r="E259" s="238" t="s">
        <v>19</v>
      </c>
      <c r="F259" s="239" t="s">
        <v>171</v>
      </c>
      <c r="G259" s="237"/>
      <c r="H259" s="240">
        <v>46.802999999999997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141</v>
      </c>
      <c r="AU259" s="246" t="s">
        <v>80</v>
      </c>
      <c r="AV259" s="14" t="s">
        <v>135</v>
      </c>
      <c r="AW259" s="14" t="s">
        <v>31</v>
      </c>
      <c r="AX259" s="14" t="s">
        <v>78</v>
      </c>
      <c r="AY259" s="246" t="s">
        <v>127</v>
      </c>
    </row>
    <row r="260" s="2" customFormat="1" ht="16.5" customHeight="1">
      <c r="A260" s="39"/>
      <c r="B260" s="40"/>
      <c r="C260" s="205" t="s">
        <v>375</v>
      </c>
      <c r="D260" s="205" t="s">
        <v>130</v>
      </c>
      <c r="E260" s="206" t="s">
        <v>376</v>
      </c>
      <c r="F260" s="207" t="s">
        <v>377</v>
      </c>
      <c r="G260" s="208" t="s">
        <v>284</v>
      </c>
      <c r="H260" s="209">
        <v>0.46100000000000002</v>
      </c>
      <c r="I260" s="210"/>
      <c r="J260" s="211">
        <f>ROUND(I260*H260,2)</f>
        <v>0</v>
      </c>
      <c r="K260" s="207" t="s">
        <v>134</v>
      </c>
      <c r="L260" s="45"/>
      <c r="M260" s="212" t="s">
        <v>19</v>
      </c>
      <c r="N260" s="213" t="s">
        <v>41</v>
      </c>
      <c r="O260" s="85"/>
      <c r="P260" s="214">
        <f>O260*H260</f>
        <v>0</v>
      </c>
      <c r="Q260" s="214">
        <v>1.0606199999999999</v>
      </c>
      <c r="R260" s="214">
        <f>Q260*H260</f>
        <v>0.48894581999999998</v>
      </c>
      <c r="S260" s="214">
        <v>0</v>
      </c>
      <c r="T260" s="215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6" t="s">
        <v>135</v>
      </c>
      <c r="AT260" s="216" t="s">
        <v>130</v>
      </c>
      <c r="AU260" s="216" t="s">
        <v>80</v>
      </c>
      <c r="AY260" s="18" t="s">
        <v>127</v>
      </c>
      <c r="BE260" s="217">
        <f>IF(N260="základní",J260,0)</f>
        <v>0</v>
      </c>
      <c r="BF260" s="217">
        <f>IF(N260="snížená",J260,0)</f>
        <v>0</v>
      </c>
      <c r="BG260" s="217">
        <f>IF(N260="zákl. přenesená",J260,0)</f>
        <v>0</v>
      </c>
      <c r="BH260" s="217">
        <f>IF(N260="sníž. přenesená",J260,0)</f>
        <v>0</v>
      </c>
      <c r="BI260" s="217">
        <f>IF(N260="nulová",J260,0)</f>
        <v>0</v>
      </c>
      <c r="BJ260" s="18" t="s">
        <v>78</v>
      </c>
      <c r="BK260" s="217">
        <f>ROUND(I260*H260,2)</f>
        <v>0</v>
      </c>
      <c r="BL260" s="18" t="s">
        <v>135</v>
      </c>
      <c r="BM260" s="216" t="s">
        <v>378</v>
      </c>
    </row>
    <row r="261" s="2" customFormat="1">
      <c r="A261" s="39"/>
      <c r="B261" s="40"/>
      <c r="C261" s="41"/>
      <c r="D261" s="218" t="s">
        <v>137</v>
      </c>
      <c r="E261" s="41"/>
      <c r="F261" s="219" t="s">
        <v>379</v>
      </c>
      <c r="G261" s="41"/>
      <c r="H261" s="41"/>
      <c r="I261" s="220"/>
      <c r="J261" s="41"/>
      <c r="K261" s="41"/>
      <c r="L261" s="45"/>
      <c r="M261" s="221"/>
      <c r="N261" s="222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137</v>
      </c>
      <c r="AU261" s="18" t="s">
        <v>80</v>
      </c>
    </row>
    <row r="262" s="2" customFormat="1">
      <c r="A262" s="39"/>
      <c r="B262" s="40"/>
      <c r="C262" s="41"/>
      <c r="D262" s="223" t="s">
        <v>139</v>
      </c>
      <c r="E262" s="41"/>
      <c r="F262" s="224" t="s">
        <v>380</v>
      </c>
      <c r="G262" s="41"/>
      <c r="H262" s="41"/>
      <c r="I262" s="220"/>
      <c r="J262" s="41"/>
      <c r="K262" s="41"/>
      <c r="L262" s="45"/>
      <c r="M262" s="221"/>
      <c r="N262" s="22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139</v>
      </c>
      <c r="AU262" s="18" t="s">
        <v>80</v>
      </c>
    </row>
    <row r="263" s="13" customFormat="1">
      <c r="A263" s="13"/>
      <c r="B263" s="225"/>
      <c r="C263" s="226"/>
      <c r="D263" s="218" t="s">
        <v>141</v>
      </c>
      <c r="E263" s="227" t="s">
        <v>19</v>
      </c>
      <c r="F263" s="228" t="s">
        <v>381</v>
      </c>
      <c r="G263" s="226"/>
      <c r="H263" s="229">
        <v>0.02</v>
      </c>
      <c r="I263" s="230"/>
      <c r="J263" s="226"/>
      <c r="K263" s="226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141</v>
      </c>
      <c r="AU263" s="235" t="s">
        <v>80</v>
      </c>
      <c r="AV263" s="13" t="s">
        <v>80</v>
      </c>
      <c r="AW263" s="13" t="s">
        <v>31</v>
      </c>
      <c r="AX263" s="13" t="s">
        <v>70</v>
      </c>
      <c r="AY263" s="235" t="s">
        <v>127</v>
      </c>
    </row>
    <row r="264" s="13" customFormat="1">
      <c r="A264" s="13"/>
      <c r="B264" s="225"/>
      <c r="C264" s="226"/>
      <c r="D264" s="218" t="s">
        <v>141</v>
      </c>
      <c r="E264" s="227" t="s">
        <v>19</v>
      </c>
      <c r="F264" s="228" t="s">
        <v>382</v>
      </c>
      <c r="G264" s="226"/>
      <c r="H264" s="229">
        <v>0.441</v>
      </c>
      <c r="I264" s="230"/>
      <c r="J264" s="226"/>
      <c r="K264" s="226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141</v>
      </c>
      <c r="AU264" s="235" t="s">
        <v>80</v>
      </c>
      <c r="AV264" s="13" t="s">
        <v>80</v>
      </c>
      <c r="AW264" s="13" t="s">
        <v>31</v>
      </c>
      <c r="AX264" s="13" t="s">
        <v>70</v>
      </c>
      <c r="AY264" s="235" t="s">
        <v>127</v>
      </c>
    </row>
    <row r="265" s="14" customFormat="1">
      <c r="A265" s="14"/>
      <c r="B265" s="236"/>
      <c r="C265" s="237"/>
      <c r="D265" s="218" t="s">
        <v>141</v>
      </c>
      <c r="E265" s="238" t="s">
        <v>19</v>
      </c>
      <c r="F265" s="239" t="s">
        <v>171</v>
      </c>
      <c r="G265" s="237"/>
      <c r="H265" s="240">
        <v>0.46100000000000002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6" t="s">
        <v>141</v>
      </c>
      <c r="AU265" s="246" t="s">
        <v>80</v>
      </c>
      <c r="AV265" s="14" t="s">
        <v>135</v>
      </c>
      <c r="AW265" s="14" t="s">
        <v>31</v>
      </c>
      <c r="AX265" s="14" t="s">
        <v>78</v>
      </c>
      <c r="AY265" s="246" t="s">
        <v>127</v>
      </c>
    </row>
    <row r="266" s="2" customFormat="1" ht="16.5" customHeight="1">
      <c r="A266" s="39"/>
      <c r="B266" s="40"/>
      <c r="C266" s="205" t="s">
        <v>383</v>
      </c>
      <c r="D266" s="205" t="s">
        <v>130</v>
      </c>
      <c r="E266" s="206" t="s">
        <v>384</v>
      </c>
      <c r="F266" s="207" t="s">
        <v>385</v>
      </c>
      <c r="G266" s="208" t="s">
        <v>284</v>
      </c>
      <c r="H266" s="209">
        <v>0.11799999999999999</v>
      </c>
      <c r="I266" s="210"/>
      <c r="J266" s="211">
        <f>ROUND(I266*H266,2)</f>
        <v>0</v>
      </c>
      <c r="K266" s="207" t="s">
        <v>134</v>
      </c>
      <c r="L266" s="45"/>
      <c r="M266" s="212" t="s">
        <v>19</v>
      </c>
      <c r="N266" s="213" t="s">
        <v>41</v>
      </c>
      <c r="O266" s="85"/>
      <c r="P266" s="214">
        <f>O266*H266</f>
        <v>0</v>
      </c>
      <c r="Q266" s="214">
        <v>1.06277</v>
      </c>
      <c r="R266" s="214">
        <f>Q266*H266</f>
        <v>0.12540685999999998</v>
      </c>
      <c r="S266" s="214">
        <v>0</v>
      </c>
      <c r="T266" s="215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16" t="s">
        <v>135</v>
      </c>
      <c r="AT266" s="216" t="s">
        <v>130</v>
      </c>
      <c r="AU266" s="216" t="s">
        <v>80</v>
      </c>
      <c r="AY266" s="18" t="s">
        <v>127</v>
      </c>
      <c r="BE266" s="217">
        <f>IF(N266="základní",J266,0)</f>
        <v>0</v>
      </c>
      <c r="BF266" s="217">
        <f>IF(N266="snížená",J266,0)</f>
        <v>0</v>
      </c>
      <c r="BG266" s="217">
        <f>IF(N266="zákl. přenesená",J266,0)</f>
        <v>0</v>
      </c>
      <c r="BH266" s="217">
        <f>IF(N266="sníž. přenesená",J266,0)</f>
        <v>0</v>
      </c>
      <c r="BI266" s="217">
        <f>IF(N266="nulová",J266,0)</f>
        <v>0</v>
      </c>
      <c r="BJ266" s="18" t="s">
        <v>78</v>
      </c>
      <c r="BK266" s="217">
        <f>ROUND(I266*H266,2)</f>
        <v>0</v>
      </c>
      <c r="BL266" s="18" t="s">
        <v>135</v>
      </c>
      <c r="BM266" s="216" t="s">
        <v>386</v>
      </c>
    </row>
    <row r="267" s="2" customFormat="1">
      <c r="A267" s="39"/>
      <c r="B267" s="40"/>
      <c r="C267" s="41"/>
      <c r="D267" s="218" t="s">
        <v>137</v>
      </c>
      <c r="E267" s="41"/>
      <c r="F267" s="219" t="s">
        <v>387</v>
      </c>
      <c r="G267" s="41"/>
      <c r="H267" s="41"/>
      <c r="I267" s="220"/>
      <c r="J267" s="41"/>
      <c r="K267" s="41"/>
      <c r="L267" s="45"/>
      <c r="M267" s="221"/>
      <c r="N267" s="222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137</v>
      </c>
      <c r="AU267" s="18" t="s">
        <v>80</v>
      </c>
    </row>
    <row r="268" s="2" customFormat="1">
      <c r="A268" s="39"/>
      <c r="B268" s="40"/>
      <c r="C268" s="41"/>
      <c r="D268" s="223" t="s">
        <v>139</v>
      </c>
      <c r="E268" s="41"/>
      <c r="F268" s="224" t="s">
        <v>388</v>
      </c>
      <c r="G268" s="41"/>
      <c r="H268" s="41"/>
      <c r="I268" s="220"/>
      <c r="J268" s="41"/>
      <c r="K268" s="41"/>
      <c r="L268" s="45"/>
      <c r="M268" s="221"/>
      <c r="N268" s="222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139</v>
      </c>
      <c r="AU268" s="18" t="s">
        <v>80</v>
      </c>
    </row>
    <row r="269" s="13" customFormat="1">
      <c r="A269" s="13"/>
      <c r="B269" s="225"/>
      <c r="C269" s="226"/>
      <c r="D269" s="218" t="s">
        <v>141</v>
      </c>
      <c r="E269" s="227" t="s">
        <v>19</v>
      </c>
      <c r="F269" s="228" t="s">
        <v>389</v>
      </c>
      <c r="G269" s="226"/>
      <c r="H269" s="229">
        <v>0.11799999999999999</v>
      </c>
      <c r="I269" s="230"/>
      <c r="J269" s="226"/>
      <c r="K269" s="226"/>
      <c r="L269" s="231"/>
      <c r="M269" s="232"/>
      <c r="N269" s="233"/>
      <c r="O269" s="233"/>
      <c r="P269" s="233"/>
      <c r="Q269" s="233"/>
      <c r="R269" s="233"/>
      <c r="S269" s="233"/>
      <c r="T269" s="23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5" t="s">
        <v>141</v>
      </c>
      <c r="AU269" s="235" t="s">
        <v>80</v>
      </c>
      <c r="AV269" s="13" t="s">
        <v>80</v>
      </c>
      <c r="AW269" s="13" t="s">
        <v>31</v>
      </c>
      <c r="AX269" s="13" t="s">
        <v>78</v>
      </c>
      <c r="AY269" s="235" t="s">
        <v>127</v>
      </c>
    </row>
    <row r="270" s="2" customFormat="1" ht="21.75" customHeight="1">
      <c r="A270" s="39"/>
      <c r="B270" s="40"/>
      <c r="C270" s="205" t="s">
        <v>390</v>
      </c>
      <c r="D270" s="205" t="s">
        <v>130</v>
      </c>
      <c r="E270" s="206" t="s">
        <v>391</v>
      </c>
      <c r="F270" s="207" t="s">
        <v>392</v>
      </c>
      <c r="G270" s="208" t="s">
        <v>194</v>
      </c>
      <c r="H270" s="209">
        <v>1.5</v>
      </c>
      <c r="I270" s="210"/>
      <c r="J270" s="211">
        <f>ROUND(I270*H270,2)</f>
        <v>0</v>
      </c>
      <c r="K270" s="207" t="s">
        <v>134</v>
      </c>
      <c r="L270" s="45"/>
      <c r="M270" s="212" t="s">
        <v>19</v>
      </c>
      <c r="N270" s="213" t="s">
        <v>41</v>
      </c>
      <c r="O270" s="85"/>
      <c r="P270" s="214">
        <f>O270*H270</f>
        <v>0</v>
      </c>
      <c r="Q270" s="214">
        <v>1.2381500000000001</v>
      </c>
      <c r="R270" s="214">
        <f>Q270*H270</f>
        <v>1.8572250000000001</v>
      </c>
      <c r="S270" s="214">
        <v>0</v>
      </c>
      <c r="T270" s="215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6" t="s">
        <v>135</v>
      </c>
      <c r="AT270" s="216" t="s">
        <v>130</v>
      </c>
      <c r="AU270" s="216" t="s">
        <v>80</v>
      </c>
      <c r="AY270" s="18" t="s">
        <v>127</v>
      </c>
      <c r="BE270" s="217">
        <f>IF(N270="základní",J270,0)</f>
        <v>0</v>
      </c>
      <c r="BF270" s="217">
        <f>IF(N270="snížená",J270,0)</f>
        <v>0</v>
      </c>
      <c r="BG270" s="217">
        <f>IF(N270="zákl. přenesená",J270,0)</f>
        <v>0</v>
      </c>
      <c r="BH270" s="217">
        <f>IF(N270="sníž. přenesená",J270,0)</f>
        <v>0</v>
      </c>
      <c r="BI270" s="217">
        <f>IF(N270="nulová",J270,0)</f>
        <v>0</v>
      </c>
      <c r="BJ270" s="18" t="s">
        <v>78</v>
      </c>
      <c r="BK270" s="217">
        <f>ROUND(I270*H270,2)</f>
        <v>0</v>
      </c>
      <c r="BL270" s="18" t="s">
        <v>135</v>
      </c>
      <c r="BM270" s="216" t="s">
        <v>393</v>
      </c>
    </row>
    <row r="271" s="2" customFormat="1">
      <c r="A271" s="39"/>
      <c r="B271" s="40"/>
      <c r="C271" s="41"/>
      <c r="D271" s="218" t="s">
        <v>137</v>
      </c>
      <c r="E271" s="41"/>
      <c r="F271" s="219" t="s">
        <v>394</v>
      </c>
      <c r="G271" s="41"/>
      <c r="H271" s="41"/>
      <c r="I271" s="220"/>
      <c r="J271" s="41"/>
      <c r="K271" s="41"/>
      <c r="L271" s="45"/>
      <c r="M271" s="221"/>
      <c r="N271" s="22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137</v>
      </c>
      <c r="AU271" s="18" t="s">
        <v>80</v>
      </c>
    </row>
    <row r="272" s="2" customFormat="1">
      <c r="A272" s="39"/>
      <c r="B272" s="40"/>
      <c r="C272" s="41"/>
      <c r="D272" s="223" t="s">
        <v>139</v>
      </c>
      <c r="E272" s="41"/>
      <c r="F272" s="224" t="s">
        <v>395</v>
      </c>
      <c r="G272" s="41"/>
      <c r="H272" s="41"/>
      <c r="I272" s="220"/>
      <c r="J272" s="41"/>
      <c r="K272" s="41"/>
      <c r="L272" s="45"/>
      <c r="M272" s="221"/>
      <c r="N272" s="222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139</v>
      </c>
      <c r="AU272" s="18" t="s">
        <v>80</v>
      </c>
    </row>
    <row r="273" s="13" customFormat="1">
      <c r="A273" s="13"/>
      <c r="B273" s="225"/>
      <c r="C273" s="226"/>
      <c r="D273" s="218" t="s">
        <v>141</v>
      </c>
      <c r="E273" s="227" t="s">
        <v>19</v>
      </c>
      <c r="F273" s="228" t="s">
        <v>396</v>
      </c>
      <c r="G273" s="226"/>
      <c r="H273" s="229">
        <v>1.5</v>
      </c>
      <c r="I273" s="230"/>
      <c r="J273" s="226"/>
      <c r="K273" s="226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141</v>
      </c>
      <c r="AU273" s="235" t="s">
        <v>80</v>
      </c>
      <c r="AV273" s="13" t="s">
        <v>80</v>
      </c>
      <c r="AW273" s="13" t="s">
        <v>31</v>
      </c>
      <c r="AX273" s="13" t="s">
        <v>78</v>
      </c>
      <c r="AY273" s="235" t="s">
        <v>127</v>
      </c>
    </row>
    <row r="274" s="2" customFormat="1" ht="16.5" customHeight="1">
      <c r="A274" s="39"/>
      <c r="B274" s="40"/>
      <c r="C274" s="205" t="s">
        <v>397</v>
      </c>
      <c r="D274" s="205" t="s">
        <v>130</v>
      </c>
      <c r="E274" s="206" t="s">
        <v>398</v>
      </c>
      <c r="F274" s="207" t="s">
        <v>399</v>
      </c>
      <c r="G274" s="208" t="s">
        <v>194</v>
      </c>
      <c r="H274" s="209">
        <v>118.04000000000001</v>
      </c>
      <c r="I274" s="210"/>
      <c r="J274" s="211">
        <f>ROUND(I274*H274,2)</f>
        <v>0</v>
      </c>
      <c r="K274" s="207" t="s">
        <v>134</v>
      </c>
      <c r="L274" s="45"/>
      <c r="M274" s="212" t="s">
        <v>19</v>
      </c>
      <c r="N274" s="213" t="s">
        <v>41</v>
      </c>
      <c r="O274" s="85"/>
      <c r="P274" s="214">
        <f>O274*H274</f>
        <v>0</v>
      </c>
      <c r="Q274" s="214">
        <v>0.0027499999999999998</v>
      </c>
      <c r="R274" s="214">
        <f>Q274*H274</f>
        <v>0.32461000000000001</v>
      </c>
      <c r="S274" s="214">
        <v>0</v>
      </c>
      <c r="T274" s="215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6" t="s">
        <v>135</v>
      </c>
      <c r="AT274" s="216" t="s">
        <v>130</v>
      </c>
      <c r="AU274" s="216" t="s">
        <v>80</v>
      </c>
      <c r="AY274" s="18" t="s">
        <v>127</v>
      </c>
      <c r="BE274" s="217">
        <f>IF(N274="základní",J274,0)</f>
        <v>0</v>
      </c>
      <c r="BF274" s="217">
        <f>IF(N274="snížená",J274,0)</f>
        <v>0</v>
      </c>
      <c r="BG274" s="217">
        <f>IF(N274="zákl. přenesená",J274,0)</f>
        <v>0</v>
      </c>
      <c r="BH274" s="217">
        <f>IF(N274="sníž. přenesená",J274,0)</f>
        <v>0</v>
      </c>
      <c r="BI274" s="217">
        <f>IF(N274="nulová",J274,0)</f>
        <v>0</v>
      </c>
      <c r="BJ274" s="18" t="s">
        <v>78</v>
      </c>
      <c r="BK274" s="217">
        <f>ROUND(I274*H274,2)</f>
        <v>0</v>
      </c>
      <c r="BL274" s="18" t="s">
        <v>135</v>
      </c>
      <c r="BM274" s="216" t="s">
        <v>400</v>
      </c>
    </row>
    <row r="275" s="2" customFormat="1">
      <c r="A275" s="39"/>
      <c r="B275" s="40"/>
      <c r="C275" s="41"/>
      <c r="D275" s="218" t="s">
        <v>137</v>
      </c>
      <c r="E275" s="41"/>
      <c r="F275" s="219" t="s">
        <v>401</v>
      </c>
      <c r="G275" s="41"/>
      <c r="H275" s="41"/>
      <c r="I275" s="220"/>
      <c r="J275" s="41"/>
      <c r="K275" s="41"/>
      <c r="L275" s="45"/>
      <c r="M275" s="221"/>
      <c r="N275" s="222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137</v>
      </c>
      <c r="AU275" s="18" t="s">
        <v>80</v>
      </c>
    </row>
    <row r="276" s="2" customFormat="1">
      <c r="A276" s="39"/>
      <c r="B276" s="40"/>
      <c r="C276" s="41"/>
      <c r="D276" s="223" t="s">
        <v>139</v>
      </c>
      <c r="E276" s="41"/>
      <c r="F276" s="224" t="s">
        <v>402</v>
      </c>
      <c r="G276" s="41"/>
      <c r="H276" s="41"/>
      <c r="I276" s="220"/>
      <c r="J276" s="41"/>
      <c r="K276" s="41"/>
      <c r="L276" s="45"/>
      <c r="M276" s="221"/>
      <c r="N276" s="222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139</v>
      </c>
      <c r="AU276" s="18" t="s">
        <v>80</v>
      </c>
    </row>
    <row r="277" s="13" customFormat="1">
      <c r="A277" s="13"/>
      <c r="B277" s="225"/>
      <c r="C277" s="226"/>
      <c r="D277" s="218" t="s">
        <v>141</v>
      </c>
      <c r="E277" s="227" t="s">
        <v>19</v>
      </c>
      <c r="F277" s="228" t="s">
        <v>403</v>
      </c>
      <c r="G277" s="226"/>
      <c r="H277" s="229">
        <v>78.340000000000003</v>
      </c>
      <c r="I277" s="230"/>
      <c r="J277" s="226"/>
      <c r="K277" s="226"/>
      <c r="L277" s="231"/>
      <c r="M277" s="232"/>
      <c r="N277" s="233"/>
      <c r="O277" s="233"/>
      <c r="P277" s="233"/>
      <c r="Q277" s="233"/>
      <c r="R277" s="233"/>
      <c r="S277" s="233"/>
      <c r="T277" s="23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5" t="s">
        <v>141</v>
      </c>
      <c r="AU277" s="235" t="s">
        <v>80</v>
      </c>
      <c r="AV277" s="13" t="s">
        <v>80</v>
      </c>
      <c r="AW277" s="13" t="s">
        <v>31</v>
      </c>
      <c r="AX277" s="13" t="s">
        <v>70</v>
      </c>
      <c r="AY277" s="235" t="s">
        <v>127</v>
      </c>
    </row>
    <row r="278" s="13" customFormat="1">
      <c r="A278" s="13"/>
      <c r="B278" s="225"/>
      <c r="C278" s="226"/>
      <c r="D278" s="218" t="s">
        <v>141</v>
      </c>
      <c r="E278" s="227" t="s">
        <v>19</v>
      </c>
      <c r="F278" s="228" t="s">
        <v>404</v>
      </c>
      <c r="G278" s="226"/>
      <c r="H278" s="229">
        <v>24</v>
      </c>
      <c r="I278" s="230"/>
      <c r="J278" s="226"/>
      <c r="K278" s="226"/>
      <c r="L278" s="231"/>
      <c r="M278" s="232"/>
      <c r="N278" s="233"/>
      <c r="O278" s="233"/>
      <c r="P278" s="233"/>
      <c r="Q278" s="233"/>
      <c r="R278" s="233"/>
      <c r="S278" s="233"/>
      <c r="T278" s="23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5" t="s">
        <v>141</v>
      </c>
      <c r="AU278" s="235" t="s">
        <v>80</v>
      </c>
      <c r="AV278" s="13" t="s">
        <v>80</v>
      </c>
      <c r="AW278" s="13" t="s">
        <v>31</v>
      </c>
      <c r="AX278" s="13" t="s">
        <v>70</v>
      </c>
      <c r="AY278" s="235" t="s">
        <v>127</v>
      </c>
    </row>
    <row r="279" s="13" customFormat="1">
      <c r="A279" s="13"/>
      <c r="B279" s="225"/>
      <c r="C279" s="226"/>
      <c r="D279" s="218" t="s">
        <v>141</v>
      </c>
      <c r="E279" s="227" t="s">
        <v>19</v>
      </c>
      <c r="F279" s="228" t="s">
        <v>405</v>
      </c>
      <c r="G279" s="226"/>
      <c r="H279" s="229">
        <v>9.4000000000000004</v>
      </c>
      <c r="I279" s="230"/>
      <c r="J279" s="226"/>
      <c r="K279" s="226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141</v>
      </c>
      <c r="AU279" s="235" t="s">
        <v>80</v>
      </c>
      <c r="AV279" s="13" t="s">
        <v>80</v>
      </c>
      <c r="AW279" s="13" t="s">
        <v>31</v>
      </c>
      <c r="AX279" s="13" t="s">
        <v>70</v>
      </c>
      <c r="AY279" s="235" t="s">
        <v>127</v>
      </c>
    </row>
    <row r="280" s="13" customFormat="1">
      <c r="A280" s="13"/>
      <c r="B280" s="225"/>
      <c r="C280" s="226"/>
      <c r="D280" s="218" t="s">
        <v>141</v>
      </c>
      <c r="E280" s="227" t="s">
        <v>19</v>
      </c>
      <c r="F280" s="228" t="s">
        <v>406</v>
      </c>
      <c r="G280" s="226"/>
      <c r="H280" s="229">
        <v>6.2999999999999998</v>
      </c>
      <c r="I280" s="230"/>
      <c r="J280" s="226"/>
      <c r="K280" s="226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141</v>
      </c>
      <c r="AU280" s="235" t="s">
        <v>80</v>
      </c>
      <c r="AV280" s="13" t="s">
        <v>80</v>
      </c>
      <c r="AW280" s="13" t="s">
        <v>31</v>
      </c>
      <c r="AX280" s="13" t="s">
        <v>70</v>
      </c>
      <c r="AY280" s="235" t="s">
        <v>127</v>
      </c>
    </row>
    <row r="281" s="14" customFormat="1">
      <c r="A281" s="14"/>
      <c r="B281" s="236"/>
      <c r="C281" s="237"/>
      <c r="D281" s="218" t="s">
        <v>141</v>
      </c>
      <c r="E281" s="238" t="s">
        <v>19</v>
      </c>
      <c r="F281" s="239" t="s">
        <v>171</v>
      </c>
      <c r="G281" s="237"/>
      <c r="H281" s="240">
        <v>118.04000000000001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6" t="s">
        <v>141</v>
      </c>
      <c r="AU281" s="246" t="s">
        <v>80</v>
      </c>
      <c r="AV281" s="14" t="s">
        <v>135</v>
      </c>
      <c r="AW281" s="14" t="s">
        <v>31</v>
      </c>
      <c r="AX281" s="14" t="s">
        <v>78</v>
      </c>
      <c r="AY281" s="246" t="s">
        <v>127</v>
      </c>
    </row>
    <row r="282" s="2" customFormat="1" ht="16.5" customHeight="1">
      <c r="A282" s="39"/>
      <c r="B282" s="40"/>
      <c r="C282" s="205" t="s">
        <v>407</v>
      </c>
      <c r="D282" s="205" t="s">
        <v>130</v>
      </c>
      <c r="E282" s="206" t="s">
        <v>408</v>
      </c>
      <c r="F282" s="207" t="s">
        <v>409</v>
      </c>
      <c r="G282" s="208" t="s">
        <v>194</v>
      </c>
      <c r="H282" s="209">
        <v>118.04000000000001</v>
      </c>
      <c r="I282" s="210"/>
      <c r="J282" s="211">
        <f>ROUND(I282*H282,2)</f>
        <v>0</v>
      </c>
      <c r="K282" s="207" t="s">
        <v>134</v>
      </c>
      <c r="L282" s="45"/>
      <c r="M282" s="212" t="s">
        <v>19</v>
      </c>
      <c r="N282" s="213" t="s">
        <v>41</v>
      </c>
      <c r="O282" s="85"/>
      <c r="P282" s="214">
        <f>O282*H282</f>
        <v>0</v>
      </c>
      <c r="Q282" s="214">
        <v>0</v>
      </c>
      <c r="R282" s="214">
        <f>Q282*H282</f>
        <v>0</v>
      </c>
      <c r="S282" s="214">
        <v>0</v>
      </c>
      <c r="T282" s="215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6" t="s">
        <v>135</v>
      </c>
      <c r="AT282" s="216" t="s">
        <v>130</v>
      </c>
      <c r="AU282" s="216" t="s">
        <v>80</v>
      </c>
      <c r="AY282" s="18" t="s">
        <v>127</v>
      </c>
      <c r="BE282" s="217">
        <f>IF(N282="základní",J282,0)</f>
        <v>0</v>
      </c>
      <c r="BF282" s="217">
        <f>IF(N282="snížená",J282,0)</f>
        <v>0</v>
      </c>
      <c r="BG282" s="217">
        <f>IF(N282="zákl. přenesená",J282,0)</f>
        <v>0</v>
      </c>
      <c r="BH282" s="217">
        <f>IF(N282="sníž. přenesená",J282,0)</f>
        <v>0</v>
      </c>
      <c r="BI282" s="217">
        <f>IF(N282="nulová",J282,0)</f>
        <v>0</v>
      </c>
      <c r="BJ282" s="18" t="s">
        <v>78</v>
      </c>
      <c r="BK282" s="217">
        <f>ROUND(I282*H282,2)</f>
        <v>0</v>
      </c>
      <c r="BL282" s="18" t="s">
        <v>135</v>
      </c>
      <c r="BM282" s="216" t="s">
        <v>410</v>
      </c>
    </row>
    <row r="283" s="2" customFormat="1">
      <c r="A283" s="39"/>
      <c r="B283" s="40"/>
      <c r="C283" s="41"/>
      <c r="D283" s="218" t="s">
        <v>137</v>
      </c>
      <c r="E283" s="41"/>
      <c r="F283" s="219" t="s">
        <v>411</v>
      </c>
      <c r="G283" s="41"/>
      <c r="H283" s="41"/>
      <c r="I283" s="220"/>
      <c r="J283" s="41"/>
      <c r="K283" s="41"/>
      <c r="L283" s="45"/>
      <c r="M283" s="221"/>
      <c r="N283" s="222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137</v>
      </c>
      <c r="AU283" s="18" t="s">
        <v>80</v>
      </c>
    </row>
    <row r="284" s="2" customFormat="1">
      <c r="A284" s="39"/>
      <c r="B284" s="40"/>
      <c r="C284" s="41"/>
      <c r="D284" s="223" t="s">
        <v>139</v>
      </c>
      <c r="E284" s="41"/>
      <c r="F284" s="224" t="s">
        <v>412</v>
      </c>
      <c r="G284" s="41"/>
      <c r="H284" s="41"/>
      <c r="I284" s="220"/>
      <c r="J284" s="41"/>
      <c r="K284" s="41"/>
      <c r="L284" s="45"/>
      <c r="M284" s="221"/>
      <c r="N284" s="222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139</v>
      </c>
      <c r="AU284" s="18" t="s">
        <v>80</v>
      </c>
    </row>
    <row r="285" s="12" customFormat="1" ht="22.8" customHeight="1">
      <c r="A285" s="12"/>
      <c r="B285" s="189"/>
      <c r="C285" s="190"/>
      <c r="D285" s="191" t="s">
        <v>69</v>
      </c>
      <c r="E285" s="203" t="s">
        <v>413</v>
      </c>
      <c r="F285" s="203" t="s">
        <v>414</v>
      </c>
      <c r="G285" s="190"/>
      <c r="H285" s="190"/>
      <c r="I285" s="193"/>
      <c r="J285" s="204">
        <f>BK285</f>
        <v>0</v>
      </c>
      <c r="K285" s="190"/>
      <c r="L285" s="195"/>
      <c r="M285" s="196"/>
      <c r="N285" s="197"/>
      <c r="O285" s="197"/>
      <c r="P285" s="198">
        <f>SUM(P286:P316)</f>
        <v>0</v>
      </c>
      <c r="Q285" s="197"/>
      <c r="R285" s="198">
        <f>SUM(R286:R316)</f>
        <v>84.553082399999994</v>
      </c>
      <c r="S285" s="197"/>
      <c r="T285" s="199">
        <f>SUM(T286:T316)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0" t="s">
        <v>78</v>
      </c>
      <c r="AT285" s="201" t="s">
        <v>69</v>
      </c>
      <c r="AU285" s="201" t="s">
        <v>78</v>
      </c>
      <c r="AY285" s="200" t="s">
        <v>127</v>
      </c>
      <c r="BK285" s="202">
        <f>SUM(BK286:BK316)</f>
        <v>0</v>
      </c>
    </row>
    <row r="286" s="2" customFormat="1" ht="16.5" customHeight="1">
      <c r="A286" s="39"/>
      <c r="B286" s="40"/>
      <c r="C286" s="205" t="s">
        <v>415</v>
      </c>
      <c r="D286" s="205" t="s">
        <v>130</v>
      </c>
      <c r="E286" s="206" t="s">
        <v>416</v>
      </c>
      <c r="F286" s="207" t="s">
        <v>417</v>
      </c>
      <c r="G286" s="208" t="s">
        <v>194</v>
      </c>
      <c r="H286" s="209">
        <v>3</v>
      </c>
      <c r="I286" s="210"/>
      <c r="J286" s="211">
        <f>ROUND(I286*H286,2)</f>
        <v>0</v>
      </c>
      <c r="K286" s="207" t="s">
        <v>134</v>
      </c>
      <c r="L286" s="45"/>
      <c r="M286" s="212" t="s">
        <v>19</v>
      </c>
      <c r="N286" s="213" t="s">
        <v>41</v>
      </c>
      <c r="O286" s="85"/>
      <c r="P286" s="214">
        <f>O286*H286</f>
        <v>0</v>
      </c>
      <c r="Q286" s="214">
        <v>0.42629</v>
      </c>
      <c r="R286" s="214">
        <f>Q286*H286</f>
        <v>1.27887</v>
      </c>
      <c r="S286" s="214">
        <v>0</v>
      </c>
      <c r="T286" s="215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6" t="s">
        <v>135</v>
      </c>
      <c r="AT286" s="216" t="s">
        <v>130</v>
      </c>
      <c r="AU286" s="216" t="s">
        <v>80</v>
      </c>
      <c r="AY286" s="18" t="s">
        <v>127</v>
      </c>
      <c r="BE286" s="217">
        <f>IF(N286="základní",J286,0)</f>
        <v>0</v>
      </c>
      <c r="BF286" s="217">
        <f>IF(N286="snížená",J286,0)</f>
        <v>0</v>
      </c>
      <c r="BG286" s="217">
        <f>IF(N286="zákl. přenesená",J286,0)</f>
        <v>0</v>
      </c>
      <c r="BH286" s="217">
        <f>IF(N286="sníž. přenesená",J286,0)</f>
        <v>0</v>
      </c>
      <c r="BI286" s="217">
        <f>IF(N286="nulová",J286,0)</f>
        <v>0</v>
      </c>
      <c r="BJ286" s="18" t="s">
        <v>78</v>
      </c>
      <c r="BK286" s="217">
        <f>ROUND(I286*H286,2)</f>
        <v>0</v>
      </c>
      <c r="BL286" s="18" t="s">
        <v>135</v>
      </c>
      <c r="BM286" s="216" t="s">
        <v>418</v>
      </c>
    </row>
    <row r="287" s="2" customFormat="1">
      <c r="A287" s="39"/>
      <c r="B287" s="40"/>
      <c r="C287" s="41"/>
      <c r="D287" s="218" t="s">
        <v>137</v>
      </c>
      <c r="E287" s="41"/>
      <c r="F287" s="219" t="s">
        <v>419</v>
      </c>
      <c r="G287" s="41"/>
      <c r="H287" s="41"/>
      <c r="I287" s="220"/>
      <c r="J287" s="41"/>
      <c r="K287" s="41"/>
      <c r="L287" s="45"/>
      <c r="M287" s="221"/>
      <c r="N287" s="222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137</v>
      </c>
      <c r="AU287" s="18" t="s">
        <v>80</v>
      </c>
    </row>
    <row r="288" s="2" customFormat="1">
      <c r="A288" s="39"/>
      <c r="B288" s="40"/>
      <c r="C288" s="41"/>
      <c r="D288" s="223" t="s">
        <v>139</v>
      </c>
      <c r="E288" s="41"/>
      <c r="F288" s="224" t="s">
        <v>420</v>
      </c>
      <c r="G288" s="41"/>
      <c r="H288" s="41"/>
      <c r="I288" s="220"/>
      <c r="J288" s="41"/>
      <c r="K288" s="41"/>
      <c r="L288" s="45"/>
      <c r="M288" s="221"/>
      <c r="N288" s="222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139</v>
      </c>
      <c r="AU288" s="18" t="s">
        <v>80</v>
      </c>
    </row>
    <row r="289" s="13" customFormat="1">
      <c r="A289" s="13"/>
      <c r="B289" s="225"/>
      <c r="C289" s="226"/>
      <c r="D289" s="218" t="s">
        <v>141</v>
      </c>
      <c r="E289" s="227" t="s">
        <v>19</v>
      </c>
      <c r="F289" s="228" t="s">
        <v>421</v>
      </c>
      <c r="G289" s="226"/>
      <c r="H289" s="229">
        <v>3</v>
      </c>
      <c r="I289" s="230"/>
      <c r="J289" s="226"/>
      <c r="K289" s="226"/>
      <c r="L289" s="231"/>
      <c r="M289" s="232"/>
      <c r="N289" s="233"/>
      <c r="O289" s="233"/>
      <c r="P289" s="233"/>
      <c r="Q289" s="233"/>
      <c r="R289" s="233"/>
      <c r="S289" s="233"/>
      <c r="T289" s="23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5" t="s">
        <v>141</v>
      </c>
      <c r="AU289" s="235" t="s">
        <v>80</v>
      </c>
      <c r="AV289" s="13" t="s">
        <v>80</v>
      </c>
      <c r="AW289" s="13" t="s">
        <v>31</v>
      </c>
      <c r="AX289" s="13" t="s">
        <v>78</v>
      </c>
      <c r="AY289" s="235" t="s">
        <v>127</v>
      </c>
    </row>
    <row r="290" s="2" customFormat="1" ht="16.5" customHeight="1">
      <c r="A290" s="39"/>
      <c r="B290" s="40"/>
      <c r="C290" s="205" t="s">
        <v>422</v>
      </c>
      <c r="D290" s="205" t="s">
        <v>130</v>
      </c>
      <c r="E290" s="206" t="s">
        <v>423</v>
      </c>
      <c r="F290" s="207" t="s">
        <v>424</v>
      </c>
      <c r="G290" s="208" t="s">
        <v>242</v>
      </c>
      <c r="H290" s="209">
        <v>0.95999999999999996</v>
      </c>
      <c r="I290" s="210"/>
      <c r="J290" s="211">
        <f>ROUND(I290*H290,2)</f>
        <v>0</v>
      </c>
      <c r="K290" s="207" t="s">
        <v>19</v>
      </c>
      <c r="L290" s="45"/>
      <c r="M290" s="212" t="s">
        <v>19</v>
      </c>
      <c r="N290" s="213" t="s">
        <v>41</v>
      </c>
      <c r="O290" s="85"/>
      <c r="P290" s="214">
        <f>O290*H290</f>
        <v>0</v>
      </c>
      <c r="Q290" s="214">
        <v>2.1501000000000001</v>
      </c>
      <c r="R290" s="214">
        <f>Q290*H290</f>
        <v>2.0640960000000002</v>
      </c>
      <c r="S290" s="214">
        <v>0</v>
      </c>
      <c r="T290" s="215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6" t="s">
        <v>135</v>
      </c>
      <c r="AT290" s="216" t="s">
        <v>130</v>
      </c>
      <c r="AU290" s="216" t="s">
        <v>80</v>
      </c>
      <c r="AY290" s="18" t="s">
        <v>127</v>
      </c>
      <c r="BE290" s="217">
        <f>IF(N290="základní",J290,0)</f>
        <v>0</v>
      </c>
      <c r="BF290" s="217">
        <f>IF(N290="snížená",J290,0)</f>
        <v>0</v>
      </c>
      <c r="BG290" s="217">
        <f>IF(N290="zákl. přenesená",J290,0)</f>
        <v>0</v>
      </c>
      <c r="BH290" s="217">
        <f>IF(N290="sníž. přenesená",J290,0)</f>
        <v>0</v>
      </c>
      <c r="BI290" s="217">
        <f>IF(N290="nulová",J290,0)</f>
        <v>0</v>
      </c>
      <c r="BJ290" s="18" t="s">
        <v>78</v>
      </c>
      <c r="BK290" s="217">
        <f>ROUND(I290*H290,2)</f>
        <v>0</v>
      </c>
      <c r="BL290" s="18" t="s">
        <v>135</v>
      </c>
      <c r="BM290" s="216" t="s">
        <v>425</v>
      </c>
    </row>
    <row r="291" s="2" customFormat="1">
      <c r="A291" s="39"/>
      <c r="B291" s="40"/>
      <c r="C291" s="41"/>
      <c r="D291" s="218" t="s">
        <v>137</v>
      </c>
      <c r="E291" s="41"/>
      <c r="F291" s="219" t="s">
        <v>426</v>
      </c>
      <c r="G291" s="41"/>
      <c r="H291" s="41"/>
      <c r="I291" s="220"/>
      <c r="J291" s="41"/>
      <c r="K291" s="41"/>
      <c r="L291" s="45"/>
      <c r="M291" s="221"/>
      <c r="N291" s="222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137</v>
      </c>
      <c r="AU291" s="18" t="s">
        <v>80</v>
      </c>
    </row>
    <row r="292" s="13" customFormat="1">
      <c r="A292" s="13"/>
      <c r="B292" s="225"/>
      <c r="C292" s="226"/>
      <c r="D292" s="218" t="s">
        <v>141</v>
      </c>
      <c r="E292" s="227" t="s">
        <v>19</v>
      </c>
      <c r="F292" s="228" t="s">
        <v>427</v>
      </c>
      <c r="G292" s="226"/>
      <c r="H292" s="229">
        <v>0.95999999999999996</v>
      </c>
      <c r="I292" s="230"/>
      <c r="J292" s="226"/>
      <c r="K292" s="226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141</v>
      </c>
      <c r="AU292" s="235" t="s">
        <v>80</v>
      </c>
      <c r="AV292" s="13" t="s">
        <v>80</v>
      </c>
      <c r="AW292" s="13" t="s">
        <v>31</v>
      </c>
      <c r="AX292" s="13" t="s">
        <v>78</v>
      </c>
      <c r="AY292" s="235" t="s">
        <v>127</v>
      </c>
    </row>
    <row r="293" s="2" customFormat="1" ht="16.5" customHeight="1">
      <c r="A293" s="39"/>
      <c r="B293" s="40"/>
      <c r="C293" s="205" t="s">
        <v>428</v>
      </c>
      <c r="D293" s="205" t="s">
        <v>130</v>
      </c>
      <c r="E293" s="206" t="s">
        <v>429</v>
      </c>
      <c r="F293" s="207" t="s">
        <v>430</v>
      </c>
      <c r="G293" s="208" t="s">
        <v>242</v>
      </c>
      <c r="H293" s="209">
        <v>22.673999999999999</v>
      </c>
      <c r="I293" s="210"/>
      <c r="J293" s="211">
        <f>ROUND(I293*H293,2)</f>
        <v>0</v>
      </c>
      <c r="K293" s="207" t="s">
        <v>134</v>
      </c>
      <c r="L293" s="45"/>
      <c r="M293" s="212" t="s">
        <v>19</v>
      </c>
      <c r="N293" s="213" t="s">
        <v>41</v>
      </c>
      <c r="O293" s="85"/>
      <c r="P293" s="214">
        <f>O293*H293</f>
        <v>0</v>
      </c>
      <c r="Q293" s="214">
        <v>1.7930999999999999</v>
      </c>
      <c r="R293" s="214">
        <f>Q293*H293</f>
        <v>40.656749399999995</v>
      </c>
      <c r="S293" s="214">
        <v>0</v>
      </c>
      <c r="T293" s="215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16" t="s">
        <v>135</v>
      </c>
      <c r="AT293" s="216" t="s">
        <v>130</v>
      </c>
      <c r="AU293" s="216" t="s">
        <v>80</v>
      </c>
      <c r="AY293" s="18" t="s">
        <v>127</v>
      </c>
      <c r="BE293" s="217">
        <f>IF(N293="základní",J293,0)</f>
        <v>0</v>
      </c>
      <c r="BF293" s="217">
        <f>IF(N293="snížená",J293,0)</f>
        <v>0</v>
      </c>
      <c r="BG293" s="217">
        <f>IF(N293="zákl. přenesená",J293,0)</f>
        <v>0</v>
      </c>
      <c r="BH293" s="217">
        <f>IF(N293="sníž. přenesená",J293,0)</f>
        <v>0</v>
      </c>
      <c r="BI293" s="217">
        <f>IF(N293="nulová",J293,0)</f>
        <v>0</v>
      </c>
      <c r="BJ293" s="18" t="s">
        <v>78</v>
      </c>
      <c r="BK293" s="217">
        <f>ROUND(I293*H293,2)</f>
        <v>0</v>
      </c>
      <c r="BL293" s="18" t="s">
        <v>135</v>
      </c>
      <c r="BM293" s="216" t="s">
        <v>431</v>
      </c>
    </row>
    <row r="294" s="2" customFormat="1">
      <c r="A294" s="39"/>
      <c r="B294" s="40"/>
      <c r="C294" s="41"/>
      <c r="D294" s="218" t="s">
        <v>137</v>
      </c>
      <c r="E294" s="41"/>
      <c r="F294" s="219" t="s">
        <v>432</v>
      </c>
      <c r="G294" s="41"/>
      <c r="H294" s="41"/>
      <c r="I294" s="220"/>
      <c r="J294" s="41"/>
      <c r="K294" s="41"/>
      <c r="L294" s="45"/>
      <c r="M294" s="221"/>
      <c r="N294" s="222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137</v>
      </c>
      <c r="AU294" s="18" t="s">
        <v>80</v>
      </c>
    </row>
    <row r="295" s="2" customFormat="1">
      <c r="A295" s="39"/>
      <c r="B295" s="40"/>
      <c r="C295" s="41"/>
      <c r="D295" s="223" t="s">
        <v>139</v>
      </c>
      <c r="E295" s="41"/>
      <c r="F295" s="224" t="s">
        <v>433</v>
      </c>
      <c r="G295" s="41"/>
      <c r="H295" s="41"/>
      <c r="I295" s="220"/>
      <c r="J295" s="41"/>
      <c r="K295" s="41"/>
      <c r="L295" s="45"/>
      <c r="M295" s="221"/>
      <c r="N295" s="222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139</v>
      </c>
      <c r="AU295" s="18" t="s">
        <v>80</v>
      </c>
    </row>
    <row r="296" s="13" customFormat="1">
      <c r="A296" s="13"/>
      <c r="B296" s="225"/>
      <c r="C296" s="226"/>
      <c r="D296" s="218" t="s">
        <v>141</v>
      </c>
      <c r="E296" s="227" t="s">
        <v>19</v>
      </c>
      <c r="F296" s="228" t="s">
        <v>434</v>
      </c>
      <c r="G296" s="226"/>
      <c r="H296" s="229">
        <v>15.414</v>
      </c>
      <c r="I296" s="230"/>
      <c r="J296" s="226"/>
      <c r="K296" s="226"/>
      <c r="L296" s="231"/>
      <c r="M296" s="232"/>
      <c r="N296" s="233"/>
      <c r="O296" s="233"/>
      <c r="P296" s="233"/>
      <c r="Q296" s="233"/>
      <c r="R296" s="233"/>
      <c r="S296" s="233"/>
      <c r="T296" s="23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5" t="s">
        <v>141</v>
      </c>
      <c r="AU296" s="235" t="s">
        <v>80</v>
      </c>
      <c r="AV296" s="13" t="s">
        <v>80</v>
      </c>
      <c r="AW296" s="13" t="s">
        <v>31</v>
      </c>
      <c r="AX296" s="13" t="s">
        <v>70</v>
      </c>
      <c r="AY296" s="235" t="s">
        <v>127</v>
      </c>
    </row>
    <row r="297" s="13" customFormat="1">
      <c r="A297" s="13"/>
      <c r="B297" s="225"/>
      <c r="C297" s="226"/>
      <c r="D297" s="218" t="s">
        <v>141</v>
      </c>
      <c r="E297" s="227" t="s">
        <v>19</v>
      </c>
      <c r="F297" s="228" t="s">
        <v>435</v>
      </c>
      <c r="G297" s="226"/>
      <c r="H297" s="229">
        <v>0.63</v>
      </c>
      <c r="I297" s="230"/>
      <c r="J297" s="226"/>
      <c r="K297" s="226"/>
      <c r="L297" s="231"/>
      <c r="M297" s="232"/>
      <c r="N297" s="233"/>
      <c r="O297" s="233"/>
      <c r="P297" s="233"/>
      <c r="Q297" s="233"/>
      <c r="R297" s="233"/>
      <c r="S297" s="233"/>
      <c r="T297" s="23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5" t="s">
        <v>141</v>
      </c>
      <c r="AU297" s="235" t="s">
        <v>80</v>
      </c>
      <c r="AV297" s="13" t="s">
        <v>80</v>
      </c>
      <c r="AW297" s="13" t="s">
        <v>31</v>
      </c>
      <c r="AX297" s="13" t="s">
        <v>70</v>
      </c>
      <c r="AY297" s="235" t="s">
        <v>127</v>
      </c>
    </row>
    <row r="298" s="13" customFormat="1">
      <c r="A298" s="13"/>
      <c r="B298" s="225"/>
      <c r="C298" s="226"/>
      <c r="D298" s="218" t="s">
        <v>141</v>
      </c>
      <c r="E298" s="227" t="s">
        <v>19</v>
      </c>
      <c r="F298" s="228" t="s">
        <v>436</v>
      </c>
      <c r="G298" s="226"/>
      <c r="H298" s="229">
        <v>1.2509999999999999</v>
      </c>
      <c r="I298" s="230"/>
      <c r="J298" s="226"/>
      <c r="K298" s="226"/>
      <c r="L298" s="231"/>
      <c r="M298" s="232"/>
      <c r="N298" s="233"/>
      <c r="O298" s="233"/>
      <c r="P298" s="233"/>
      <c r="Q298" s="233"/>
      <c r="R298" s="233"/>
      <c r="S298" s="233"/>
      <c r="T298" s="23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5" t="s">
        <v>141</v>
      </c>
      <c r="AU298" s="235" t="s">
        <v>80</v>
      </c>
      <c r="AV298" s="13" t="s">
        <v>80</v>
      </c>
      <c r="AW298" s="13" t="s">
        <v>31</v>
      </c>
      <c r="AX298" s="13" t="s">
        <v>70</v>
      </c>
      <c r="AY298" s="235" t="s">
        <v>127</v>
      </c>
    </row>
    <row r="299" s="13" customFormat="1">
      <c r="A299" s="13"/>
      <c r="B299" s="225"/>
      <c r="C299" s="226"/>
      <c r="D299" s="218" t="s">
        <v>141</v>
      </c>
      <c r="E299" s="227" t="s">
        <v>19</v>
      </c>
      <c r="F299" s="228" t="s">
        <v>437</v>
      </c>
      <c r="G299" s="226"/>
      <c r="H299" s="229">
        <v>2.52</v>
      </c>
      <c r="I299" s="230"/>
      <c r="J299" s="226"/>
      <c r="K299" s="226"/>
      <c r="L299" s="231"/>
      <c r="M299" s="232"/>
      <c r="N299" s="233"/>
      <c r="O299" s="233"/>
      <c r="P299" s="233"/>
      <c r="Q299" s="233"/>
      <c r="R299" s="233"/>
      <c r="S299" s="233"/>
      <c r="T299" s="23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5" t="s">
        <v>141</v>
      </c>
      <c r="AU299" s="235" t="s">
        <v>80</v>
      </c>
      <c r="AV299" s="13" t="s">
        <v>80</v>
      </c>
      <c r="AW299" s="13" t="s">
        <v>31</v>
      </c>
      <c r="AX299" s="13" t="s">
        <v>70</v>
      </c>
      <c r="AY299" s="235" t="s">
        <v>127</v>
      </c>
    </row>
    <row r="300" s="13" customFormat="1">
      <c r="A300" s="13"/>
      <c r="B300" s="225"/>
      <c r="C300" s="226"/>
      <c r="D300" s="218" t="s">
        <v>141</v>
      </c>
      <c r="E300" s="227" t="s">
        <v>19</v>
      </c>
      <c r="F300" s="228" t="s">
        <v>438</v>
      </c>
      <c r="G300" s="226"/>
      <c r="H300" s="229">
        <v>0.45900000000000002</v>
      </c>
      <c r="I300" s="230"/>
      <c r="J300" s="226"/>
      <c r="K300" s="226"/>
      <c r="L300" s="231"/>
      <c r="M300" s="232"/>
      <c r="N300" s="233"/>
      <c r="O300" s="233"/>
      <c r="P300" s="233"/>
      <c r="Q300" s="233"/>
      <c r="R300" s="233"/>
      <c r="S300" s="233"/>
      <c r="T300" s="23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5" t="s">
        <v>141</v>
      </c>
      <c r="AU300" s="235" t="s">
        <v>80</v>
      </c>
      <c r="AV300" s="13" t="s">
        <v>80</v>
      </c>
      <c r="AW300" s="13" t="s">
        <v>31</v>
      </c>
      <c r="AX300" s="13" t="s">
        <v>70</v>
      </c>
      <c r="AY300" s="235" t="s">
        <v>127</v>
      </c>
    </row>
    <row r="301" s="13" customFormat="1">
      <c r="A301" s="13"/>
      <c r="B301" s="225"/>
      <c r="C301" s="226"/>
      <c r="D301" s="218" t="s">
        <v>141</v>
      </c>
      <c r="E301" s="227" t="s">
        <v>19</v>
      </c>
      <c r="F301" s="228" t="s">
        <v>439</v>
      </c>
      <c r="G301" s="226"/>
      <c r="H301" s="229">
        <v>2.3999999999999999</v>
      </c>
      <c r="I301" s="230"/>
      <c r="J301" s="226"/>
      <c r="K301" s="226"/>
      <c r="L301" s="231"/>
      <c r="M301" s="232"/>
      <c r="N301" s="233"/>
      <c r="O301" s="233"/>
      <c r="P301" s="233"/>
      <c r="Q301" s="233"/>
      <c r="R301" s="233"/>
      <c r="S301" s="233"/>
      <c r="T301" s="23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5" t="s">
        <v>141</v>
      </c>
      <c r="AU301" s="235" t="s">
        <v>80</v>
      </c>
      <c r="AV301" s="13" t="s">
        <v>80</v>
      </c>
      <c r="AW301" s="13" t="s">
        <v>31</v>
      </c>
      <c r="AX301" s="13" t="s">
        <v>70</v>
      </c>
      <c r="AY301" s="235" t="s">
        <v>127</v>
      </c>
    </row>
    <row r="302" s="14" customFormat="1">
      <c r="A302" s="14"/>
      <c r="B302" s="236"/>
      <c r="C302" s="237"/>
      <c r="D302" s="218" t="s">
        <v>141</v>
      </c>
      <c r="E302" s="238" t="s">
        <v>19</v>
      </c>
      <c r="F302" s="239" t="s">
        <v>171</v>
      </c>
      <c r="G302" s="237"/>
      <c r="H302" s="240">
        <v>22.673999999999999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6" t="s">
        <v>141</v>
      </c>
      <c r="AU302" s="246" t="s">
        <v>80</v>
      </c>
      <c r="AV302" s="14" t="s">
        <v>135</v>
      </c>
      <c r="AW302" s="14" t="s">
        <v>31</v>
      </c>
      <c r="AX302" s="14" t="s">
        <v>78</v>
      </c>
      <c r="AY302" s="246" t="s">
        <v>127</v>
      </c>
    </row>
    <row r="303" s="2" customFormat="1" ht="16.5" customHeight="1">
      <c r="A303" s="39"/>
      <c r="B303" s="40"/>
      <c r="C303" s="205" t="s">
        <v>440</v>
      </c>
      <c r="D303" s="205" t="s">
        <v>130</v>
      </c>
      <c r="E303" s="206" t="s">
        <v>441</v>
      </c>
      <c r="F303" s="207" t="s">
        <v>442</v>
      </c>
      <c r="G303" s="208" t="s">
        <v>194</v>
      </c>
      <c r="H303" s="209">
        <v>35</v>
      </c>
      <c r="I303" s="210"/>
      <c r="J303" s="211">
        <f>ROUND(I303*H303,2)</f>
        <v>0</v>
      </c>
      <c r="K303" s="207" t="s">
        <v>19</v>
      </c>
      <c r="L303" s="45"/>
      <c r="M303" s="212" t="s">
        <v>19</v>
      </c>
      <c r="N303" s="213" t="s">
        <v>41</v>
      </c>
      <c r="O303" s="85"/>
      <c r="P303" s="214">
        <f>O303*H303</f>
        <v>0</v>
      </c>
      <c r="Q303" s="214">
        <v>0.21023</v>
      </c>
      <c r="R303" s="214">
        <f>Q303*H303</f>
        <v>7.3580500000000004</v>
      </c>
      <c r="S303" s="214">
        <v>0</v>
      </c>
      <c r="T303" s="215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16" t="s">
        <v>135</v>
      </c>
      <c r="AT303" s="216" t="s">
        <v>130</v>
      </c>
      <c r="AU303" s="216" t="s">
        <v>80</v>
      </c>
      <c r="AY303" s="18" t="s">
        <v>127</v>
      </c>
      <c r="BE303" s="217">
        <f>IF(N303="základní",J303,0)</f>
        <v>0</v>
      </c>
      <c r="BF303" s="217">
        <f>IF(N303="snížená",J303,0)</f>
        <v>0</v>
      </c>
      <c r="BG303" s="217">
        <f>IF(N303="zákl. přenesená",J303,0)</f>
        <v>0</v>
      </c>
      <c r="BH303" s="217">
        <f>IF(N303="sníž. přenesená",J303,0)</f>
        <v>0</v>
      </c>
      <c r="BI303" s="217">
        <f>IF(N303="nulová",J303,0)</f>
        <v>0</v>
      </c>
      <c r="BJ303" s="18" t="s">
        <v>78</v>
      </c>
      <c r="BK303" s="217">
        <f>ROUND(I303*H303,2)</f>
        <v>0</v>
      </c>
      <c r="BL303" s="18" t="s">
        <v>135</v>
      </c>
      <c r="BM303" s="216" t="s">
        <v>443</v>
      </c>
    </row>
    <row r="304" s="2" customFormat="1">
      <c r="A304" s="39"/>
      <c r="B304" s="40"/>
      <c r="C304" s="41"/>
      <c r="D304" s="218" t="s">
        <v>137</v>
      </c>
      <c r="E304" s="41"/>
      <c r="F304" s="219" t="s">
        <v>442</v>
      </c>
      <c r="G304" s="41"/>
      <c r="H304" s="41"/>
      <c r="I304" s="220"/>
      <c r="J304" s="41"/>
      <c r="K304" s="41"/>
      <c r="L304" s="45"/>
      <c r="M304" s="221"/>
      <c r="N304" s="222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137</v>
      </c>
      <c r="AU304" s="18" t="s">
        <v>80</v>
      </c>
    </row>
    <row r="305" s="13" customFormat="1">
      <c r="A305" s="13"/>
      <c r="B305" s="225"/>
      <c r="C305" s="226"/>
      <c r="D305" s="218" t="s">
        <v>141</v>
      </c>
      <c r="E305" s="227" t="s">
        <v>19</v>
      </c>
      <c r="F305" s="228" t="s">
        <v>444</v>
      </c>
      <c r="G305" s="226"/>
      <c r="H305" s="229">
        <v>35</v>
      </c>
      <c r="I305" s="230"/>
      <c r="J305" s="226"/>
      <c r="K305" s="226"/>
      <c r="L305" s="231"/>
      <c r="M305" s="232"/>
      <c r="N305" s="233"/>
      <c r="O305" s="233"/>
      <c r="P305" s="233"/>
      <c r="Q305" s="233"/>
      <c r="R305" s="233"/>
      <c r="S305" s="233"/>
      <c r="T305" s="23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5" t="s">
        <v>141</v>
      </c>
      <c r="AU305" s="235" t="s">
        <v>80</v>
      </c>
      <c r="AV305" s="13" t="s">
        <v>80</v>
      </c>
      <c r="AW305" s="13" t="s">
        <v>31</v>
      </c>
      <c r="AX305" s="13" t="s">
        <v>78</v>
      </c>
      <c r="AY305" s="235" t="s">
        <v>127</v>
      </c>
    </row>
    <row r="306" s="2" customFormat="1" ht="16.5" customHeight="1">
      <c r="A306" s="39"/>
      <c r="B306" s="40"/>
      <c r="C306" s="205" t="s">
        <v>445</v>
      </c>
      <c r="D306" s="205" t="s">
        <v>130</v>
      </c>
      <c r="E306" s="206" t="s">
        <v>446</v>
      </c>
      <c r="F306" s="207" t="s">
        <v>447</v>
      </c>
      <c r="G306" s="208" t="s">
        <v>194</v>
      </c>
      <c r="H306" s="209">
        <v>122.90000000000001</v>
      </c>
      <c r="I306" s="210"/>
      <c r="J306" s="211">
        <f>ROUND(I306*H306,2)</f>
        <v>0</v>
      </c>
      <c r="K306" s="207" t="s">
        <v>19</v>
      </c>
      <c r="L306" s="45"/>
      <c r="M306" s="212" t="s">
        <v>19</v>
      </c>
      <c r="N306" s="213" t="s">
        <v>41</v>
      </c>
      <c r="O306" s="85"/>
      <c r="P306" s="214">
        <f>O306*H306</f>
        <v>0</v>
      </c>
      <c r="Q306" s="214">
        <v>0.21023</v>
      </c>
      <c r="R306" s="214">
        <f>Q306*H306</f>
        <v>25.837267000000001</v>
      </c>
      <c r="S306" s="214">
        <v>0</v>
      </c>
      <c r="T306" s="215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16" t="s">
        <v>135</v>
      </c>
      <c r="AT306" s="216" t="s">
        <v>130</v>
      </c>
      <c r="AU306" s="216" t="s">
        <v>80</v>
      </c>
      <c r="AY306" s="18" t="s">
        <v>127</v>
      </c>
      <c r="BE306" s="217">
        <f>IF(N306="základní",J306,0)</f>
        <v>0</v>
      </c>
      <c r="BF306" s="217">
        <f>IF(N306="snížená",J306,0)</f>
        <v>0</v>
      </c>
      <c r="BG306" s="217">
        <f>IF(N306="zákl. přenesená",J306,0)</f>
        <v>0</v>
      </c>
      <c r="BH306" s="217">
        <f>IF(N306="sníž. přenesená",J306,0)</f>
        <v>0</v>
      </c>
      <c r="BI306" s="217">
        <f>IF(N306="nulová",J306,0)</f>
        <v>0</v>
      </c>
      <c r="BJ306" s="18" t="s">
        <v>78</v>
      </c>
      <c r="BK306" s="217">
        <f>ROUND(I306*H306,2)</f>
        <v>0</v>
      </c>
      <c r="BL306" s="18" t="s">
        <v>135</v>
      </c>
      <c r="BM306" s="216" t="s">
        <v>448</v>
      </c>
    </row>
    <row r="307" s="2" customFormat="1">
      <c r="A307" s="39"/>
      <c r="B307" s="40"/>
      <c r="C307" s="41"/>
      <c r="D307" s="218" t="s">
        <v>137</v>
      </c>
      <c r="E307" s="41"/>
      <c r="F307" s="219" t="s">
        <v>449</v>
      </c>
      <c r="G307" s="41"/>
      <c r="H307" s="41"/>
      <c r="I307" s="220"/>
      <c r="J307" s="41"/>
      <c r="K307" s="41"/>
      <c r="L307" s="45"/>
      <c r="M307" s="221"/>
      <c r="N307" s="222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137</v>
      </c>
      <c r="AU307" s="18" t="s">
        <v>80</v>
      </c>
    </row>
    <row r="308" s="13" customFormat="1">
      <c r="A308" s="13"/>
      <c r="B308" s="225"/>
      <c r="C308" s="226"/>
      <c r="D308" s="218" t="s">
        <v>141</v>
      </c>
      <c r="E308" s="227" t="s">
        <v>19</v>
      </c>
      <c r="F308" s="228" t="s">
        <v>450</v>
      </c>
      <c r="G308" s="226"/>
      <c r="H308" s="229">
        <v>2.5</v>
      </c>
      <c r="I308" s="230"/>
      <c r="J308" s="226"/>
      <c r="K308" s="226"/>
      <c r="L308" s="231"/>
      <c r="M308" s="232"/>
      <c r="N308" s="233"/>
      <c r="O308" s="233"/>
      <c r="P308" s="233"/>
      <c r="Q308" s="233"/>
      <c r="R308" s="233"/>
      <c r="S308" s="233"/>
      <c r="T308" s="23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5" t="s">
        <v>141</v>
      </c>
      <c r="AU308" s="235" t="s">
        <v>80</v>
      </c>
      <c r="AV308" s="13" t="s">
        <v>80</v>
      </c>
      <c r="AW308" s="13" t="s">
        <v>31</v>
      </c>
      <c r="AX308" s="13" t="s">
        <v>70</v>
      </c>
      <c r="AY308" s="235" t="s">
        <v>127</v>
      </c>
    </row>
    <row r="309" s="13" customFormat="1">
      <c r="A309" s="13"/>
      <c r="B309" s="225"/>
      <c r="C309" s="226"/>
      <c r="D309" s="218" t="s">
        <v>141</v>
      </c>
      <c r="E309" s="227" t="s">
        <v>19</v>
      </c>
      <c r="F309" s="228" t="s">
        <v>451</v>
      </c>
      <c r="G309" s="226"/>
      <c r="H309" s="229">
        <v>9</v>
      </c>
      <c r="I309" s="230"/>
      <c r="J309" s="226"/>
      <c r="K309" s="226"/>
      <c r="L309" s="231"/>
      <c r="M309" s="232"/>
      <c r="N309" s="233"/>
      <c r="O309" s="233"/>
      <c r="P309" s="233"/>
      <c r="Q309" s="233"/>
      <c r="R309" s="233"/>
      <c r="S309" s="233"/>
      <c r="T309" s="23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5" t="s">
        <v>141</v>
      </c>
      <c r="AU309" s="235" t="s">
        <v>80</v>
      </c>
      <c r="AV309" s="13" t="s">
        <v>80</v>
      </c>
      <c r="AW309" s="13" t="s">
        <v>31</v>
      </c>
      <c r="AX309" s="13" t="s">
        <v>70</v>
      </c>
      <c r="AY309" s="235" t="s">
        <v>127</v>
      </c>
    </row>
    <row r="310" s="13" customFormat="1">
      <c r="A310" s="13"/>
      <c r="B310" s="225"/>
      <c r="C310" s="226"/>
      <c r="D310" s="218" t="s">
        <v>141</v>
      </c>
      <c r="E310" s="227" t="s">
        <v>19</v>
      </c>
      <c r="F310" s="228" t="s">
        <v>452</v>
      </c>
      <c r="G310" s="226"/>
      <c r="H310" s="229">
        <v>2.3999999999999999</v>
      </c>
      <c r="I310" s="230"/>
      <c r="J310" s="226"/>
      <c r="K310" s="226"/>
      <c r="L310" s="231"/>
      <c r="M310" s="232"/>
      <c r="N310" s="233"/>
      <c r="O310" s="233"/>
      <c r="P310" s="233"/>
      <c r="Q310" s="233"/>
      <c r="R310" s="233"/>
      <c r="S310" s="233"/>
      <c r="T310" s="23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5" t="s">
        <v>141</v>
      </c>
      <c r="AU310" s="235" t="s">
        <v>80</v>
      </c>
      <c r="AV310" s="13" t="s">
        <v>80</v>
      </c>
      <c r="AW310" s="13" t="s">
        <v>31</v>
      </c>
      <c r="AX310" s="13" t="s">
        <v>70</v>
      </c>
      <c r="AY310" s="235" t="s">
        <v>127</v>
      </c>
    </row>
    <row r="311" s="13" customFormat="1">
      <c r="A311" s="13"/>
      <c r="B311" s="225"/>
      <c r="C311" s="226"/>
      <c r="D311" s="218" t="s">
        <v>141</v>
      </c>
      <c r="E311" s="227" t="s">
        <v>19</v>
      </c>
      <c r="F311" s="228" t="s">
        <v>453</v>
      </c>
      <c r="G311" s="226"/>
      <c r="H311" s="229">
        <v>25</v>
      </c>
      <c r="I311" s="230"/>
      <c r="J311" s="226"/>
      <c r="K311" s="226"/>
      <c r="L311" s="231"/>
      <c r="M311" s="232"/>
      <c r="N311" s="233"/>
      <c r="O311" s="233"/>
      <c r="P311" s="233"/>
      <c r="Q311" s="233"/>
      <c r="R311" s="233"/>
      <c r="S311" s="233"/>
      <c r="T311" s="23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5" t="s">
        <v>141</v>
      </c>
      <c r="AU311" s="235" t="s">
        <v>80</v>
      </c>
      <c r="AV311" s="13" t="s">
        <v>80</v>
      </c>
      <c r="AW311" s="13" t="s">
        <v>31</v>
      </c>
      <c r="AX311" s="13" t="s">
        <v>70</v>
      </c>
      <c r="AY311" s="235" t="s">
        <v>127</v>
      </c>
    </row>
    <row r="312" s="13" customFormat="1">
      <c r="A312" s="13"/>
      <c r="B312" s="225"/>
      <c r="C312" s="226"/>
      <c r="D312" s="218" t="s">
        <v>141</v>
      </c>
      <c r="E312" s="227" t="s">
        <v>19</v>
      </c>
      <c r="F312" s="228" t="s">
        <v>454</v>
      </c>
      <c r="G312" s="226"/>
      <c r="H312" s="229">
        <v>84</v>
      </c>
      <c r="I312" s="230"/>
      <c r="J312" s="226"/>
      <c r="K312" s="226"/>
      <c r="L312" s="231"/>
      <c r="M312" s="232"/>
      <c r="N312" s="233"/>
      <c r="O312" s="233"/>
      <c r="P312" s="233"/>
      <c r="Q312" s="233"/>
      <c r="R312" s="233"/>
      <c r="S312" s="233"/>
      <c r="T312" s="23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5" t="s">
        <v>141</v>
      </c>
      <c r="AU312" s="235" t="s">
        <v>80</v>
      </c>
      <c r="AV312" s="13" t="s">
        <v>80</v>
      </c>
      <c r="AW312" s="13" t="s">
        <v>31</v>
      </c>
      <c r="AX312" s="13" t="s">
        <v>70</v>
      </c>
      <c r="AY312" s="235" t="s">
        <v>127</v>
      </c>
    </row>
    <row r="313" s="14" customFormat="1">
      <c r="A313" s="14"/>
      <c r="B313" s="236"/>
      <c r="C313" s="237"/>
      <c r="D313" s="218" t="s">
        <v>141</v>
      </c>
      <c r="E313" s="238" t="s">
        <v>19</v>
      </c>
      <c r="F313" s="239" t="s">
        <v>171</v>
      </c>
      <c r="G313" s="237"/>
      <c r="H313" s="240">
        <v>122.90000000000001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6" t="s">
        <v>141</v>
      </c>
      <c r="AU313" s="246" t="s">
        <v>80</v>
      </c>
      <c r="AV313" s="14" t="s">
        <v>135</v>
      </c>
      <c r="AW313" s="14" t="s">
        <v>31</v>
      </c>
      <c r="AX313" s="14" t="s">
        <v>78</v>
      </c>
      <c r="AY313" s="246" t="s">
        <v>127</v>
      </c>
    </row>
    <row r="314" s="2" customFormat="1" ht="16.5" customHeight="1">
      <c r="A314" s="39"/>
      <c r="B314" s="40"/>
      <c r="C314" s="205" t="s">
        <v>455</v>
      </c>
      <c r="D314" s="205" t="s">
        <v>130</v>
      </c>
      <c r="E314" s="206" t="s">
        <v>456</v>
      </c>
      <c r="F314" s="207" t="s">
        <v>457</v>
      </c>
      <c r="G314" s="208" t="s">
        <v>194</v>
      </c>
      <c r="H314" s="209">
        <v>35</v>
      </c>
      <c r="I314" s="210"/>
      <c r="J314" s="211">
        <f>ROUND(I314*H314,2)</f>
        <v>0</v>
      </c>
      <c r="K314" s="207" t="s">
        <v>19</v>
      </c>
      <c r="L314" s="45"/>
      <c r="M314" s="212" t="s">
        <v>19</v>
      </c>
      <c r="N314" s="213" t="s">
        <v>41</v>
      </c>
      <c r="O314" s="85"/>
      <c r="P314" s="214">
        <f>O314*H314</f>
        <v>0</v>
      </c>
      <c r="Q314" s="214">
        <v>0.21023</v>
      </c>
      <c r="R314" s="214">
        <f>Q314*H314</f>
        <v>7.3580500000000004</v>
      </c>
      <c r="S314" s="214">
        <v>0</v>
      </c>
      <c r="T314" s="215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16" t="s">
        <v>135</v>
      </c>
      <c r="AT314" s="216" t="s">
        <v>130</v>
      </c>
      <c r="AU314" s="216" t="s">
        <v>80</v>
      </c>
      <c r="AY314" s="18" t="s">
        <v>127</v>
      </c>
      <c r="BE314" s="217">
        <f>IF(N314="základní",J314,0)</f>
        <v>0</v>
      </c>
      <c r="BF314" s="217">
        <f>IF(N314="snížená",J314,0)</f>
        <v>0</v>
      </c>
      <c r="BG314" s="217">
        <f>IF(N314="zákl. přenesená",J314,0)</f>
        <v>0</v>
      </c>
      <c r="BH314" s="217">
        <f>IF(N314="sníž. přenesená",J314,0)</f>
        <v>0</v>
      </c>
      <c r="BI314" s="217">
        <f>IF(N314="nulová",J314,0)</f>
        <v>0</v>
      </c>
      <c r="BJ314" s="18" t="s">
        <v>78</v>
      </c>
      <c r="BK314" s="217">
        <f>ROUND(I314*H314,2)</f>
        <v>0</v>
      </c>
      <c r="BL314" s="18" t="s">
        <v>135</v>
      </c>
      <c r="BM314" s="216" t="s">
        <v>458</v>
      </c>
    </row>
    <row r="315" s="2" customFormat="1">
      <c r="A315" s="39"/>
      <c r="B315" s="40"/>
      <c r="C315" s="41"/>
      <c r="D315" s="218" t="s">
        <v>137</v>
      </c>
      <c r="E315" s="41"/>
      <c r="F315" s="219" t="s">
        <v>459</v>
      </c>
      <c r="G315" s="41"/>
      <c r="H315" s="41"/>
      <c r="I315" s="220"/>
      <c r="J315" s="41"/>
      <c r="K315" s="41"/>
      <c r="L315" s="45"/>
      <c r="M315" s="221"/>
      <c r="N315" s="222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137</v>
      </c>
      <c r="AU315" s="18" t="s">
        <v>80</v>
      </c>
    </row>
    <row r="316" s="13" customFormat="1">
      <c r="A316" s="13"/>
      <c r="B316" s="225"/>
      <c r="C316" s="226"/>
      <c r="D316" s="218" t="s">
        <v>141</v>
      </c>
      <c r="E316" s="227" t="s">
        <v>19</v>
      </c>
      <c r="F316" s="228" t="s">
        <v>460</v>
      </c>
      <c r="G316" s="226"/>
      <c r="H316" s="229">
        <v>35</v>
      </c>
      <c r="I316" s="230"/>
      <c r="J316" s="226"/>
      <c r="K316" s="226"/>
      <c r="L316" s="231"/>
      <c r="M316" s="232"/>
      <c r="N316" s="233"/>
      <c r="O316" s="233"/>
      <c r="P316" s="233"/>
      <c r="Q316" s="233"/>
      <c r="R316" s="233"/>
      <c r="S316" s="233"/>
      <c r="T316" s="23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5" t="s">
        <v>141</v>
      </c>
      <c r="AU316" s="235" t="s">
        <v>80</v>
      </c>
      <c r="AV316" s="13" t="s">
        <v>80</v>
      </c>
      <c r="AW316" s="13" t="s">
        <v>31</v>
      </c>
      <c r="AX316" s="13" t="s">
        <v>78</v>
      </c>
      <c r="AY316" s="235" t="s">
        <v>127</v>
      </c>
    </row>
    <row r="317" s="12" customFormat="1" ht="22.8" customHeight="1">
      <c r="A317" s="12"/>
      <c r="B317" s="189"/>
      <c r="C317" s="190"/>
      <c r="D317" s="191" t="s">
        <v>69</v>
      </c>
      <c r="E317" s="203" t="s">
        <v>135</v>
      </c>
      <c r="F317" s="203" t="s">
        <v>461</v>
      </c>
      <c r="G317" s="190"/>
      <c r="H317" s="190"/>
      <c r="I317" s="193"/>
      <c r="J317" s="204">
        <f>BK317</f>
        <v>0</v>
      </c>
      <c r="K317" s="190"/>
      <c r="L317" s="195"/>
      <c r="M317" s="196"/>
      <c r="N317" s="197"/>
      <c r="O317" s="197"/>
      <c r="P317" s="198">
        <f>SUM(P318:P337)</f>
        <v>0</v>
      </c>
      <c r="Q317" s="197"/>
      <c r="R317" s="198">
        <f>SUM(R318:R337)</f>
        <v>2.3469630800000001</v>
      </c>
      <c r="S317" s="197"/>
      <c r="T317" s="199">
        <f>SUM(T318:T337)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00" t="s">
        <v>78</v>
      </c>
      <c r="AT317" s="201" t="s">
        <v>69</v>
      </c>
      <c r="AU317" s="201" t="s">
        <v>78</v>
      </c>
      <c r="AY317" s="200" t="s">
        <v>127</v>
      </c>
      <c r="BK317" s="202">
        <f>SUM(BK318:BK337)</f>
        <v>0</v>
      </c>
    </row>
    <row r="318" s="2" customFormat="1" ht="16.5" customHeight="1">
      <c r="A318" s="39"/>
      <c r="B318" s="40"/>
      <c r="C318" s="205" t="s">
        <v>462</v>
      </c>
      <c r="D318" s="205" t="s">
        <v>130</v>
      </c>
      <c r="E318" s="206" t="s">
        <v>463</v>
      </c>
      <c r="F318" s="207" t="s">
        <v>464</v>
      </c>
      <c r="G318" s="208" t="s">
        <v>242</v>
      </c>
      <c r="H318" s="209">
        <v>0.81000000000000005</v>
      </c>
      <c r="I318" s="210"/>
      <c r="J318" s="211">
        <f>ROUND(I318*H318,2)</f>
        <v>0</v>
      </c>
      <c r="K318" s="207" t="s">
        <v>134</v>
      </c>
      <c r="L318" s="45"/>
      <c r="M318" s="212" t="s">
        <v>19</v>
      </c>
      <c r="N318" s="213" t="s">
        <v>41</v>
      </c>
      <c r="O318" s="85"/>
      <c r="P318" s="214">
        <f>O318*H318</f>
        <v>0</v>
      </c>
      <c r="Q318" s="214">
        <v>2.5019800000000001</v>
      </c>
      <c r="R318" s="214">
        <f>Q318*H318</f>
        <v>2.0266038000000002</v>
      </c>
      <c r="S318" s="214">
        <v>0</v>
      </c>
      <c r="T318" s="215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16" t="s">
        <v>135</v>
      </c>
      <c r="AT318" s="216" t="s">
        <v>130</v>
      </c>
      <c r="AU318" s="216" t="s">
        <v>80</v>
      </c>
      <c r="AY318" s="18" t="s">
        <v>127</v>
      </c>
      <c r="BE318" s="217">
        <f>IF(N318="základní",J318,0)</f>
        <v>0</v>
      </c>
      <c r="BF318" s="217">
        <f>IF(N318="snížená",J318,0)</f>
        <v>0</v>
      </c>
      <c r="BG318" s="217">
        <f>IF(N318="zákl. přenesená",J318,0)</f>
        <v>0</v>
      </c>
      <c r="BH318" s="217">
        <f>IF(N318="sníž. přenesená",J318,0)</f>
        <v>0</v>
      </c>
      <c r="BI318" s="217">
        <f>IF(N318="nulová",J318,0)</f>
        <v>0</v>
      </c>
      <c r="BJ318" s="18" t="s">
        <v>78</v>
      </c>
      <c r="BK318" s="217">
        <f>ROUND(I318*H318,2)</f>
        <v>0</v>
      </c>
      <c r="BL318" s="18" t="s">
        <v>135</v>
      </c>
      <c r="BM318" s="216" t="s">
        <v>465</v>
      </c>
    </row>
    <row r="319" s="2" customFormat="1">
      <c r="A319" s="39"/>
      <c r="B319" s="40"/>
      <c r="C319" s="41"/>
      <c r="D319" s="218" t="s">
        <v>137</v>
      </c>
      <c r="E319" s="41"/>
      <c r="F319" s="219" t="s">
        <v>466</v>
      </c>
      <c r="G319" s="41"/>
      <c r="H319" s="41"/>
      <c r="I319" s="220"/>
      <c r="J319" s="41"/>
      <c r="K319" s="41"/>
      <c r="L319" s="45"/>
      <c r="M319" s="221"/>
      <c r="N319" s="222"/>
      <c r="O319" s="85"/>
      <c r="P319" s="85"/>
      <c r="Q319" s="85"/>
      <c r="R319" s="85"/>
      <c r="S319" s="85"/>
      <c r="T319" s="86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137</v>
      </c>
      <c r="AU319" s="18" t="s">
        <v>80</v>
      </c>
    </row>
    <row r="320" s="2" customFormat="1">
      <c r="A320" s="39"/>
      <c r="B320" s="40"/>
      <c r="C320" s="41"/>
      <c r="D320" s="223" t="s">
        <v>139</v>
      </c>
      <c r="E320" s="41"/>
      <c r="F320" s="224" t="s">
        <v>467</v>
      </c>
      <c r="G320" s="41"/>
      <c r="H320" s="41"/>
      <c r="I320" s="220"/>
      <c r="J320" s="41"/>
      <c r="K320" s="41"/>
      <c r="L320" s="45"/>
      <c r="M320" s="221"/>
      <c r="N320" s="222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139</v>
      </c>
      <c r="AU320" s="18" t="s">
        <v>80</v>
      </c>
    </row>
    <row r="321" s="13" customFormat="1">
      <c r="A321" s="13"/>
      <c r="B321" s="225"/>
      <c r="C321" s="226"/>
      <c r="D321" s="218" t="s">
        <v>141</v>
      </c>
      <c r="E321" s="227" t="s">
        <v>19</v>
      </c>
      <c r="F321" s="228" t="s">
        <v>468</v>
      </c>
      <c r="G321" s="226"/>
      <c r="H321" s="229">
        <v>0.73399999999999999</v>
      </c>
      <c r="I321" s="230"/>
      <c r="J321" s="226"/>
      <c r="K321" s="226"/>
      <c r="L321" s="231"/>
      <c r="M321" s="232"/>
      <c r="N321" s="233"/>
      <c r="O321" s="233"/>
      <c r="P321" s="233"/>
      <c r="Q321" s="233"/>
      <c r="R321" s="233"/>
      <c r="S321" s="233"/>
      <c r="T321" s="23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5" t="s">
        <v>141</v>
      </c>
      <c r="AU321" s="235" t="s">
        <v>80</v>
      </c>
      <c r="AV321" s="13" t="s">
        <v>80</v>
      </c>
      <c r="AW321" s="13" t="s">
        <v>31</v>
      </c>
      <c r="AX321" s="13" t="s">
        <v>70</v>
      </c>
      <c r="AY321" s="235" t="s">
        <v>127</v>
      </c>
    </row>
    <row r="322" s="13" customFormat="1">
      <c r="A322" s="13"/>
      <c r="B322" s="225"/>
      <c r="C322" s="226"/>
      <c r="D322" s="218" t="s">
        <v>141</v>
      </c>
      <c r="E322" s="227" t="s">
        <v>19</v>
      </c>
      <c r="F322" s="228" t="s">
        <v>469</v>
      </c>
      <c r="G322" s="226"/>
      <c r="H322" s="229">
        <v>0.075999999999999998</v>
      </c>
      <c r="I322" s="230"/>
      <c r="J322" s="226"/>
      <c r="K322" s="226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141</v>
      </c>
      <c r="AU322" s="235" t="s">
        <v>80</v>
      </c>
      <c r="AV322" s="13" t="s">
        <v>80</v>
      </c>
      <c r="AW322" s="13" t="s">
        <v>31</v>
      </c>
      <c r="AX322" s="13" t="s">
        <v>70</v>
      </c>
      <c r="AY322" s="235" t="s">
        <v>127</v>
      </c>
    </row>
    <row r="323" s="14" customFormat="1">
      <c r="A323" s="14"/>
      <c r="B323" s="236"/>
      <c r="C323" s="237"/>
      <c r="D323" s="218" t="s">
        <v>141</v>
      </c>
      <c r="E323" s="238" t="s">
        <v>19</v>
      </c>
      <c r="F323" s="239" t="s">
        <v>171</v>
      </c>
      <c r="G323" s="237"/>
      <c r="H323" s="240">
        <v>0.81000000000000005</v>
      </c>
      <c r="I323" s="241"/>
      <c r="J323" s="237"/>
      <c r="K323" s="237"/>
      <c r="L323" s="242"/>
      <c r="M323" s="243"/>
      <c r="N323" s="244"/>
      <c r="O323" s="244"/>
      <c r="P323" s="244"/>
      <c r="Q323" s="244"/>
      <c r="R323" s="244"/>
      <c r="S323" s="244"/>
      <c r="T323" s="24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6" t="s">
        <v>141</v>
      </c>
      <c r="AU323" s="246" t="s">
        <v>80</v>
      </c>
      <c r="AV323" s="14" t="s">
        <v>135</v>
      </c>
      <c r="AW323" s="14" t="s">
        <v>31</v>
      </c>
      <c r="AX323" s="14" t="s">
        <v>78</v>
      </c>
      <c r="AY323" s="246" t="s">
        <v>127</v>
      </c>
    </row>
    <row r="324" s="2" customFormat="1" ht="16.5" customHeight="1">
      <c r="A324" s="39"/>
      <c r="B324" s="40"/>
      <c r="C324" s="205" t="s">
        <v>470</v>
      </c>
      <c r="D324" s="205" t="s">
        <v>130</v>
      </c>
      <c r="E324" s="206" t="s">
        <v>471</v>
      </c>
      <c r="F324" s="207" t="s">
        <v>472</v>
      </c>
      <c r="G324" s="208" t="s">
        <v>194</v>
      </c>
      <c r="H324" s="209">
        <v>18.5</v>
      </c>
      <c r="I324" s="210"/>
      <c r="J324" s="211">
        <f>ROUND(I324*H324,2)</f>
        <v>0</v>
      </c>
      <c r="K324" s="207" t="s">
        <v>134</v>
      </c>
      <c r="L324" s="45"/>
      <c r="M324" s="212" t="s">
        <v>19</v>
      </c>
      <c r="N324" s="213" t="s">
        <v>41</v>
      </c>
      <c r="O324" s="85"/>
      <c r="P324" s="214">
        <f>O324*H324</f>
        <v>0</v>
      </c>
      <c r="Q324" s="214">
        <v>0.011169999999999999</v>
      </c>
      <c r="R324" s="214">
        <f>Q324*H324</f>
        <v>0.206645</v>
      </c>
      <c r="S324" s="214">
        <v>0</v>
      </c>
      <c r="T324" s="215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16" t="s">
        <v>135</v>
      </c>
      <c r="AT324" s="216" t="s">
        <v>130</v>
      </c>
      <c r="AU324" s="216" t="s">
        <v>80</v>
      </c>
      <c r="AY324" s="18" t="s">
        <v>127</v>
      </c>
      <c r="BE324" s="217">
        <f>IF(N324="základní",J324,0)</f>
        <v>0</v>
      </c>
      <c r="BF324" s="217">
        <f>IF(N324="snížená",J324,0)</f>
        <v>0</v>
      </c>
      <c r="BG324" s="217">
        <f>IF(N324="zákl. přenesená",J324,0)</f>
        <v>0</v>
      </c>
      <c r="BH324" s="217">
        <f>IF(N324="sníž. přenesená",J324,0)</f>
        <v>0</v>
      </c>
      <c r="BI324" s="217">
        <f>IF(N324="nulová",J324,0)</f>
        <v>0</v>
      </c>
      <c r="BJ324" s="18" t="s">
        <v>78</v>
      </c>
      <c r="BK324" s="217">
        <f>ROUND(I324*H324,2)</f>
        <v>0</v>
      </c>
      <c r="BL324" s="18" t="s">
        <v>135</v>
      </c>
      <c r="BM324" s="216" t="s">
        <v>473</v>
      </c>
    </row>
    <row r="325" s="2" customFormat="1">
      <c r="A325" s="39"/>
      <c r="B325" s="40"/>
      <c r="C325" s="41"/>
      <c r="D325" s="218" t="s">
        <v>137</v>
      </c>
      <c r="E325" s="41"/>
      <c r="F325" s="219" t="s">
        <v>474</v>
      </c>
      <c r="G325" s="41"/>
      <c r="H325" s="41"/>
      <c r="I325" s="220"/>
      <c r="J325" s="41"/>
      <c r="K325" s="41"/>
      <c r="L325" s="45"/>
      <c r="M325" s="221"/>
      <c r="N325" s="222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137</v>
      </c>
      <c r="AU325" s="18" t="s">
        <v>80</v>
      </c>
    </row>
    <row r="326" s="2" customFormat="1">
      <c r="A326" s="39"/>
      <c r="B326" s="40"/>
      <c r="C326" s="41"/>
      <c r="D326" s="223" t="s">
        <v>139</v>
      </c>
      <c r="E326" s="41"/>
      <c r="F326" s="224" t="s">
        <v>475</v>
      </c>
      <c r="G326" s="41"/>
      <c r="H326" s="41"/>
      <c r="I326" s="220"/>
      <c r="J326" s="41"/>
      <c r="K326" s="41"/>
      <c r="L326" s="45"/>
      <c r="M326" s="221"/>
      <c r="N326" s="222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139</v>
      </c>
      <c r="AU326" s="18" t="s">
        <v>80</v>
      </c>
    </row>
    <row r="327" s="13" customFormat="1">
      <c r="A327" s="13"/>
      <c r="B327" s="225"/>
      <c r="C327" s="226"/>
      <c r="D327" s="218" t="s">
        <v>141</v>
      </c>
      <c r="E327" s="227" t="s">
        <v>19</v>
      </c>
      <c r="F327" s="228" t="s">
        <v>476</v>
      </c>
      <c r="G327" s="226"/>
      <c r="H327" s="229">
        <v>12.5</v>
      </c>
      <c r="I327" s="230"/>
      <c r="J327" s="226"/>
      <c r="K327" s="226"/>
      <c r="L327" s="231"/>
      <c r="M327" s="232"/>
      <c r="N327" s="233"/>
      <c r="O327" s="233"/>
      <c r="P327" s="233"/>
      <c r="Q327" s="233"/>
      <c r="R327" s="233"/>
      <c r="S327" s="233"/>
      <c r="T327" s="23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5" t="s">
        <v>141</v>
      </c>
      <c r="AU327" s="235" t="s">
        <v>80</v>
      </c>
      <c r="AV327" s="13" t="s">
        <v>80</v>
      </c>
      <c r="AW327" s="13" t="s">
        <v>31</v>
      </c>
      <c r="AX327" s="13" t="s">
        <v>70</v>
      </c>
      <c r="AY327" s="235" t="s">
        <v>127</v>
      </c>
    </row>
    <row r="328" s="13" customFormat="1">
      <c r="A328" s="13"/>
      <c r="B328" s="225"/>
      <c r="C328" s="226"/>
      <c r="D328" s="218" t="s">
        <v>141</v>
      </c>
      <c r="E328" s="227" t="s">
        <v>19</v>
      </c>
      <c r="F328" s="228" t="s">
        <v>477</v>
      </c>
      <c r="G328" s="226"/>
      <c r="H328" s="229">
        <v>6</v>
      </c>
      <c r="I328" s="230"/>
      <c r="J328" s="226"/>
      <c r="K328" s="226"/>
      <c r="L328" s="231"/>
      <c r="M328" s="232"/>
      <c r="N328" s="233"/>
      <c r="O328" s="233"/>
      <c r="P328" s="233"/>
      <c r="Q328" s="233"/>
      <c r="R328" s="233"/>
      <c r="S328" s="233"/>
      <c r="T328" s="23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5" t="s">
        <v>141</v>
      </c>
      <c r="AU328" s="235" t="s">
        <v>80</v>
      </c>
      <c r="AV328" s="13" t="s">
        <v>80</v>
      </c>
      <c r="AW328" s="13" t="s">
        <v>31</v>
      </c>
      <c r="AX328" s="13" t="s">
        <v>70</v>
      </c>
      <c r="AY328" s="235" t="s">
        <v>127</v>
      </c>
    </row>
    <row r="329" s="14" customFormat="1">
      <c r="A329" s="14"/>
      <c r="B329" s="236"/>
      <c r="C329" s="237"/>
      <c r="D329" s="218" t="s">
        <v>141</v>
      </c>
      <c r="E329" s="238" t="s">
        <v>19</v>
      </c>
      <c r="F329" s="239" t="s">
        <v>171</v>
      </c>
      <c r="G329" s="237"/>
      <c r="H329" s="240">
        <v>18.5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6" t="s">
        <v>141</v>
      </c>
      <c r="AU329" s="246" t="s">
        <v>80</v>
      </c>
      <c r="AV329" s="14" t="s">
        <v>135</v>
      </c>
      <c r="AW329" s="14" t="s">
        <v>31</v>
      </c>
      <c r="AX329" s="14" t="s">
        <v>78</v>
      </c>
      <c r="AY329" s="246" t="s">
        <v>127</v>
      </c>
    </row>
    <row r="330" s="2" customFormat="1" ht="16.5" customHeight="1">
      <c r="A330" s="39"/>
      <c r="B330" s="40"/>
      <c r="C330" s="205" t="s">
        <v>478</v>
      </c>
      <c r="D330" s="205" t="s">
        <v>130</v>
      </c>
      <c r="E330" s="206" t="s">
        <v>479</v>
      </c>
      <c r="F330" s="207" t="s">
        <v>480</v>
      </c>
      <c r="G330" s="208" t="s">
        <v>194</v>
      </c>
      <c r="H330" s="209">
        <v>18.5</v>
      </c>
      <c r="I330" s="210"/>
      <c r="J330" s="211">
        <f>ROUND(I330*H330,2)</f>
        <v>0</v>
      </c>
      <c r="K330" s="207" t="s">
        <v>134</v>
      </c>
      <c r="L330" s="45"/>
      <c r="M330" s="212" t="s">
        <v>19</v>
      </c>
      <c r="N330" s="213" t="s">
        <v>41</v>
      </c>
      <c r="O330" s="85"/>
      <c r="P330" s="214">
        <f>O330*H330</f>
        <v>0</v>
      </c>
      <c r="Q330" s="214">
        <v>0</v>
      </c>
      <c r="R330" s="214">
        <f>Q330*H330</f>
        <v>0</v>
      </c>
      <c r="S330" s="214">
        <v>0</v>
      </c>
      <c r="T330" s="215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6" t="s">
        <v>135</v>
      </c>
      <c r="AT330" s="216" t="s">
        <v>130</v>
      </c>
      <c r="AU330" s="216" t="s">
        <v>80</v>
      </c>
      <c r="AY330" s="18" t="s">
        <v>127</v>
      </c>
      <c r="BE330" s="217">
        <f>IF(N330="základní",J330,0)</f>
        <v>0</v>
      </c>
      <c r="BF330" s="217">
        <f>IF(N330="snížená",J330,0)</f>
        <v>0</v>
      </c>
      <c r="BG330" s="217">
        <f>IF(N330="zákl. přenesená",J330,0)</f>
        <v>0</v>
      </c>
      <c r="BH330" s="217">
        <f>IF(N330="sníž. přenesená",J330,0)</f>
        <v>0</v>
      </c>
      <c r="BI330" s="217">
        <f>IF(N330="nulová",J330,0)</f>
        <v>0</v>
      </c>
      <c r="BJ330" s="18" t="s">
        <v>78</v>
      </c>
      <c r="BK330" s="217">
        <f>ROUND(I330*H330,2)</f>
        <v>0</v>
      </c>
      <c r="BL330" s="18" t="s">
        <v>135</v>
      </c>
      <c r="BM330" s="216" t="s">
        <v>481</v>
      </c>
    </row>
    <row r="331" s="2" customFormat="1">
      <c r="A331" s="39"/>
      <c r="B331" s="40"/>
      <c r="C331" s="41"/>
      <c r="D331" s="218" t="s">
        <v>137</v>
      </c>
      <c r="E331" s="41"/>
      <c r="F331" s="219" t="s">
        <v>482</v>
      </c>
      <c r="G331" s="41"/>
      <c r="H331" s="41"/>
      <c r="I331" s="220"/>
      <c r="J331" s="41"/>
      <c r="K331" s="41"/>
      <c r="L331" s="45"/>
      <c r="M331" s="221"/>
      <c r="N331" s="222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137</v>
      </c>
      <c r="AU331" s="18" t="s">
        <v>80</v>
      </c>
    </row>
    <row r="332" s="2" customFormat="1">
      <c r="A332" s="39"/>
      <c r="B332" s="40"/>
      <c r="C332" s="41"/>
      <c r="D332" s="223" t="s">
        <v>139</v>
      </c>
      <c r="E332" s="41"/>
      <c r="F332" s="224" t="s">
        <v>483</v>
      </c>
      <c r="G332" s="41"/>
      <c r="H332" s="41"/>
      <c r="I332" s="220"/>
      <c r="J332" s="41"/>
      <c r="K332" s="41"/>
      <c r="L332" s="45"/>
      <c r="M332" s="221"/>
      <c r="N332" s="222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139</v>
      </c>
      <c r="AU332" s="18" t="s">
        <v>80</v>
      </c>
    </row>
    <row r="333" s="13" customFormat="1">
      <c r="A333" s="13"/>
      <c r="B333" s="225"/>
      <c r="C333" s="226"/>
      <c r="D333" s="218" t="s">
        <v>141</v>
      </c>
      <c r="E333" s="227" t="s">
        <v>19</v>
      </c>
      <c r="F333" s="228" t="s">
        <v>484</v>
      </c>
      <c r="G333" s="226"/>
      <c r="H333" s="229">
        <v>18.5</v>
      </c>
      <c r="I333" s="230"/>
      <c r="J333" s="226"/>
      <c r="K333" s="226"/>
      <c r="L333" s="231"/>
      <c r="M333" s="232"/>
      <c r="N333" s="233"/>
      <c r="O333" s="233"/>
      <c r="P333" s="233"/>
      <c r="Q333" s="233"/>
      <c r="R333" s="233"/>
      <c r="S333" s="233"/>
      <c r="T333" s="23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5" t="s">
        <v>141</v>
      </c>
      <c r="AU333" s="235" t="s">
        <v>80</v>
      </c>
      <c r="AV333" s="13" t="s">
        <v>80</v>
      </c>
      <c r="AW333" s="13" t="s">
        <v>31</v>
      </c>
      <c r="AX333" s="13" t="s">
        <v>78</v>
      </c>
      <c r="AY333" s="235" t="s">
        <v>127</v>
      </c>
    </row>
    <row r="334" s="2" customFormat="1" ht="16.5" customHeight="1">
      <c r="A334" s="39"/>
      <c r="B334" s="40"/>
      <c r="C334" s="205" t="s">
        <v>485</v>
      </c>
      <c r="D334" s="205" t="s">
        <v>130</v>
      </c>
      <c r="E334" s="206" t="s">
        <v>486</v>
      </c>
      <c r="F334" s="207" t="s">
        <v>487</v>
      </c>
      <c r="G334" s="208" t="s">
        <v>284</v>
      </c>
      <c r="H334" s="209">
        <v>0.108</v>
      </c>
      <c r="I334" s="210"/>
      <c r="J334" s="211">
        <f>ROUND(I334*H334,2)</f>
        <v>0</v>
      </c>
      <c r="K334" s="207" t="s">
        <v>134</v>
      </c>
      <c r="L334" s="45"/>
      <c r="M334" s="212" t="s">
        <v>19</v>
      </c>
      <c r="N334" s="213" t="s">
        <v>41</v>
      </c>
      <c r="O334" s="85"/>
      <c r="P334" s="214">
        <f>O334*H334</f>
        <v>0</v>
      </c>
      <c r="Q334" s="214">
        <v>1.05291</v>
      </c>
      <c r="R334" s="214">
        <f>Q334*H334</f>
        <v>0.11371428</v>
      </c>
      <c r="S334" s="214">
        <v>0</v>
      </c>
      <c r="T334" s="215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16" t="s">
        <v>135</v>
      </c>
      <c r="AT334" s="216" t="s">
        <v>130</v>
      </c>
      <c r="AU334" s="216" t="s">
        <v>80</v>
      </c>
      <c r="AY334" s="18" t="s">
        <v>127</v>
      </c>
      <c r="BE334" s="217">
        <f>IF(N334="základní",J334,0)</f>
        <v>0</v>
      </c>
      <c r="BF334" s="217">
        <f>IF(N334="snížená",J334,0)</f>
        <v>0</v>
      </c>
      <c r="BG334" s="217">
        <f>IF(N334="zákl. přenesená",J334,0)</f>
        <v>0</v>
      </c>
      <c r="BH334" s="217">
        <f>IF(N334="sníž. přenesená",J334,0)</f>
        <v>0</v>
      </c>
      <c r="BI334" s="217">
        <f>IF(N334="nulová",J334,0)</f>
        <v>0</v>
      </c>
      <c r="BJ334" s="18" t="s">
        <v>78</v>
      </c>
      <c r="BK334" s="217">
        <f>ROUND(I334*H334,2)</f>
        <v>0</v>
      </c>
      <c r="BL334" s="18" t="s">
        <v>135</v>
      </c>
      <c r="BM334" s="216" t="s">
        <v>488</v>
      </c>
    </row>
    <row r="335" s="2" customFormat="1">
      <c r="A335" s="39"/>
      <c r="B335" s="40"/>
      <c r="C335" s="41"/>
      <c r="D335" s="218" t="s">
        <v>137</v>
      </c>
      <c r="E335" s="41"/>
      <c r="F335" s="219" t="s">
        <v>489</v>
      </c>
      <c r="G335" s="41"/>
      <c r="H335" s="41"/>
      <c r="I335" s="220"/>
      <c r="J335" s="41"/>
      <c r="K335" s="41"/>
      <c r="L335" s="45"/>
      <c r="M335" s="221"/>
      <c r="N335" s="222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137</v>
      </c>
      <c r="AU335" s="18" t="s">
        <v>80</v>
      </c>
    </row>
    <row r="336" s="2" customFormat="1">
      <c r="A336" s="39"/>
      <c r="B336" s="40"/>
      <c r="C336" s="41"/>
      <c r="D336" s="223" t="s">
        <v>139</v>
      </c>
      <c r="E336" s="41"/>
      <c r="F336" s="224" t="s">
        <v>490</v>
      </c>
      <c r="G336" s="41"/>
      <c r="H336" s="41"/>
      <c r="I336" s="220"/>
      <c r="J336" s="41"/>
      <c r="K336" s="41"/>
      <c r="L336" s="45"/>
      <c r="M336" s="221"/>
      <c r="N336" s="222"/>
      <c r="O336" s="85"/>
      <c r="P336" s="85"/>
      <c r="Q336" s="85"/>
      <c r="R336" s="85"/>
      <c r="S336" s="85"/>
      <c r="T336" s="86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139</v>
      </c>
      <c r="AU336" s="18" t="s">
        <v>80</v>
      </c>
    </row>
    <row r="337" s="13" customFormat="1">
      <c r="A337" s="13"/>
      <c r="B337" s="225"/>
      <c r="C337" s="226"/>
      <c r="D337" s="218" t="s">
        <v>141</v>
      </c>
      <c r="E337" s="227" t="s">
        <v>19</v>
      </c>
      <c r="F337" s="228" t="s">
        <v>491</v>
      </c>
      <c r="G337" s="226"/>
      <c r="H337" s="229">
        <v>0.108</v>
      </c>
      <c r="I337" s="230"/>
      <c r="J337" s="226"/>
      <c r="K337" s="226"/>
      <c r="L337" s="231"/>
      <c r="M337" s="232"/>
      <c r="N337" s="233"/>
      <c r="O337" s="233"/>
      <c r="P337" s="233"/>
      <c r="Q337" s="233"/>
      <c r="R337" s="233"/>
      <c r="S337" s="233"/>
      <c r="T337" s="23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5" t="s">
        <v>141</v>
      </c>
      <c r="AU337" s="235" t="s">
        <v>80</v>
      </c>
      <c r="AV337" s="13" t="s">
        <v>80</v>
      </c>
      <c r="AW337" s="13" t="s">
        <v>31</v>
      </c>
      <c r="AX337" s="13" t="s">
        <v>78</v>
      </c>
      <c r="AY337" s="235" t="s">
        <v>127</v>
      </c>
    </row>
    <row r="338" s="12" customFormat="1" ht="22.8" customHeight="1">
      <c r="A338" s="12"/>
      <c r="B338" s="189"/>
      <c r="C338" s="190"/>
      <c r="D338" s="191" t="s">
        <v>69</v>
      </c>
      <c r="E338" s="203" t="s">
        <v>143</v>
      </c>
      <c r="F338" s="203" t="s">
        <v>492</v>
      </c>
      <c r="G338" s="190"/>
      <c r="H338" s="190"/>
      <c r="I338" s="193"/>
      <c r="J338" s="204">
        <f>BK338</f>
        <v>0</v>
      </c>
      <c r="K338" s="190"/>
      <c r="L338" s="195"/>
      <c r="M338" s="196"/>
      <c r="N338" s="197"/>
      <c r="O338" s="197"/>
      <c r="P338" s="198">
        <f>SUM(P339:P359)</f>
        <v>0</v>
      </c>
      <c r="Q338" s="197"/>
      <c r="R338" s="198">
        <f>SUM(R339:R359)</f>
        <v>173.467692</v>
      </c>
      <c r="S338" s="197"/>
      <c r="T338" s="199">
        <f>SUM(T339:T359)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00" t="s">
        <v>78</v>
      </c>
      <c r="AT338" s="201" t="s">
        <v>69</v>
      </c>
      <c r="AU338" s="201" t="s">
        <v>78</v>
      </c>
      <c r="AY338" s="200" t="s">
        <v>127</v>
      </c>
      <c r="BK338" s="202">
        <f>SUM(BK339:BK359)</f>
        <v>0</v>
      </c>
    </row>
    <row r="339" s="2" customFormat="1" ht="16.5" customHeight="1">
      <c r="A339" s="39"/>
      <c r="B339" s="40"/>
      <c r="C339" s="205" t="s">
        <v>493</v>
      </c>
      <c r="D339" s="205" t="s">
        <v>130</v>
      </c>
      <c r="E339" s="206" t="s">
        <v>494</v>
      </c>
      <c r="F339" s="207" t="s">
        <v>495</v>
      </c>
      <c r="G339" s="208" t="s">
        <v>194</v>
      </c>
      <c r="H339" s="209">
        <v>262.19999999999999</v>
      </c>
      <c r="I339" s="210"/>
      <c r="J339" s="211">
        <f>ROUND(I339*H339,2)</f>
        <v>0</v>
      </c>
      <c r="K339" s="207" t="s">
        <v>134</v>
      </c>
      <c r="L339" s="45"/>
      <c r="M339" s="212" t="s">
        <v>19</v>
      </c>
      <c r="N339" s="213" t="s">
        <v>41</v>
      </c>
      <c r="O339" s="85"/>
      <c r="P339" s="214">
        <f>O339*H339</f>
        <v>0</v>
      </c>
      <c r="Q339" s="214">
        <v>0.39600000000000002</v>
      </c>
      <c r="R339" s="214">
        <f>Q339*H339</f>
        <v>103.8312</v>
      </c>
      <c r="S339" s="214">
        <v>0</v>
      </c>
      <c r="T339" s="215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16" t="s">
        <v>135</v>
      </c>
      <c r="AT339" s="216" t="s">
        <v>130</v>
      </c>
      <c r="AU339" s="216" t="s">
        <v>80</v>
      </c>
      <c r="AY339" s="18" t="s">
        <v>127</v>
      </c>
      <c r="BE339" s="217">
        <f>IF(N339="základní",J339,0)</f>
        <v>0</v>
      </c>
      <c r="BF339" s="217">
        <f>IF(N339="snížená",J339,0)</f>
        <v>0</v>
      </c>
      <c r="BG339" s="217">
        <f>IF(N339="zákl. přenesená",J339,0)</f>
        <v>0</v>
      </c>
      <c r="BH339" s="217">
        <f>IF(N339="sníž. přenesená",J339,0)</f>
        <v>0</v>
      </c>
      <c r="BI339" s="217">
        <f>IF(N339="nulová",J339,0)</f>
        <v>0</v>
      </c>
      <c r="BJ339" s="18" t="s">
        <v>78</v>
      </c>
      <c r="BK339" s="217">
        <f>ROUND(I339*H339,2)</f>
        <v>0</v>
      </c>
      <c r="BL339" s="18" t="s">
        <v>135</v>
      </c>
      <c r="BM339" s="216" t="s">
        <v>496</v>
      </c>
    </row>
    <row r="340" s="2" customFormat="1">
      <c r="A340" s="39"/>
      <c r="B340" s="40"/>
      <c r="C340" s="41"/>
      <c r="D340" s="218" t="s">
        <v>137</v>
      </c>
      <c r="E340" s="41"/>
      <c r="F340" s="219" t="s">
        <v>497</v>
      </c>
      <c r="G340" s="41"/>
      <c r="H340" s="41"/>
      <c r="I340" s="220"/>
      <c r="J340" s="41"/>
      <c r="K340" s="41"/>
      <c r="L340" s="45"/>
      <c r="M340" s="221"/>
      <c r="N340" s="222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137</v>
      </c>
      <c r="AU340" s="18" t="s">
        <v>80</v>
      </c>
    </row>
    <row r="341" s="2" customFormat="1">
      <c r="A341" s="39"/>
      <c r="B341" s="40"/>
      <c r="C341" s="41"/>
      <c r="D341" s="223" t="s">
        <v>139</v>
      </c>
      <c r="E341" s="41"/>
      <c r="F341" s="224" t="s">
        <v>498</v>
      </c>
      <c r="G341" s="41"/>
      <c r="H341" s="41"/>
      <c r="I341" s="220"/>
      <c r="J341" s="41"/>
      <c r="K341" s="41"/>
      <c r="L341" s="45"/>
      <c r="M341" s="221"/>
      <c r="N341" s="222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139</v>
      </c>
      <c r="AU341" s="18" t="s">
        <v>80</v>
      </c>
    </row>
    <row r="342" s="13" customFormat="1">
      <c r="A342" s="13"/>
      <c r="B342" s="225"/>
      <c r="C342" s="226"/>
      <c r="D342" s="218" t="s">
        <v>141</v>
      </c>
      <c r="E342" s="227" t="s">
        <v>19</v>
      </c>
      <c r="F342" s="228" t="s">
        <v>499</v>
      </c>
      <c r="G342" s="226"/>
      <c r="H342" s="229">
        <v>262.19999999999999</v>
      </c>
      <c r="I342" s="230"/>
      <c r="J342" s="226"/>
      <c r="K342" s="226"/>
      <c r="L342" s="231"/>
      <c r="M342" s="232"/>
      <c r="N342" s="233"/>
      <c r="O342" s="233"/>
      <c r="P342" s="233"/>
      <c r="Q342" s="233"/>
      <c r="R342" s="233"/>
      <c r="S342" s="233"/>
      <c r="T342" s="23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5" t="s">
        <v>141</v>
      </c>
      <c r="AU342" s="235" t="s">
        <v>80</v>
      </c>
      <c r="AV342" s="13" t="s">
        <v>80</v>
      </c>
      <c r="AW342" s="13" t="s">
        <v>31</v>
      </c>
      <c r="AX342" s="13" t="s">
        <v>78</v>
      </c>
      <c r="AY342" s="235" t="s">
        <v>127</v>
      </c>
    </row>
    <row r="343" s="2" customFormat="1" ht="16.5" customHeight="1">
      <c r="A343" s="39"/>
      <c r="B343" s="40"/>
      <c r="C343" s="205" t="s">
        <v>500</v>
      </c>
      <c r="D343" s="205" t="s">
        <v>130</v>
      </c>
      <c r="E343" s="206" t="s">
        <v>501</v>
      </c>
      <c r="F343" s="207" t="s">
        <v>502</v>
      </c>
      <c r="G343" s="208" t="s">
        <v>194</v>
      </c>
      <c r="H343" s="209">
        <v>135</v>
      </c>
      <c r="I343" s="210"/>
      <c r="J343" s="211">
        <f>ROUND(I343*H343,2)</f>
        <v>0</v>
      </c>
      <c r="K343" s="207" t="s">
        <v>134</v>
      </c>
      <c r="L343" s="45"/>
      <c r="M343" s="212" t="s">
        <v>19</v>
      </c>
      <c r="N343" s="213" t="s">
        <v>41</v>
      </c>
      <c r="O343" s="85"/>
      <c r="P343" s="214">
        <f>O343*H343</f>
        <v>0</v>
      </c>
      <c r="Q343" s="214">
        <v>0.1837</v>
      </c>
      <c r="R343" s="214">
        <f>Q343*H343</f>
        <v>24.799500000000002</v>
      </c>
      <c r="S343" s="214">
        <v>0</v>
      </c>
      <c r="T343" s="215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16" t="s">
        <v>135</v>
      </c>
      <c r="AT343" s="216" t="s">
        <v>130</v>
      </c>
      <c r="AU343" s="216" t="s">
        <v>80</v>
      </c>
      <c r="AY343" s="18" t="s">
        <v>127</v>
      </c>
      <c r="BE343" s="217">
        <f>IF(N343="základní",J343,0)</f>
        <v>0</v>
      </c>
      <c r="BF343" s="217">
        <f>IF(N343="snížená",J343,0)</f>
        <v>0</v>
      </c>
      <c r="BG343" s="217">
        <f>IF(N343="zákl. přenesená",J343,0)</f>
        <v>0</v>
      </c>
      <c r="BH343" s="217">
        <f>IF(N343="sníž. přenesená",J343,0)</f>
        <v>0</v>
      </c>
      <c r="BI343" s="217">
        <f>IF(N343="nulová",J343,0)</f>
        <v>0</v>
      </c>
      <c r="BJ343" s="18" t="s">
        <v>78</v>
      </c>
      <c r="BK343" s="217">
        <f>ROUND(I343*H343,2)</f>
        <v>0</v>
      </c>
      <c r="BL343" s="18" t="s">
        <v>135</v>
      </c>
      <c r="BM343" s="216" t="s">
        <v>503</v>
      </c>
    </row>
    <row r="344" s="2" customFormat="1">
      <c r="A344" s="39"/>
      <c r="B344" s="40"/>
      <c r="C344" s="41"/>
      <c r="D344" s="218" t="s">
        <v>137</v>
      </c>
      <c r="E344" s="41"/>
      <c r="F344" s="219" t="s">
        <v>504</v>
      </c>
      <c r="G344" s="41"/>
      <c r="H344" s="41"/>
      <c r="I344" s="220"/>
      <c r="J344" s="41"/>
      <c r="K344" s="41"/>
      <c r="L344" s="45"/>
      <c r="M344" s="221"/>
      <c r="N344" s="222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137</v>
      </c>
      <c r="AU344" s="18" t="s">
        <v>80</v>
      </c>
    </row>
    <row r="345" s="2" customFormat="1">
      <c r="A345" s="39"/>
      <c r="B345" s="40"/>
      <c r="C345" s="41"/>
      <c r="D345" s="223" t="s">
        <v>139</v>
      </c>
      <c r="E345" s="41"/>
      <c r="F345" s="224" t="s">
        <v>505</v>
      </c>
      <c r="G345" s="41"/>
      <c r="H345" s="41"/>
      <c r="I345" s="220"/>
      <c r="J345" s="41"/>
      <c r="K345" s="41"/>
      <c r="L345" s="45"/>
      <c r="M345" s="221"/>
      <c r="N345" s="222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139</v>
      </c>
      <c r="AU345" s="18" t="s">
        <v>80</v>
      </c>
    </row>
    <row r="346" s="13" customFormat="1">
      <c r="A346" s="13"/>
      <c r="B346" s="225"/>
      <c r="C346" s="226"/>
      <c r="D346" s="218" t="s">
        <v>141</v>
      </c>
      <c r="E346" s="227" t="s">
        <v>19</v>
      </c>
      <c r="F346" s="228" t="s">
        <v>506</v>
      </c>
      <c r="G346" s="226"/>
      <c r="H346" s="229">
        <v>135</v>
      </c>
      <c r="I346" s="230"/>
      <c r="J346" s="226"/>
      <c r="K346" s="226"/>
      <c r="L346" s="231"/>
      <c r="M346" s="232"/>
      <c r="N346" s="233"/>
      <c r="O346" s="233"/>
      <c r="P346" s="233"/>
      <c r="Q346" s="233"/>
      <c r="R346" s="233"/>
      <c r="S346" s="233"/>
      <c r="T346" s="23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5" t="s">
        <v>141</v>
      </c>
      <c r="AU346" s="235" t="s">
        <v>80</v>
      </c>
      <c r="AV346" s="13" t="s">
        <v>80</v>
      </c>
      <c r="AW346" s="13" t="s">
        <v>31</v>
      </c>
      <c r="AX346" s="13" t="s">
        <v>78</v>
      </c>
      <c r="AY346" s="235" t="s">
        <v>127</v>
      </c>
    </row>
    <row r="347" s="2" customFormat="1" ht="16.5" customHeight="1">
      <c r="A347" s="39"/>
      <c r="B347" s="40"/>
      <c r="C347" s="247" t="s">
        <v>507</v>
      </c>
      <c r="D347" s="247" t="s">
        <v>281</v>
      </c>
      <c r="E347" s="248" t="s">
        <v>508</v>
      </c>
      <c r="F347" s="249" t="s">
        <v>509</v>
      </c>
      <c r="G347" s="250" t="s">
        <v>194</v>
      </c>
      <c r="H347" s="251">
        <v>145.44</v>
      </c>
      <c r="I347" s="252"/>
      <c r="J347" s="253">
        <f>ROUND(I347*H347,2)</f>
        <v>0</v>
      </c>
      <c r="K347" s="249" t="s">
        <v>134</v>
      </c>
      <c r="L347" s="254"/>
      <c r="M347" s="255" t="s">
        <v>19</v>
      </c>
      <c r="N347" s="256" t="s">
        <v>41</v>
      </c>
      <c r="O347" s="85"/>
      <c r="P347" s="214">
        <f>O347*H347</f>
        <v>0</v>
      </c>
      <c r="Q347" s="214">
        <v>0.1125</v>
      </c>
      <c r="R347" s="214">
        <f>Q347*H347</f>
        <v>16.362000000000002</v>
      </c>
      <c r="S347" s="214">
        <v>0</v>
      </c>
      <c r="T347" s="215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16" t="s">
        <v>164</v>
      </c>
      <c r="AT347" s="216" t="s">
        <v>281</v>
      </c>
      <c r="AU347" s="216" t="s">
        <v>80</v>
      </c>
      <c r="AY347" s="18" t="s">
        <v>127</v>
      </c>
      <c r="BE347" s="217">
        <f>IF(N347="základní",J347,0)</f>
        <v>0</v>
      </c>
      <c r="BF347" s="217">
        <f>IF(N347="snížená",J347,0)</f>
        <v>0</v>
      </c>
      <c r="BG347" s="217">
        <f>IF(N347="zákl. přenesená",J347,0)</f>
        <v>0</v>
      </c>
      <c r="BH347" s="217">
        <f>IF(N347="sníž. přenesená",J347,0)</f>
        <v>0</v>
      </c>
      <c r="BI347" s="217">
        <f>IF(N347="nulová",J347,0)</f>
        <v>0</v>
      </c>
      <c r="BJ347" s="18" t="s">
        <v>78</v>
      </c>
      <c r="BK347" s="217">
        <f>ROUND(I347*H347,2)</f>
        <v>0</v>
      </c>
      <c r="BL347" s="18" t="s">
        <v>135</v>
      </c>
      <c r="BM347" s="216" t="s">
        <v>510</v>
      </c>
    </row>
    <row r="348" s="2" customFormat="1">
      <c r="A348" s="39"/>
      <c r="B348" s="40"/>
      <c r="C348" s="41"/>
      <c r="D348" s="218" t="s">
        <v>137</v>
      </c>
      <c r="E348" s="41"/>
      <c r="F348" s="219" t="s">
        <v>509</v>
      </c>
      <c r="G348" s="41"/>
      <c r="H348" s="41"/>
      <c r="I348" s="220"/>
      <c r="J348" s="41"/>
      <c r="K348" s="41"/>
      <c r="L348" s="45"/>
      <c r="M348" s="221"/>
      <c r="N348" s="222"/>
      <c r="O348" s="85"/>
      <c r="P348" s="85"/>
      <c r="Q348" s="85"/>
      <c r="R348" s="85"/>
      <c r="S348" s="85"/>
      <c r="T348" s="86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137</v>
      </c>
      <c r="AU348" s="18" t="s">
        <v>80</v>
      </c>
    </row>
    <row r="349" s="13" customFormat="1">
      <c r="A349" s="13"/>
      <c r="B349" s="225"/>
      <c r="C349" s="226"/>
      <c r="D349" s="218" t="s">
        <v>141</v>
      </c>
      <c r="E349" s="227" t="s">
        <v>19</v>
      </c>
      <c r="F349" s="228" t="s">
        <v>511</v>
      </c>
      <c r="G349" s="226"/>
      <c r="H349" s="229">
        <v>136.34999999999999</v>
      </c>
      <c r="I349" s="230"/>
      <c r="J349" s="226"/>
      <c r="K349" s="226"/>
      <c r="L349" s="231"/>
      <c r="M349" s="232"/>
      <c r="N349" s="233"/>
      <c r="O349" s="233"/>
      <c r="P349" s="233"/>
      <c r="Q349" s="233"/>
      <c r="R349" s="233"/>
      <c r="S349" s="233"/>
      <c r="T349" s="23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5" t="s">
        <v>141</v>
      </c>
      <c r="AU349" s="235" t="s">
        <v>80</v>
      </c>
      <c r="AV349" s="13" t="s">
        <v>80</v>
      </c>
      <c r="AW349" s="13" t="s">
        <v>31</v>
      </c>
      <c r="AX349" s="13" t="s">
        <v>70</v>
      </c>
      <c r="AY349" s="235" t="s">
        <v>127</v>
      </c>
    </row>
    <row r="350" s="13" customFormat="1">
      <c r="A350" s="13"/>
      <c r="B350" s="225"/>
      <c r="C350" s="226"/>
      <c r="D350" s="218" t="s">
        <v>141</v>
      </c>
      <c r="E350" s="227" t="s">
        <v>19</v>
      </c>
      <c r="F350" s="228" t="s">
        <v>512</v>
      </c>
      <c r="G350" s="226"/>
      <c r="H350" s="229">
        <v>9.0899999999999999</v>
      </c>
      <c r="I350" s="230"/>
      <c r="J350" s="226"/>
      <c r="K350" s="226"/>
      <c r="L350" s="231"/>
      <c r="M350" s="232"/>
      <c r="N350" s="233"/>
      <c r="O350" s="233"/>
      <c r="P350" s="233"/>
      <c r="Q350" s="233"/>
      <c r="R350" s="233"/>
      <c r="S350" s="233"/>
      <c r="T350" s="23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5" t="s">
        <v>141</v>
      </c>
      <c r="AU350" s="235" t="s">
        <v>80</v>
      </c>
      <c r="AV350" s="13" t="s">
        <v>80</v>
      </c>
      <c r="AW350" s="13" t="s">
        <v>31</v>
      </c>
      <c r="AX350" s="13" t="s">
        <v>70</v>
      </c>
      <c r="AY350" s="235" t="s">
        <v>127</v>
      </c>
    </row>
    <row r="351" s="14" customFormat="1">
      <c r="A351" s="14"/>
      <c r="B351" s="236"/>
      <c r="C351" s="237"/>
      <c r="D351" s="218" t="s">
        <v>141</v>
      </c>
      <c r="E351" s="238" t="s">
        <v>19</v>
      </c>
      <c r="F351" s="239" t="s">
        <v>171</v>
      </c>
      <c r="G351" s="237"/>
      <c r="H351" s="240">
        <v>145.44</v>
      </c>
      <c r="I351" s="241"/>
      <c r="J351" s="237"/>
      <c r="K351" s="237"/>
      <c r="L351" s="242"/>
      <c r="M351" s="243"/>
      <c r="N351" s="244"/>
      <c r="O351" s="244"/>
      <c r="P351" s="244"/>
      <c r="Q351" s="244"/>
      <c r="R351" s="244"/>
      <c r="S351" s="244"/>
      <c r="T351" s="24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6" t="s">
        <v>141</v>
      </c>
      <c r="AU351" s="246" t="s">
        <v>80</v>
      </c>
      <c r="AV351" s="14" t="s">
        <v>135</v>
      </c>
      <c r="AW351" s="14" t="s">
        <v>31</v>
      </c>
      <c r="AX351" s="14" t="s">
        <v>78</v>
      </c>
      <c r="AY351" s="246" t="s">
        <v>127</v>
      </c>
    </row>
    <row r="352" s="2" customFormat="1" ht="21.75" customHeight="1">
      <c r="A352" s="39"/>
      <c r="B352" s="40"/>
      <c r="C352" s="205" t="s">
        <v>513</v>
      </c>
      <c r="D352" s="205" t="s">
        <v>130</v>
      </c>
      <c r="E352" s="206" t="s">
        <v>514</v>
      </c>
      <c r="F352" s="207" t="s">
        <v>515</v>
      </c>
      <c r="G352" s="208" t="s">
        <v>194</v>
      </c>
      <c r="H352" s="209">
        <v>127.2</v>
      </c>
      <c r="I352" s="210"/>
      <c r="J352" s="211">
        <f>ROUND(I352*H352,2)</f>
        <v>0</v>
      </c>
      <c r="K352" s="207" t="s">
        <v>134</v>
      </c>
      <c r="L352" s="45"/>
      <c r="M352" s="212" t="s">
        <v>19</v>
      </c>
      <c r="N352" s="213" t="s">
        <v>41</v>
      </c>
      <c r="O352" s="85"/>
      <c r="P352" s="214">
        <f>O352*H352</f>
        <v>0</v>
      </c>
      <c r="Q352" s="214">
        <v>0.089219999999999994</v>
      </c>
      <c r="R352" s="214">
        <f>Q352*H352</f>
        <v>11.348784</v>
      </c>
      <c r="S352" s="214">
        <v>0</v>
      </c>
      <c r="T352" s="215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16" t="s">
        <v>135</v>
      </c>
      <c r="AT352" s="216" t="s">
        <v>130</v>
      </c>
      <c r="AU352" s="216" t="s">
        <v>80</v>
      </c>
      <c r="AY352" s="18" t="s">
        <v>127</v>
      </c>
      <c r="BE352" s="217">
        <f>IF(N352="základní",J352,0)</f>
        <v>0</v>
      </c>
      <c r="BF352" s="217">
        <f>IF(N352="snížená",J352,0)</f>
        <v>0</v>
      </c>
      <c r="BG352" s="217">
        <f>IF(N352="zákl. přenesená",J352,0)</f>
        <v>0</v>
      </c>
      <c r="BH352" s="217">
        <f>IF(N352="sníž. přenesená",J352,0)</f>
        <v>0</v>
      </c>
      <c r="BI352" s="217">
        <f>IF(N352="nulová",J352,0)</f>
        <v>0</v>
      </c>
      <c r="BJ352" s="18" t="s">
        <v>78</v>
      </c>
      <c r="BK352" s="217">
        <f>ROUND(I352*H352,2)</f>
        <v>0</v>
      </c>
      <c r="BL352" s="18" t="s">
        <v>135</v>
      </c>
      <c r="BM352" s="216" t="s">
        <v>516</v>
      </c>
    </row>
    <row r="353" s="2" customFormat="1">
      <c r="A353" s="39"/>
      <c r="B353" s="40"/>
      <c r="C353" s="41"/>
      <c r="D353" s="218" t="s">
        <v>137</v>
      </c>
      <c r="E353" s="41"/>
      <c r="F353" s="219" t="s">
        <v>517</v>
      </c>
      <c r="G353" s="41"/>
      <c r="H353" s="41"/>
      <c r="I353" s="220"/>
      <c r="J353" s="41"/>
      <c r="K353" s="41"/>
      <c r="L353" s="45"/>
      <c r="M353" s="221"/>
      <c r="N353" s="222"/>
      <c r="O353" s="85"/>
      <c r="P353" s="85"/>
      <c r="Q353" s="85"/>
      <c r="R353" s="85"/>
      <c r="S353" s="85"/>
      <c r="T353" s="86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137</v>
      </c>
      <c r="AU353" s="18" t="s">
        <v>80</v>
      </c>
    </row>
    <row r="354" s="2" customFormat="1">
      <c r="A354" s="39"/>
      <c r="B354" s="40"/>
      <c r="C354" s="41"/>
      <c r="D354" s="223" t="s">
        <v>139</v>
      </c>
      <c r="E354" s="41"/>
      <c r="F354" s="224" t="s">
        <v>518</v>
      </c>
      <c r="G354" s="41"/>
      <c r="H354" s="41"/>
      <c r="I354" s="220"/>
      <c r="J354" s="41"/>
      <c r="K354" s="41"/>
      <c r="L354" s="45"/>
      <c r="M354" s="221"/>
      <c r="N354" s="222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139</v>
      </c>
      <c r="AU354" s="18" t="s">
        <v>80</v>
      </c>
    </row>
    <row r="355" s="13" customFormat="1">
      <c r="A355" s="13"/>
      <c r="B355" s="225"/>
      <c r="C355" s="226"/>
      <c r="D355" s="218" t="s">
        <v>141</v>
      </c>
      <c r="E355" s="227" t="s">
        <v>19</v>
      </c>
      <c r="F355" s="228" t="s">
        <v>519</v>
      </c>
      <c r="G355" s="226"/>
      <c r="H355" s="229">
        <v>127.2</v>
      </c>
      <c r="I355" s="230"/>
      <c r="J355" s="226"/>
      <c r="K355" s="226"/>
      <c r="L355" s="231"/>
      <c r="M355" s="232"/>
      <c r="N355" s="233"/>
      <c r="O355" s="233"/>
      <c r="P355" s="233"/>
      <c r="Q355" s="233"/>
      <c r="R355" s="233"/>
      <c r="S355" s="233"/>
      <c r="T355" s="23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5" t="s">
        <v>141</v>
      </c>
      <c r="AU355" s="235" t="s">
        <v>80</v>
      </c>
      <c r="AV355" s="13" t="s">
        <v>80</v>
      </c>
      <c r="AW355" s="13" t="s">
        <v>31</v>
      </c>
      <c r="AX355" s="13" t="s">
        <v>70</v>
      </c>
      <c r="AY355" s="235" t="s">
        <v>127</v>
      </c>
    </row>
    <row r="356" s="14" customFormat="1">
      <c r="A356" s="14"/>
      <c r="B356" s="236"/>
      <c r="C356" s="237"/>
      <c r="D356" s="218" t="s">
        <v>141</v>
      </c>
      <c r="E356" s="238" t="s">
        <v>19</v>
      </c>
      <c r="F356" s="239" t="s">
        <v>171</v>
      </c>
      <c r="G356" s="237"/>
      <c r="H356" s="240">
        <v>127.2</v>
      </c>
      <c r="I356" s="241"/>
      <c r="J356" s="237"/>
      <c r="K356" s="237"/>
      <c r="L356" s="242"/>
      <c r="M356" s="243"/>
      <c r="N356" s="244"/>
      <c r="O356" s="244"/>
      <c r="P356" s="244"/>
      <c r="Q356" s="244"/>
      <c r="R356" s="244"/>
      <c r="S356" s="244"/>
      <c r="T356" s="24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6" t="s">
        <v>141</v>
      </c>
      <c r="AU356" s="246" t="s">
        <v>80</v>
      </c>
      <c r="AV356" s="14" t="s">
        <v>135</v>
      </c>
      <c r="AW356" s="14" t="s">
        <v>31</v>
      </c>
      <c r="AX356" s="14" t="s">
        <v>78</v>
      </c>
      <c r="AY356" s="246" t="s">
        <v>127</v>
      </c>
    </row>
    <row r="357" s="2" customFormat="1" ht="16.5" customHeight="1">
      <c r="A357" s="39"/>
      <c r="B357" s="40"/>
      <c r="C357" s="247" t="s">
        <v>520</v>
      </c>
      <c r="D357" s="247" t="s">
        <v>281</v>
      </c>
      <c r="E357" s="248" t="s">
        <v>521</v>
      </c>
      <c r="F357" s="249" t="s">
        <v>522</v>
      </c>
      <c r="G357" s="250" t="s">
        <v>194</v>
      </c>
      <c r="H357" s="251">
        <v>129.744</v>
      </c>
      <c r="I357" s="252"/>
      <c r="J357" s="253">
        <f>ROUND(I357*H357,2)</f>
        <v>0</v>
      </c>
      <c r="K357" s="249" t="s">
        <v>134</v>
      </c>
      <c r="L357" s="254"/>
      <c r="M357" s="255" t="s">
        <v>19</v>
      </c>
      <c r="N357" s="256" t="s">
        <v>41</v>
      </c>
      <c r="O357" s="85"/>
      <c r="P357" s="214">
        <f>O357*H357</f>
        <v>0</v>
      </c>
      <c r="Q357" s="214">
        <v>0.13200000000000001</v>
      </c>
      <c r="R357" s="214">
        <f>Q357*H357</f>
        <v>17.126208000000002</v>
      </c>
      <c r="S357" s="214">
        <v>0</v>
      </c>
      <c r="T357" s="215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16" t="s">
        <v>164</v>
      </c>
      <c r="AT357" s="216" t="s">
        <v>281</v>
      </c>
      <c r="AU357" s="216" t="s">
        <v>80</v>
      </c>
      <c r="AY357" s="18" t="s">
        <v>127</v>
      </c>
      <c r="BE357" s="217">
        <f>IF(N357="základní",J357,0)</f>
        <v>0</v>
      </c>
      <c r="BF357" s="217">
        <f>IF(N357="snížená",J357,0)</f>
        <v>0</v>
      </c>
      <c r="BG357" s="217">
        <f>IF(N357="zákl. přenesená",J357,0)</f>
        <v>0</v>
      </c>
      <c r="BH357" s="217">
        <f>IF(N357="sníž. přenesená",J357,0)</f>
        <v>0</v>
      </c>
      <c r="BI357" s="217">
        <f>IF(N357="nulová",J357,0)</f>
        <v>0</v>
      </c>
      <c r="BJ357" s="18" t="s">
        <v>78</v>
      </c>
      <c r="BK357" s="217">
        <f>ROUND(I357*H357,2)</f>
        <v>0</v>
      </c>
      <c r="BL357" s="18" t="s">
        <v>135</v>
      </c>
      <c r="BM357" s="216" t="s">
        <v>523</v>
      </c>
    </row>
    <row r="358" s="2" customFormat="1">
      <c r="A358" s="39"/>
      <c r="B358" s="40"/>
      <c r="C358" s="41"/>
      <c r="D358" s="218" t="s">
        <v>137</v>
      </c>
      <c r="E358" s="41"/>
      <c r="F358" s="219" t="s">
        <v>522</v>
      </c>
      <c r="G358" s="41"/>
      <c r="H358" s="41"/>
      <c r="I358" s="220"/>
      <c r="J358" s="41"/>
      <c r="K358" s="41"/>
      <c r="L358" s="45"/>
      <c r="M358" s="221"/>
      <c r="N358" s="222"/>
      <c r="O358" s="85"/>
      <c r="P358" s="85"/>
      <c r="Q358" s="85"/>
      <c r="R358" s="85"/>
      <c r="S358" s="85"/>
      <c r="T358" s="86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137</v>
      </c>
      <c r="AU358" s="18" t="s">
        <v>80</v>
      </c>
    </row>
    <row r="359" s="13" customFormat="1">
      <c r="A359" s="13"/>
      <c r="B359" s="225"/>
      <c r="C359" s="226"/>
      <c r="D359" s="218" t="s">
        <v>141</v>
      </c>
      <c r="E359" s="226"/>
      <c r="F359" s="228" t="s">
        <v>524</v>
      </c>
      <c r="G359" s="226"/>
      <c r="H359" s="229">
        <v>129.744</v>
      </c>
      <c r="I359" s="230"/>
      <c r="J359" s="226"/>
      <c r="K359" s="226"/>
      <c r="L359" s="231"/>
      <c r="M359" s="232"/>
      <c r="N359" s="233"/>
      <c r="O359" s="233"/>
      <c r="P359" s="233"/>
      <c r="Q359" s="233"/>
      <c r="R359" s="233"/>
      <c r="S359" s="233"/>
      <c r="T359" s="23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5" t="s">
        <v>141</v>
      </c>
      <c r="AU359" s="235" t="s">
        <v>80</v>
      </c>
      <c r="AV359" s="13" t="s">
        <v>80</v>
      </c>
      <c r="AW359" s="13" t="s">
        <v>4</v>
      </c>
      <c r="AX359" s="13" t="s">
        <v>78</v>
      </c>
      <c r="AY359" s="235" t="s">
        <v>127</v>
      </c>
    </row>
    <row r="360" s="12" customFormat="1" ht="22.8" customHeight="1">
      <c r="A360" s="12"/>
      <c r="B360" s="189"/>
      <c r="C360" s="190"/>
      <c r="D360" s="191" t="s">
        <v>69</v>
      </c>
      <c r="E360" s="203" t="s">
        <v>129</v>
      </c>
      <c r="F360" s="203" t="s">
        <v>525</v>
      </c>
      <c r="G360" s="190"/>
      <c r="H360" s="190"/>
      <c r="I360" s="193"/>
      <c r="J360" s="204">
        <f>BK360</f>
        <v>0</v>
      </c>
      <c r="K360" s="190"/>
      <c r="L360" s="195"/>
      <c r="M360" s="196"/>
      <c r="N360" s="197"/>
      <c r="O360" s="197"/>
      <c r="P360" s="198">
        <f>SUM(P361:P368)</f>
        <v>0</v>
      </c>
      <c r="Q360" s="197"/>
      <c r="R360" s="198">
        <f>SUM(R361:R368)</f>
        <v>5.6844999999999999</v>
      </c>
      <c r="S360" s="197"/>
      <c r="T360" s="199">
        <f>SUM(T361:T368)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00" t="s">
        <v>78</v>
      </c>
      <c r="AT360" s="201" t="s">
        <v>69</v>
      </c>
      <c r="AU360" s="201" t="s">
        <v>78</v>
      </c>
      <c r="AY360" s="200" t="s">
        <v>127</v>
      </c>
      <c r="BK360" s="202">
        <f>SUM(BK361:BK368)</f>
        <v>0</v>
      </c>
    </row>
    <row r="361" s="2" customFormat="1" ht="16.5" customHeight="1">
      <c r="A361" s="39"/>
      <c r="B361" s="40"/>
      <c r="C361" s="205" t="s">
        <v>526</v>
      </c>
      <c r="D361" s="205" t="s">
        <v>130</v>
      </c>
      <c r="E361" s="206" t="s">
        <v>527</v>
      </c>
      <c r="F361" s="207" t="s">
        <v>528</v>
      </c>
      <c r="G361" s="208" t="s">
        <v>194</v>
      </c>
      <c r="H361" s="209">
        <v>13</v>
      </c>
      <c r="I361" s="210"/>
      <c r="J361" s="211">
        <f>ROUND(I361*H361,2)</f>
        <v>0</v>
      </c>
      <c r="K361" s="207" t="s">
        <v>134</v>
      </c>
      <c r="L361" s="45"/>
      <c r="M361" s="212" t="s">
        <v>19</v>
      </c>
      <c r="N361" s="213" t="s">
        <v>41</v>
      </c>
      <c r="O361" s="85"/>
      <c r="P361" s="214">
        <f>O361*H361</f>
        <v>0</v>
      </c>
      <c r="Q361" s="214">
        <v>0.084000000000000005</v>
      </c>
      <c r="R361" s="214">
        <f>Q361*H361</f>
        <v>1.0920000000000001</v>
      </c>
      <c r="S361" s="214">
        <v>0</v>
      </c>
      <c r="T361" s="215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16" t="s">
        <v>135</v>
      </c>
      <c r="AT361" s="216" t="s">
        <v>130</v>
      </c>
      <c r="AU361" s="216" t="s">
        <v>80</v>
      </c>
      <c r="AY361" s="18" t="s">
        <v>127</v>
      </c>
      <c r="BE361" s="217">
        <f>IF(N361="základní",J361,0)</f>
        <v>0</v>
      </c>
      <c r="BF361" s="217">
        <f>IF(N361="snížená",J361,0)</f>
        <v>0</v>
      </c>
      <c r="BG361" s="217">
        <f>IF(N361="zákl. přenesená",J361,0)</f>
        <v>0</v>
      </c>
      <c r="BH361" s="217">
        <f>IF(N361="sníž. přenesená",J361,0)</f>
        <v>0</v>
      </c>
      <c r="BI361" s="217">
        <f>IF(N361="nulová",J361,0)</f>
        <v>0</v>
      </c>
      <c r="BJ361" s="18" t="s">
        <v>78</v>
      </c>
      <c r="BK361" s="217">
        <f>ROUND(I361*H361,2)</f>
        <v>0</v>
      </c>
      <c r="BL361" s="18" t="s">
        <v>135</v>
      </c>
      <c r="BM361" s="216" t="s">
        <v>529</v>
      </c>
    </row>
    <row r="362" s="2" customFormat="1">
      <c r="A362" s="39"/>
      <c r="B362" s="40"/>
      <c r="C362" s="41"/>
      <c r="D362" s="218" t="s">
        <v>137</v>
      </c>
      <c r="E362" s="41"/>
      <c r="F362" s="219" t="s">
        <v>530</v>
      </c>
      <c r="G362" s="41"/>
      <c r="H362" s="41"/>
      <c r="I362" s="220"/>
      <c r="J362" s="41"/>
      <c r="K362" s="41"/>
      <c r="L362" s="45"/>
      <c r="M362" s="221"/>
      <c r="N362" s="222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137</v>
      </c>
      <c r="AU362" s="18" t="s">
        <v>80</v>
      </c>
    </row>
    <row r="363" s="2" customFormat="1">
      <c r="A363" s="39"/>
      <c r="B363" s="40"/>
      <c r="C363" s="41"/>
      <c r="D363" s="223" t="s">
        <v>139</v>
      </c>
      <c r="E363" s="41"/>
      <c r="F363" s="224" t="s">
        <v>531</v>
      </c>
      <c r="G363" s="41"/>
      <c r="H363" s="41"/>
      <c r="I363" s="220"/>
      <c r="J363" s="41"/>
      <c r="K363" s="41"/>
      <c r="L363" s="45"/>
      <c r="M363" s="221"/>
      <c r="N363" s="222"/>
      <c r="O363" s="85"/>
      <c r="P363" s="85"/>
      <c r="Q363" s="85"/>
      <c r="R363" s="85"/>
      <c r="S363" s="85"/>
      <c r="T363" s="86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139</v>
      </c>
      <c r="AU363" s="18" t="s">
        <v>80</v>
      </c>
    </row>
    <row r="364" s="13" customFormat="1">
      <c r="A364" s="13"/>
      <c r="B364" s="225"/>
      <c r="C364" s="226"/>
      <c r="D364" s="218" t="s">
        <v>141</v>
      </c>
      <c r="E364" s="227" t="s">
        <v>19</v>
      </c>
      <c r="F364" s="228" t="s">
        <v>532</v>
      </c>
      <c r="G364" s="226"/>
      <c r="H364" s="229">
        <v>13</v>
      </c>
      <c r="I364" s="230"/>
      <c r="J364" s="226"/>
      <c r="K364" s="226"/>
      <c r="L364" s="231"/>
      <c r="M364" s="232"/>
      <c r="N364" s="233"/>
      <c r="O364" s="233"/>
      <c r="P364" s="233"/>
      <c r="Q364" s="233"/>
      <c r="R364" s="233"/>
      <c r="S364" s="233"/>
      <c r="T364" s="23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5" t="s">
        <v>141</v>
      </c>
      <c r="AU364" s="235" t="s">
        <v>80</v>
      </c>
      <c r="AV364" s="13" t="s">
        <v>80</v>
      </c>
      <c r="AW364" s="13" t="s">
        <v>31</v>
      </c>
      <c r="AX364" s="13" t="s">
        <v>78</v>
      </c>
      <c r="AY364" s="235" t="s">
        <v>127</v>
      </c>
    </row>
    <row r="365" s="2" customFormat="1" ht="16.5" customHeight="1">
      <c r="A365" s="39"/>
      <c r="B365" s="40"/>
      <c r="C365" s="205" t="s">
        <v>533</v>
      </c>
      <c r="D365" s="205" t="s">
        <v>130</v>
      </c>
      <c r="E365" s="206" t="s">
        <v>534</v>
      </c>
      <c r="F365" s="207" t="s">
        <v>535</v>
      </c>
      <c r="G365" s="208" t="s">
        <v>194</v>
      </c>
      <c r="H365" s="209">
        <v>25</v>
      </c>
      <c r="I365" s="210"/>
      <c r="J365" s="211">
        <f>ROUND(I365*H365,2)</f>
        <v>0</v>
      </c>
      <c r="K365" s="207" t="s">
        <v>134</v>
      </c>
      <c r="L365" s="45"/>
      <c r="M365" s="212" t="s">
        <v>19</v>
      </c>
      <c r="N365" s="213" t="s">
        <v>41</v>
      </c>
      <c r="O365" s="85"/>
      <c r="P365" s="214">
        <f>O365*H365</f>
        <v>0</v>
      </c>
      <c r="Q365" s="214">
        <v>0.1837</v>
      </c>
      <c r="R365" s="214">
        <f>Q365*H365</f>
        <v>4.5925000000000002</v>
      </c>
      <c r="S365" s="214">
        <v>0</v>
      </c>
      <c r="T365" s="215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16" t="s">
        <v>135</v>
      </c>
      <c r="AT365" s="216" t="s">
        <v>130</v>
      </c>
      <c r="AU365" s="216" t="s">
        <v>80</v>
      </c>
      <c r="AY365" s="18" t="s">
        <v>127</v>
      </c>
      <c r="BE365" s="217">
        <f>IF(N365="základní",J365,0)</f>
        <v>0</v>
      </c>
      <c r="BF365" s="217">
        <f>IF(N365="snížená",J365,0)</f>
        <v>0</v>
      </c>
      <c r="BG365" s="217">
        <f>IF(N365="zákl. přenesená",J365,0)</f>
        <v>0</v>
      </c>
      <c r="BH365" s="217">
        <f>IF(N365="sníž. přenesená",J365,0)</f>
        <v>0</v>
      </c>
      <c r="BI365" s="217">
        <f>IF(N365="nulová",J365,0)</f>
        <v>0</v>
      </c>
      <c r="BJ365" s="18" t="s">
        <v>78</v>
      </c>
      <c r="BK365" s="217">
        <f>ROUND(I365*H365,2)</f>
        <v>0</v>
      </c>
      <c r="BL365" s="18" t="s">
        <v>135</v>
      </c>
      <c r="BM365" s="216" t="s">
        <v>536</v>
      </c>
    </row>
    <row r="366" s="2" customFormat="1">
      <c r="A366" s="39"/>
      <c r="B366" s="40"/>
      <c r="C366" s="41"/>
      <c r="D366" s="218" t="s">
        <v>137</v>
      </c>
      <c r="E366" s="41"/>
      <c r="F366" s="219" t="s">
        <v>537</v>
      </c>
      <c r="G366" s="41"/>
      <c r="H366" s="41"/>
      <c r="I366" s="220"/>
      <c r="J366" s="41"/>
      <c r="K366" s="41"/>
      <c r="L366" s="45"/>
      <c r="M366" s="221"/>
      <c r="N366" s="222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137</v>
      </c>
      <c r="AU366" s="18" t="s">
        <v>80</v>
      </c>
    </row>
    <row r="367" s="2" customFormat="1">
      <c r="A367" s="39"/>
      <c r="B367" s="40"/>
      <c r="C367" s="41"/>
      <c r="D367" s="223" t="s">
        <v>139</v>
      </c>
      <c r="E367" s="41"/>
      <c r="F367" s="224" t="s">
        <v>538</v>
      </c>
      <c r="G367" s="41"/>
      <c r="H367" s="41"/>
      <c r="I367" s="220"/>
      <c r="J367" s="41"/>
      <c r="K367" s="41"/>
      <c r="L367" s="45"/>
      <c r="M367" s="221"/>
      <c r="N367" s="222"/>
      <c r="O367" s="85"/>
      <c r="P367" s="85"/>
      <c r="Q367" s="85"/>
      <c r="R367" s="85"/>
      <c r="S367" s="85"/>
      <c r="T367" s="86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139</v>
      </c>
      <c r="AU367" s="18" t="s">
        <v>80</v>
      </c>
    </row>
    <row r="368" s="13" customFormat="1">
      <c r="A368" s="13"/>
      <c r="B368" s="225"/>
      <c r="C368" s="226"/>
      <c r="D368" s="218" t="s">
        <v>141</v>
      </c>
      <c r="E368" s="227" t="s">
        <v>19</v>
      </c>
      <c r="F368" s="228" t="s">
        <v>539</v>
      </c>
      <c r="G368" s="226"/>
      <c r="H368" s="229">
        <v>25</v>
      </c>
      <c r="I368" s="230"/>
      <c r="J368" s="226"/>
      <c r="K368" s="226"/>
      <c r="L368" s="231"/>
      <c r="M368" s="232"/>
      <c r="N368" s="233"/>
      <c r="O368" s="233"/>
      <c r="P368" s="233"/>
      <c r="Q368" s="233"/>
      <c r="R368" s="233"/>
      <c r="S368" s="233"/>
      <c r="T368" s="234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5" t="s">
        <v>141</v>
      </c>
      <c r="AU368" s="235" t="s">
        <v>80</v>
      </c>
      <c r="AV368" s="13" t="s">
        <v>80</v>
      </c>
      <c r="AW368" s="13" t="s">
        <v>31</v>
      </c>
      <c r="AX368" s="13" t="s">
        <v>78</v>
      </c>
      <c r="AY368" s="235" t="s">
        <v>127</v>
      </c>
    </row>
    <row r="369" s="12" customFormat="1" ht="22.8" customHeight="1">
      <c r="A369" s="12"/>
      <c r="B369" s="189"/>
      <c r="C369" s="190"/>
      <c r="D369" s="191" t="s">
        <v>69</v>
      </c>
      <c r="E369" s="203" t="s">
        <v>164</v>
      </c>
      <c r="F369" s="203" t="s">
        <v>540</v>
      </c>
      <c r="G369" s="190"/>
      <c r="H369" s="190"/>
      <c r="I369" s="193"/>
      <c r="J369" s="204">
        <f>BK369</f>
        <v>0</v>
      </c>
      <c r="K369" s="190"/>
      <c r="L369" s="195"/>
      <c r="M369" s="196"/>
      <c r="N369" s="197"/>
      <c r="O369" s="197"/>
      <c r="P369" s="198">
        <f>SUM(P370:P376)</f>
        <v>0</v>
      </c>
      <c r="Q369" s="197"/>
      <c r="R369" s="198">
        <f>SUM(R370:R376)</f>
        <v>0.077117759999999994</v>
      </c>
      <c r="S369" s="197"/>
      <c r="T369" s="199">
        <f>SUM(T370:T376)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00" t="s">
        <v>78</v>
      </c>
      <c r="AT369" s="201" t="s">
        <v>69</v>
      </c>
      <c r="AU369" s="201" t="s">
        <v>78</v>
      </c>
      <c r="AY369" s="200" t="s">
        <v>127</v>
      </c>
      <c r="BK369" s="202">
        <f>SUM(BK370:BK376)</f>
        <v>0</v>
      </c>
    </row>
    <row r="370" s="2" customFormat="1" ht="16.5" customHeight="1">
      <c r="A370" s="39"/>
      <c r="B370" s="40"/>
      <c r="C370" s="205" t="s">
        <v>541</v>
      </c>
      <c r="D370" s="205" t="s">
        <v>130</v>
      </c>
      <c r="E370" s="206" t="s">
        <v>542</v>
      </c>
      <c r="F370" s="207" t="s">
        <v>543</v>
      </c>
      <c r="G370" s="208" t="s">
        <v>224</v>
      </c>
      <c r="H370" s="209">
        <v>28.800000000000001</v>
      </c>
      <c r="I370" s="210"/>
      <c r="J370" s="211">
        <f>ROUND(I370*H370,2)</f>
        <v>0</v>
      </c>
      <c r="K370" s="207" t="s">
        <v>134</v>
      </c>
      <c r="L370" s="45"/>
      <c r="M370" s="212" t="s">
        <v>19</v>
      </c>
      <c r="N370" s="213" t="s">
        <v>41</v>
      </c>
      <c r="O370" s="85"/>
      <c r="P370" s="214">
        <f>O370*H370</f>
        <v>0</v>
      </c>
      <c r="Q370" s="214">
        <v>1.0000000000000001E-05</v>
      </c>
      <c r="R370" s="214">
        <f>Q370*H370</f>
        <v>0.00028800000000000001</v>
      </c>
      <c r="S370" s="214">
        <v>0</v>
      </c>
      <c r="T370" s="215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16" t="s">
        <v>135</v>
      </c>
      <c r="AT370" s="216" t="s">
        <v>130</v>
      </c>
      <c r="AU370" s="216" t="s">
        <v>80</v>
      </c>
      <c r="AY370" s="18" t="s">
        <v>127</v>
      </c>
      <c r="BE370" s="217">
        <f>IF(N370="základní",J370,0)</f>
        <v>0</v>
      </c>
      <c r="BF370" s="217">
        <f>IF(N370="snížená",J370,0)</f>
        <v>0</v>
      </c>
      <c r="BG370" s="217">
        <f>IF(N370="zákl. přenesená",J370,0)</f>
        <v>0</v>
      </c>
      <c r="BH370" s="217">
        <f>IF(N370="sníž. přenesená",J370,0)</f>
        <v>0</v>
      </c>
      <c r="BI370" s="217">
        <f>IF(N370="nulová",J370,0)</f>
        <v>0</v>
      </c>
      <c r="BJ370" s="18" t="s">
        <v>78</v>
      </c>
      <c r="BK370" s="217">
        <f>ROUND(I370*H370,2)</f>
        <v>0</v>
      </c>
      <c r="BL370" s="18" t="s">
        <v>135</v>
      </c>
      <c r="BM370" s="216" t="s">
        <v>544</v>
      </c>
    </row>
    <row r="371" s="2" customFormat="1">
      <c r="A371" s="39"/>
      <c r="B371" s="40"/>
      <c r="C371" s="41"/>
      <c r="D371" s="218" t="s">
        <v>137</v>
      </c>
      <c r="E371" s="41"/>
      <c r="F371" s="219" t="s">
        <v>545</v>
      </c>
      <c r="G371" s="41"/>
      <c r="H371" s="41"/>
      <c r="I371" s="220"/>
      <c r="J371" s="41"/>
      <c r="K371" s="41"/>
      <c r="L371" s="45"/>
      <c r="M371" s="221"/>
      <c r="N371" s="222"/>
      <c r="O371" s="85"/>
      <c r="P371" s="85"/>
      <c r="Q371" s="85"/>
      <c r="R371" s="85"/>
      <c r="S371" s="85"/>
      <c r="T371" s="86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137</v>
      </c>
      <c r="AU371" s="18" t="s">
        <v>80</v>
      </c>
    </row>
    <row r="372" s="2" customFormat="1">
      <c r="A372" s="39"/>
      <c r="B372" s="40"/>
      <c r="C372" s="41"/>
      <c r="D372" s="223" t="s">
        <v>139</v>
      </c>
      <c r="E372" s="41"/>
      <c r="F372" s="224" t="s">
        <v>546</v>
      </c>
      <c r="G372" s="41"/>
      <c r="H372" s="41"/>
      <c r="I372" s="220"/>
      <c r="J372" s="41"/>
      <c r="K372" s="41"/>
      <c r="L372" s="45"/>
      <c r="M372" s="221"/>
      <c r="N372" s="222"/>
      <c r="O372" s="85"/>
      <c r="P372" s="85"/>
      <c r="Q372" s="85"/>
      <c r="R372" s="85"/>
      <c r="S372" s="85"/>
      <c r="T372" s="86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139</v>
      </c>
      <c r="AU372" s="18" t="s">
        <v>80</v>
      </c>
    </row>
    <row r="373" s="13" customFormat="1">
      <c r="A373" s="13"/>
      <c r="B373" s="225"/>
      <c r="C373" s="226"/>
      <c r="D373" s="218" t="s">
        <v>141</v>
      </c>
      <c r="E373" s="227" t="s">
        <v>19</v>
      </c>
      <c r="F373" s="228" t="s">
        <v>547</v>
      </c>
      <c r="G373" s="226"/>
      <c r="H373" s="229">
        <v>28.800000000000001</v>
      </c>
      <c r="I373" s="230"/>
      <c r="J373" s="226"/>
      <c r="K373" s="226"/>
      <c r="L373" s="231"/>
      <c r="M373" s="232"/>
      <c r="N373" s="233"/>
      <c r="O373" s="233"/>
      <c r="P373" s="233"/>
      <c r="Q373" s="233"/>
      <c r="R373" s="233"/>
      <c r="S373" s="233"/>
      <c r="T373" s="23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5" t="s">
        <v>141</v>
      </c>
      <c r="AU373" s="235" t="s">
        <v>80</v>
      </c>
      <c r="AV373" s="13" t="s">
        <v>80</v>
      </c>
      <c r="AW373" s="13" t="s">
        <v>31</v>
      </c>
      <c r="AX373" s="13" t="s">
        <v>78</v>
      </c>
      <c r="AY373" s="235" t="s">
        <v>127</v>
      </c>
    </row>
    <row r="374" s="2" customFormat="1" ht="16.5" customHeight="1">
      <c r="A374" s="39"/>
      <c r="B374" s="40"/>
      <c r="C374" s="247" t="s">
        <v>548</v>
      </c>
      <c r="D374" s="247" t="s">
        <v>281</v>
      </c>
      <c r="E374" s="248" t="s">
        <v>549</v>
      </c>
      <c r="F374" s="249" t="s">
        <v>550</v>
      </c>
      <c r="G374" s="250" t="s">
        <v>224</v>
      </c>
      <c r="H374" s="251">
        <v>29.664000000000001</v>
      </c>
      <c r="I374" s="252"/>
      <c r="J374" s="253">
        <f>ROUND(I374*H374,2)</f>
        <v>0</v>
      </c>
      <c r="K374" s="249" t="s">
        <v>134</v>
      </c>
      <c r="L374" s="254"/>
      <c r="M374" s="255" t="s">
        <v>19</v>
      </c>
      <c r="N374" s="256" t="s">
        <v>41</v>
      </c>
      <c r="O374" s="85"/>
      <c r="P374" s="214">
        <f>O374*H374</f>
        <v>0</v>
      </c>
      <c r="Q374" s="214">
        <v>0.0025899999999999999</v>
      </c>
      <c r="R374" s="214">
        <f>Q374*H374</f>
        <v>0.076829759999999997</v>
      </c>
      <c r="S374" s="214">
        <v>0</v>
      </c>
      <c r="T374" s="215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16" t="s">
        <v>164</v>
      </c>
      <c r="AT374" s="216" t="s">
        <v>281</v>
      </c>
      <c r="AU374" s="216" t="s">
        <v>80</v>
      </c>
      <c r="AY374" s="18" t="s">
        <v>127</v>
      </c>
      <c r="BE374" s="217">
        <f>IF(N374="základní",J374,0)</f>
        <v>0</v>
      </c>
      <c r="BF374" s="217">
        <f>IF(N374="snížená",J374,0)</f>
        <v>0</v>
      </c>
      <c r="BG374" s="217">
        <f>IF(N374="zákl. přenesená",J374,0)</f>
        <v>0</v>
      </c>
      <c r="BH374" s="217">
        <f>IF(N374="sníž. přenesená",J374,0)</f>
        <v>0</v>
      </c>
      <c r="BI374" s="217">
        <f>IF(N374="nulová",J374,0)</f>
        <v>0</v>
      </c>
      <c r="BJ374" s="18" t="s">
        <v>78</v>
      </c>
      <c r="BK374" s="217">
        <f>ROUND(I374*H374,2)</f>
        <v>0</v>
      </c>
      <c r="BL374" s="18" t="s">
        <v>135</v>
      </c>
      <c r="BM374" s="216" t="s">
        <v>551</v>
      </c>
    </row>
    <row r="375" s="2" customFormat="1">
      <c r="A375" s="39"/>
      <c r="B375" s="40"/>
      <c r="C375" s="41"/>
      <c r="D375" s="218" t="s">
        <v>137</v>
      </c>
      <c r="E375" s="41"/>
      <c r="F375" s="219" t="s">
        <v>550</v>
      </c>
      <c r="G375" s="41"/>
      <c r="H375" s="41"/>
      <c r="I375" s="220"/>
      <c r="J375" s="41"/>
      <c r="K375" s="41"/>
      <c r="L375" s="45"/>
      <c r="M375" s="221"/>
      <c r="N375" s="222"/>
      <c r="O375" s="85"/>
      <c r="P375" s="85"/>
      <c r="Q375" s="85"/>
      <c r="R375" s="85"/>
      <c r="S375" s="85"/>
      <c r="T375" s="86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137</v>
      </c>
      <c r="AU375" s="18" t="s">
        <v>80</v>
      </c>
    </row>
    <row r="376" s="13" customFormat="1">
      <c r="A376" s="13"/>
      <c r="B376" s="225"/>
      <c r="C376" s="226"/>
      <c r="D376" s="218" t="s">
        <v>141</v>
      </c>
      <c r="E376" s="226"/>
      <c r="F376" s="228" t="s">
        <v>552</v>
      </c>
      <c r="G376" s="226"/>
      <c r="H376" s="229">
        <v>29.664000000000001</v>
      </c>
      <c r="I376" s="230"/>
      <c r="J376" s="226"/>
      <c r="K376" s="226"/>
      <c r="L376" s="231"/>
      <c r="M376" s="232"/>
      <c r="N376" s="233"/>
      <c r="O376" s="233"/>
      <c r="P376" s="233"/>
      <c r="Q376" s="233"/>
      <c r="R376" s="233"/>
      <c r="S376" s="233"/>
      <c r="T376" s="23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5" t="s">
        <v>141</v>
      </c>
      <c r="AU376" s="235" t="s">
        <v>80</v>
      </c>
      <c r="AV376" s="13" t="s">
        <v>80</v>
      </c>
      <c r="AW376" s="13" t="s">
        <v>4</v>
      </c>
      <c r="AX376" s="13" t="s">
        <v>78</v>
      </c>
      <c r="AY376" s="235" t="s">
        <v>127</v>
      </c>
    </row>
    <row r="377" s="12" customFormat="1" ht="22.8" customHeight="1">
      <c r="A377" s="12"/>
      <c r="B377" s="189"/>
      <c r="C377" s="190"/>
      <c r="D377" s="191" t="s">
        <v>69</v>
      </c>
      <c r="E377" s="203" t="s">
        <v>150</v>
      </c>
      <c r="F377" s="203" t="s">
        <v>553</v>
      </c>
      <c r="G377" s="190"/>
      <c r="H377" s="190"/>
      <c r="I377" s="193"/>
      <c r="J377" s="204">
        <f>BK377</f>
        <v>0</v>
      </c>
      <c r="K377" s="190"/>
      <c r="L377" s="195"/>
      <c r="M377" s="196"/>
      <c r="N377" s="197"/>
      <c r="O377" s="197"/>
      <c r="P377" s="198">
        <f>SUM(P378:P423)</f>
        <v>0</v>
      </c>
      <c r="Q377" s="197"/>
      <c r="R377" s="198">
        <f>SUM(R378:R423)</f>
        <v>25.064</v>
      </c>
      <c r="S377" s="197"/>
      <c r="T377" s="199">
        <f>SUM(T378:T423)</f>
        <v>68.974600000000009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00" t="s">
        <v>78</v>
      </c>
      <c r="AT377" s="201" t="s">
        <v>69</v>
      </c>
      <c r="AU377" s="201" t="s">
        <v>78</v>
      </c>
      <c r="AY377" s="200" t="s">
        <v>127</v>
      </c>
      <c r="BK377" s="202">
        <f>SUM(BK378:BK423)</f>
        <v>0</v>
      </c>
    </row>
    <row r="378" s="2" customFormat="1" ht="16.5" customHeight="1">
      <c r="A378" s="39"/>
      <c r="B378" s="40"/>
      <c r="C378" s="205" t="s">
        <v>554</v>
      </c>
      <c r="D378" s="205" t="s">
        <v>130</v>
      </c>
      <c r="E378" s="206" t="s">
        <v>555</v>
      </c>
      <c r="F378" s="207" t="s">
        <v>556</v>
      </c>
      <c r="G378" s="208" t="s">
        <v>224</v>
      </c>
      <c r="H378" s="209">
        <v>60</v>
      </c>
      <c r="I378" s="210"/>
      <c r="J378" s="211">
        <f>ROUND(I378*H378,2)</f>
        <v>0</v>
      </c>
      <c r="K378" s="207" t="s">
        <v>134</v>
      </c>
      <c r="L378" s="45"/>
      <c r="M378" s="212" t="s">
        <v>19</v>
      </c>
      <c r="N378" s="213" t="s">
        <v>41</v>
      </c>
      <c r="O378" s="85"/>
      <c r="P378" s="214">
        <f>O378*H378</f>
        <v>0</v>
      </c>
      <c r="Q378" s="214">
        <v>0.10988000000000001</v>
      </c>
      <c r="R378" s="214">
        <f>Q378*H378</f>
        <v>6.5928000000000004</v>
      </c>
      <c r="S378" s="214">
        <v>0</v>
      </c>
      <c r="T378" s="215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16" t="s">
        <v>135</v>
      </c>
      <c r="AT378" s="216" t="s">
        <v>130</v>
      </c>
      <c r="AU378" s="216" t="s">
        <v>80</v>
      </c>
      <c r="AY378" s="18" t="s">
        <v>127</v>
      </c>
      <c r="BE378" s="217">
        <f>IF(N378="základní",J378,0)</f>
        <v>0</v>
      </c>
      <c r="BF378" s="217">
        <f>IF(N378="snížená",J378,0)</f>
        <v>0</v>
      </c>
      <c r="BG378" s="217">
        <f>IF(N378="zákl. přenesená",J378,0)</f>
        <v>0</v>
      </c>
      <c r="BH378" s="217">
        <f>IF(N378="sníž. přenesená",J378,0)</f>
        <v>0</v>
      </c>
      <c r="BI378" s="217">
        <f>IF(N378="nulová",J378,0)</f>
        <v>0</v>
      </c>
      <c r="BJ378" s="18" t="s">
        <v>78</v>
      </c>
      <c r="BK378" s="217">
        <f>ROUND(I378*H378,2)</f>
        <v>0</v>
      </c>
      <c r="BL378" s="18" t="s">
        <v>135</v>
      </c>
      <c r="BM378" s="216" t="s">
        <v>557</v>
      </c>
    </row>
    <row r="379" s="2" customFormat="1">
      <c r="A379" s="39"/>
      <c r="B379" s="40"/>
      <c r="C379" s="41"/>
      <c r="D379" s="218" t="s">
        <v>137</v>
      </c>
      <c r="E379" s="41"/>
      <c r="F379" s="219" t="s">
        <v>558</v>
      </c>
      <c r="G379" s="41"/>
      <c r="H379" s="41"/>
      <c r="I379" s="220"/>
      <c r="J379" s="41"/>
      <c r="K379" s="41"/>
      <c r="L379" s="45"/>
      <c r="M379" s="221"/>
      <c r="N379" s="222"/>
      <c r="O379" s="85"/>
      <c r="P379" s="85"/>
      <c r="Q379" s="85"/>
      <c r="R379" s="85"/>
      <c r="S379" s="85"/>
      <c r="T379" s="86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137</v>
      </c>
      <c r="AU379" s="18" t="s">
        <v>80</v>
      </c>
    </row>
    <row r="380" s="2" customFormat="1">
      <c r="A380" s="39"/>
      <c r="B380" s="40"/>
      <c r="C380" s="41"/>
      <c r="D380" s="223" t="s">
        <v>139</v>
      </c>
      <c r="E380" s="41"/>
      <c r="F380" s="224" t="s">
        <v>559</v>
      </c>
      <c r="G380" s="41"/>
      <c r="H380" s="41"/>
      <c r="I380" s="220"/>
      <c r="J380" s="41"/>
      <c r="K380" s="41"/>
      <c r="L380" s="45"/>
      <c r="M380" s="221"/>
      <c r="N380" s="222"/>
      <c r="O380" s="85"/>
      <c r="P380" s="85"/>
      <c r="Q380" s="85"/>
      <c r="R380" s="85"/>
      <c r="S380" s="85"/>
      <c r="T380" s="86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139</v>
      </c>
      <c r="AU380" s="18" t="s">
        <v>80</v>
      </c>
    </row>
    <row r="381" s="13" customFormat="1">
      <c r="A381" s="13"/>
      <c r="B381" s="225"/>
      <c r="C381" s="226"/>
      <c r="D381" s="218" t="s">
        <v>141</v>
      </c>
      <c r="E381" s="227" t="s">
        <v>19</v>
      </c>
      <c r="F381" s="228" t="s">
        <v>560</v>
      </c>
      <c r="G381" s="226"/>
      <c r="H381" s="229">
        <v>20</v>
      </c>
      <c r="I381" s="230"/>
      <c r="J381" s="226"/>
      <c r="K381" s="226"/>
      <c r="L381" s="231"/>
      <c r="M381" s="232"/>
      <c r="N381" s="233"/>
      <c r="O381" s="233"/>
      <c r="P381" s="233"/>
      <c r="Q381" s="233"/>
      <c r="R381" s="233"/>
      <c r="S381" s="233"/>
      <c r="T381" s="23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5" t="s">
        <v>141</v>
      </c>
      <c r="AU381" s="235" t="s">
        <v>80</v>
      </c>
      <c r="AV381" s="13" t="s">
        <v>80</v>
      </c>
      <c r="AW381" s="13" t="s">
        <v>31</v>
      </c>
      <c r="AX381" s="13" t="s">
        <v>70</v>
      </c>
      <c r="AY381" s="235" t="s">
        <v>127</v>
      </c>
    </row>
    <row r="382" s="13" customFormat="1">
      <c r="A382" s="13"/>
      <c r="B382" s="225"/>
      <c r="C382" s="226"/>
      <c r="D382" s="218" t="s">
        <v>141</v>
      </c>
      <c r="E382" s="227" t="s">
        <v>19</v>
      </c>
      <c r="F382" s="228" t="s">
        <v>561</v>
      </c>
      <c r="G382" s="226"/>
      <c r="H382" s="229">
        <v>60</v>
      </c>
      <c r="I382" s="230"/>
      <c r="J382" s="226"/>
      <c r="K382" s="226"/>
      <c r="L382" s="231"/>
      <c r="M382" s="232"/>
      <c r="N382" s="233"/>
      <c r="O382" s="233"/>
      <c r="P382" s="233"/>
      <c r="Q382" s="233"/>
      <c r="R382" s="233"/>
      <c r="S382" s="233"/>
      <c r="T382" s="234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5" t="s">
        <v>141</v>
      </c>
      <c r="AU382" s="235" t="s">
        <v>80</v>
      </c>
      <c r="AV382" s="13" t="s">
        <v>80</v>
      </c>
      <c r="AW382" s="13" t="s">
        <v>31</v>
      </c>
      <c r="AX382" s="13" t="s">
        <v>78</v>
      </c>
      <c r="AY382" s="235" t="s">
        <v>127</v>
      </c>
    </row>
    <row r="383" s="2" customFormat="1" ht="16.5" customHeight="1">
      <c r="A383" s="39"/>
      <c r="B383" s="40"/>
      <c r="C383" s="205" t="s">
        <v>562</v>
      </c>
      <c r="D383" s="205" t="s">
        <v>130</v>
      </c>
      <c r="E383" s="206" t="s">
        <v>563</v>
      </c>
      <c r="F383" s="207" t="s">
        <v>564</v>
      </c>
      <c r="G383" s="208" t="s">
        <v>224</v>
      </c>
      <c r="H383" s="209">
        <v>134</v>
      </c>
      <c r="I383" s="210"/>
      <c r="J383" s="211">
        <f>ROUND(I383*H383,2)</f>
        <v>0</v>
      </c>
      <c r="K383" s="207" t="s">
        <v>134</v>
      </c>
      <c r="L383" s="45"/>
      <c r="M383" s="212" t="s">
        <v>19</v>
      </c>
      <c r="N383" s="213" t="s">
        <v>41</v>
      </c>
      <c r="O383" s="85"/>
      <c r="P383" s="214">
        <f>O383*H383</f>
        <v>0</v>
      </c>
      <c r="Q383" s="214">
        <v>0.10095</v>
      </c>
      <c r="R383" s="214">
        <f>Q383*H383</f>
        <v>13.5273</v>
      </c>
      <c r="S383" s="214">
        <v>0</v>
      </c>
      <c r="T383" s="215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16" t="s">
        <v>135</v>
      </c>
      <c r="AT383" s="216" t="s">
        <v>130</v>
      </c>
      <c r="AU383" s="216" t="s">
        <v>80</v>
      </c>
      <c r="AY383" s="18" t="s">
        <v>127</v>
      </c>
      <c r="BE383" s="217">
        <f>IF(N383="základní",J383,0)</f>
        <v>0</v>
      </c>
      <c r="BF383" s="217">
        <f>IF(N383="snížená",J383,0)</f>
        <v>0</v>
      </c>
      <c r="BG383" s="217">
        <f>IF(N383="zákl. přenesená",J383,0)</f>
        <v>0</v>
      </c>
      <c r="BH383" s="217">
        <f>IF(N383="sníž. přenesená",J383,0)</f>
        <v>0</v>
      </c>
      <c r="BI383" s="217">
        <f>IF(N383="nulová",J383,0)</f>
        <v>0</v>
      </c>
      <c r="BJ383" s="18" t="s">
        <v>78</v>
      </c>
      <c r="BK383" s="217">
        <f>ROUND(I383*H383,2)</f>
        <v>0</v>
      </c>
      <c r="BL383" s="18" t="s">
        <v>135</v>
      </c>
      <c r="BM383" s="216" t="s">
        <v>565</v>
      </c>
    </row>
    <row r="384" s="2" customFormat="1">
      <c r="A384" s="39"/>
      <c r="B384" s="40"/>
      <c r="C384" s="41"/>
      <c r="D384" s="218" t="s">
        <v>137</v>
      </c>
      <c r="E384" s="41"/>
      <c r="F384" s="219" t="s">
        <v>566</v>
      </c>
      <c r="G384" s="41"/>
      <c r="H384" s="41"/>
      <c r="I384" s="220"/>
      <c r="J384" s="41"/>
      <c r="K384" s="41"/>
      <c r="L384" s="45"/>
      <c r="M384" s="221"/>
      <c r="N384" s="222"/>
      <c r="O384" s="85"/>
      <c r="P384" s="85"/>
      <c r="Q384" s="85"/>
      <c r="R384" s="85"/>
      <c r="S384" s="85"/>
      <c r="T384" s="86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137</v>
      </c>
      <c r="AU384" s="18" t="s">
        <v>80</v>
      </c>
    </row>
    <row r="385" s="2" customFormat="1">
      <c r="A385" s="39"/>
      <c r="B385" s="40"/>
      <c r="C385" s="41"/>
      <c r="D385" s="223" t="s">
        <v>139</v>
      </c>
      <c r="E385" s="41"/>
      <c r="F385" s="224" t="s">
        <v>567</v>
      </c>
      <c r="G385" s="41"/>
      <c r="H385" s="41"/>
      <c r="I385" s="220"/>
      <c r="J385" s="41"/>
      <c r="K385" s="41"/>
      <c r="L385" s="45"/>
      <c r="M385" s="221"/>
      <c r="N385" s="222"/>
      <c r="O385" s="85"/>
      <c r="P385" s="85"/>
      <c r="Q385" s="85"/>
      <c r="R385" s="85"/>
      <c r="S385" s="85"/>
      <c r="T385" s="86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8" t="s">
        <v>139</v>
      </c>
      <c r="AU385" s="18" t="s">
        <v>80</v>
      </c>
    </row>
    <row r="386" s="13" customFormat="1">
      <c r="A386" s="13"/>
      <c r="B386" s="225"/>
      <c r="C386" s="226"/>
      <c r="D386" s="218" t="s">
        <v>141</v>
      </c>
      <c r="E386" s="227" t="s">
        <v>19</v>
      </c>
      <c r="F386" s="228" t="s">
        <v>568</v>
      </c>
      <c r="G386" s="226"/>
      <c r="H386" s="229">
        <v>87</v>
      </c>
      <c r="I386" s="230"/>
      <c r="J386" s="226"/>
      <c r="K386" s="226"/>
      <c r="L386" s="231"/>
      <c r="M386" s="232"/>
      <c r="N386" s="233"/>
      <c r="O386" s="233"/>
      <c r="P386" s="233"/>
      <c r="Q386" s="233"/>
      <c r="R386" s="233"/>
      <c r="S386" s="233"/>
      <c r="T386" s="234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5" t="s">
        <v>141</v>
      </c>
      <c r="AU386" s="235" t="s">
        <v>80</v>
      </c>
      <c r="AV386" s="13" t="s">
        <v>80</v>
      </c>
      <c r="AW386" s="13" t="s">
        <v>31</v>
      </c>
      <c r="AX386" s="13" t="s">
        <v>70</v>
      </c>
      <c r="AY386" s="235" t="s">
        <v>127</v>
      </c>
    </row>
    <row r="387" s="13" customFormat="1">
      <c r="A387" s="13"/>
      <c r="B387" s="225"/>
      <c r="C387" s="226"/>
      <c r="D387" s="218" t="s">
        <v>141</v>
      </c>
      <c r="E387" s="227" t="s">
        <v>19</v>
      </c>
      <c r="F387" s="228" t="s">
        <v>569</v>
      </c>
      <c r="G387" s="226"/>
      <c r="H387" s="229">
        <v>39</v>
      </c>
      <c r="I387" s="230"/>
      <c r="J387" s="226"/>
      <c r="K387" s="226"/>
      <c r="L387" s="231"/>
      <c r="M387" s="232"/>
      <c r="N387" s="233"/>
      <c r="O387" s="233"/>
      <c r="P387" s="233"/>
      <c r="Q387" s="233"/>
      <c r="R387" s="233"/>
      <c r="S387" s="233"/>
      <c r="T387" s="23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5" t="s">
        <v>141</v>
      </c>
      <c r="AU387" s="235" t="s">
        <v>80</v>
      </c>
      <c r="AV387" s="13" t="s">
        <v>80</v>
      </c>
      <c r="AW387" s="13" t="s">
        <v>31</v>
      </c>
      <c r="AX387" s="13" t="s">
        <v>70</v>
      </c>
      <c r="AY387" s="235" t="s">
        <v>127</v>
      </c>
    </row>
    <row r="388" s="13" customFormat="1">
      <c r="A388" s="13"/>
      <c r="B388" s="225"/>
      <c r="C388" s="226"/>
      <c r="D388" s="218" t="s">
        <v>141</v>
      </c>
      <c r="E388" s="227" t="s">
        <v>19</v>
      </c>
      <c r="F388" s="228" t="s">
        <v>570</v>
      </c>
      <c r="G388" s="226"/>
      <c r="H388" s="229">
        <v>8</v>
      </c>
      <c r="I388" s="230"/>
      <c r="J388" s="226"/>
      <c r="K388" s="226"/>
      <c r="L388" s="231"/>
      <c r="M388" s="232"/>
      <c r="N388" s="233"/>
      <c r="O388" s="233"/>
      <c r="P388" s="233"/>
      <c r="Q388" s="233"/>
      <c r="R388" s="233"/>
      <c r="S388" s="233"/>
      <c r="T388" s="23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5" t="s">
        <v>141</v>
      </c>
      <c r="AU388" s="235" t="s">
        <v>80</v>
      </c>
      <c r="AV388" s="13" t="s">
        <v>80</v>
      </c>
      <c r="AW388" s="13" t="s">
        <v>31</v>
      </c>
      <c r="AX388" s="13" t="s">
        <v>70</v>
      </c>
      <c r="AY388" s="235" t="s">
        <v>127</v>
      </c>
    </row>
    <row r="389" s="14" customFormat="1">
      <c r="A389" s="14"/>
      <c r="B389" s="236"/>
      <c r="C389" s="237"/>
      <c r="D389" s="218" t="s">
        <v>141</v>
      </c>
      <c r="E389" s="238" t="s">
        <v>19</v>
      </c>
      <c r="F389" s="239" t="s">
        <v>171</v>
      </c>
      <c r="G389" s="237"/>
      <c r="H389" s="240">
        <v>134</v>
      </c>
      <c r="I389" s="241"/>
      <c r="J389" s="237"/>
      <c r="K389" s="237"/>
      <c r="L389" s="242"/>
      <c r="M389" s="243"/>
      <c r="N389" s="244"/>
      <c r="O389" s="244"/>
      <c r="P389" s="244"/>
      <c r="Q389" s="244"/>
      <c r="R389" s="244"/>
      <c r="S389" s="244"/>
      <c r="T389" s="24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6" t="s">
        <v>141</v>
      </c>
      <c r="AU389" s="246" t="s">
        <v>80</v>
      </c>
      <c r="AV389" s="14" t="s">
        <v>135</v>
      </c>
      <c r="AW389" s="14" t="s">
        <v>31</v>
      </c>
      <c r="AX389" s="14" t="s">
        <v>78</v>
      </c>
      <c r="AY389" s="246" t="s">
        <v>127</v>
      </c>
    </row>
    <row r="390" s="2" customFormat="1" ht="16.5" customHeight="1">
      <c r="A390" s="39"/>
      <c r="B390" s="40"/>
      <c r="C390" s="247" t="s">
        <v>571</v>
      </c>
      <c r="D390" s="247" t="s">
        <v>281</v>
      </c>
      <c r="E390" s="248" t="s">
        <v>572</v>
      </c>
      <c r="F390" s="249" t="s">
        <v>573</v>
      </c>
      <c r="G390" s="250" t="s">
        <v>224</v>
      </c>
      <c r="H390" s="251">
        <v>134</v>
      </c>
      <c r="I390" s="252"/>
      <c r="J390" s="253">
        <f>ROUND(I390*H390,2)</f>
        <v>0</v>
      </c>
      <c r="K390" s="249" t="s">
        <v>134</v>
      </c>
      <c r="L390" s="254"/>
      <c r="M390" s="255" t="s">
        <v>19</v>
      </c>
      <c r="N390" s="256" t="s">
        <v>41</v>
      </c>
      <c r="O390" s="85"/>
      <c r="P390" s="214">
        <f>O390*H390</f>
        <v>0</v>
      </c>
      <c r="Q390" s="214">
        <v>0.028000000000000001</v>
      </c>
      <c r="R390" s="214">
        <f>Q390*H390</f>
        <v>3.7520000000000002</v>
      </c>
      <c r="S390" s="214">
        <v>0</v>
      </c>
      <c r="T390" s="215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16" t="s">
        <v>164</v>
      </c>
      <c r="AT390" s="216" t="s">
        <v>281</v>
      </c>
      <c r="AU390" s="216" t="s">
        <v>80</v>
      </c>
      <c r="AY390" s="18" t="s">
        <v>127</v>
      </c>
      <c r="BE390" s="217">
        <f>IF(N390="základní",J390,0)</f>
        <v>0</v>
      </c>
      <c r="BF390" s="217">
        <f>IF(N390="snížená",J390,0)</f>
        <v>0</v>
      </c>
      <c r="BG390" s="217">
        <f>IF(N390="zákl. přenesená",J390,0)</f>
        <v>0</v>
      </c>
      <c r="BH390" s="217">
        <f>IF(N390="sníž. přenesená",J390,0)</f>
        <v>0</v>
      </c>
      <c r="BI390" s="217">
        <f>IF(N390="nulová",J390,0)</f>
        <v>0</v>
      </c>
      <c r="BJ390" s="18" t="s">
        <v>78</v>
      </c>
      <c r="BK390" s="217">
        <f>ROUND(I390*H390,2)</f>
        <v>0</v>
      </c>
      <c r="BL390" s="18" t="s">
        <v>135</v>
      </c>
      <c r="BM390" s="216" t="s">
        <v>574</v>
      </c>
    </row>
    <row r="391" s="2" customFormat="1">
      <c r="A391" s="39"/>
      <c r="B391" s="40"/>
      <c r="C391" s="41"/>
      <c r="D391" s="218" t="s">
        <v>137</v>
      </c>
      <c r="E391" s="41"/>
      <c r="F391" s="219" t="s">
        <v>573</v>
      </c>
      <c r="G391" s="41"/>
      <c r="H391" s="41"/>
      <c r="I391" s="220"/>
      <c r="J391" s="41"/>
      <c r="K391" s="41"/>
      <c r="L391" s="45"/>
      <c r="M391" s="221"/>
      <c r="N391" s="222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137</v>
      </c>
      <c r="AU391" s="18" t="s">
        <v>80</v>
      </c>
    </row>
    <row r="392" s="2" customFormat="1" ht="16.5" customHeight="1">
      <c r="A392" s="39"/>
      <c r="B392" s="40"/>
      <c r="C392" s="205" t="s">
        <v>575</v>
      </c>
      <c r="D392" s="205" t="s">
        <v>130</v>
      </c>
      <c r="E392" s="206" t="s">
        <v>576</v>
      </c>
      <c r="F392" s="207" t="s">
        <v>577</v>
      </c>
      <c r="G392" s="208" t="s">
        <v>194</v>
      </c>
      <c r="H392" s="209">
        <v>135</v>
      </c>
      <c r="I392" s="210"/>
      <c r="J392" s="211">
        <f>ROUND(I392*H392,2)</f>
        <v>0</v>
      </c>
      <c r="K392" s="207" t="s">
        <v>134</v>
      </c>
      <c r="L392" s="45"/>
      <c r="M392" s="212" t="s">
        <v>19</v>
      </c>
      <c r="N392" s="213" t="s">
        <v>41</v>
      </c>
      <c r="O392" s="85"/>
      <c r="P392" s="214">
        <f>O392*H392</f>
        <v>0</v>
      </c>
      <c r="Q392" s="214">
        <v>0.00046999999999999999</v>
      </c>
      <c r="R392" s="214">
        <f>Q392*H392</f>
        <v>0.063449999999999993</v>
      </c>
      <c r="S392" s="214">
        <v>0</v>
      </c>
      <c r="T392" s="215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16" t="s">
        <v>135</v>
      </c>
      <c r="AT392" s="216" t="s">
        <v>130</v>
      </c>
      <c r="AU392" s="216" t="s">
        <v>80</v>
      </c>
      <c r="AY392" s="18" t="s">
        <v>127</v>
      </c>
      <c r="BE392" s="217">
        <f>IF(N392="základní",J392,0)</f>
        <v>0</v>
      </c>
      <c r="BF392" s="217">
        <f>IF(N392="snížená",J392,0)</f>
        <v>0</v>
      </c>
      <c r="BG392" s="217">
        <f>IF(N392="zákl. přenesená",J392,0)</f>
        <v>0</v>
      </c>
      <c r="BH392" s="217">
        <f>IF(N392="sníž. přenesená",J392,0)</f>
        <v>0</v>
      </c>
      <c r="BI392" s="217">
        <f>IF(N392="nulová",J392,0)</f>
        <v>0</v>
      </c>
      <c r="BJ392" s="18" t="s">
        <v>78</v>
      </c>
      <c r="BK392" s="217">
        <f>ROUND(I392*H392,2)</f>
        <v>0</v>
      </c>
      <c r="BL392" s="18" t="s">
        <v>135</v>
      </c>
      <c r="BM392" s="216" t="s">
        <v>578</v>
      </c>
    </row>
    <row r="393" s="2" customFormat="1">
      <c r="A393" s="39"/>
      <c r="B393" s="40"/>
      <c r="C393" s="41"/>
      <c r="D393" s="218" t="s">
        <v>137</v>
      </c>
      <c r="E393" s="41"/>
      <c r="F393" s="219" t="s">
        <v>579</v>
      </c>
      <c r="G393" s="41"/>
      <c r="H393" s="41"/>
      <c r="I393" s="220"/>
      <c r="J393" s="41"/>
      <c r="K393" s="41"/>
      <c r="L393" s="45"/>
      <c r="M393" s="221"/>
      <c r="N393" s="222"/>
      <c r="O393" s="85"/>
      <c r="P393" s="85"/>
      <c r="Q393" s="85"/>
      <c r="R393" s="85"/>
      <c r="S393" s="85"/>
      <c r="T393" s="86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137</v>
      </c>
      <c r="AU393" s="18" t="s">
        <v>80</v>
      </c>
    </row>
    <row r="394" s="2" customFormat="1">
      <c r="A394" s="39"/>
      <c r="B394" s="40"/>
      <c r="C394" s="41"/>
      <c r="D394" s="223" t="s">
        <v>139</v>
      </c>
      <c r="E394" s="41"/>
      <c r="F394" s="224" t="s">
        <v>580</v>
      </c>
      <c r="G394" s="41"/>
      <c r="H394" s="41"/>
      <c r="I394" s="220"/>
      <c r="J394" s="41"/>
      <c r="K394" s="41"/>
      <c r="L394" s="45"/>
      <c r="M394" s="221"/>
      <c r="N394" s="222"/>
      <c r="O394" s="85"/>
      <c r="P394" s="85"/>
      <c r="Q394" s="85"/>
      <c r="R394" s="85"/>
      <c r="S394" s="85"/>
      <c r="T394" s="86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139</v>
      </c>
      <c r="AU394" s="18" t="s">
        <v>80</v>
      </c>
    </row>
    <row r="395" s="2" customFormat="1" ht="16.5" customHeight="1">
      <c r="A395" s="39"/>
      <c r="B395" s="40"/>
      <c r="C395" s="205" t="s">
        <v>581</v>
      </c>
      <c r="D395" s="205" t="s">
        <v>130</v>
      </c>
      <c r="E395" s="206" t="s">
        <v>582</v>
      </c>
      <c r="F395" s="207" t="s">
        <v>583</v>
      </c>
      <c r="G395" s="208" t="s">
        <v>133</v>
      </c>
      <c r="H395" s="209">
        <v>4</v>
      </c>
      <c r="I395" s="210"/>
      <c r="J395" s="211">
        <f>ROUND(I395*H395,2)</f>
        <v>0</v>
      </c>
      <c r="K395" s="207" t="s">
        <v>134</v>
      </c>
      <c r="L395" s="45"/>
      <c r="M395" s="212" t="s">
        <v>19</v>
      </c>
      <c r="N395" s="213" t="s">
        <v>41</v>
      </c>
      <c r="O395" s="85"/>
      <c r="P395" s="214">
        <f>O395*H395</f>
        <v>0</v>
      </c>
      <c r="Q395" s="214">
        <v>0.097159999999999996</v>
      </c>
      <c r="R395" s="214">
        <f>Q395*H395</f>
        <v>0.38863999999999999</v>
      </c>
      <c r="S395" s="214">
        <v>0</v>
      </c>
      <c r="T395" s="215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16" t="s">
        <v>135</v>
      </c>
      <c r="AT395" s="216" t="s">
        <v>130</v>
      </c>
      <c r="AU395" s="216" t="s">
        <v>80</v>
      </c>
      <c r="AY395" s="18" t="s">
        <v>127</v>
      </c>
      <c r="BE395" s="217">
        <f>IF(N395="základní",J395,0)</f>
        <v>0</v>
      </c>
      <c r="BF395" s="217">
        <f>IF(N395="snížená",J395,0)</f>
        <v>0</v>
      </c>
      <c r="BG395" s="217">
        <f>IF(N395="zákl. přenesená",J395,0)</f>
        <v>0</v>
      </c>
      <c r="BH395" s="217">
        <f>IF(N395="sníž. přenesená",J395,0)</f>
        <v>0</v>
      </c>
      <c r="BI395" s="217">
        <f>IF(N395="nulová",J395,0)</f>
        <v>0</v>
      </c>
      <c r="BJ395" s="18" t="s">
        <v>78</v>
      </c>
      <c r="BK395" s="217">
        <f>ROUND(I395*H395,2)</f>
        <v>0</v>
      </c>
      <c r="BL395" s="18" t="s">
        <v>135</v>
      </c>
      <c r="BM395" s="216" t="s">
        <v>584</v>
      </c>
    </row>
    <row r="396" s="2" customFormat="1">
      <c r="A396" s="39"/>
      <c r="B396" s="40"/>
      <c r="C396" s="41"/>
      <c r="D396" s="218" t="s">
        <v>137</v>
      </c>
      <c r="E396" s="41"/>
      <c r="F396" s="219" t="s">
        <v>585</v>
      </c>
      <c r="G396" s="41"/>
      <c r="H396" s="41"/>
      <c r="I396" s="220"/>
      <c r="J396" s="41"/>
      <c r="K396" s="41"/>
      <c r="L396" s="45"/>
      <c r="M396" s="221"/>
      <c r="N396" s="222"/>
      <c r="O396" s="85"/>
      <c r="P396" s="85"/>
      <c r="Q396" s="85"/>
      <c r="R396" s="85"/>
      <c r="S396" s="85"/>
      <c r="T396" s="86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137</v>
      </c>
      <c r="AU396" s="18" t="s">
        <v>80</v>
      </c>
    </row>
    <row r="397" s="2" customFormat="1">
      <c r="A397" s="39"/>
      <c r="B397" s="40"/>
      <c r="C397" s="41"/>
      <c r="D397" s="223" t="s">
        <v>139</v>
      </c>
      <c r="E397" s="41"/>
      <c r="F397" s="224" t="s">
        <v>586</v>
      </c>
      <c r="G397" s="41"/>
      <c r="H397" s="41"/>
      <c r="I397" s="220"/>
      <c r="J397" s="41"/>
      <c r="K397" s="41"/>
      <c r="L397" s="45"/>
      <c r="M397" s="221"/>
      <c r="N397" s="222"/>
      <c r="O397" s="85"/>
      <c r="P397" s="85"/>
      <c r="Q397" s="85"/>
      <c r="R397" s="85"/>
      <c r="S397" s="85"/>
      <c r="T397" s="86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139</v>
      </c>
      <c r="AU397" s="18" t="s">
        <v>80</v>
      </c>
    </row>
    <row r="398" s="2" customFormat="1" ht="16.5" customHeight="1">
      <c r="A398" s="39"/>
      <c r="B398" s="40"/>
      <c r="C398" s="247" t="s">
        <v>587</v>
      </c>
      <c r="D398" s="247" t="s">
        <v>281</v>
      </c>
      <c r="E398" s="248" t="s">
        <v>588</v>
      </c>
      <c r="F398" s="249" t="s">
        <v>589</v>
      </c>
      <c r="G398" s="250" t="s">
        <v>133</v>
      </c>
      <c r="H398" s="251">
        <v>4</v>
      </c>
      <c r="I398" s="252"/>
      <c r="J398" s="253">
        <f>ROUND(I398*H398,2)</f>
        <v>0</v>
      </c>
      <c r="K398" s="249" t="s">
        <v>134</v>
      </c>
      <c r="L398" s="254"/>
      <c r="M398" s="255" t="s">
        <v>19</v>
      </c>
      <c r="N398" s="256" t="s">
        <v>41</v>
      </c>
      <c r="O398" s="85"/>
      <c r="P398" s="214">
        <f>O398*H398</f>
        <v>0</v>
      </c>
      <c r="Q398" s="214">
        <v>0.051999999999999998</v>
      </c>
      <c r="R398" s="214">
        <f>Q398*H398</f>
        <v>0.20799999999999999</v>
      </c>
      <c r="S398" s="214">
        <v>0</v>
      </c>
      <c r="T398" s="215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16" t="s">
        <v>164</v>
      </c>
      <c r="AT398" s="216" t="s">
        <v>281</v>
      </c>
      <c r="AU398" s="216" t="s">
        <v>80</v>
      </c>
      <c r="AY398" s="18" t="s">
        <v>127</v>
      </c>
      <c r="BE398" s="217">
        <f>IF(N398="základní",J398,0)</f>
        <v>0</v>
      </c>
      <c r="BF398" s="217">
        <f>IF(N398="snížená",J398,0)</f>
        <v>0</v>
      </c>
      <c r="BG398" s="217">
        <f>IF(N398="zákl. přenesená",J398,0)</f>
        <v>0</v>
      </c>
      <c r="BH398" s="217">
        <f>IF(N398="sníž. přenesená",J398,0)</f>
        <v>0</v>
      </c>
      <c r="BI398" s="217">
        <f>IF(N398="nulová",J398,0)</f>
        <v>0</v>
      </c>
      <c r="BJ398" s="18" t="s">
        <v>78</v>
      </c>
      <c r="BK398" s="217">
        <f>ROUND(I398*H398,2)</f>
        <v>0</v>
      </c>
      <c r="BL398" s="18" t="s">
        <v>135</v>
      </c>
      <c r="BM398" s="216" t="s">
        <v>590</v>
      </c>
    </row>
    <row r="399" s="2" customFormat="1">
      <c r="A399" s="39"/>
      <c r="B399" s="40"/>
      <c r="C399" s="41"/>
      <c r="D399" s="218" t="s">
        <v>137</v>
      </c>
      <c r="E399" s="41"/>
      <c r="F399" s="219" t="s">
        <v>591</v>
      </c>
      <c r="G399" s="41"/>
      <c r="H399" s="41"/>
      <c r="I399" s="220"/>
      <c r="J399" s="41"/>
      <c r="K399" s="41"/>
      <c r="L399" s="45"/>
      <c r="M399" s="221"/>
      <c r="N399" s="222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137</v>
      </c>
      <c r="AU399" s="18" t="s">
        <v>80</v>
      </c>
    </row>
    <row r="400" s="2" customFormat="1" ht="16.5" customHeight="1">
      <c r="A400" s="39"/>
      <c r="B400" s="40"/>
      <c r="C400" s="205" t="s">
        <v>592</v>
      </c>
      <c r="D400" s="205" t="s">
        <v>130</v>
      </c>
      <c r="E400" s="206" t="s">
        <v>593</v>
      </c>
      <c r="F400" s="207" t="s">
        <v>594</v>
      </c>
      <c r="G400" s="208" t="s">
        <v>133</v>
      </c>
      <c r="H400" s="209">
        <v>9</v>
      </c>
      <c r="I400" s="210"/>
      <c r="J400" s="211">
        <f>ROUND(I400*H400,2)</f>
        <v>0</v>
      </c>
      <c r="K400" s="207" t="s">
        <v>595</v>
      </c>
      <c r="L400" s="45"/>
      <c r="M400" s="212" t="s">
        <v>19</v>
      </c>
      <c r="N400" s="213" t="s">
        <v>41</v>
      </c>
      <c r="O400" s="85"/>
      <c r="P400" s="214">
        <f>O400*H400</f>
        <v>0</v>
      </c>
      <c r="Q400" s="214">
        <v>0.001</v>
      </c>
      <c r="R400" s="214">
        <f>Q400*H400</f>
        <v>0.0090000000000000011</v>
      </c>
      <c r="S400" s="214">
        <v>0</v>
      </c>
      <c r="T400" s="215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16" t="s">
        <v>135</v>
      </c>
      <c r="AT400" s="216" t="s">
        <v>130</v>
      </c>
      <c r="AU400" s="216" t="s">
        <v>80</v>
      </c>
      <c r="AY400" s="18" t="s">
        <v>127</v>
      </c>
      <c r="BE400" s="217">
        <f>IF(N400="základní",J400,0)</f>
        <v>0</v>
      </c>
      <c r="BF400" s="217">
        <f>IF(N400="snížená",J400,0)</f>
        <v>0</v>
      </c>
      <c r="BG400" s="217">
        <f>IF(N400="zákl. přenesená",J400,0)</f>
        <v>0</v>
      </c>
      <c r="BH400" s="217">
        <f>IF(N400="sníž. přenesená",J400,0)</f>
        <v>0</v>
      </c>
      <c r="BI400" s="217">
        <f>IF(N400="nulová",J400,0)</f>
        <v>0</v>
      </c>
      <c r="BJ400" s="18" t="s">
        <v>78</v>
      </c>
      <c r="BK400" s="217">
        <f>ROUND(I400*H400,2)</f>
        <v>0</v>
      </c>
      <c r="BL400" s="18" t="s">
        <v>135</v>
      </c>
      <c r="BM400" s="216" t="s">
        <v>596</v>
      </c>
    </row>
    <row r="401" s="2" customFormat="1">
      <c r="A401" s="39"/>
      <c r="B401" s="40"/>
      <c r="C401" s="41"/>
      <c r="D401" s="218" t="s">
        <v>137</v>
      </c>
      <c r="E401" s="41"/>
      <c r="F401" s="219" t="s">
        <v>597</v>
      </c>
      <c r="G401" s="41"/>
      <c r="H401" s="41"/>
      <c r="I401" s="220"/>
      <c r="J401" s="41"/>
      <c r="K401" s="41"/>
      <c r="L401" s="45"/>
      <c r="M401" s="221"/>
      <c r="N401" s="222"/>
      <c r="O401" s="85"/>
      <c r="P401" s="85"/>
      <c r="Q401" s="85"/>
      <c r="R401" s="85"/>
      <c r="S401" s="85"/>
      <c r="T401" s="86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137</v>
      </c>
      <c r="AU401" s="18" t="s">
        <v>80</v>
      </c>
    </row>
    <row r="402" s="2" customFormat="1">
      <c r="A402" s="39"/>
      <c r="B402" s="40"/>
      <c r="C402" s="41"/>
      <c r="D402" s="223" t="s">
        <v>139</v>
      </c>
      <c r="E402" s="41"/>
      <c r="F402" s="224" t="s">
        <v>598</v>
      </c>
      <c r="G402" s="41"/>
      <c r="H402" s="41"/>
      <c r="I402" s="220"/>
      <c r="J402" s="41"/>
      <c r="K402" s="41"/>
      <c r="L402" s="45"/>
      <c r="M402" s="221"/>
      <c r="N402" s="222"/>
      <c r="O402" s="85"/>
      <c r="P402" s="85"/>
      <c r="Q402" s="85"/>
      <c r="R402" s="85"/>
      <c r="S402" s="85"/>
      <c r="T402" s="86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139</v>
      </c>
      <c r="AU402" s="18" t="s">
        <v>80</v>
      </c>
    </row>
    <row r="403" s="2" customFormat="1" ht="16.5" customHeight="1">
      <c r="A403" s="39"/>
      <c r="B403" s="40"/>
      <c r="C403" s="247" t="s">
        <v>599</v>
      </c>
      <c r="D403" s="247" t="s">
        <v>281</v>
      </c>
      <c r="E403" s="248" t="s">
        <v>600</v>
      </c>
      <c r="F403" s="249" t="s">
        <v>601</v>
      </c>
      <c r="G403" s="250" t="s">
        <v>133</v>
      </c>
      <c r="H403" s="251">
        <v>9</v>
      </c>
      <c r="I403" s="252"/>
      <c r="J403" s="253">
        <f>ROUND(I403*H403,2)</f>
        <v>0</v>
      </c>
      <c r="K403" s="249" t="s">
        <v>595</v>
      </c>
      <c r="L403" s="254"/>
      <c r="M403" s="255" t="s">
        <v>19</v>
      </c>
      <c r="N403" s="256" t="s">
        <v>41</v>
      </c>
      <c r="O403" s="85"/>
      <c r="P403" s="214">
        <f>O403*H403</f>
        <v>0</v>
      </c>
      <c r="Q403" s="214">
        <v>0.056599999999999998</v>
      </c>
      <c r="R403" s="214">
        <f>Q403*H403</f>
        <v>0.50939999999999996</v>
      </c>
      <c r="S403" s="214">
        <v>0</v>
      </c>
      <c r="T403" s="215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16" t="s">
        <v>164</v>
      </c>
      <c r="AT403" s="216" t="s">
        <v>281</v>
      </c>
      <c r="AU403" s="216" t="s">
        <v>80</v>
      </c>
      <c r="AY403" s="18" t="s">
        <v>127</v>
      </c>
      <c r="BE403" s="217">
        <f>IF(N403="základní",J403,0)</f>
        <v>0</v>
      </c>
      <c r="BF403" s="217">
        <f>IF(N403="snížená",J403,0)</f>
        <v>0</v>
      </c>
      <c r="BG403" s="217">
        <f>IF(N403="zákl. přenesená",J403,0)</f>
        <v>0</v>
      </c>
      <c r="BH403" s="217">
        <f>IF(N403="sníž. přenesená",J403,0)</f>
        <v>0</v>
      </c>
      <c r="BI403" s="217">
        <f>IF(N403="nulová",J403,0)</f>
        <v>0</v>
      </c>
      <c r="BJ403" s="18" t="s">
        <v>78</v>
      </c>
      <c r="BK403" s="217">
        <f>ROUND(I403*H403,2)</f>
        <v>0</v>
      </c>
      <c r="BL403" s="18" t="s">
        <v>135</v>
      </c>
      <c r="BM403" s="216" t="s">
        <v>602</v>
      </c>
    </row>
    <row r="404" s="2" customFormat="1">
      <c r="A404" s="39"/>
      <c r="B404" s="40"/>
      <c r="C404" s="41"/>
      <c r="D404" s="218" t="s">
        <v>137</v>
      </c>
      <c r="E404" s="41"/>
      <c r="F404" s="219" t="s">
        <v>601</v>
      </c>
      <c r="G404" s="41"/>
      <c r="H404" s="41"/>
      <c r="I404" s="220"/>
      <c r="J404" s="41"/>
      <c r="K404" s="41"/>
      <c r="L404" s="45"/>
      <c r="M404" s="221"/>
      <c r="N404" s="222"/>
      <c r="O404" s="85"/>
      <c r="P404" s="85"/>
      <c r="Q404" s="85"/>
      <c r="R404" s="85"/>
      <c r="S404" s="85"/>
      <c r="T404" s="86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137</v>
      </c>
      <c r="AU404" s="18" t="s">
        <v>80</v>
      </c>
    </row>
    <row r="405" s="2" customFormat="1" ht="16.5" customHeight="1">
      <c r="A405" s="39"/>
      <c r="B405" s="40"/>
      <c r="C405" s="205" t="s">
        <v>80</v>
      </c>
      <c r="D405" s="205" t="s">
        <v>130</v>
      </c>
      <c r="E405" s="206" t="s">
        <v>603</v>
      </c>
      <c r="F405" s="207" t="s">
        <v>604</v>
      </c>
      <c r="G405" s="208" t="s">
        <v>242</v>
      </c>
      <c r="H405" s="209">
        <v>12.448</v>
      </c>
      <c r="I405" s="210"/>
      <c r="J405" s="211">
        <f>ROUND(I405*H405,2)</f>
        <v>0</v>
      </c>
      <c r="K405" s="207" t="s">
        <v>134</v>
      </c>
      <c r="L405" s="45"/>
      <c r="M405" s="212" t="s">
        <v>19</v>
      </c>
      <c r="N405" s="213" t="s">
        <v>41</v>
      </c>
      <c r="O405" s="85"/>
      <c r="P405" s="214">
        <f>O405*H405</f>
        <v>0</v>
      </c>
      <c r="Q405" s="214">
        <v>0</v>
      </c>
      <c r="R405" s="214">
        <f>Q405*H405</f>
        <v>0</v>
      </c>
      <c r="S405" s="214">
        <v>2.2000000000000002</v>
      </c>
      <c r="T405" s="215">
        <f>S405*H405</f>
        <v>27.385600000000004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16" t="s">
        <v>135</v>
      </c>
      <c r="AT405" s="216" t="s">
        <v>130</v>
      </c>
      <c r="AU405" s="216" t="s">
        <v>80</v>
      </c>
      <c r="AY405" s="18" t="s">
        <v>127</v>
      </c>
      <c r="BE405" s="217">
        <f>IF(N405="základní",J405,0)</f>
        <v>0</v>
      </c>
      <c r="BF405" s="217">
        <f>IF(N405="snížená",J405,0)</f>
        <v>0</v>
      </c>
      <c r="BG405" s="217">
        <f>IF(N405="zákl. přenesená",J405,0)</f>
        <v>0</v>
      </c>
      <c r="BH405" s="217">
        <f>IF(N405="sníž. přenesená",J405,0)</f>
        <v>0</v>
      </c>
      <c r="BI405" s="217">
        <f>IF(N405="nulová",J405,0)</f>
        <v>0</v>
      </c>
      <c r="BJ405" s="18" t="s">
        <v>78</v>
      </c>
      <c r="BK405" s="217">
        <f>ROUND(I405*H405,2)</f>
        <v>0</v>
      </c>
      <c r="BL405" s="18" t="s">
        <v>135</v>
      </c>
      <c r="BM405" s="216" t="s">
        <v>605</v>
      </c>
    </row>
    <row r="406" s="2" customFormat="1">
      <c r="A406" s="39"/>
      <c r="B406" s="40"/>
      <c r="C406" s="41"/>
      <c r="D406" s="218" t="s">
        <v>137</v>
      </c>
      <c r="E406" s="41"/>
      <c r="F406" s="219" t="s">
        <v>604</v>
      </c>
      <c r="G406" s="41"/>
      <c r="H406" s="41"/>
      <c r="I406" s="220"/>
      <c r="J406" s="41"/>
      <c r="K406" s="41"/>
      <c r="L406" s="45"/>
      <c r="M406" s="221"/>
      <c r="N406" s="222"/>
      <c r="O406" s="85"/>
      <c r="P406" s="85"/>
      <c r="Q406" s="85"/>
      <c r="R406" s="85"/>
      <c r="S406" s="85"/>
      <c r="T406" s="86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8" t="s">
        <v>137</v>
      </c>
      <c r="AU406" s="18" t="s">
        <v>80</v>
      </c>
    </row>
    <row r="407" s="2" customFormat="1">
      <c r="A407" s="39"/>
      <c r="B407" s="40"/>
      <c r="C407" s="41"/>
      <c r="D407" s="223" t="s">
        <v>139</v>
      </c>
      <c r="E407" s="41"/>
      <c r="F407" s="224" t="s">
        <v>606</v>
      </c>
      <c r="G407" s="41"/>
      <c r="H407" s="41"/>
      <c r="I407" s="220"/>
      <c r="J407" s="41"/>
      <c r="K407" s="41"/>
      <c r="L407" s="45"/>
      <c r="M407" s="221"/>
      <c r="N407" s="222"/>
      <c r="O407" s="85"/>
      <c r="P407" s="85"/>
      <c r="Q407" s="85"/>
      <c r="R407" s="85"/>
      <c r="S407" s="85"/>
      <c r="T407" s="86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8" t="s">
        <v>139</v>
      </c>
      <c r="AU407" s="18" t="s">
        <v>80</v>
      </c>
    </row>
    <row r="408" s="13" customFormat="1">
      <c r="A408" s="13"/>
      <c r="B408" s="225"/>
      <c r="C408" s="226"/>
      <c r="D408" s="218" t="s">
        <v>141</v>
      </c>
      <c r="E408" s="227" t="s">
        <v>19</v>
      </c>
      <c r="F408" s="228" t="s">
        <v>607</v>
      </c>
      <c r="G408" s="226"/>
      <c r="H408" s="229">
        <v>12.448</v>
      </c>
      <c r="I408" s="230"/>
      <c r="J408" s="226"/>
      <c r="K408" s="226"/>
      <c r="L408" s="231"/>
      <c r="M408" s="232"/>
      <c r="N408" s="233"/>
      <c r="O408" s="233"/>
      <c r="P408" s="233"/>
      <c r="Q408" s="233"/>
      <c r="R408" s="233"/>
      <c r="S408" s="233"/>
      <c r="T408" s="23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5" t="s">
        <v>141</v>
      </c>
      <c r="AU408" s="235" t="s">
        <v>80</v>
      </c>
      <c r="AV408" s="13" t="s">
        <v>80</v>
      </c>
      <c r="AW408" s="13" t="s">
        <v>31</v>
      </c>
      <c r="AX408" s="13" t="s">
        <v>78</v>
      </c>
      <c r="AY408" s="235" t="s">
        <v>127</v>
      </c>
    </row>
    <row r="409" s="2" customFormat="1" ht="16.5" customHeight="1">
      <c r="A409" s="39"/>
      <c r="B409" s="40"/>
      <c r="C409" s="205" t="s">
        <v>413</v>
      </c>
      <c r="D409" s="205" t="s">
        <v>130</v>
      </c>
      <c r="E409" s="206" t="s">
        <v>608</v>
      </c>
      <c r="F409" s="207" t="s">
        <v>609</v>
      </c>
      <c r="G409" s="208" t="s">
        <v>242</v>
      </c>
      <c r="H409" s="209">
        <v>1.3500000000000001</v>
      </c>
      <c r="I409" s="210"/>
      <c r="J409" s="211">
        <f>ROUND(I409*H409,2)</f>
        <v>0</v>
      </c>
      <c r="K409" s="207" t="s">
        <v>134</v>
      </c>
      <c r="L409" s="45"/>
      <c r="M409" s="212" t="s">
        <v>19</v>
      </c>
      <c r="N409" s="213" t="s">
        <v>41</v>
      </c>
      <c r="O409" s="85"/>
      <c r="P409" s="214">
        <f>O409*H409</f>
        <v>0</v>
      </c>
      <c r="Q409" s="214">
        <v>0</v>
      </c>
      <c r="R409" s="214">
        <f>Q409*H409</f>
        <v>0</v>
      </c>
      <c r="S409" s="214">
        <v>2.5</v>
      </c>
      <c r="T409" s="215">
        <f>S409*H409</f>
        <v>3.375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16" t="s">
        <v>135</v>
      </c>
      <c r="AT409" s="216" t="s">
        <v>130</v>
      </c>
      <c r="AU409" s="216" t="s">
        <v>80</v>
      </c>
      <c r="AY409" s="18" t="s">
        <v>127</v>
      </c>
      <c r="BE409" s="217">
        <f>IF(N409="základní",J409,0)</f>
        <v>0</v>
      </c>
      <c r="BF409" s="217">
        <f>IF(N409="snížená",J409,0)</f>
        <v>0</v>
      </c>
      <c r="BG409" s="217">
        <f>IF(N409="zákl. přenesená",J409,0)</f>
        <v>0</v>
      </c>
      <c r="BH409" s="217">
        <f>IF(N409="sníž. přenesená",J409,0)</f>
        <v>0</v>
      </c>
      <c r="BI409" s="217">
        <f>IF(N409="nulová",J409,0)</f>
        <v>0</v>
      </c>
      <c r="BJ409" s="18" t="s">
        <v>78</v>
      </c>
      <c r="BK409" s="217">
        <f>ROUND(I409*H409,2)</f>
        <v>0</v>
      </c>
      <c r="BL409" s="18" t="s">
        <v>135</v>
      </c>
      <c r="BM409" s="216" t="s">
        <v>610</v>
      </c>
    </row>
    <row r="410" s="2" customFormat="1">
      <c r="A410" s="39"/>
      <c r="B410" s="40"/>
      <c r="C410" s="41"/>
      <c r="D410" s="218" t="s">
        <v>137</v>
      </c>
      <c r="E410" s="41"/>
      <c r="F410" s="219" t="s">
        <v>611</v>
      </c>
      <c r="G410" s="41"/>
      <c r="H410" s="41"/>
      <c r="I410" s="220"/>
      <c r="J410" s="41"/>
      <c r="K410" s="41"/>
      <c r="L410" s="45"/>
      <c r="M410" s="221"/>
      <c r="N410" s="222"/>
      <c r="O410" s="85"/>
      <c r="P410" s="85"/>
      <c r="Q410" s="85"/>
      <c r="R410" s="85"/>
      <c r="S410" s="85"/>
      <c r="T410" s="86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137</v>
      </c>
      <c r="AU410" s="18" t="s">
        <v>80</v>
      </c>
    </row>
    <row r="411" s="2" customFormat="1">
      <c r="A411" s="39"/>
      <c r="B411" s="40"/>
      <c r="C411" s="41"/>
      <c r="D411" s="223" t="s">
        <v>139</v>
      </c>
      <c r="E411" s="41"/>
      <c r="F411" s="224" t="s">
        <v>612</v>
      </c>
      <c r="G411" s="41"/>
      <c r="H411" s="41"/>
      <c r="I411" s="220"/>
      <c r="J411" s="41"/>
      <c r="K411" s="41"/>
      <c r="L411" s="45"/>
      <c r="M411" s="221"/>
      <c r="N411" s="222"/>
      <c r="O411" s="85"/>
      <c r="P411" s="85"/>
      <c r="Q411" s="85"/>
      <c r="R411" s="85"/>
      <c r="S411" s="85"/>
      <c r="T411" s="86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139</v>
      </c>
      <c r="AU411" s="18" t="s">
        <v>80</v>
      </c>
    </row>
    <row r="412" s="13" customFormat="1">
      <c r="A412" s="13"/>
      <c r="B412" s="225"/>
      <c r="C412" s="226"/>
      <c r="D412" s="218" t="s">
        <v>141</v>
      </c>
      <c r="E412" s="227" t="s">
        <v>19</v>
      </c>
      <c r="F412" s="228" t="s">
        <v>613</v>
      </c>
      <c r="G412" s="226"/>
      <c r="H412" s="229">
        <v>1.3500000000000001</v>
      </c>
      <c r="I412" s="230"/>
      <c r="J412" s="226"/>
      <c r="K412" s="226"/>
      <c r="L412" s="231"/>
      <c r="M412" s="232"/>
      <c r="N412" s="233"/>
      <c r="O412" s="233"/>
      <c r="P412" s="233"/>
      <c r="Q412" s="233"/>
      <c r="R412" s="233"/>
      <c r="S412" s="233"/>
      <c r="T412" s="23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5" t="s">
        <v>141</v>
      </c>
      <c r="AU412" s="235" t="s">
        <v>80</v>
      </c>
      <c r="AV412" s="13" t="s">
        <v>80</v>
      </c>
      <c r="AW412" s="13" t="s">
        <v>31</v>
      </c>
      <c r="AX412" s="13" t="s">
        <v>78</v>
      </c>
      <c r="AY412" s="235" t="s">
        <v>127</v>
      </c>
    </row>
    <row r="413" s="2" customFormat="1" ht="16.5" customHeight="1">
      <c r="A413" s="39"/>
      <c r="B413" s="40"/>
      <c r="C413" s="205" t="s">
        <v>78</v>
      </c>
      <c r="D413" s="205" t="s">
        <v>130</v>
      </c>
      <c r="E413" s="206" t="s">
        <v>614</v>
      </c>
      <c r="F413" s="207" t="s">
        <v>615</v>
      </c>
      <c r="G413" s="208" t="s">
        <v>242</v>
      </c>
      <c r="H413" s="209">
        <v>17.622</v>
      </c>
      <c r="I413" s="210"/>
      <c r="J413" s="211">
        <f>ROUND(I413*H413,2)</f>
        <v>0</v>
      </c>
      <c r="K413" s="207" t="s">
        <v>134</v>
      </c>
      <c r="L413" s="45"/>
      <c r="M413" s="212" t="s">
        <v>19</v>
      </c>
      <c r="N413" s="213" t="s">
        <v>41</v>
      </c>
      <c r="O413" s="85"/>
      <c r="P413" s="214">
        <f>O413*H413</f>
        <v>0</v>
      </c>
      <c r="Q413" s="214">
        <v>0</v>
      </c>
      <c r="R413" s="214">
        <f>Q413*H413</f>
        <v>0</v>
      </c>
      <c r="S413" s="214">
        <v>1.95</v>
      </c>
      <c r="T413" s="215">
        <f>S413*H413</f>
        <v>34.362899999999996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16" t="s">
        <v>135</v>
      </c>
      <c r="AT413" s="216" t="s">
        <v>130</v>
      </c>
      <c r="AU413" s="216" t="s">
        <v>80</v>
      </c>
      <c r="AY413" s="18" t="s">
        <v>127</v>
      </c>
      <c r="BE413" s="217">
        <f>IF(N413="základní",J413,0)</f>
        <v>0</v>
      </c>
      <c r="BF413" s="217">
        <f>IF(N413="snížená",J413,0)</f>
        <v>0</v>
      </c>
      <c r="BG413" s="217">
        <f>IF(N413="zákl. přenesená",J413,0)</f>
        <v>0</v>
      </c>
      <c r="BH413" s="217">
        <f>IF(N413="sníž. přenesená",J413,0)</f>
        <v>0</v>
      </c>
      <c r="BI413" s="217">
        <f>IF(N413="nulová",J413,0)</f>
        <v>0</v>
      </c>
      <c r="BJ413" s="18" t="s">
        <v>78</v>
      </c>
      <c r="BK413" s="217">
        <f>ROUND(I413*H413,2)</f>
        <v>0</v>
      </c>
      <c r="BL413" s="18" t="s">
        <v>135</v>
      </c>
      <c r="BM413" s="216" t="s">
        <v>616</v>
      </c>
    </row>
    <row r="414" s="2" customFormat="1">
      <c r="A414" s="39"/>
      <c r="B414" s="40"/>
      <c r="C414" s="41"/>
      <c r="D414" s="218" t="s">
        <v>137</v>
      </c>
      <c r="E414" s="41"/>
      <c r="F414" s="219" t="s">
        <v>617</v>
      </c>
      <c r="G414" s="41"/>
      <c r="H414" s="41"/>
      <c r="I414" s="220"/>
      <c r="J414" s="41"/>
      <c r="K414" s="41"/>
      <c r="L414" s="45"/>
      <c r="M414" s="221"/>
      <c r="N414" s="222"/>
      <c r="O414" s="85"/>
      <c r="P414" s="85"/>
      <c r="Q414" s="85"/>
      <c r="R414" s="85"/>
      <c r="S414" s="85"/>
      <c r="T414" s="86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137</v>
      </c>
      <c r="AU414" s="18" t="s">
        <v>80</v>
      </c>
    </row>
    <row r="415" s="2" customFormat="1">
      <c r="A415" s="39"/>
      <c r="B415" s="40"/>
      <c r="C415" s="41"/>
      <c r="D415" s="223" t="s">
        <v>139</v>
      </c>
      <c r="E415" s="41"/>
      <c r="F415" s="224" t="s">
        <v>618</v>
      </c>
      <c r="G415" s="41"/>
      <c r="H415" s="41"/>
      <c r="I415" s="220"/>
      <c r="J415" s="41"/>
      <c r="K415" s="41"/>
      <c r="L415" s="45"/>
      <c r="M415" s="221"/>
      <c r="N415" s="222"/>
      <c r="O415" s="85"/>
      <c r="P415" s="85"/>
      <c r="Q415" s="85"/>
      <c r="R415" s="85"/>
      <c r="S415" s="85"/>
      <c r="T415" s="86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139</v>
      </c>
      <c r="AU415" s="18" t="s">
        <v>80</v>
      </c>
    </row>
    <row r="416" s="13" customFormat="1">
      <c r="A416" s="13"/>
      <c r="B416" s="225"/>
      <c r="C416" s="226"/>
      <c r="D416" s="218" t="s">
        <v>141</v>
      </c>
      <c r="E416" s="227" t="s">
        <v>19</v>
      </c>
      <c r="F416" s="228" t="s">
        <v>619</v>
      </c>
      <c r="G416" s="226"/>
      <c r="H416" s="229">
        <v>17.622</v>
      </c>
      <c r="I416" s="230"/>
      <c r="J416" s="226"/>
      <c r="K416" s="226"/>
      <c r="L416" s="231"/>
      <c r="M416" s="232"/>
      <c r="N416" s="233"/>
      <c r="O416" s="233"/>
      <c r="P416" s="233"/>
      <c r="Q416" s="233"/>
      <c r="R416" s="233"/>
      <c r="S416" s="233"/>
      <c r="T416" s="23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5" t="s">
        <v>141</v>
      </c>
      <c r="AU416" s="235" t="s">
        <v>80</v>
      </c>
      <c r="AV416" s="13" t="s">
        <v>80</v>
      </c>
      <c r="AW416" s="13" t="s">
        <v>31</v>
      </c>
      <c r="AX416" s="13" t="s">
        <v>78</v>
      </c>
      <c r="AY416" s="235" t="s">
        <v>127</v>
      </c>
    </row>
    <row r="417" s="2" customFormat="1" ht="16.5" customHeight="1">
      <c r="A417" s="39"/>
      <c r="B417" s="40"/>
      <c r="C417" s="205" t="s">
        <v>135</v>
      </c>
      <c r="D417" s="205" t="s">
        <v>130</v>
      </c>
      <c r="E417" s="206" t="s">
        <v>620</v>
      </c>
      <c r="F417" s="207" t="s">
        <v>621</v>
      </c>
      <c r="G417" s="208" t="s">
        <v>224</v>
      </c>
      <c r="H417" s="209">
        <v>38.899999999999999</v>
      </c>
      <c r="I417" s="210"/>
      <c r="J417" s="211">
        <f>ROUND(I417*H417,2)</f>
        <v>0</v>
      </c>
      <c r="K417" s="207" t="s">
        <v>134</v>
      </c>
      <c r="L417" s="45"/>
      <c r="M417" s="212" t="s">
        <v>19</v>
      </c>
      <c r="N417" s="213" t="s">
        <v>41</v>
      </c>
      <c r="O417" s="85"/>
      <c r="P417" s="214">
        <f>O417*H417</f>
        <v>0</v>
      </c>
      <c r="Q417" s="214">
        <v>0</v>
      </c>
      <c r="R417" s="214">
        <f>Q417*H417</f>
        <v>0</v>
      </c>
      <c r="S417" s="214">
        <v>0.099000000000000005</v>
      </c>
      <c r="T417" s="215">
        <f>S417*H417</f>
        <v>3.8511000000000002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16" t="s">
        <v>135</v>
      </c>
      <c r="AT417" s="216" t="s">
        <v>130</v>
      </c>
      <c r="AU417" s="216" t="s">
        <v>80</v>
      </c>
      <c r="AY417" s="18" t="s">
        <v>127</v>
      </c>
      <c r="BE417" s="217">
        <f>IF(N417="základní",J417,0)</f>
        <v>0</v>
      </c>
      <c r="BF417" s="217">
        <f>IF(N417="snížená",J417,0)</f>
        <v>0</v>
      </c>
      <c r="BG417" s="217">
        <f>IF(N417="zákl. přenesená",J417,0)</f>
        <v>0</v>
      </c>
      <c r="BH417" s="217">
        <f>IF(N417="sníž. přenesená",J417,0)</f>
        <v>0</v>
      </c>
      <c r="BI417" s="217">
        <f>IF(N417="nulová",J417,0)</f>
        <v>0</v>
      </c>
      <c r="BJ417" s="18" t="s">
        <v>78</v>
      </c>
      <c r="BK417" s="217">
        <f>ROUND(I417*H417,2)</f>
        <v>0</v>
      </c>
      <c r="BL417" s="18" t="s">
        <v>135</v>
      </c>
      <c r="BM417" s="216" t="s">
        <v>622</v>
      </c>
    </row>
    <row r="418" s="2" customFormat="1">
      <c r="A418" s="39"/>
      <c r="B418" s="40"/>
      <c r="C418" s="41"/>
      <c r="D418" s="218" t="s">
        <v>137</v>
      </c>
      <c r="E418" s="41"/>
      <c r="F418" s="219" t="s">
        <v>623</v>
      </c>
      <c r="G418" s="41"/>
      <c r="H418" s="41"/>
      <c r="I418" s="220"/>
      <c r="J418" s="41"/>
      <c r="K418" s="41"/>
      <c r="L418" s="45"/>
      <c r="M418" s="221"/>
      <c r="N418" s="222"/>
      <c r="O418" s="85"/>
      <c r="P418" s="85"/>
      <c r="Q418" s="85"/>
      <c r="R418" s="85"/>
      <c r="S418" s="85"/>
      <c r="T418" s="86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137</v>
      </c>
      <c r="AU418" s="18" t="s">
        <v>80</v>
      </c>
    </row>
    <row r="419" s="2" customFormat="1">
      <c r="A419" s="39"/>
      <c r="B419" s="40"/>
      <c r="C419" s="41"/>
      <c r="D419" s="223" t="s">
        <v>139</v>
      </c>
      <c r="E419" s="41"/>
      <c r="F419" s="224" t="s">
        <v>624</v>
      </c>
      <c r="G419" s="41"/>
      <c r="H419" s="41"/>
      <c r="I419" s="220"/>
      <c r="J419" s="41"/>
      <c r="K419" s="41"/>
      <c r="L419" s="45"/>
      <c r="M419" s="221"/>
      <c r="N419" s="222"/>
      <c r="O419" s="85"/>
      <c r="P419" s="85"/>
      <c r="Q419" s="85"/>
      <c r="R419" s="85"/>
      <c r="S419" s="85"/>
      <c r="T419" s="86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18" t="s">
        <v>139</v>
      </c>
      <c r="AU419" s="18" t="s">
        <v>80</v>
      </c>
    </row>
    <row r="420" s="13" customFormat="1">
      <c r="A420" s="13"/>
      <c r="B420" s="225"/>
      <c r="C420" s="226"/>
      <c r="D420" s="218" t="s">
        <v>141</v>
      </c>
      <c r="E420" s="227" t="s">
        <v>19</v>
      </c>
      <c r="F420" s="228" t="s">
        <v>625</v>
      </c>
      <c r="G420" s="226"/>
      <c r="H420" s="229">
        <v>38.899999999999999</v>
      </c>
      <c r="I420" s="230"/>
      <c r="J420" s="226"/>
      <c r="K420" s="226"/>
      <c r="L420" s="231"/>
      <c r="M420" s="232"/>
      <c r="N420" s="233"/>
      <c r="O420" s="233"/>
      <c r="P420" s="233"/>
      <c r="Q420" s="233"/>
      <c r="R420" s="233"/>
      <c r="S420" s="233"/>
      <c r="T420" s="234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5" t="s">
        <v>141</v>
      </c>
      <c r="AU420" s="235" t="s">
        <v>80</v>
      </c>
      <c r="AV420" s="13" t="s">
        <v>80</v>
      </c>
      <c r="AW420" s="13" t="s">
        <v>31</v>
      </c>
      <c r="AX420" s="13" t="s">
        <v>78</v>
      </c>
      <c r="AY420" s="235" t="s">
        <v>127</v>
      </c>
    </row>
    <row r="421" s="2" customFormat="1" ht="16.5" customHeight="1">
      <c r="A421" s="39"/>
      <c r="B421" s="40"/>
      <c r="C421" s="205" t="s">
        <v>626</v>
      </c>
      <c r="D421" s="205" t="s">
        <v>130</v>
      </c>
      <c r="E421" s="206" t="s">
        <v>627</v>
      </c>
      <c r="F421" s="207" t="s">
        <v>628</v>
      </c>
      <c r="G421" s="208" t="s">
        <v>224</v>
      </c>
      <c r="H421" s="209">
        <v>9</v>
      </c>
      <c r="I421" s="210"/>
      <c r="J421" s="211">
        <f>ROUND(I421*H421,2)</f>
        <v>0</v>
      </c>
      <c r="K421" s="207" t="s">
        <v>19</v>
      </c>
      <c r="L421" s="45"/>
      <c r="M421" s="212" t="s">
        <v>19</v>
      </c>
      <c r="N421" s="213" t="s">
        <v>41</v>
      </c>
      <c r="O421" s="85"/>
      <c r="P421" s="214">
        <f>O421*H421</f>
        <v>0</v>
      </c>
      <c r="Q421" s="214">
        <v>0.00149</v>
      </c>
      <c r="R421" s="214">
        <f>Q421*H421</f>
        <v>0.01341</v>
      </c>
      <c r="S421" s="214">
        <v>0</v>
      </c>
      <c r="T421" s="215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16" t="s">
        <v>135</v>
      </c>
      <c r="AT421" s="216" t="s">
        <v>130</v>
      </c>
      <c r="AU421" s="216" t="s">
        <v>80</v>
      </c>
      <c r="AY421" s="18" t="s">
        <v>127</v>
      </c>
      <c r="BE421" s="217">
        <f>IF(N421="základní",J421,0)</f>
        <v>0</v>
      </c>
      <c r="BF421" s="217">
        <f>IF(N421="snížená",J421,0)</f>
        <v>0</v>
      </c>
      <c r="BG421" s="217">
        <f>IF(N421="zákl. přenesená",J421,0)</f>
        <v>0</v>
      </c>
      <c r="BH421" s="217">
        <f>IF(N421="sníž. přenesená",J421,0)</f>
        <v>0</v>
      </c>
      <c r="BI421" s="217">
        <f>IF(N421="nulová",J421,0)</f>
        <v>0</v>
      </c>
      <c r="BJ421" s="18" t="s">
        <v>78</v>
      </c>
      <c r="BK421" s="217">
        <f>ROUND(I421*H421,2)</f>
        <v>0</v>
      </c>
      <c r="BL421" s="18" t="s">
        <v>135</v>
      </c>
      <c r="BM421" s="216" t="s">
        <v>629</v>
      </c>
    </row>
    <row r="422" s="2" customFormat="1">
      <c r="A422" s="39"/>
      <c r="B422" s="40"/>
      <c r="C422" s="41"/>
      <c r="D422" s="218" t="s">
        <v>137</v>
      </c>
      <c r="E422" s="41"/>
      <c r="F422" s="219" t="s">
        <v>630</v>
      </c>
      <c r="G422" s="41"/>
      <c r="H422" s="41"/>
      <c r="I422" s="220"/>
      <c r="J422" s="41"/>
      <c r="K422" s="41"/>
      <c r="L422" s="45"/>
      <c r="M422" s="221"/>
      <c r="N422" s="222"/>
      <c r="O422" s="85"/>
      <c r="P422" s="85"/>
      <c r="Q422" s="85"/>
      <c r="R422" s="85"/>
      <c r="S422" s="85"/>
      <c r="T422" s="86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18" t="s">
        <v>137</v>
      </c>
      <c r="AU422" s="18" t="s">
        <v>80</v>
      </c>
    </row>
    <row r="423" s="13" customFormat="1">
      <c r="A423" s="13"/>
      <c r="B423" s="225"/>
      <c r="C423" s="226"/>
      <c r="D423" s="218" t="s">
        <v>141</v>
      </c>
      <c r="E423" s="227" t="s">
        <v>19</v>
      </c>
      <c r="F423" s="228" t="s">
        <v>631</v>
      </c>
      <c r="G423" s="226"/>
      <c r="H423" s="229">
        <v>9</v>
      </c>
      <c r="I423" s="230"/>
      <c r="J423" s="226"/>
      <c r="K423" s="226"/>
      <c r="L423" s="231"/>
      <c r="M423" s="232"/>
      <c r="N423" s="233"/>
      <c r="O423" s="233"/>
      <c r="P423" s="233"/>
      <c r="Q423" s="233"/>
      <c r="R423" s="233"/>
      <c r="S423" s="233"/>
      <c r="T423" s="23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5" t="s">
        <v>141</v>
      </c>
      <c r="AU423" s="235" t="s">
        <v>80</v>
      </c>
      <c r="AV423" s="13" t="s">
        <v>80</v>
      </c>
      <c r="AW423" s="13" t="s">
        <v>31</v>
      </c>
      <c r="AX423" s="13" t="s">
        <v>78</v>
      </c>
      <c r="AY423" s="235" t="s">
        <v>127</v>
      </c>
    </row>
    <row r="424" s="12" customFormat="1" ht="22.8" customHeight="1">
      <c r="A424" s="12"/>
      <c r="B424" s="189"/>
      <c r="C424" s="190"/>
      <c r="D424" s="191" t="s">
        <v>69</v>
      </c>
      <c r="E424" s="203" t="s">
        <v>632</v>
      </c>
      <c r="F424" s="203" t="s">
        <v>633</v>
      </c>
      <c r="G424" s="190"/>
      <c r="H424" s="190"/>
      <c r="I424" s="193"/>
      <c r="J424" s="204">
        <f>BK424</f>
        <v>0</v>
      </c>
      <c r="K424" s="190"/>
      <c r="L424" s="195"/>
      <c r="M424" s="196"/>
      <c r="N424" s="197"/>
      <c r="O424" s="197"/>
      <c r="P424" s="198">
        <f>SUM(P425:P446)</f>
        <v>0</v>
      </c>
      <c r="Q424" s="197"/>
      <c r="R424" s="198">
        <f>SUM(R425:R446)</f>
        <v>0</v>
      </c>
      <c r="S424" s="197"/>
      <c r="T424" s="199">
        <f>SUM(T425:T446)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00" t="s">
        <v>78</v>
      </c>
      <c r="AT424" s="201" t="s">
        <v>69</v>
      </c>
      <c r="AU424" s="201" t="s">
        <v>78</v>
      </c>
      <c r="AY424" s="200" t="s">
        <v>127</v>
      </c>
      <c r="BK424" s="202">
        <f>SUM(BK425:BK446)</f>
        <v>0</v>
      </c>
    </row>
    <row r="425" s="2" customFormat="1" ht="16.5" customHeight="1">
      <c r="A425" s="39"/>
      <c r="B425" s="40"/>
      <c r="C425" s="205" t="s">
        <v>634</v>
      </c>
      <c r="D425" s="205" t="s">
        <v>130</v>
      </c>
      <c r="E425" s="206" t="s">
        <v>635</v>
      </c>
      <c r="F425" s="207" t="s">
        <v>636</v>
      </c>
      <c r="G425" s="208" t="s">
        <v>284</v>
      </c>
      <c r="H425" s="209">
        <v>72.155000000000001</v>
      </c>
      <c r="I425" s="210"/>
      <c r="J425" s="211">
        <f>ROUND(I425*H425,2)</f>
        <v>0</v>
      </c>
      <c r="K425" s="207" t="s">
        <v>134</v>
      </c>
      <c r="L425" s="45"/>
      <c r="M425" s="212" t="s">
        <v>19</v>
      </c>
      <c r="N425" s="213" t="s">
        <v>41</v>
      </c>
      <c r="O425" s="85"/>
      <c r="P425" s="214">
        <f>O425*H425</f>
        <v>0</v>
      </c>
      <c r="Q425" s="214">
        <v>0</v>
      </c>
      <c r="R425" s="214">
        <f>Q425*H425</f>
        <v>0</v>
      </c>
      <c r="S425" s="214">
        <v>0</v>
      </c>
      <c r="T425" s="215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16" t="s">
        <v>135</v>
      </c>
      <c r="AT425" s="216" t="s">
        <v>130</v>
      </c>
      <c r="AU425" s="216" t="s">
        <v>80</v>
      </c>
      <c r="AY425" s="18" t="s">
        <v>127</v>
      </c>
      <c r="BE425" s="217">
        <f>IF(N425="základní",J425,0)</f>
        <v>0</v>
      </c>
      <c r="BF425" s="217">
        <f>IF(N425="snížená",J425,0)</f>
        <v>0</v>
      </c>
      <c r="BG425" s="217">
        <f>IF(N425="zákl. přenesená",J425,0)</f>
        <v>0</v>
      </c>
      <c r="BH425" s="217">
        <f>IF(N425="sníž. přenesená",J425,0)</f>
        <v>0</v>
      </c>
      <c r="BI425" s="217">
        <f>IF(N425="nulová",J425,0)</f>
        <v>0</v>
      </c>
      <c r="BJ425" s="18" t="s">
        <v>78</v>
      </c>
      <c r="BK425" s="217">
        <f>ROUND(I425*H425,2)</f>
        <v>0</v>
      </c>
      <c r="BL425" s="18" t="s">
        <v>135</v>
      </c>
      <c r="BM425" s="216" t="s">
        <v>637</v>
      </c>
    </row>
    <row r="426" s="2" customFormat="1">
      <c r="A426" s="39"/>
      <c r="B426" s="40"/>
      <c r="C426" s="41"/>
      <c r="D426" s="218" t="s">
        <v>137</v>
      </c>
      <c r="E426" s="41"/>
      <c r="F426" s="219" t="s">
        <v>638</v>
      </c>
      <c r="G426" s="41"/>
      <c r="H426" s="41"/>
      <c r="I426" s="220"/>
      <c r="J426" s="41"/>
      <c r="K426" s="41"/>
      <c r="L426" s="45"/>
      <c r="M426" s="221"/>
      <c r="N426" s="222"/>
      <c r="O426" s="85"/>
      <c r="P426" s="85"/>
      <c r="Q426" s="85"/>
      <c r="R426" s="85"/>
      <c r="S426" s="85"/>
      <c r="T426" s="86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137</v>
      </c>
      <c r="AU426" s="18" t="s">
        <v>80</v>
      </c>
    </row>
    <row r="427" s="2" customFormat="1">
      <c r="A427" s="39"/>
      <c r="B427" s="40"/>
      <c r="C427" s="41"/>
      <c r="D427" s="223" t="s">
        <v>139</v>
      </c>
      <c r="E427" s="41"/>
      <c r="F427" s="224" t="s">
        <v>639</v>
      </c>
      <c r="G427" s="41"/>
      <c r="H427" s="41"/>
      <c r="I427" s="220"/>
      <c r="J427" s="41"/>
      <c r="K427" s="41"/>
      <c r="L427" s="45"/>
      <c r="M427" s="221"/>
      <c r="N427" s="222"/>
      <c r="O427" s="85"/>
      <c r="P427" s="85"/>
      <c r="Q427" s="85"/>
      <c r="R427" s="85"/>
      <c r="S427" s="85"/>
      <c r="T427" s="86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T427" s="18" t="s">
        <v>139</v>
      </c>
      <c r="AU427" s="18" t="s">
        <v>80</v>
      </c>
    </row>
    <row r="428" s="2" customFormat="1" ht="21.75" customHeight="1">
      <c r="A428" s="39"/>
      <c r="B428" s="40"/>
      <c r="C428" s="205" t="s">
        <v>640</v>
      </c>
      <c r="D428" s="205" t="s">
        <v>130</v>
      </c>
      <c r="E428" s="206" t="s">
        <v>641</v>
      </c>
      <c r="F428" s="207" t="s">
        <v>642</v>
      </c>
      <c r="G428" s="208" t="s">
        <v>284</v>
      </c>
      <c r="H428" s="209">
        <v>2886.1999999999998</v>
      </c>
      <c r="I428" s="210"/>
      <c r="J428" s="211">
        <f>ROUND(I428*H428,2)</f>
        <v>0</v>
      </c>
      <c r="K428" s="207" t="s">
        <v>134</v>
      </c>
      <c r="L428" s="45"/>
      <c r="M428" s="212" t="s">
        <v>19</v>
      </c>
      <c r="N428" s="213" t="s">
        <v>41</v>
      </c>
      <c r="O428" s="85"/>
      <c r="P428" s="214">
        <f>O428*H428</f>
        <v>0</v>
      </c>
      <c r="Q428" s="214">
        <v>0</v>
      </c>
      <c r="R428" s="214">
        <f>Q428*H428</f>
        <v>0</v>
      </c>
      <c r="S428" s="214">
        <v>0</v>
      </c>
      <c r="T428" s="215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16" t="s">
        <v>135</v>
      </c>
      <c r="AT428" s="216" t="s">
        <v>130</v>
      </c>
      <c r="AU428" s="216" t="s">
        <v>80</v>
      </c>
      <c r="AY428" s="18" t="s">
        <v>127</v>
      </c>
      <c r="BE428" s="217">
        <f>IF(N428="základní",J428,0)</f>
        <v>0</v>
      </c>
      <c r="BF428" s="217">
        <f>IF(N428="snížená",J428,0)</f>
        <v>0</v>
      </c>
      <c r="BG428" s="217">
        <f>IF(N428="zákl. přenesená",J428,0)</f>
        <v>0</v>
      </c>
      <c r="BH428" s="217">
        <f>IF(N428="sníž. přenesená",J428,0)</f>
        <v>0</v>
      </c>
      <c r="BI428" s="217">
        <f>IF(N428="nulová",J428,0)</f>
        <v>0</v>
      </c>
      <c r="BJ428" s="18" t="s">
        <v>78</v>
      </c>
      <c r="BK428" s="217">
        <f>ROUND(I428*H428,2)</f>
        <v>0</v>
      </c>
      <c r="BL428" s="18" t="s">
        <v>135</v>
      </c>
      <c r="BM428" s="216" t="s">
        <v>643</v>
      </c>
    </row>
    <row r="429" s="2" customFormat="1">
      <c r="A429" s="39"/>
      <c r="B429" s="40"/>
      <c r="C429" s="41"/>
      <c r="D429" s="218" t="s">
        <v>137</v>
      </c>
      <c r="E429" s="41"/>
      <c r="F429" s="219" t="s">
        <v>644</v>
      </c>
      <c r="G429" s="41"/>
      <c r="H429" s="41"/>
      <c r="I429" s="220"/>
      <c r="J429" s="41"/>
      <c r="K429" s="41"/>
      <c r="L429" s="45"/>
      <c r="M429" s="221"/>
      <c r="N429" s="222"/>
      <c r="O429" s="85"/>
      <c r="P429" s="85"/>
      <c r="Q429" s="85"/>
      <c r="R429" s="85"/>
      <c r="S429" s="85"/>
      <c r="T429" s="86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137</v>
      </c>
      <c r="AU429" s="18" t="s">
        <v>80</v>
      </c>
    </row>
    <row r="430" s="2" customFormat="1">
      <c r="A430" s="39"/>
      <c r="B430" s="40"/>
      <c r="C430" s="41"/>
      <c r="D430" s="223" t="s">
        <v>139</v>
      </c>
      <c r="E430" s="41"/>
      <c r="F430" s="224" t="s">
        <v>645</v>
      </c>
      <c r="G430" s="41"/>
      <c r="H430" s="41"/>
      <c r="I430" s="220"/>
      <c r="J430" s="41"/>
      <c r="K430" s="41"/>
      <c r="L430" s="45"/>
      <c r="M430" s="221"/>
      <c r="N430" s="222"/>
      <c r="O430" s="85"/>
      <c r="P430" s="85"/>
      <c r="Q430" s="85"/>
      <c r="R430" s="85"/>
      <c r="S430" s="85"/>
      <c r="T430" s="86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139</v>
      </c>
      <c r="AU430" s="18" t="s">
        <v>80</v>
      </c>
    </row>
    <row r="431" s="13" customFormat="1">
      <c r="A431" s="13"/>
      <c r="B431" s="225"/>
      <c r="C431" s="226"/>
      <c r="D431" s="218" t="s">
        <v>141</v>
      </c>
      <c r="E431" s="226"/>
      <c r="F431" s="228" t="s">
        <v>646</v>
      </c>
      <c r="G431" s="226"/>
      <c r="H431" s="229">
        <v>2886.1999999999998</v>
      </c>
      <c r="I431" s="230"/>
      <c r="J431" s="226"/>
      <c r="K431" s="226"/>
      <c r="L431" s="231"/>
      <c r="M431" s="232"/>
      <c r="N431" s="233"/>
      <c r="O431" s="233"/>
      <c r="P431" s="233"/>
      <c r="Q431" s="233"/>
      <c r="R431" s="233"/>
      <c r="S431" s="233"/>
      <c r="T431" s="23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5" t="s">
        <v>141</v>
      </c>
      <c r="AU431" s="235" t="s">
        <v>80</v>
      </c>
      <c r="AV431" s="13" t="s">
        <v>80</v>
      </c>
      <c r="AW431" s="13" t="s">
        <v>4</v>
      </c>
      <c r="AX431" s="13" t="s">
        <v>78</v>
      </c>
      <c r="AY431" s="235" t="s">
        <v>127</v>
      </c>
    </row>
    <row r="432" s="2" customFormat="1" ht="24.15" customHeight="1">
      <c r="A432" s="39"/>
      <c r="B432" s="40"/>
      <c r="C432" s="205" t="s">
        <v>647</v>
      </c>
      <c r="D432" s="205" t="s">
        <v>130</v>
      </c>
      <c r="E432" s="206" t="s">
        <v>648</v>
      </c>
      <c r="F432" s="207" t="s">
        <v>649</v>
      </c>
      <c r="G432" s="208" t="s">
        <v>284</v>
      </c>
      <c r="H432" s="209">
        <v>71.745000000000005</v>
      </c>
      <c r="I432" s="210"/>
      <c r="J432" s="211">
        <f>ROUND(I432*H432,2)</f>
        <v>0</v>
      </c>
      <c r="K432" s="207" t="s">
        <v>134</v>
      </c>
      <c r="L432" s="45"/>
      <c r="M432" s="212" t="s">
        <v>19</v>
      </c>
      <c r="N432" s="213" t="s">
        <v>41</v>
      </c>
      <c r="O432" s="85"/>
      <c r="P432" s="214">
        <f>O432*H432</f>
        <v>0</v>
      </c>
      <c r="Q432" s="214">
        <v>0</v>
      </c>
      <c r="R432" s="214">
        <f>Q432*H432</f>
        <v>0</v>
      </c>
      <c r="S432" s="214">
        <v>0</v>
      </c>
      <c r="T432" s="215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16" t="s">
        <v>135</v>
      </c>
      <c r="AT432" s="216" t="s">
        <v>130</v>
      </c>
      <c r="AU432" s="216" t="s">
        <v>80</v>
      </c>
      <c r="AY432" s="18" t="s">
        <v>127</v>
      </c>
      <c r="BE432" s="217">
        <f>IF(N432="základní",J432,0)</f>
        <v>0</v>
      </c>
      <c r="BF432" s="217">
        <f>IF(N432="snížená",J432,0)</f>
        <v>0</v>
      </c>
      <c r="BG432" s="217">
        <f>IF(N432="zákl. přenesená",J432,0)</f>
        <v>0</v>
      </c>
      <c r="BH432" s="217">
        <f>IF(N432="sníž. přenesená",J432,0)</f>
        <v>0</v>
      </c>
      <c r="BI432" s="217">
        <f>IF(N432="nulová",J432,0)</f>
        <v>0</v>
      </c>
      <c r="BJ432" s="18" t="s">
        <v>78</v>
      </c>
      <c r="BK432" s="217">
        <f>ROUND(I432*H432,2)</f>
        <v>0</v>
      </c>
      <c r="BL432" s="18" t="s">
        <v>135</v>
      </c>
      <c r="BM432" s="216" t="s">
        <v>650</v>
      </c>
    </row>
    <row r="433" s="2" customFormat="1">
      <c r="A433" s="39"/>
      <c r="B433" s="40"/>
      <c r="C433" s="41"/>
      <c r="D433" s="218" t="s">
        <v>137</v>
      </c>
      <c r="E433" s="41"/>
      <c r="F433" s="219" t="s">
        <v>651</v>
      </c>
      <c r="G433" s="41"/>
      <c r="H433" s="41"/>
      <c r="I433" s="220"/>
      <c r="J433" s="41"/>
      <c r="K433" s="41"/>
      <c r="L433" s="45"/>
      <c r="M433" s="221"/>
      <c r="N433" s="222"/>
      <c r="O433" s="85"/>
      <c r="P433" s="85"/>
      <c r="Q433" s="85"/>
      <c r="R433" s="85"/>
      <c r="S433" s="85"/>
      <c r="T433" s="86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137</v>
      </c>
      <c r="AU433" s="18" t="s">
        <v>80</v>
      </c>
    </row>
    <row r="434" s="2" customFormat="1">
      <c r="A434" s="39"/>
      <c r="B434" s="40"/>
      <c r="C434" s="41"/>
      <c r="D434" s="223" t="s">
        <v>139</v>
      </c>
      <c r="E434" s="41"/>
      <c r="F434" s="224" t="s">
        <v>652</v>
      </c>
      <c r="G434" s="41"/>
      <c r="H434" s="41"/>
      <c r="I434" s="220"/>
      <c r="J434" s="41"/>
      <c r="K434" s="41"/>
      <c r="L434" s="45"/>
      <c r="M434" s="221"/>
      <c r="N434" s="222"/>
      <c r="O434" s="85"/>
      <c r="P434" s="85"/>
      <c r="Q434" s="85"/>
      <c r="R434" s="85"/>
      <c r="S434" s="85"/>
      <c r="T434" s="86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139</v>
      </c>
      <c r="AU434" s="18" t="s">
        <v>80</v>
      </c>
    </row>
    <row r="435" s="2" customFormat="1" ht="16.5" customHeight="1">
      <c r="A435" s="39"/>
      <c r="B435" s="40"/>
      <c r="C435" s="205" t="s">
        <v>653</v>
      </c>
      <c r="D435" s="205" t="s">
        <v>130</v>
      </c>
      <c r="E435" s="206" t="s">
        <v>654</v>
      </c>
      <c r="F435" s="207" t="s">
        <v>655</v>
      </c>
      <c r="G435" s="208" t="s">
        <v>284</v>
      </c>
      <c r="H435" s="209">
        <v>0.96799999999999997</v>
      </c>
      <c r="I435" s="210"/>
      <c r="J435" s="211">
        <f>ROUND(I435*H435,2)</f>
        <v>0</v>
      </c>
      <c r="K435" s="207" t="s">
        <v>134</v>
      </c>
      <c r="L435" s="45"/>
      <c r="M435" s="212" t="s">
        <v>19</v>
      </c>
      <c r="N435" s="213" t="s">
        <v>41</v>
      </c>
      <c r="O435" s="85"/>
      <c r="P435" s="214">
        <f>O435*H435</f>
        <v>0</v>
      </c>
      <c r="Q435" s="214">
        <v>0</v>
      </c>
      <c r="R435" s="214">
        <f>Q435*H435</f>
        <v>0</v>
      </c>
      <c r="S435" s="214">
        <v>0</v>
      </c>
      <c r="T435" s="215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16" t="s">
        <v>135</v>
      </c>
      <c r="AT435" s="216" t="s">
        <v>130</v>
      </c>
      <c r="AU435" s="216" t="s">
        <v>80</v>
      </c>
      <c r="AY435" s="18" t="s">
        <v>127</v>
      </c>
      <c r="BE435" s="217">
        <f>IF(N435="základní",J435,0)</f>
        <v>0</v>
      </c>
      <c r="BF435" s="217">
        <f>IF(N435="snížená",J435,0)</f>
        <v>0</v>
      </c>
      <c r="BG435" s="217">
        <f>IF(N435="zákl. přenesená",J435,0)</f>
        <v>0</v>
      </c>
      <c r="BH435" s="217">
        <f>IF(N435="sníž. přenesená",J435,0)</f>
        <v>0</v>
      </c>
      <c r="BI435" s="217">
        <f>IF(N435="nulová",J435,0)</f>
        <v>0</v>
      </c>
      <c r="BJ435" s="18" t="s">
        <v>78</v>
      </c>
      <c r="BK435" s="217">
        <f>ROUND(I435*H435,2)</f>
        <v>0</v>
      </c>
      <c r="BL435" s="18" t="s">
        <v>135</v>
      </c>
      <c r="BM435" s="216" t="s">
        <v>656</v>
      </c>
    </row>
    <row r="436" s="2" customFormat="1">
      <c r="A436" s="39"/>
      <c r="B436" s="40"/>
      <c r="C436" s="41"/>
      <c r="D436" s="218" t="s">
        <v>137</v>
      </c>
      <c r="E436" s="41"/>
      <c r="F436" s="219" t="s">
        <v>657</v>
      </c>
      <c r="G436" s="41"/>
      <c r="H436" s="41"/>
      <c r="I436" s="220"/>
      <c r="J436" s="41"/>
      <c r="K436" s="41"/>
      <c r="L436" s="45"/>
      <c r="M436" s="221"/>
      <c r="N436" s="222"/>
      <c r="O436" s="85"/>
      <c r="P436" s="85"/>
      <c r="Q436" s="85"/>
      <c r="R436" s="85"/>
      <c r="S436" s="85"/>
      <c r="T436" s="86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137</v>
      </c>
      <c r="AU436" s="18" t="s">
        <v>80</v>
      </c>
    </row>
    <row r="437" s="2" customFormat="1">
      <c r="A437" s="39"/>
      <c r="B437" s="40"/>
      <c r="C437" s="41"/>
      <c r="D437" s="223" t="s">
        <v>139</v>
      </c>
      <c r="E437" s="41"/>
      <c r="F437" s="224" t="s">
        <v>658</v>
      </c>
      <c r="G437" s="41"/>
      <c r="H437" s="41"/>
      <c r="I437" s="220"/>
      <c r="J437" s="41"/>
      <c r="K437" s="41"/>
      <c r="L437" s="45"/>
      <c r="M437" s="221"/>
      <c r="N437" s="222"/>
      <c r="O437" s="85"/>
      <c r="P437" s="85"/>
      <c r="Q437" s="85"/>
      <c r="R437" s="85"/>
      <c r="S437" s="85"/>
      <c r="T437" s="86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139</v>
      </c>
      <c r="AU437" s="18" t="s">
        <v>80</v>
      </c>
    </row>
    <row r="438" s="13" customFormat="1">
      <c r="A438" s="13"/>
      <c r="B438" s="225"/>
      <c r="C438" s="226"/>
      <c r="D438" s="218" t="s">
        <v>141</v>
      </c>
      <c r="E438" s="227" t="s">
        <v>19</v>
      </c>
      <c r="F438" s="228" t="s">
        <v>659</v>
      </c>
      <c r="G438" s="226"/>
      <c r="H438" s="229">
        <v>0.96799999999999997</v>
      </c>
      <c r="I438" s="230"/>
      <c r="J438" s="226"/>
      <c r="K438" s="226"/>
      <c r="L438" s="231"/>
      <c r="M438" s="232"/>
      <c r="N438" s="233"/>
      <c r="O438" s="233"/>
      <c r="P438" s="233"/>
      <c r="Q438" s="233"/>
      <c r="R438" s="233"/>
      <c r="S438" s="233"/>
      <c r="T438" s="23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5" t="s">
        <v>141</v>
      </c>
      <c r="AU438" s="235" t="s">
        <v>80</v>
      </c>
      <c r="AV438" s="13" t="s">
        <v>80</v>
      </c>
      <c r="AW438" s="13" t="s">
        <v>31</v>
      </c>
      <c r="AX438" s="13" t="s">
        <v>78</v>
      </c>
      <c r="AY438" s="235" t="s">
        <v>127</v>
      </c>
    </row>
    <row r="439" s="2" customFormat="1" ht="16.5" customHeight="1">
      <c r="A439" s="39"/>
      <c r="B439" s="40"/>
      <c r="C439" s="205" t="s">
        <v>660</v>
      </c>
      <c r="D439" s="205" t="s">
        <v>130</v>
      </c>
      <c r="E439" s="206" t="s">
        <v>661</v>
      </c>
      <c r="F439" s="207" t="s">
        <v>662</v>
      </c>
      <c r="G439" s="208" t="s">
        <v>284</v>
      </c>
      <c r="H439" s="209">
        <v>1.6399999999999999</v>
      </c>
      <c r="I439" s="210"/>
      <c r="J439" s="211">
        <f>ROUND(I439*H439,2)</f>
        <v>0</v>
      </c>
      <c r="K439" s="207" t="s">
        <v>134</v>
      </c>
      <c r="L439" s="45"/>
      <c r="M439" s="212" t="s">
        <v>19</v>
      </c>
      <c r="N439" s="213" t="s">
        <v>41</v>
      </c>
      <c r="O439" s="85"/>
      <c r="P439" s="214">
        <f>O439*H439</f>
        <v>0</v>
      </c>
      <c r="Q439" s="214">
        <v>0</v>
      </c>
      <c r="R439" s="214">
        <f>Q439*H439</f>
        <v>0</v>
      </c>
      <c r="S439" s="214">
        <v>0</v>
      </c>
      <c r="T439" s="215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16" t="s">
        <v>135</v>
      </c>
      <c r="AT439" s="216" t="s">
        <v>130</v>
      </c>
      <c r="AU439" s="216" t="s">
        <v>80</v>
      </c>
      <c r="AY439" s="18" t="s">
        <v>127</v>
      </c>
      <c r="BE439" s="217">
        <f>IF(N439="základní",J439,0)</f>
        <v>0</v>
      </c>
      <c r="BF439" s="217">
        <f>IF(N439="snížená",J439,0)</f>
        <v>0</v>
      </c>
      <c r="BG439" s="217">
        <f>IF(N439="zákl. přenesená",J439,0)</f>
        <v>0</v>
      </c>
      <c r="BH439" s="217">
        <f>IF(N439="sníž. přenesená",J439,0)</f>
        <v>0</v>
      </c>
      <c r="BI439" s="217">
        <f>IF(N439="nulová",J439,0)</f>
        <v>0</v>
      </c>
      <c r="BJ439" s="18" t="s">
        <v>78</v>
      </c>
      <c r="BK439" s="217">
        <f>ROUND(I439*H439,2)</f>
        <v>0</v>
      </c>
      <c r="BL439" s="18" t="s">
        <v>135</v>
      </c>
      <c r="BM439" s="216" t="s">
        <v>663</v>
      </c>
    </row>
    <row r="440" s="2" customFormat="1">
      <c r="A440" s="39"/>
      <c r="B440" s="40"/>
      <c r="C440" s="41"/>
      <c r="D440" s="218" t="s">
        <v>137</v>
      </c>
      <c r="E440" s="41"/>
      <c r="F440" s="219" t="s">
        <v>664</v>
      </c>
      <c r="G440" s="41"/>
      <c r="H440" s="41"/>
      <c r="I440" s="220"/>
      <c r="J440" s="41"/>
      <c r="K440" s="41"/>
      <c r="L440" s="45"/>
      <c r="M440" s="221"/>
      <c r="N440" s="222"/>
      <c r="O440" s="85"/>
      <c r="P440" s="85"/>
      <c r="Q440" s="85"/>
      <c r="R440" s="85"/>
      <c r="S440" s="85"/>
      <c r="T440" s="86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18" t="s">
        <v>137</v>
      </c>
      <c r="AU440" s="18" t="s">
        <v>80</v>
      </c>
    </row>
    <row r="441" s="2" customFormat="1">
      <c r="A441" s="39"/>
      <c r="B441" s="40"/>
      <c r="C441" s="41"/>
      <c r="D441" s="223" t="s">
        <v>139</v>
      </c>
      <c r="E441" s="41"/>
      <c r="F441" s="224" t="s">
        <v>665</v>
      </c>
      <c r="G441" s="41"/>
      <c r="H441" s="41"/>
      <c r="I441" s="220"/>
      <c r="J441" s="41"/>
      <c r="K441" s="41"/>
      <c r="L441" s="45"/>
      <c r="M441" s="221"/>
      <c r="N441" s="222"/>
      <c r="O441" s="85"/>
      <c r="P441" s="85"/>
      <c r="Q441" s="85"/>
      <c r="R441" s="85"/>
      <c r="S441" s="85"/>
      <c r="T441" s="86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139</v>
      </c>
      <c r="AU441" s="18" t="s">
        <v>80</v>
      </c>
    </row>
    <row r="442" s="13" customFormat="1">
      <c r="A442" s="13"/>
      <c r="B442" s="225"/>
      <c r="C442" s="226"/>
      <c r="D442" s="218" t="s">
        <v>141</v>
      </c>
      <c r="E442" s="227" t="s">
        <v>19</v>
      </c>
      <c r="F442" s="228" t="s">
        <v>666</v>
      </c>
      <c r="G442" s="226"/>
      <c r="H442" s="229">
        <v>0.57199999999999995</v>
      </c>
      <c r="I442" s="230"/>
      <c r="J442" s="226"/>
      <c r="K442" s="226"/>
      <c r="L442" s="231"/>
      <c r="M442" s="232"/>
      <c r="N442" s="233"/>
      <c r="O442" s="233"/>
      <c r="P442" s="233"/>
      <c r="Q442" s="233"/>
      <c r="R442" s="233"/>
      <c r="S442" s="233"/>
      <c r="T442" s="234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5" t="s">
        <v>141</v>
      </c>
      <c r="AU442" s="235" t="s">
        <v>80</v>
      </c>
      <c r="AV442" s="13" t="s">
        <v>80</v>
      </c>
      <c r="AW442" s="13" t="s">
        <v>31</v>
      </c>
      <c r="AX442" s="13" t="s">
        <v>70</v>
      </c>
      <c r="AY442" s="235" t="s">
        <v>127</v>
      </c>
    </row>
    <row r="443" s="13" customFormat="1">
      <c r="A443" s="13"/>
      <c r="B443" s="225"/>
      <c r="C443" s="226"/>
      <c r="D443" s="218" t="s">
        <v>141</v>
      </c>
      <c r="E443" s="227" t="s">
        <v>19</v>
      </c>
      <c r="F443" s="228" t="s">
        <v>667</v>
      </c>
      <c r="G443" s="226"/>
      <c r="H443" s="229">
        <v>1.6399999999999999</v>
      </c>
      <c r="I443" s="230"/>
      <c r="J443" s="226"/>
      <c r="K443" s="226"/>
      <c r="L443" s="231"/>
      <c r="M443" s="232"/>
      <c r="N443" s="233"/>
      <c r="O443" s="233"/>
      <c r="P443" s="233"/>
      <c r="Q443" s="233"/>
      <c r="R443" s="233"/>
      <c r="S443" s="233"/>
      <c r="T443" s="23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5" t="s">
        <v>141</v>
      </c>
      <c r="AU443" s="235" t="s">
        <v>80</v>
      </c>
      <c r="AV443" s="13" t="s">
        <v>80</v>
      </c>
      <c r="AW443" s="13" t="s">
        <v>31</v>
      </c>
      <c r="AX443" s="13" t="s">
        <v>78</v>
      </c>
      <c r="AY443" s="235" t="s">
        <v>127</v>
      </c>
    </row>
    <row r="444" s="2" customFormat="1" ht="16.5" customHeight="1">
      <c r="A444" s="39"/>
      <c r="B444" s="40"/>
      <c r="C444" s="205" t="s">
        <v>668</v>
      </c>
      <c r="D444" s="205" t="s">
        <v>130</v>
      </c>
      <c r="E444" s="206" t="s">
        <v>669</v>
      </c>
      <c r="F444" s="207" t="s">
        <v>670</v>
      </c>
      <c r="G444" s="208" t="s">
        <v>284</v>
      </c>
      <c r="H444" s="209">
        <v>72.155000000000001</v>
      </c>
      <c r="I444" s="210"/>
      <c r="J444" s="211">
        <f>ROUND(I444*H444,2)</f>
        <v>0</v>
      </c>
      <c r="K444" s="207" t="s">
        <v>134</v>
      </c>
      <c r="L444" s="45"/>
      <c r="M444" s="212" t="s">
        <v>19</v>
      </c>
      <c r="N444" s="213" t="s">
        <v>41</v>
      </c>
      <c r="O444" s="85"/>
      <c r="P444" s="214">
        <f>O444*H444</f>
        <v>0</v>
      </c>
      <c r="Q444" s="214">
        <v>0</v>
      </c>
      <c r="R444" s="214">
        <f>Q444*H444</f>
        <v>0</v>
      </c>
      <c r="S444" s="214">
        <v>0</v>
      </c>
      <c r="T444" s="215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16" t="s">
        <v>135</v>
      </c>
      <c r="AT444" s="216" t="s">
        <v>130</v>
      </c>
      <c r="AU444" s="216" t="s">
        <v>80</v>
      </c>
      <c r="AY444" s="18" t="s">
        <v>127</v>
      </c>
      <c r="BE444" s="217">
        <f>IF(N444="základní",J444,0)</f>
        <v>0</v>
      </c>
      <c r="BF444" s="217">
        <f>IF(N444="snížená",J444,0)</f>
        <v>0</v>
      </c>
      <c r="BG444" s="217">
        <f>IF(N444="zákl. přenesená",J444,0)</f>
        <v>0</v>
      </c>
      <c r="BH444" s="217">
        <f>IF(N444="sníž. přenesená",J444,0)</f>
        <v>0</v>
      </c>
      <c r="BI444" s="217">
        <f>IF(N444="nulová",J444,0)</f>
        <v>0</v>
      </c>
      <c r="BJ444" s="18" t="s">
        <v>78</v>
      </c>
      <c r="BK444" s="217">
        <f>ROUND(I444*H444,2)</f>
        <v>0</v>
      </c>
      <c r="BL444" s="18" t="s">
        <v>135</v>
      </c>
      <c r="BM444" s="216" t="s">
        <v>671</v>
      </c>
    </row>
    <row r="445" s="2" customFormat="1">
      <c r="A445" s="39"/>
      <c r="B445" s="40"/>
      <c r="C445" s="41"/>
      <c r="D445" s="218" t="s">
        <v>137</v>
      </c>
      <c r="E445" s="41"/>
      <c r="F445" s="219" t="s">
        <v>672</v>
      </c>
      <c r="G445" s="41"/>
      <c r="H445" s="41"/>
      <c r="I445" s="220"/>
      <c r="J445" s="41"/>
      <c r="K445" s="41"/>
      <c r="L445" s="45"/>
      <c r="M445" s="221"/>
      <c r="N445" s="222"/>
      <c r="O445" s="85"/>
      <c r="P445" s="85"/>
      <c r="Q445" s="85"/>
      <c r="R445" s="85"/>
      <c r="S445" s="85"/>
      <c r="T445" s="86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137</v>
      </c>
      <c r="AU445" s="18" t="s">
        <v>80</v>
      </c>
    </row>
    <row r="446" s="2" customFormat="1">
      <c r="A446" s="39"/>
      <c r="B446" s="40"/>
      <c r="C446" s="41"/>
      <c r="D446" s="223" t="s">
        <v>139</v>
      </c>
      <c r="E446" s="41"/>
      <c r="F446" s="224" t="s">
        <v>673</v>
      </c>
      <c r="G446" s="41"/>
      <c r="H446" s="41"/>
      <c r="I446" s="220"/>
      <c r="J446" s="41"/>
      <c r="K446" s="41"/>
      <c r="L446" s="45"/>
      <c r="M446" s="221"/>
      <c r="N446" s="222"/>
      <c r="O446" s="85"/>
      <c r="P446" s="85"/>
      <c r="Q446" s="85"/>
      <c r="R446" s="85"/>
      <c r="S446" s="85"/>
      <c r="T446" s="86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T446" s="18" t="s">
        <v>139</v>
      </c>
      <c r="AU446" s="18" t="s">
        <v>80</v>
      </c>
    </row>
    <row r="447" s="12" customFormat="1" ht="22.8" customHeight="1">
      <c r="A447" s="12"/>
      <c r="B447" s="189"/>
      <c r="C447" s="190"/>
      <c r="D447" s="191" t="s">
        <v>69</v>
      </c>
      <c r="E447" s="203" t="s">
        <v>674</v>
      </c>
      <c r="F447" s="203" t="s">
        <v>675</v>
      </c>
      <c r="G447" s="190"/>
      <c r="H447" s="190"/>
      <c r="I447" s="193"/>
      <c r="J447" s="204">
        <f>BK447</f>
        <v>0</v>
      </c>
      <c r="K447" s="190"/>
      <c r="L447" s="195"/>
      <c r="M447" s="196"/>
      <c r="N447" s="197"/>
      <c r="O447" s="197"/>
      <c r="P447" s="198">
        <f>SUM(P448:P455)</f>
        <v>0</v>
      </c>
      <c r="Q447" s="197"/>
      <c r="R447" s="198">
        <f>SUM(R448:R455)</f>
        <v>0</v>
      </c>
      <c r="S447" s="197"/>
      <c r="T447" s="199">
        <f>SUM(T448:T455)</f>
        <v>0</v>
      </c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R447" s="200" t="s">
        <v>78</v>
      </c>
      <c r="AT447" s="201" t="s">
        <v>69</v>
      </c>
      <c r="AU447" s="201" t="s">
        <v>78</v>
      </c>
      <c r="AY447" s="200" t="s">
        <v>127</v>
      </c>
      <c r="BK447" s="202">
        <f>SUM(BK448:BK455)</f>
        <v>0</v>
      </c>
    </row>
    <row r="448" s="2" customFormat="1" ht="16.5" customHeight="1">
      <c r="A448" s="39"/>
      <c r="B448" s="40"/>
      <c r="C448" s="205" t="s">
        <v>676</v>
      </c>
      <c r="D448" s="205" t="s">
        <v>130</v>
      </c>
      <c r="E448" s="206" t="s">
        <v>677</v>
      </c>
      <c r="F448" s="207" t="s">
        <v>678</v>
      </c>
      <c r="G448" s="208" t="s">
        <v>284</v>
      </c>
      <c r="H448" s="209">
        <v>360.17200000000003</v>
      </c>
      <c r="I448" s="210"/>
      <c r="J448" s="211">
        <f>ROUND(I448*H448,2)</f>
        <v>0</v>
      </c>
      <c r="K448" s="207" t="s">
        <v>134</v>
      </c>
      <c r="L448" s="45"/>
      <c r="M448" s="212" t="s">
        <v>19</v>
      </c>
      <c r="N448" s="213" t="s">
        <v>41</v>
      </c>
      <c r="O448" s="85"/>
      <c r="P448" s="214">
        <f>O448*H448</f>
        <v>0</v>
      </c>
      <c r="Q448" s="214">
        <v>0</v>
      </c>
      <c r="R448" s="214">
        <f>Q448*H448</f>
        <v>0</v>
      </c>
      <c r="S448" s="214">
        <v>0</v>
      </c>
      <c r="T448" s="215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16" t="s">
        <v>135</v>
      </c>
      <c r="AT448" s="216" t="s">
        <v>130</v>
      </c>
      <c r="AU448" s="216" t="s">
        <v>80</v>
      </c>
      <c r="AY448" s="18" t="s">
        <v>127</v>
      </c>
      <c r="BE448" s="217">
        <f>IF(N448="základní",J448,0)</f>
        <v>0</v>
      </c>
      <c r="BF448" s="217">
        <f>IF(N448="snížená",J448,0)</f>
        <v>0</v>
      </c>
      <c r="BG448" s="217">
        <f>IF(N448="zákl. přenesená",J448,0)</f>
        <v>0</v>
      </c>
      <c r="BH448" s="217">
        <f>IF(N448="sníž. přenesená",J448,0)</f>
        <v>0</v>
      </c>
      <c r="BI448" s="217">
        <f>IF(N448="nulová",J448,0)</f>
        <v>0</v>
      </c>
      <c r="BJ448" s="18" t="s">
        <v>78</v>
      </c>
      <c r="BK448" s="217">
        <f>ROUND(I448*H448,2)</f>
        <v>0</v>
      </c>
      <c r="BL448" s="18" t="s">
        <v>135</v>
      </c>
      <c r="BM448" s="216" t="s">
        <v>679</v>
      </c>
    </row>
    <row r="449" s="2" customFormat="1">
      <c r="A449" s="39"/>
      <c r="B449" s="40"/>
      <c r="C449" s="41"/>
      <c r="D449" s="218" t="s">
        <v>137</v>
      </c>
      <c r="E449" s="41"/>
      <c r="F449" s="219" t="s">
        <v>680</v>
      </c>
      <c r="G449" s="41"/>
      <c r="H449" s="41"/>
      <c r="I449" s="220"/>
      <c r="J449" s="41"/>
      <c r="K449" s="41"/>
      <c r="L449" s="45"/>
      <c r="M449" s="221"/>
      <c r="N449" s="222"/>
      <c r="O449" s="85"/>
      <c r="P449" s="85"/>
      <c r="Q449" s="85"/>
      <c r="R449" s="85"/>
      <c r="S449" s="85"/>
      <c r="T449" s="86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18" t="s">
        <v>137</v>
      </c>
      <c r="AU449" s="18" t="s">
        <v>80</v>
      </c>
    </row>
    <row r="450" s="2" customFormat="1">
      <c r="A450" s="39"/>
      <c r="B450" s="40"/>
      <c r="C450" s="41"/>
      <c r="D450" s="223" t="s">
        <v>139</v>
      </c>
      <c r="E450" s="41"/>
      <c r="F450" s="224" t="s">
        <v>681</v>
      </c>
      <c r="G450" s="41"/>
      <c r="H450" s="41"/>
      <c r="I450" s="220"/>
      <c r="J450" s="41"/>
      <c r="K450" s="41"/>
      <c r="L450" s="45"/>
      <c r="M450" s="221"/>
      <c r="N450" s="222"/>
      <c r="O450" s="85"/>
      <c r="P450" s="85"/>
      <c r="Q450" s="85"/>
      <c r="R450" s="85"/>
      <c r="S450" s="85"/>
      <c r="T450" s="86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139</v>
      </c>
      <c r="AU450" s="18" t="s">
        <v>80</v>
      </c>
    </row>
    <row r="451" s="13" customFormat="1">
      <c r="A451" s="13"/>
      <c r="B451" s="225"/>
      <c r="C451" s="226"/>
      <c r="D451" s="218" t="s">
        <v>141</v>
      </c>
      <c r="E451" s="227" t="s">
        <v>19</v>
      </c>
      <c r="F451" s="228" t="s">
        <v>682</v>
      </c>
      <c r="G451" s="226"/>
      <c r="H451" s="229">
        <v>360.17200000000003</v>
      </c>
      <c r="I451" s="230"/>
      <c r="J451" s="226"/>
      <c r="K451" s="226"/>
      <c r="L451" s="231"/>
      <c r="M451" s="232"/>
      <c r="N451" s="233"/>
      <c r="O451" s="233"/>
      <c r="P451" s="233"/>
      <c r="Q451" s="233"/>
      <c r="R451" s="233"/>
      <c r="S451" s="233"/>
      <c r="T451" s="23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5" t="s">
        <v>141</v>
      </c>
      <c r="AU451" s="235" t="s">
        <v>80</v>
      </c>
      <c r="AV451" s="13" t="s">
        <v>80</v>
      </c>
      <c r="AW451" s="13" t="s">
        <v>31</v>
      </c>
      <c r="AX451" s="13" t="s">
        <v>78</v>
      </c>
      <c r="AY451" s="235" t="s">
        <v>127</v>
      </c>
    </row>
    <row r="452" s="2" customFormat="1" ht="16.5" customHeight="1">
      <c r="A452" s="39"/>
      <c r="B452" s="40"/>
      <c r="C452" s="205" t="s">
        <v>683</v>
      </c>
      <c r="D452" s="205" t="s">
        <v>130</v>
      </c>
      <c r="E452" s="206" t="s">
        <v>684</v>
      </c>
      <c r="F452" s="207" t="s">
        <v>685</v>
      </c>
      <c r="G452" s="208" t="s">
        <v>284</v>
      </c>
      <c r="H452" s="209">
        <v>198.00999999999999</v>
      </c>
      <c r="I452" s="210"/>
      <c r="J452" s="211">
        <f>ROUND(I452*H452,2)</f>
        <v>0</v>
      </c>
      <c r="K452" s="207" t="s">
        <v>134</v>
      </c>
      <c r="L452" s="45"/>
      <c r="M452" s="212" t="s">
        <v>19</v>
      </c>
      <c r="N452" s="213" t="s">
        <v>41</v>
      </c>
      <c r="O452" s="85"/>
      <c r="P452" s="214">
        <f>O452*H452</f>
        <v>0</v>
      </c>
      <c r="Q452" s="214">
        <v>0</v>
      </c>
      <c r="R452" s="214">
        <f>Q452*H452</f>
        <v>0</v>
      </c>
      <c r="S452" s="214">
        <v>0</v>
      </c>
      <c r="T452" s="215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16" t="s">
        <v>135</v>
      </c>
      <c r="AT452" s="216" t="s">
        <v>130</v>
      </c>
      <c r="AU452" s="216" t="s">
        <v>80</v>
      </c>
      <c r="AY452" s="18" t="s">
        <v>127</v>
      </c>
      <c r="BE452" s="217">
        <f>IF(N452="základní",J452,0)</f>
        <v>0</v>
      </c>
      <c r="BF452" s="217">
        <f>IF(N452="snížená",J452,0)</f>
        <v>0</v>
      </c>
      <c r="BG452" s="217">
        <f>IF(N452="zákl. přenesená",J452,0)</f>
        <v>0</v>
      </c>
      <c r="BH452" s="217">
        <f>IF(N452="sníž. přenesená",J452,0)</f>
        <v>0</v>
      </c>
      <c r="BI452" s="217">
        <f>IF(N452="nulová",J452,0)</f>
        <v>0</v>
      </c>
      <c r="BJ452" s="18" t="s">
        <v>78</v>
      </c>
      <c r="BK452" s="217">
        <f>ROUND(I452*H452,2)</f>
        <v>0</v>
      </c>
      <c r="BL452" s="18" t="s">
        <v>135</v>
      </c>
      <c r="BM452" s="216" t="s">
        <v>686</v>
      </c>
    </row>
    <row r="453" s="2" customFormat="1">
      <c r="A453" s="39"/>
      <c r="B453" s="40"/>
      <c r="C453" s="41"/>
      <c r="D453" s="218" t="s">
        <v>137</v>
      </c>
      <c r="E453" s="41"/>
      <c r="F453" s="219" t="s">
        <v>687</v>
      </c>
      <c r="G453" s="41"/>
      <c r="H453" s="41"/>
      <c r="I453" s="220"/>
      <c r="J453" s="41"/>
      <c r="K453" s="41"/>
      <c r="L453" s="45"/>
      <c r="M453" s="221"/>
      <c r="N453" s="222"/>
      <c r="O453" s="85"/>
      <c r="P453" s="85"/>
      <c r="Q453" s="85"/>
      <c r="R453" s="85"/>
      <c r="S453" s="85"/>
      <c r="T453" s="86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T453" s="18" t="s">
        <v>137</v>
      </c>
      <c r="AU453" s="18" t="s">
        <v>80</v>
      </c>
    </row>
    <row r="454" s="2" customFormat="1">
      <c r="A454" s="39"/>
      <c r="B454" s="40"/>
      <c r="C454" s="41"/>
      <c r="D454" s="223" t="s">
        <v>139</v>
      </c>
      <c r="E454" s="41"/>
      <c r="F454" s="224" t="s">
        <v>688</v>
      </c>
      <c r="G454" s="41"/>
      <c r="H454" s="41"/>
      <c r="I454" s="220"/>
      <c r="J454" s="41"/>
      <c r="K454" s="41"/>
      <c r="L454" s="45"/>
      <c r="M454" s="221"/>
      <c r="N454" s="222"/>
      <c r="O454" s="85"/>
      <c r="P454" s="85"/>
      <c r="Q454" s="85"/>
      <c r="R454" s="85"/>
      <c r="S454" s="85"/>
      <c r="T454" s="86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T454" s="18" t="s">
        <v>139</v>
      </c>
      <c r="AU454" s="18" t="s">
        <v>80</v>
      </c>
    </row>
    <row r="455" s="13" customFormat="1">
      <c r="A455" s="13"/>
      <c r="B455" s="225"/>
      <c r="C455" s="226"/>
      <c r="D455" s="218" t="s">
        <v>141</v>
      </c>
      <c r="E455" s="227" t="s">
        <v>19</v>
      </c>
      <c r="F455" s="228" t="s">
        <v>689</v>
      </c>
      <c r="G455" s="226"/>
      <c r="H455" s="229">
        <v>198.00999999999999</v>
      </c>
      <c r="I455" s="230"/>
      <c r="J455" s="226"/>
      <c r="K455" s="226"/>
      <c r="L455" s="231"/>
      <c r="M455" s="232"/>
      <c r="N455" s="233"/>
      <c r="O455" s="233"/>
      <c r="P455" s="233"/>
      <c r="Q455" s="233"/>
      <c r="R455" s="233"/>
      <c r="S455" s="233"/>
      <c r="T455" s="234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5" t="s">
        <v>141</v>
      </c>
      <c r="AU455" s="235" t="s">
        <v>80</v>
      </c>
      <c r="AV455" s="13" t="s">
        <v>80</v>
      </c>
      <c r="AW455" s="13" t="s">
        <v>31</v>
      </c>
      <c r="AX455" s="13" t="s">
        <v>78</v>
      </c>
      <c r="AY455" s="235" t="s">
        <v>127</v>
      </c>
    </row>
    <row r="456" s="12" customFormat="1" ht="25.92" customHeight="1">
      <c r="A456" s="12"/>
      <c r="B456" s="189"/>
      <c r="C456" s="190"/>
      <c r="D456" s="191" t="s">
        <v>69</v>
      </c>
      <c r="E456" s="192" t="s">
        <v>690</v>
      </c>
      <c r="F456" s="192" t="s">
        <v>691</v>
      </c>
      <c r="G456" s="190"/>
      <c r="H456" s="190"/>
      <c r="I456" s="193"/>
      <c r="J456" s="194">
        <f>BK456</f>
        <v>0</v>
      </c>
      <c r="K456" s="190"/>
      <c r="L456" s="195"/>
      <c r="M456" s="196"/>
      <c r="N456" s="197"/>
      <c r="O456" s="197"/>
      <c r="P456" s="198">
        <f>P457+P490+P514+P524+P544</f>
        <v>0</v>
      </c>
      <c r="Q456" s="197"/>
      <c r="R456" s="198">
        <f>R457+R490+R514+R524+R544</f>
        <v>1.5604445000000002</v>
      </c>
      <c r="S456" s="197"/>
      <c r="T456" s="199">
        <f>T457+T490+T514+T524+T544</f>
        <v>0</v>
      </c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R456" s="200" t="s">
        <v>80</v>
      </c>
      <c r="AT456" s="201" t="s">
        <v>69</v>
      </c>
      <c r="AU456" s="201" t="s">
        <v>70</v>
      </c>
      <c r="AY456" s="200" t="s">
        <v>127</v>
      </c>
      <c r="BK456" s="202">
        <f>BK457+BK490+BK514+BK524+BK544</f>
        <v>0</v>
      </c>
    </row>
    <row r="457" s="12" customFormat="1" ht="22.8" customHeight="1">
      <c r="A457" s="12"/>
      <c r="B457" s="189"/>
      <c r="C457" s="190"/>
      <c r="D457" s="191" t="s">
        <v>69</v>
      </c>
      <c r="E457" s="203" t="s">
        <v>692</v>
      </c>
      <c r="F457" s="203" t="s">
        <v>693</v>
      </c>
      <c r="G457" s="190"/>
      <c r="H457" s="190"/>
      <c r="I457" s="193"/>
      <c r="J457" s="204">
        <f>BK457</f>
        <v>0</v>
      </c>
      <c r="K457" s="190"/>
      <c r="L457" s="195"/>
      <c r="M457" s="196"/>
      <c r="N457" s="197"/>
      <c r="O457" s="197"/>
      <c r="P457" s="198">
        <f>SUM(P458:P489)</f>
        <v>0</v>
      </c>
      <c r="Q457" s="197"/>
      <c r="R457" s="198">
        <f>SUM(R458:R489)</f>
        <v>0.43737559999999998</v>
      </c>
      <c r="S457" s="197"/>
      <c r="T457" s="199">
        <f>SUM(T458:T489)</f>
        <v>0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200" t="s">
        <v>80</v>
      </c>
      <c r="AT457" s="201" t="s">
        <v>69</v>
      </c>
      <c r="AU457" s="201" t="s">
        <v>78</v>
      </c>
      <c r="AY457" s="200" t="s">
        <v>127</v>
      </c>
      <c r="BK457" s="202">
        <f>SUM(BK458:BK489)</f>
        <v>0</v>
      </c>
    </row>
    <row r="458" s="2" customFormat="1" ht="16.5" customHeight="1">
      <c r="A458" s="39"/>
      <c r="B458" s="40"/>
      <c r="C458" s="205" t="s">
        <v>694</v>
      </c>
      <c r="D458" s="205" t="s">
        <v>130</v>
      </c>
      <c r="E458" s="206" t="s">
        <v>695</v>
      </c>
      <c r="F458" s="207" t="s">
        <v>696</v>
      </c>
      <c r="G458" s="208" t="s">
        <v>194</v>
      </c>
      <c r="H458" s="209">
        <v>13</v>
      </c>
      <c r="I458" s="210"/>
      <c r="J458" s="211">
        <f>ROUND(I458*H458,2)</f>
        <v>0</v>
      </c>
      <c r="K458" s="207" t="s">
        <v>134</v>
      </c>
      <c r="L458" s="45"/>
      <c r="M458" s="212" t="s">
        <v>19</v>
      </c>
      <c r="N458" s="213" t="s">
        <v>41</v>
      </c>
      <c r="O458" s="85"/>
      <c r="P458" s="214">
        <f>O458*H458</f>
        <v>0</v>
      </c>
      <c r="Q458" s="214">
        <v>0</v>
      </c>
      <c r="R458" s="214">
        <f>Q458*H458</f>
        <v>0</v>
      </c>
      <c r="S458" s="214">
        <v>0</v>
      </c>
      <c r="T458" s="215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16" t="s">
        <v>697</v>
      </c>
      <c r="AT458" s="216" t="s">
        <v>130</v>
      </c>
      <c r="AU458" s="216" t="s">
        <v>80</v>
      </c>
      <c r="AY458" s="18" t="s">
        <v>127</v>
      </c>
      <c r="BE458" s="217">
        <f>IF(N458="základní",J458,0)</f>
        <v>0</v>
      </c>
      <c r="BF458" s="217">
        <f>IF(N458="snížená",J458,0)</f>
        <v>0</v>
      </c>
      <c r="BG458" s="217">
        <f>IF(N458="zákl. přenesená",J458,0)</f>
        <v>0</v>
      </c>
      <c r="BH458" s="217">
        <f>IF(N458="sníž. přenesená",J458,0)</f>
        <v>0</v>
      </c>
      <c r="BI458" s="217">
        <f>IF(N458="nulová",J458,0)</f>
        <v>0</v>
      </c>
      <c r="BJ458" s="18" t="s">
        <v>78</v>
      </c>
      <c r="BK458" s="217">
        <f>ROUND(I458*H458,2)</f>
        <v>0</v>
      </c>
      <c r="BL458" s="18" t="s">
        <v>697</v>
      </c>
      <c r="BM458" s="216" t="s">
        <v>698</v>
      </c>
    </row>
    <row r="459" s="2" customFormat="1">
      <c r="A459" s="39"/>
      <c r="B459" s="40"/>
      <c r="C459" s="41"/>
      <c r="D459" s="218" t="s">
        <v>137</v>
      </c>
      <c r="E459" s="41"/>
      <c r="F459" s="219" t="s">
        <v>699</v>
      </c>
      <c r="G459" s="41"/>
      <c r="H459" s="41"/>
      <c r="I459" s="220"/>
      <c r="J459" s="41"/>
      <c r="K459" s="41"/>
      <c r="L459" s="45"/>
      <c r="M459" s="221"/>
      <c r="N459" s="222"/>
      <c r="O459" s="85"/>
      <c r="P459" s="85"/>
      <c r="Q459" s="85"/>
      <c r="R459" s="85"/>
      <c r="S459" s="85"/>
      <c r="T459" s="86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T459" s="18" t="s">
        <v>137</v>
      </c>
      <c r="AU459" s="18" t="s">
        <v>80</v>
      </c>
    </row>
    <row r="460" s="2" customFormat="1">
      <c r="A460" s="39"/>
      <c r="B460" s="40"/>
      <c r="C460" s="41"/>
      <c r="D460" s="223" t="s">
        <v>139</v>
      </c>
      <c r="E460" s="41"/>
      <c r="F460" s="224" t="s">
        <v>700</v>
      </c>
      <c r="G460" s="41"/>
      <c r="H460" s="41"/>
      <c r="I460" s="220"/>
      <c r="J460" s="41"/>
      <c r="K460" s="41"/>
      <c r="L460" s="45"/>
      <c r="M460" s="221"/>
      <c r="N460" s="222"/>
      <c r="O460" s="85"/>
      <c r="P460" s="85"/>
      <c r="Q460" s="85"/>
      <c r="R460" s="85"/>
      <c r="S460" s="85"/>
      <c r="T460" s="86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139</v>
      </c>
      <c r="AU460" s="18" t="s">
        <v>80</v>
      </c>
    </row>
    <row r="461" s="2" customFormat="1" ht="16.5" customHeight="1">
      <c r="A461" s="39"/>
      <c r="B461" s="40"/>
      <c r="C461" s="247" t="s">
        <v>701</v>
      </c>
      <c r="D461" s="247" t="s">
        <v>281</v>
      </c>
      <c r="E461" s="248" t="s">
        <v>702</v>
      </c>
      <c r="F461" s="249" t="s">
        <v>703</v>
      </c>
      <c r="G461" s="250" t="s">
        <v>331</v>
      </c>
      <c r="H461" s="251">
        <v>22.100000000000001</v>
      </c>
      <c r="I461" s="252"/>
      <c r="J461" s="253">
        <f>ROUND(I461*H461,2)</f>
        <v>0</v>
      </c>
      <c r="K461" s="249" t="s">
        <v>134</v>
      </c>
      <c r="L461" s="254"/>
      <c r="M461" s="255" t="s">
        <v>19</v>
      </c>
      <c r="N461" s="256" t="s">
        <v>41</v>
      </c>
      <c r="O461" s="85"/>
      <c r="P461" s="214">
        <f>O461*H461</f>
        <v>0</v>
      </c>
      <c r="Q461" s="214">
        <v>0.001</v>
      </c>
      <c r="R461" s="214">
        <f>Q461*H461</f>
        <v>0.022100000000000002</v>
      </c>
      <c r="S461" s="214">
        <v>0</v>
      </c>
      <c r="T461" s="215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16" t="s">
        <v>307</v>
      </c>
      <c r="AT461" s="216" t="s">
        <v>281</v>
      </c>
      <c r="AU461" s="216" t="s">
        <v>80</v>
      </c>
      <c r="AY461" s="18" t="s">
        <v>127</v>
      </c>
      <c r="BE461" s="217">
        <f>IF(N461="základní",J461,0)</f>
        <v>0</v>
      </c>
      <c r="BF461" s="217">
        <f>IF(N461="snížená",J461,0)</f>
        <v>0</v>
      </c>
      <c r="BG461" s="217">
        <f>IF(N461="zákl. přenesená",J461,0)</f>
        <v>0</v>
      </c>
      <c r="BH461" s="217">
        <f>IF(N461="sníž. přenesená",J461,0)</f>
        <v>0</v>
      </c>
      <c r="BI461" s="217">
        <f>IF(N461="nulová",J461,0)</f>
        <v>0</v>
      </c>
      <c r="BJ461" s="18" t="s">
        <v>78</v>
      </c>
      <c r="BK461" s="217">
        <f>ROUND(I461*H461,2)</f>
        <v>0</v>
      </c>
      <c r="BL461" s="18" t="s">
        <v>697</v>
      </c>
      <c r="BM461" s="216" t="s">
        <v>704</v>
      </c>
    </row>
    <row r="462" s="2" customFormat="1">
      <c r="A462" s="39"/>
      <c r="B462" s="40"/>
      <c r="C462" s="41"/>
      <c r="D462" s="218" t="s">
        <v>137</v>
      </c>
      <c r="E462" s="41"/>
      <c r="F462" s="219" t="s">
        <v>703</v>
      </c>
      <c r="G462" s="41"/>
      <c r="H462" s="41"/>
      <c r="I462" s="220"/>
      <c r="J462" s="41"/>
      <c r="K462" s="41"/>
      <c r="L462" s="45"/>
      <c r="M462" s="221"/>
      <c r="N462" s="222"/>
      <c r="O462" s="85"/>
      <c r="P462" s="85"/>
      <c r="Q462" s="85"/>
      <c r="R462" s="85"/>
      <c r="S462" s="85"/>
      <c r="T462" s="86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T462" s="18" t="s">
        <v>137</v>
      </c>
      <c r="AU462" s="18" t="s">
        <v>80</v>
      </c>
    </row>
    <row r="463" s="13" customFormat="1">
      <c r="A463" s="13"/>
      <c r="B463" s="225"/>
      <c r="C463" s="226"/>
      <c r="D463" s="218" t="s">
        <v>141</v>
      </c>
      <c r="E463" s="226"/>
      <c r="F463" s="228" t="s">
        <v>705</v>
      </c>
      <c r="G463" s="226"/>
      <c r="H463" s="229">
        <v>22.100000000000001</v>
      </c>
      <c r="I463" s="230"/>
      <c r="J463" s="226"/>
      <c r="K463" s="226"/>
      <c r="L463" s="231"/>
      <c r="M463" s="232"/>
      <c r="N463" s="233"/>
      <c r="O463" s="233"/>
      <c r="P463" s="233"/>
      <c r="Q463" s="233"/>
      <c r="R463" s="233"/>
      <c r="S463" s="233"/>
      <c r="T463" s="234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5" t="s">
        <v>141</v>
      </c>
      <c r="AU463" s="235" t="s">
        <v>80</v>
      </c>
      <c r="AV463" s="13" t="s">
        <v>80</v>
      </c>
      <c r="AW463" s="13" t="s">
        <v>4</v>
      </c>
      <c r="AX463" s="13" t="s">
        <v>78</v>
      </c>
      <c r="AY463" s="235" t="s">
        <v>127</v>
      </c>
    </row>
    <row r="464" s="2" customFormat="1" ht="16.5" customHeight="1">
      <c r="A464" s="39"/>
      <c r="B464" s="40"/>
      <c r="C464" s="205" t="s">
        <v>706</v>
      </c>
      <c r="D464" s="205" t="s">
        <v>130</v>
      </c>
      <c r="E464" s="206" t="s">
        <v>707</v>
      </c>
      <c r="F464" s="207" t="s">
        <v>708</v>
      </c>
      <c r="G464" s="208" t="s">
        <v>194</v>
      </c>
      <c r="H464" s="209">
        <v>53</v>
      </c>
      <c r="I464" s="210"/>
      <c r="J464" s="211">
        <f>ROUND(I464*H464,2)</f>
        <v>0</v>
      </c>
      <c r="K464" s="207" t="s">
        <v>134</v>
      </c>
      <c r="L464" s="45"/>
      <c r="M464" s="212" t="s">
        <v>19</v>
      </c>
      <c r="N464" s="213" t="s">
        <v>41</v>
      </c>
      <c r="O464" s="85"/>
      <c r="P464" s="214">
        <f>O464*H464</f>
        <v>0</v>
      </c>
      <c r="Q464" s="214">
        <v>0.00040000000000000002</v>
      </c>
      <c r="R464" s="214">
        <f>Q464*H464</f>
        <v>0.0212</v>
      </c>
      <c r="S464" s="214">
        <v>0</v>
      </c>
      <c r="T464" s="215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16" t="s">
        <v>697</v>
      </c>
      <c r="AT464" s="216" t="s">
        <v>130</v>
      </c>
      <c r="AU464" s="216" t="s">
        <v>80</v>
      </c>
      <c r="AY464" s="18" t="s">
        <v>127</v>
      </c>
      <c r="BE464" s="217">
        <f>IF(N464="základní",J464,0)</f>
        <v>0</v>
      </c>
      <c r="BF464" s="217">
        <f>IF(N464="snížená",J464,0)</f>
        <v>0</v>
      </c>
      <c r="BG464" s="217">
        <f>IF(N464="zákl. přenesená",J464,0)</f>
        <v>0</v>
      </c>
      <c r="BH464" s="217">
        <f>IF(N464="sníž. přenesená",J464,0)</f>
        <v>0</v>
      </c>
      <c r="BI464" s="217">
        <f>IF(N464="nulová",J464,0)</f>
        <v>0</v>
      </c>
      <c r="BJ464" s="18" t="s">
        <v>78</v>
      </c>
      <c r="BK464" s="217">
        <f>ROUND(I464*H464,2)</f>
        <v>0</v>
      </c>
      <c r="BL464" s="18" t="s">
        <v>697</v>
      </c>
      <c r="BM464" s="216" t="s">
        <v>709</v>
      </c>
    </row>
    <row r="465" s="2" customFormat="1">
      <c r="A465" s="39"/>
      <c r="B465" s="40"/>
      <c r="C465" s="41"/>
      <c r="D465" s="218" t="s">
        <v>137</v>
      </c>
      <c r="E465" s="41"/>
      <c r="F465" s="219" t="s">
        <v>710</v>
      </c>
      <c r="G465" s="41"/>
      <c r="H465" s="41"/>
      <c r="I465" s="220"/>
      <c r="J465" s="41"/>
      <c r="K465" s="41"/>
      <c r="L465" s="45"/>
      <c r="M465" s="221"/>
      <c r="N465" s="222"/>
      <c r="O465" s="85"/>
      <c r="P465" s="85"/>
      <c r="Q465" s="85"/>
      <c r="R465" s="85"/>
      <c r="S465" s="85"/>
      <c r="T465" s="86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T465" s="18" t="s">
        <v>137</v>
      </c>
      <c r="AU465" s="18" t="s">
        <v>80</v>
      </c>
    </row>
    <row r="466" s="2" customFormat="1">
      <c r="A466" s="39"/>
      <c r="B466" s="40"/>
      <c r="C466" s="41"/>
      <c r="D466" s="223" t="s">
        <v>139</v>
      </c>
      <c r="E466" s="41"/>
      <c r="F466" s="224" t="s">
        <v>711</v>
      </c>
      <c r="G466" s="41"/>
      <c r="H466" s="41"/>
      <c r="I466" s="220"/>
      <c r="J466" s="41"/>
      <c r="K466" s="41"/>
      <c r="L466" s="45"/>
      <c r="M466" s="221"/>
      <c r="N466" s="222"/>
      <c r="O466" s="85"/>
      <c r="P466" s="85"/>
      <c r="Q466" s="85"/>
      <c r="R466" s="85"/>
      <c r="S466" s="85"/>
      <c r="T466" s="86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T466" s="18" t="s">
        <v>139</v>
      </c>
      <c r="AU466" s="18" t="s">
        <v>80</v>
      </c>
    </row>
    <row r="467" s="13" customFormat="1">
      <c r="A467" s="13"/>
      <c r="B467" s="225"/>
      <c r="C467" s="226"/>
      <c r="D467" s="218" t="s">
        <v>141</v>
      </c>
      <c r="E467" s="227" t="s">
        <v>19</v>
      </c>
      <c r="F467" s="228" t="s">
        <v>712</v>
      </c>
      <c r="G467" s="226"/>
      <c r="H467" s="229">
        <v>53</v>
      </c>
      <c r="I467" s="230"/>
      <c r="J467" s="226"/>
      <c r="K467" s="226"/>
      <c r="L467" s="231"/>
      <c r="M467" s="232"/>
      <c r="N467" s="233"/>
      <c r="O467" s="233"/>
      <c r="P467" s="233"/>
      <c r="Q467" s="233"/>
      <c r="R467" s="233"/>
      <c r="S467" s="233"/>
      <c r="T467" s="23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5" t="s">
        <v>141</v>
      </c>
      <c r="AU467" s="235" t="s">
        <v>80</v>
      </c>
      <c r="AV467" s="13" t="s">
        <v>80</v>
      </c>
      <c r="AW467" s="13" t="s">
        <v>31</v>
      </c>
      <c r="AX467" s="13" t="s">
        <v>78</v>
      </c>
      <c r="AY467" s="235" t="s">
        <v>127</v>
      </c>
    </row>
    <row r="468" s="2" customFormat="1" ht="24.15" customHeight="1">
      <c r="A468" s="39"/>
      <c r="B468" s="40"/>
      <c r="C468" s="247" t="s">
        <v>713</v>
      </c>
      <c r="D468" s="247" t="s">
        <v>281</v>
      </c>
      <c r="E468" s="248" t="s">
        <v>714</v>
      </c>
      <c r="F468" s="249" t="s">
        <v>715</v>
      </c>
      <c r="G468" s="250" t="s">
        <v>194</v>
      </c>
      <c r="H468" s="251">
        <v>61.771999999999998</v>
      </c>
      <c r="I468" s="252"/>
      <c r="J468" s="253">
        <f>ROUND(I468*H468,2)</f>
        <v>0</v>
      </c>
      <c r="K468" s="249" t="s">
        <v>134</v>
      </c>
      <c r="L468" s="254"/>
      <c r="M468" s="255" t="s">
        <v>19</v>
      </c>
      <c r="N468" s="256" t="s">
        <v>41</v>
      </c>
      <c r="O468" s="85"/>
      <c r="P468" s="214">
        <f>O468*H468</f>
        <v>0</v>
      </c>
      <c r="Q468" s="214">
        <v>0.0047999999999999996</v>
      </c>
      <c r="R468" s="214">
        <f>Q468*H468</f>
        <v>0.29650559999999998</v>
      </c>
      <c r="S468" s="214">
        <v>0</v>
      </c>
      <c r="T468" s="215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16" t="s">
        <v>307</v>
      </c>
      <c r="AT468" s="216" t="s">
        <v>281</v>
      </c>
      <c r="AU468" s="216" t="s">
        <v>80</v>
      </c>
      <c r="AY468" s="18" t="s">
        <v>127</v>
      </c>
      <c r="BE468" s="217">
        <f>IF(N468="základní",J468,0)</f>
        <v>0</v>
      </c>
      <c r="BF468" s="217">
        <f>IF(N468="snížená",J468,0)</f>
        <v>0</v>
      </c>
      <c r="BG468" s="217">
        <f>IF(N468="zákl. přenesená",J468,0)</f>
        <v>0</v>
      </c>
      <c r="BH468" s="217">
        <f>IF(N468="sníž. přenesená",J468,0)</f>
        <v>0</v>
      </c>
      <c r="BI468" s="217">
        <f>IF(N468="nulová",J468,0)</f>
        <v>0</v>
      </c>
      <c r="BJ468" s="18" t="s">
        <v>78</v>
      </c>
      <c r="BK468" s="217">
        <f>ROUND(I468*H468,2)</f>
        <v>0</v>
      </c>
      <c r="BL468" s="18" t="s">
        <v>697</v>
      </c>
      <c r="BM468" s="216" t="s">
        <v>716</v>
      </c>
    </row>
    <row r="469" s="2" customFormat="1">
      <c r="A469" s="39"/>
      <c r="B469" s="40"/>
      <c r="C469" s="41"/>
      <c r="D469" s="218" t="s">
        <v>137</v>
      </c>
      <c r="E469" s="41"/>
      <c r="F469" s="219" t="s">
        <v>715</v>
      </c>
      <c r="G469" s="41"/>
      <c r="H469" s="41"/>
      <c r="I469" s="220"/>
      <c r="J469" s="41"/>
      <c r="K469" s="41"/>
      <c r="L469" s="45"/>
      <c r="M469" s="221"/>
      <c r="N469" s="222"/>
      <c r="O469" s="85"/>
      <c r="P469" s="85"/>
      <c r="Q469" s="85"/>
      <c r="R469" s="85"/>
      <c r="S469" s="85"/>
      <c r="T469" s="86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T469" s="18" t="s">
        <v>137</v>
      </c>
      <c r="AU469" s="18" t="s">
        <v>80</v>
      </c>
    </row>
    <row r="470" s="13" customFormat="1">
      <c r="A470" s="13"/>
      <c r="B470" s="225"/>
      <c r="C470" s="226"/>
      <c r="D470" s="218" t="s">
        <v>141</v>
      </c>
      <c r="E470" s="226"/>
      <c r="F470" s="228" t="s">
        <v>717</v>
      </c>
      <c r="G470" s="226"/>
      <c r="H470" s="229">
        <v>61.771999999999998</v>
      </c>
      <c r="I470" s="230"/>
      <c r="J470" s="226"/>
      <c r="K470" s="226"/>
      <c r="L470" s="231"/>
      <c r="M470" s="232"/>
      <c r="N470" s="233"/>
      <c r="O470" s="233"/>
      <c r="P470" s="233"/>
      <c r="Q470" s="233"/>
      <c r="R470" s="233"/>
      <c r="S470" s="233"/>
      <c r="T470" s="23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5" t="s">
        <v>141</v>
      </c>
      <c r="AU470" s="235" t="s">
        <v>80</v>
      </c>
      <c r="AV470" s="13" t="s">
        <v>80</v>
      </c>
      <c r="AW470" s="13" t="s">
        <v>4</v>
      </c>
      <c r="AX470" s="13" t="s">
        <v>78</v>
      </c>
      <c r="AY470" s="235" t="s">
        <v>127</v>
      </c>
    </row>
    <row r="471" s="2" customFormat="1" ht="16.5" customHeight="1">
      <c r="A471" s="39"/>
      <c r="B471" s="40"/>
      <c r="C471" s="205" t="s">
        <v>718</v>
      </c>
      <c r="D471" s="205" t="s">
        <v>130</v>
      </c>
      <c r="E471" s="206" t="s">
        <v>719</v>
      </c>
      <c r="F471" s="207" t="s">
        <v>720</v>
      </c>
      <c r="G471" s="208" t="s">
        <v>194</v>
      </c>
      <c r="H471" s="209">
        <v>14.800000000000001</v>
      </c>
      <c r="I471" s="210"/>
      <c r="J471" s="211">
        <f>ROUND(I471*H471,2)</f>
        <v>0</v>
      </c>
      <c r="K471" s="207" t="s">
        <v>134</v>
      </c>
      <c r="L471" s="45"/>
      <c r="M471" s="212" t="s">
        <v>19</v>
      </c>
      <c r="N471" s="213" t="s">
        <v>41</v>
      </c>
      <c r="O471" s="85"/>
      <c r="P471" s="214">
        <f>O471*H471</f>
        <v>0</v>
      </c>
      <c r="Q471" s="214">
        <v>0.00040000000000000002</v>
      </c>
      <c r="R471" s="214">
        <f>Q471*H471</f>
        <v>0.0059200000000000008</v>
      </c>
      <c r="S471" s="214">
        <v>0</v>
      </c>
      <c r="T471" s="215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16" t="s">
        <v>697</v>
      </c>
      <c r="AT471" s="216" t="s">
        <v>130</v>
      </c>
      <c r="AU471" s="216" t="s">
        <v>80</v>
      </c>
      <c r="AY471" s="18" t="s">
        <v>127</v>
      </c>
      <c r="BE471" s="217">
        <f>IF(N471="základní",J471,0)</f>
        <v>0</v>
      </c>
      <c r="BF471" s="217">
        <f>IF(N471="snížená",J471,0)</f>
        <v>0</v>
      </c>
      <c r="BG471" s="217">
        <f>IF(N471="zákl. přenesená",J471,0)</f>
        <v>0</v>
      </c>
      <c r="BH471" s="217">
        <f>IF(N471="sníž. přenesená",J471,0)</f>
        <v>0</v>
      </c>
      <c r="BI471" s="217">
        <f>IF(N471="nulová",J471,0)</f>
        <v>0</v>
      </c>
      <c r="BJ471" s="18" t="s">
        <v>78</v>
      </c>
      <c r="BK471" s="217">
        <f>ROUND(I471*H471,2)</f>
        <v>0</v>
      </c>
      <c r="BL471" s="18" t="s">
        <v>697</v>
      </c>
      <c r="BM471" s="216" t="s">
        <v>721</v>
      </c>
    </row>
    <row r="472" s="2" customFormat="1">
      <c r="A472" s="39"/>
      <c r="B472" s="40"/>
      <c r="C472" s="41"/>
      <c r="D472" s="218" t="s">
        <v>137</v>
      </c>
      <c r="E472" s="41"/>
      <c r="F472" s="219" t="s">
        <v>722</v>
      </c>
      <c r="G472" s="41"/>
      <c r="H472" s="41"/>
      <c r="I472" s="220"/>
      <c r="J472" s="41"/>
      <c r="K472" s="41"/>
      <c r="L472" s="45"/>
      <c r="M472" s="221"/>
      <c r="N472" s="222"/>
      <c r="O472" s="85"/>
      <c r="P472" s="85"/>
      <c r="Q472" s="85"/>
      <c r="R472" s="85"/>
      <c r="S472" s="85"/>
      <c r="T472" s="86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T472" s="18" t="s">
        <v>137</v>
      </c>
      <c r="AU472" s="18" t="s">
        <v>80</v>
      </c>
    </row>
    <row r="473" s="2" customFormat="1">
      <c r="A473" s="39"/>
      <c r="B473" s="40"/>
      <c r="C473" s="41"/>
      <c r="D473" s="223" t="s">
        <v>139</v>
      </c>
      <c r="E473" s="41"/>
      <c r="F473" s="224" t="s">
        <v>723</v>
      </c>
      <c r="G473" s="41"/>
      <c r="H473" s="41"/>
      <c r="I473" s="220"/>
      <c r="J473" s="41"/>
      <c r="K473" s="41"/>
      <c r="L473" s="45"/>
      <c r="M473" s="221"/>
      <c r="N473" s="222"/>
      <c r="O473" s="85"/>
      <c r="P473" s="85"/>
      <c r="Q473" s="85"/>
      <c r="R473" s="85"/>
      <c r="S473" s="85"/>
      <c r="T473" s="86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T473" s="18" t="s">
        <v>139</v>
      </c>
      <c r="AU473" s="18" t="s">
        <v>80</v>
      </c>
    </row>
    <row r="474" s="13" customFormat="1">
      <c r="A474" s="13"/>
      <c r="B474" s="225"/>
      <c r="C474" s="226"/>
      <c r="D474" s="218" t="s">
        <v>141</v>
      </c>
      <c r="E474" s="227" t="s">
        <v>19</v>
      </c>
      <c r="F474" s="228" t="s">
        <v>724</v>
      </c>
      <c r="G474" s="226"/>
      <c r="H474" s="229">
        <v>14.800000000000001</v>
      </c>
      <c r="I474" s="230"/>
      <c r="J474" s="226"/>
      <c r="K474" s="226"/>
      <c r="L474" s="231"/>
      <c r="M474" s="232"/>
      <c r="N474" s="233"/>
      <c r="O474" s="233"/>
      <c r="P474" s="233"/>
      <c r="Q474" s="233"/>
      <c r="R474" s="233"/>
      <c r="S474" s="233"/>
      <c r="T474" s="234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5" t="s">
        <v>141</v>
      </c>
      <c r="AU474" s="235" t="s">
        <v>80</v>
      </c>
      <c r="AV474" s="13" t="s">
        <v>80</v>
      </c>
      <c r="AW474" s="13" t="s">
        <v>31</v>
      </c>
      <c r="AX474" s="13" t="s">
        <v>78</v>
      </c>
      <c r="AY474" s="235" t="s">
        <v>127</v>
      </c>
    </row>
    <row r="475" s="2" customFormat="1" ht="24.15" customHeight="1">
      <c r="A475" s="39"/>
      <c r="B475" s="40"/>
      <c r="C475" s="247" t="s">
        <v>725</v>
      </c>
      <c r="D475" s="247" t="s">
        <v>281</v>
      </c>
      <c r="E475" s="248" t="s">
        <v>714</v>
      </c>
      <c r="F475" s="249" t="s">
        <v>715</v>
      </c>
      <c r="G475" s="250" t="s">
        <v>194</v>
      </c>
      <c r="H475" s="251">
        <v>18.071000000000002</v>
      </c>
      <c r="I475" s="252"/>
      <c r="J475" s="253">
        <f>ROUND(I475*H475,2)</f>
        <v>0</v>
      </c>
      <c r="K475" s="249" t="s">
        <v>134</v>
      </c>
      <c r="L475" s="254"/>
      <c r="M475" s="255" t="s">
        <v>19</v>
      </c>
      <c r="N475" s="256" t="s">
        <v>41</v>
      </c>
      <c r="O475" s="85"/>
      <c r="P475" s="214">
        <f>O475*H475</f>
        <v>0</v>
      </c>
      <c r="Q475" s="214">
        <v>0.0047999999999999996</v>
      </c>
      <c r="R475" s="214">
        <f>Q475*H475</f>
        <v>0.086740799999999993</v>
      </c>
      <c r="S475" s="214">
        <v>0</v>
      </c>
      <c r="T475" s="215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16" t="s">
        <v>307</v>
      </c>
      <c r="AT475" s="216" t="s">
        <v>281</v>
      </c>
      <c r="AU475" s="216" t="s">
        <v>80</v>
      </c>
      <c r="AY475" s="18" t="s">
        <v>127</v>
      </c>
      <c r="BE475" s="217">
        <f>IF(N475="základní",J475,0)</f>
        <v>0</v>
      </c>
      <c r="BF475" s="217">
        <f>IF(N475="snížená",J475,0)</f>
        <v>0</v>
      </c>
      <c r="BG475" s="217">
        <f>IF(N475="zákl. přenesená",J475,0)</f>
        <v>0</v>
      </c>
      <c r="BH475" s="217">
        <f>IF(N475="sníž. přenesená",J475,0)</f>
        <v>0</v>
      </c>
      <c r="BI475" s="217">
        <f>IF(N475="nulová",J475,0)</f>
        <v>0</v>
      </c>
      <c r="BJ475" s="18" t="s">
        <v>78</v>
      </c>
      <c r="BK475" s="217">
        <f>ROUND(I475*H475,2)</f>
        <v>0</v>
      </c>
      <c r="BL475" s="18" t="s">
        <v>697</v>
      </c>
      <c r="BM475" s="216" t="s">
        <v>726</v>
      </c>
    </row>
    <row r="476" s="2" customFormat="1">
      <c r="A476" s="39"/>
      <c r="B476" s="40"/>
      <c r="C476" s="41"/>
      <c r="D476" s="218" t="s">
        <v>137</v>
      </c>
      <c r="E476" s="41"/>
      <c r="F476" s="219" t="s">
        <v>715</v>
      </c>
      <c r="G476" s="41"/>
      <c r="H476" s="41"/>
      <c r="I476" s="220"/>
      <c r="J476" s="41"/>
      <c r="K476" s="41"/>
      <c r="L476" s="45"/>
      <c r="M476" s="221"/>
      <c r="N476" s="222"/>
      <c r="O476" s="85"/>
      <c r="P476" s="85"/>
      <c r="Q476" s="85"/>
      <c r="R476" s="85"/>
      <c r="S476" s="85"/>
      <c r="T476" s="86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137</v>
      </c>
      <c r="AU476" s="18" t="s">
        <v>80</v>
      </c>
    </row>
    <row r="477" s="13" customFormat="1">
      <c r="A477" s="13"/>
      <c r="B477" s="225"/>
      <c r="C477" s="226"/>
      <c r="D477" s="218" t="s">
        <v>141</v>
      </c>
      <c r="E477" s="226"/>
      <c r="F477" s="228" t="s">
        <v>727</v>
      </c>
      <c r="G477" s="226"/>
      <c r="H477" s="229">
        <v>18.071000000000002</v>
      </c>
      <c r="I477" s="230"/>
      <c r="J477" s="226"/>
      <c r="K477" s="226"/>
      <c r="L477" s="231"/>
      <c r="M477" s="232"/>
      <c r="N477" s="233"/>
      <c r="O477" s="233"/>
      <c r="P477" s="233"/>
      <c r="Q477" s="233"/>
      <c r="R477" s="233"/>
      <c r="S477" s="233"/>
      <c r="T477" s="234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5" t="s">
        <v>141</v>
      </c>
      <c r="AU477" s="235" t="s">
        <v>80</v>
      </c>
      <c r="AV477" s="13" t="s">
        <v>80</v>
      </c>
      <c r="AW477" s="13" t="s">
        <v>4</v>
      </c>
      <c r="AX477" s="13" t="s">
        <v>78</v>
      </c>
      <c r="AY477" s="235" t="s">
        <v>127</v>
      </c>
    </row>
    <row r="478" s="2" customFormat="1" ht="16.5" customHeight="1">
      <c r="A478" s="39"/>
      <c r="B478" s="40"/>
      <c r="C478" s="205" t="s">
        <v>728</v>
      </c>
      <c r="D478" s="205" t="s">
        <v>130</v>
      </c>
      <c r="E478" s="206" t="s">
        <v>729</v>
      </c>
      <c r="F478" s="207" t="s">
        <v>730</v>
      </c>
      <c r="G478" s="208" t="s">
        <v>194</v>
      </c>
      <c r="H478" s="209">
        <v>14.039999999999999</v>
      </c>
      <c r="I478" s="210"/>
      <c r="J478" s="211">
        <f>ROUND(I478*H478,2)</f>
        <v>0</v>
      </c>
      <c r="K478" s="207" t="s">
        <v>134</v>
      </c>
      <c r="L478" s="45"/>
      <c r="M478" s="212" t="s">
        <v>19</v>
      </c>
      <c r="N478" s="213" t="s">
        <v>41</v>
      </c>
      <c r="O478" s="85"/>
      <c r="P478" s="214">
        <f>O478*H478</f>
        <v>0</v>
      </c>
      <c r="Q478" s="214">
        <v>0</v>
      </c>
      <c r="R478" s="214">
        <f>Q478*H478</f>
        <v>0</v>
      </c>
      <c r="S478" s="214">
        <v>0</v>
      </c>
      <c r="T478" s="215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16" t="s">
        <v>697</v>
      </c>
      <c r="AT478" s="216" t="s">
        <v>130</v>
      </c>
      <c r="AU478" s="216" t="s">
        <v>80</v>
      </c>
      <c r="AY478" s="18" t="s">
        <v>127</v>
      </c>
      <c r="BE478" s="217">
        <f>IF(N478="základní",J478,0)</f>
        <v>0</v>
      </c>
      <c r="BF478" s="217">
        <f>IF(N478="snížená",J478,0)</f>
        <v>0</v>
      </c>
      <c r="BG478" s="217">
        <f>IF(N478="zákl. přenesená",J478,0)</f>
        <v>0</v>
      </c>
      <c r="BH478" s="217">
        <f>IF(N478="sníž. přenesená",J478,0)</f>
        <v>0</v>
      </c>
      <c r="BI478" s="217">
        <f>IF(N478="nulová",J478,0)</f>
        <v>0</v>
      </c>
      <c r="BJ478" s="18" t="s">
        <v>78</v>
      </c>
      <c r="BK478" s="217">
        <f>ROUND(I478*H478,2)</f>
        <v>0</v>
      </c>
      <c r="BL478" s="18" t="s">
        <v>697</v>
      </c>
      <c r="BM478" s="216" t="s">
        <v>731</v>
      </c>
    </row>
    <row r="479" s="2" customFormat="1">
      <c r="A479" s="39"/>
      <c r="B479" s="40"/>
      <c r="C479" s="41"/>
      <c r="D479" s="218" t="s">
        <v>137</v>
      </c>
      <c r="E479" s="41"/>
      <c r="F479" s="219" t="s">
        <v>732</v>
      </c>
      <c r="G479" s="41"/>
      <c r="H479" s="41"/>
      <c r="I479" s="220"/>
      <c r="J479" s="41"/>
      <c r="K479" s="41"/>
      <c r="L479" s="45"/>
      <c r="M479" s="221"/>
      <c r="N479" s="222"/>
      <c r="O479" s="85"/>
      <c r="P479" s="85"/>
      <c r="Q479" s="85"/>
      <c r="R479" s="85"/>
      <c r="S479" s="85"/>
      <c r="T479" s="86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T479" s="18" t="s">
        <v>137</v>
      </c>
      <c r="AU479" s="18" t="s">
        <v>80</v>
      </c>
    </row>
    <row r="480" s="2" customFormat="1">
      <c r="A480" s="39"/>
      <c r="B480" s="40"/>
      <c r="C480" s="41"/>
      <c r="D480" s="223" t="s">
        <v>139</v>
      </c>
      <c r="E480" s="41"/>
      <c r="F480" s="224" t="s">
        <v>733</v>
      </c>
      <c r="G480" s="41"/>
      <c r="H480" s="41"/>
      <c r="I480" s="220"/>
      <c r="J480" s="41"/>
      <c r="K480" s="41"/>
      <c r="L480" s="45"/>
      <c r="M480" s="221"/>
      <c r="N480" s="222"/>
      <c r="O480" s="85"/>
      <c r="P480" s="85"/>
      <c r="Q480" s="85"/>
      <c r="R480" s="85"/>
      <c r="S480" s="85"/>
      <c r="T480" s="86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T480" s="18" t="s">
        <v>139</v>
      </c>
      <c r="AU480" s="18" t="s">
        <v>80</v>
      </c>
    </row>
    <row r="481" s="13" customFormat="1">
      <c r="A481" s="13"/>
      <c r="B481" s="225"/>
      <c r="C481" s="226"/>
      <c r="D481" s="218" t="s">
        <v>141</v>
      </c>
      <c r="E481" s="227" t="s">
        <v>19</v>
      </c>
      <c r="F481" s="228" t="s">
        <v>734</v>
      </c>
      <c r="G481" s="226"/>
      <c r="H481" s="229">
        <v>9.0999999999999996</v>
      </c>
      <c r="I481" s="230"/>
      <c r="J481" s="226"/>
      <c r="K481" s="226"/>
      <c r="L481" s="231"/>
      <c r="M481" s="232"/>
      <c r="N481" s="233"/>
      <c r="O481" s="233"/>
      <c r="P481" s="233"/>
      <c r="Q481" s="233"/>
      <c r="R481" s="233"/>
      <c r="S481" s="233"/>
      <c r="T481" s="23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5" t="s">
        <v>141</v>
      </c>
      <c r="AU481" s="235" t="s">
        <v>80</v>
      </c>
      <c r="AV481" s="13" t="s">
        <v>80</v>
      </c>
      <c r="AW481" s="13" t="s">
        <v>31</v>
      </c>
      <c r="AX481" s="13" t="s">
        <v>70</v>
      </c>
      <c r="AY481" s="235" t="s">
        <v>127</v>
      </c>
    </row>
    <row r="482" s="13" customFormat="1">
      <c r="A482" s="13"/>
      <c r="B482" s="225"/>
      <c r="C482" s="226"/>
      <c r="D482" s="218" t="s">
        <v>141</v>
      </c>
      <c r="E482" s="227" t="s">
        <v>19</v>
      </c>
      <c r="F482" s="228" t="s">
        <v>735</v>
      </c>
      <c r="G482" s="226"/>
      <c r="H482" s="229">
        <v>10.4</v>
      </c>
      <c r="I482" s="230"/>
      <c r="J482" s="226"/>
      <c r="K482" s="226"/>
      <c r="L482" s="231"/>
      <c r="M482" s="232"/>
      <c r="N482" s="233"/>
      <c r="O482" s="233"/>
      <c r="P482" s="233"/>
      <c r="Q482" s="233"/>
      <c r="R482" s="233"/>
      <c r="S482" s="233"/>
      <c r="T482" s="23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5" t="s">
        <v>141</v>
      </c>
      <c r="AU482" s="235" t="s">
        <v>80</v>
      </c>
      <c r="AV482" s="13" t="s">
        <v>80</v>
      </c>
      <c r="AW482" s="13" t="s">
        <v>31</v>
      </c>
      <c r="AX482" s="13" t="s">
        <v>70</v>
      </c>
      <c r="AY482" s="235" t="s">
        <v>127</v>
      </c>
    </row>
    <row r="483" s="13" customFormat="1">
      <c r="A483" s="13"/>
      <c r="B483" s="225"/>
      <c r="C483" s="226"/>
      <c r="D483" s="218" t="s">
        <v>141</v>
      </c>
      <c r="E483" s="227" t="s">
        <v>19</v>
      </c>
      <c r="F483" s="228" t="s">
        <v>736</v>
      </c>
      <c r="G483" s="226"/>
      <c r="H483" s="229">
        <v>14.039999999999999</v>
      </c>
      <c r="I483" s="230"/>
      <c r="J483" s="226"/>
      <c r="K483" s="226"/>
      <c r="L483" s="231"/>
      <c r="M483" s="232"/>
      <c r="N483" s="233"/>
      <c r="O483" s="233"/>
      <c r="P483" s="233"/>
      <c r="Q483" s="233"/>
      <c r="R483" s="233"/>
      <c r="S483" s="233"/>
      <c r="T483" s="23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5" t="s">
        <v>141</v>
      </c>
      <c r="AU483" s="235" t="s">
        <v>80</v>
      </c>
      <c r="AV483" s="13" t="s">
        <v>80</v>
      </c>
      <c r="AW483" s="13" t="s">
        <v>31</v>
      </c>
      <c r="AX483" s="13" t="s">
        <v>78</v>
      </c>
      <c r="AY483" s="235" t="s">
        <v>127</v>
      </c>
    </row>
    <row r="484" s="2" customFormat="1" ht="16.5" customHeight="1">
      <c r="A484" s="39"/>
      <c r="B484" s="40"/>
      <c r="C484" s="247" t="s">
        <v>737</v>
      </c>
      <c r="D484" s="247" t="s">
        <v>281</v>
      </c>
      <c r="E484" s="248" t="s">
        <v>738</v>
      </c>
      <c r="F484" s="249" t="s">
        <v>739</v>
      </c>
      <c r="G484" s="250" t="s">
        <v>194</v>
      </c>
      <c r="H484" s="251">
        <v>16.364000000000001</v>
      </c>
      <c r="I484" s="252"/>
      <c r="J484" s="253">
        <f>ROUND(I484*H484,2)</f>
        <v>0</v>
      </c>
      <c r="K484" s="249" t="s">
        <v>134</v>
      </c>
      <c r="L484" s="254"/>
      <c r="M484" s="255" t="s">
        <v>19</v>
      </c>
      <c r="N484" s="256" t="s">
        <v>41</v>
      </c>
      <c r="O484" s="85"/>
      <c r="P484" s="214">
        <f>O484*H484</f>
        <v>0</v>
      </c>
      <c r="Q484" s="214">
        <v>0.00029999999999999997</v>
      </c>
      <c r="R484" s="214">
        <f>Q484*H484</f>
        <v>0.0049091999999999998</v>
      </c>
      <c r="S484" s="214">
        <v>0</v>
      </c>
      <c r="T484" s="215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16" t="s">
        <v>307</v>
      </c>
      <c r="AT484" s="216" t="s">
        <v>281</v>
      </c>
      <c r="AU484" s="216" t="s">
        <v>80</v>
      </c>
      <c r="AY484" s="18" t="s">
        <v>127</v>
      </c>
      <c r="BE484" s="217">
        <f>IF(N484="základní",J484,0)</f>
        <v>0</v>
      </c>
      <c r="BF484" s="217">
        <f>IF(N484="snížená",J484,0)</f>
        <v>0</v>
      </c>
      <c r="BG484" s="217">
        <f>IF(N484="zákl. přenesená",J484,0)</f>
        <v>0</v>
      </c>
      <c r="BH484" s="217">
        <f>IF(N484="sníž. přenesená",J484,0)</f>
        <v>0</v>
      </c>
      <c r="BI484" s="217">
        <f>IF(N484="nulová",J484,0)</f>
        <v>0</v>
      </c>
      <c r="BJ484" s="18" t="s">
        <v>78</v>
      </c>
      <c r="BK484" s="217">
        <f>ROUND(I484*H484,2)</f>
        <v>0</v>
      </c>
      <c r="BL484" s="18" t="s">
        <v>697</v>
      </c>
      <c r="BM484" s="216" t="s">
        <v>740</v>
      </c>
    </row>
    <row r="485" s="2" customFormat="1">
      <c r="A485" s="39"/>
      <c r="B485" s="40"/>
      <c r="C485" s="41"/>
      <c r="D485" s="218" t="s">
        <v>137</v>
      </c>
      <c r="E485" s="41"/>
      <c r="F485" s="219" t="s">
        <v>739</v>
      </c>
      <c r="G485" s="41"/>
      <c r="H485" s="41"/>
      <c r="I485" s="220"/>
      <c r="J485" s="41"/>
      <c r="K485" s="41"/>
      <c r="L485" s="45"/>
      <c r="M485" s="221"/>
      <c r="N485" s="222"/>
      <c r="O485" s="85"/>
      <c r="P485" s="85"/>
      <c r="Q485" s="85"/>
      <c r="R485" s="85"/>
      <c r="S485" s="85"/>
      <c r="T485" s="86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T485" s="18" t="s">
        <v>137</v>
      </c>
      <c r="AU485" s="18" t="s">
        <v>80</v>
      </c>
    </row>
    <row r="486" s="13" customFormat="1">
      <c r="A486" s="13"/>
      <c r="B486" s="225"/>
      <c r="C486" s="226"/>
      <c r="D486" s="218" t="s">
        <v>141</v>
      </c>
      <c r="E486" s="226"/>
      <c r="F486" s="228" t="s">
        <v>741</v>
      </c>
      <c r="G486" s="226"/>
      <c r="H486" s="229">
        <v>16.364000000000001</v>
      </c>
      <c r="I486" s="230"/>
      <c r="J486" s="226"/>
      <c r="K486" s="226"/>
      <c r="L486" s="231"/>
      <c r="M486" s="232"/>
      <c r="N486" s="233"/>
      <c r="O486" s="233"/>
      <c r="P486" s="233"/>
      <c r="Q486" s="233"/>
      <c r="R486" s="233"/>
      <c r="S486" s="233"/>
      <c r="T486" s="23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5" t="s">
        <v>141</v>
      </c>
      <c r="AU486" s="235" t="s">
        <v>80</v>
      </c>
      <c r="AV486" s="13" t="s">
        <v>80</v>
      </c>
      <c r="AW486" s="13" t="s">
        <v>4</v>
      </c>
      <c r="AX486" s="13" t="s">
        <v>78</v>
      </c>
      <c r="AY486" s="235" t="s">
        <v>127</v>
      </c>
    </row>
    <row r="487" s="2" customFormat="1" ht="16.5" customHeight="1">
      <c r="A487" s="39"/>
      <c r="B487" s="40"/>
      <c r="C487" s="205" t="s">
        <v>742</v>
      </c>
      <c r="D487" s="205" t="s">
        <v>130</v>
      </c>
      <c r="E487" s="206" t="s">
        <v>743</v>
      </c>
      <c r="F487" s="207" t="s">
        <v>744</v>
      </c>
      <c r="G487" s="208" t="s">
        <v>284</v>
      </c>
      <c r="H487" s="209">
        <v>0.437</v>
      </c>
      <c r="I487" s="210"/>
      <c r="J487" s="211">
        <f>ROUND(I487*H487,2)</f>
        <v>0</v>
      </c>
      <c r="K487" s="207" t="s">
        <v>134</v>
      </c>
      <c r="L487" s="45"/>
      <c r="M487" s="212" t="s">
        <v>19</v>
      </c>
      <c r="N487" s="213" t="s">
        <v>41</v>
      </c>
      <c r="O487" s="85"/>
      <c r="P487" s="214">
        <f>O487*H487</f>
        <v>0</v>
      </c>
      <c r="Q487" s="214">
        <v>0</v>
      </c>
      <c r="R487" s="214">
        <f>Q487*H487</f>
        <v>0</v>
      </c>
      <c r="S487" s="214">
        <v>0</v>
      </c>
      <c r="T487" s="215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16" t="s">
        <v>697</v>
      </c>
      <c r="AT487" s="216" t="s">
        <v>130</v>
      </c>
      <c r="AU487" s="216" t="s">
        <v>80</v>
      </c>
      <c r="AY487" s="18" t="s">
        <v>127</v>
      </c>
      <c r="BE487" s="217">
        <f>IF(N487="základní",J487,0)</f>
        <v>0</v>
      </c>
      <c r="BF487" s="217">
        <f>IF(N487="snížená",J487,0)</f>
        <v>0</v>
      </c>
      <c r="BG487" s="217">
        <f>IF(N487="zákl. přenesená",J487,0)</f>
        <v>0</v>
      </c>
      <c r="BH487" s="217">
        <f>IF(N487="sníž. přenesená",J487,0)</f>
        <v>0</v>
      </c>
      <c r="BI487" s="217">
        <f>IF(N487="nulová",J487,0)</f>
        <v>0</v>
      </c>
      <c r="BJ487" s="18" t="s">
        <v>78</v>
      </c>
      <c r="BK487" s="217">
        <f>ROUND(I487*H487,2)</f>
        <v>0</v>
      </c>
      <c r="BL487" s="18" t="s">
        <v>697</v>
      </c>
      <c r="BM487" s="216" t="s">
        <v>745</v>
      </c>
    </row>
    <row r="488" s="2" customFormat="1">
      <c r="A488" s="39"/>
      <c r="B488" s="40"/>
      <c r="C488" s="41"/>
      <c r="D488" s="218" t="s">
        <v>137</v>
      </c>
      <c r="E488" s="41"/>
      <c r="F488" s="219" t="s">
        <v>746</v>
      </c>
      <c r="G488" s="41"/>
      <c r="H488" s="41"/>
      <c r="I488" s="220"/>
      <c r="J488" s="41"/>
      <c r="K488" s="41"/>
      <c r="L488" s="45"/>
      <c r="M488" s="221"/>
      <c r="N488" s="222"/>
      <c r="O488" s="85"/>
      <c r="P488" s="85"/>
      <c r="Q488" s="85"/>
      <c r="R488" s="85"/>
      <c r="S488" s="85"/>
      <c r="T488" s="86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T488" s="18" t="s">
        <v>137</v>
      </c>
      <c r="AU488" s="18" t="s">
        <v>80</v>
      </c>
    </row>
    <row r="489" s="2" customFormat="1">
      <c r="A489" s="39"/>
      <c r="B489" s="40"/>
      <c r="C489" s="41"/>
      <c r="D489" s="223" t="s">
        <v>139</v>
      </c>
      <c r="E489" s="41"/>
      <c r="F489" s="224" t="s">
        <v>747</v>
      </c>
      <c r="G489" s="41"/>
      <c r="H489" s="41"/>
      <c r="I489" s="220"/>
      <c r="J489" s="41"/>
      <c r="K489" s="41"/>
      <c r="L489" s="45"/>
      <c r="M489" s="221"/>
      <c r="N489" s="222"/>
      <c r="O489" s="85"/>
      <c r="P489" s="85"/>
      <c r="Q489" s="85"/>
      <c r="R489" s="85"/>
      <c r="S489" s="85"/>
      <c r="T489" s="86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T489" s="18" t="s">
        <v>139</v>
      </c>
      <c r="AU489" s="18" t="s">
        <v>80</v>
      </c>
    </row>
    <row r="490" s="12" customFormat="1" ht="22.8" customHeight="1">
      <c r="A490" s="12"/>
      <c r="B490" s="189"/>
      <c r="C490" s="190"/>
      <c r="D490" s="191" t="s">
        <v>69</v>
      </c>
      <c r="E490" s="203" t="s">
        <v>748</v>
      </c>
      <c r="F490" s="203" t="s">
        <v>749</v>
      </c>
      <c r="G490" s="190"/>
      <c r="H490" s="190"/>
      <c r="I490" s="193"/>
      <c r="J490" s="204">
        <f>BK490</f>
        <v>0</v>
      </c>
      <c r="K490" s="190"/>
      <c r="L490" s="195"/>
      <c r="M490" s="196"/>
      <c r="N490" s="197"/>
      <c r="O490" s="197"/>
      <c r="P490" s="198">
        <f>SUM(P491:P513)</f>
        <v>0</v>
      </c>
      <c r="Q490" s="197"/>
      <c r="R490" s="198">
        <f>SUM(R491:R513)</f>
        <v>0.72865248000000016</v>
      </c>
      <c r="S490" s="197"/>
      <c r="T490" s="199">
        <f>SUM(T491:T513)</f>
        <v>0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R490" s="200" t="s">
        <v>80</v>
      </c>
      <c r="AT490" s="201" t="s">
        <v>69</v>
      </c>
      <c r="AU490" s="201" t="s">
        <v>78</v>
      </c>
      <c r="AY490" s="200" t="s">
        <v>127</v>
      </c>
      <c r="BK490" s="202">
        <f>SUM(BK491:BK513)</f>
        <v>0</v>
      </c>
    </row>
    <row r="491" s="2" customFormat="1" ht="16.5" customHeight="1">
      <c r="A491" s="39"/>
      <c r="B491" s="40"/>
      <c r="C491" s="205" t="s">
        <v>750</v>
      </c>
      <c r="D491" s="205" t="s">
        <v>130</v>
      </c>
      <c r="E491" s="206" t="s">
        <v>751</v>
      </c>
      <c r="F491" s="207" t="s">
        <v>752</v>
      </c>
      <c r="G491" s="208" t="s">
        <v>242</v>
      </c>
      <c r="H491" s="209">
        <v>1.272</v>
      </c>
      <c r="I491" s="210"/>
      <c r="J491" s="211">
        <f>ROUND(I491*H491,2)</f>
        <v>0</v>
      </c>
      <c r="K491" s="207" t="s">
        <v>134</v>
      </c>
      <c r="L491" s="45"/>
      <c r="M491" s="212" t="s">
        <v>19</v>
      </c>
      <c r="N491" s="213" t="s">
        <v>41</v>
      </c>
      <c r="O491" s="85"/>
      <c r="P491" s="214">
        <f>O491*H491</f>
        <v>0</v>
      </c>
      <c r="Q491" s="214">
        <v>0</v>
      </c>
      <c r="R491" s="214">
        <f>Q491*H491</f>
        <v>0</v>
      </c>
      <c r="S491" s="214">
        <v>0</v>
      </c>
      <c r="T491" s="215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16" t="s">
        <v>697</v>
      </c>
      <c r="AT491" s="216" t="s">
        <v>130</v>
      </c>
      <c r="AU491" s="216" t="s">
        <v>80</v>
      </c>
      <c r="AY491" s="18" t="s">
        <v>127</v>
      </c>
      <c r="BE491" s="217">
        <f>IF(N491="základní",J491,0)</f>
        <v>0</v>
      </c>
      <c r="BF491" s="217">
        <f>IF(N491="snížená",J491,0)</f>
        <v>0</v>
      </c>
      <c r="BG491" s="217">
        <f>IF(N491="zákl. přenesená",J491,0)</f>
        <v>0</v>
      </c>
      <c r="BH491" s="217">
        <f>IF(N491="sníž. přenesená",J491,0)</f>
        <v>0</v>
      </c>
      <c r="BI491" s="217">
        <f>IF(N491="nulová",J491,0)</f>
        <v>0</v>
      </c>
      <c r="BJ491" s="18" t="s">
        <v>78</v>
      </c>
      <c r="BK491" s="217">
        <f>ROUND(I491*H491,2)</f>
        <v>0</v>
      </c>
      <c r="BL491" s="18" t="s">
        <v>697</v>
      </c>
      <c r="BM491" s="216" t="s">
        <v>753</v>
      </c>
    </row>
    <row r="492" s="2" customFormat="1">
      <c r="A492" s="39"/>
      <c r="B492" s="40"/>
      <c r="C492" s="41"/>
      <c r="D492" s="218" t="s">
        <v>137</v>
      </c>
      <c r="E492" s="41"/>
      <c r="F492" s="219" t="s">
        <v>754</v>
      </c>
      <c r="G492" s="41"/>
      <c r="H492" s="41"/>
      <c r="I492" s="220"/>
      <c r="J492" s="41"/>
      <c r="K492" s="41"/>
      <c r="L492" s="45"/>
      <c r="M492" s="221"/>
      <c r="N492" s="222"/>
      <c r="O492" s="85"/>
      <c r="P492" s="85"/>
      <c r="Q492" s="85"/>
      <c r="R492" s="85"/>
      <c r="S492" s="85"/>
      <c r="T492" s="86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137</v>
      </c>
      <c r="AU492" s="18" t="s">
        <v>80</v>
      </c>
    </row>
    <row r="493" s="2" customFormat="1">
      <c r="A493" s="39"/>
      <c r="B493" s="40"/>
      <c r="C493" s="41"/>
      <c r="D493" s="223" t="s">
        <v>139</v>
      </c>
      <c r="E493" s="41"/>
      <c r="F493" s="224" t="s">
        <v>755</v>
      </c>
      <c r="G493" s="41"/>
      <c r="H493" s="41"/>
      <c r="I493" s="220"/>
      <c r="J493" s="41"/>
      <c r="K493" s="41"/>
      <c r="L493" s="45"/>
      <c r="M493" s="221"/>
      <c r="N493" s="222"/>
      <c r="O493" s="85"/>
      <c r="P493" s="85"/>
      <c r="Q493" s="85"/>
      <c r="R493" s="85"/>
      <c r="S493" s="85"/>
      <c r="T493" s="86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T493" s="18" t="s">
        <v>139</v>
      </c>
      <c r="AU493" s="18" t="s">
        <v>80</v>
      </c>
    </row>
    <row r="494" s="13" customFormat="1">
      <c r="A494" s="13"/>
      <c r="B494" s="225"/>
      <c r="C494" s="226"/>
      <c r="D494" s="218" t="s">
        <v>141</v>
      </c>
      <c r="E494" s="227" t="s">
        <v>19</v>
      </c>
      <c r="F494" s="228" t="s">
        <v>756</v>
      </c>
      <c r="G494" s="226"/>
      <c r="H494" s="229">
        <v>1.272</v>
      </c>
      <c r="I494" s="230"/>
      <c r="J494" s="226"/>
      <c r="K494" s="226"/>
      <c r="L494" s="231"/>
      <c r="M494" s="232"/>
      <c r="N494" s="233"/>
      <c r="O494" s="233"/>
      <c r="P494" s="233"/>
      <c r="Q494" s="233"/>
      <c r="R494" s="233"/>
      <c r="S494" s="233"/>
      <c r="T494" s="234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5" t="s">
        <v>141</v>
      </c>
      <c r="AU494" s="235" t="s">
        <v>80</v>
      </c>
      <c r="AV494" s="13" t="s">
        <v>80</v>
      </c>
      <c r="AW494" s="13" t="s">
        <v>31</v>
      </c>
      <c r="AX494" s="13" t="s">
        <v>78</v>
      </c>
      <c r="AY494" s="235" t="s">
        <v>127</v>
      </c>
    </row>
    <row r="495" s="2" customFormat="1" ht="24.15" customHeight="1">
      <c r="A495" s="39"/>
      <c r="B495" s="40"/>
      <c r="C495" s="205" t="s">
        <v>757</v>
      </c>
      <c r="D495" s="205" t="s">
        <v>130</v>
      </c>
      <c r="E495" s="206" t="s">
        <v>758</v>
      </c>
      <c r="F495" s="207" t="s">
        <v>759</v>
      </c>
      <c r="G495" s="208" t="s">
        <v>224</v>
      </c>
      <c r="H495" s="209">
        <v>53.399999999999999</v>
      </c>
      <c r="I495" s="210"/>
      <c r="J495" s="211">
        <f>ROUND(I495*H495,2)</f>
        <v>0</v>
      </c>
      <c r="K495" s="207" t="s">
        <v>134</v>
      </c>
      <c r="L495" s="45"/>
      <c r="M495" s="212" t="s">
        <v>19</v>
      </c>
      <c r="N495" s="213" t="s">
        <v>41</v>
      </c>
      <c r="O495" s="85"/>
      <c r="P495" s="214">
        <f>O495*H495</f>
        <v>0</v>
      </c>
      <c r="Q495" s="214">
        <v>0</v>
      </c>
      <c r="R495" s="214">
        <f>Q495*H495</f>
        <v>0</v>
      </c>
      <c r="S495" s="214">
        <v>0</v>
      </c>
      <c r="T495" s="215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16" t="s">
        <v>697</v>
      </c>
      <c r="AT495" s="216" t="s">
        <v>130</v>
      </c>
      <c r="AU495" s="216" t="s">
        <v>80</v>
      </c>
      <c r="AY495" s="18" t="s">
        <v>127</v>
      </c>
      <c r="BE495" s="217">
        <f>IF(N495="základní",J495,0)</f>
        <v>0</v>
      </c>
      <c r="BF495" s="217">
        <f>IF(N495="snížená",J495,0)</f>
        <v>0</v>
      </c>
      <c r="BG495" s="217">
        <f>IF(N495="zákl. přenesená",J495,0)</f>
        <v>0</v>
      </c>
      <c r="BH495" s="217">
        <f>IF(N495="sníž. přenesená",J495,0)</f>
        <v>0</v>
      </c>
      <c r="BI495" s="217">
        <f>IF(N495="nulová",J495,0)</f>
        <v>0</v>
      </c>
      <c r="BJ495" s="18" t="s">
        <v>78</v>
      </c>
      <c r="BK495" s="217">
        <f>ROUND(I495*H495,2)</f>
        <v>0</v>
      </c>
      <c r="BL495" s="18" t="s">
        <v>697</v>
      </c>
      <c r="BM495" s="216" t="s">
        <v>760</v>
      </c>
    </row>
    <row r="496" s="2" customFormat="1">
      <c r="A496" s="39"/>
      <c r="B496" s="40"/>
      <c r="C496" s="41"/>
      <c r="D496" s="218" t="s">
        <v>137</v>
      </c>
      <c r="E496" s="41"/>
      <c r="F496" s="219" t="s">
        <v>761</v>
      </c>
      <c r="G496" s="41"/>
      <c r="H496" s="41"/>
      <c r="I496" s="220"/>
      <c r="J496" s="41"/>
      <c r="K496" s="41"/>
      <c r="L496" s="45"/>
      <c r="M496" s="221"/>
      <c r="N496" s="222"/>
      <c r="O496" s="85"/>
      <c r="P496" s="85"/>
      <c r="Q496" s="85"/>
      <c r="R496" s="85"/>
      <c r="S496" s="85"/>
      <c r="T496" s="86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137</v>
      </c>
      <c r="AU496" s="18" t="s">
        <v>80</v>
      </c>
    </row>
    <row r="497" s="2" customFormat="1">
      <c r="A497" s="39"/>
      <c r="B497" s="40"/>
      <c r="C497" s="41"/>
      <c r="D497" s="223" t="s">
        <v>139</v>
      </c>
      <c r="E497" s="41"/>
      <c r="F497" s="224" t="s">
        <v>762</v>
      </c>
      <c r="G497" s="41"/>
      <c r="H497" s="41"/>
      <c r="I497" s="220"/>
      <c r="J497" s="41"/>
      <c r="K497" s="41"/>
      <c r="L497" s="45"/>
      <c r="M497" s="221"/>
      <c r="N497" s="222"/>
      <c r="O497" s="85"/>
      <c r="P497" s="85"/>
      <c r="Q497" s="85"/>
      <c r="R497" s="85"/>
      <c r="S497" s="85"/>
      <c r="T497" s="86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T497" s="18" t="s">
        <v>139</v>
      </c>
      <c r="AU497" s="18" t="s">
        <v>80</v>
      </c>
    </row>
    <row r="498" s="13" customFormat="1">
      <c r="A498" s="13"/>
      <c r="B498" s="225"/>
      <c r="C498" s="226"/>
      <c r="D498" s="218" t="s">
        <v>141</v>
      </c>
      <c r="E498" s="227" t="s">
        <v>19</v>
      </c>
      <c r="F498" s="228" t="s">
        <v>763</v>
      </c>
      <c r="G498" s="226"/>
      <c r="H498" s="229">
        <v>12.4</v>
      </c>
      <c r="I498" s="230"/>
      <c r="J498" s="226"/>
      <c r="K498" s="226"/>
      <c r="L498" s="231"/>
      <c r="M498" s="232"/>
      <c r="N498" s="233"/>
      <c r="O498" s="233"/>
      <c r="P498" s="233"/>
      <c r="Q498" s="233"/>
      <c r="R498" s="233"/>
      <c r="S498" s="233"/>
      <c r="T498" s="23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5" t="s">
        <v>141</v>
      </c>
      <c r="AU498" s="235" t="s">
        <v>80</v>
      </c>
      <c r="AV498" s="13" t="s">
        <v>80</v>
      </c>
      <c r="AW498" s="13" t="s">
        <v>31</v>
      </c>
      <c r="AX498" s="13" t="s">
        <v>70</v>
      </c>
      <c r="AY498" s="235" t="s">
        <v>127</v>
      </c>
    </row>
    <row r="499" s="13" customFormat="1">
      <c r="A499" s="13"/>
      <c r="B499" s="225"/>
      <c r="C499" s="226"/>
      <c r="D499" s="218" t="s">
        <v>141</v>
      </c>
      <c r="E499" s="227" t="s">
        <v>19</v>
      </c>
      <c r="F499" s="228" t="s">
        <v>764</v>
      </c>
      <c r="G499" s="226"/>
      <c r="H499" s="229">
        <v>41</v>
      </c>
      <c r="I499" s="230"/>
      <c r="J499" s="226"/>
      <c r="K499" s="226"/>
      <c r="L499" s="231"/>
      <c r="M499" s="232"/>
      <c r="N499" s="233"/>
      <c r="O499" s="233"/>
      <c r="P499" s="233"/>
      <c r="Q499" s="233"/>
      <c r="R499" s="233"/>
      <c r="S499" s="233"/>
      <c r="T499" s="234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5" t="s">
        <v>141</v>
      </c>
      <c r="AU499" s="235" t="s">
        <v>80</v>
      </c>
      <c r="AV499" s="13" t="s">
        <v>80</v>
      </c>
      <c r="AW499" s="13" t="s">
        <v>31</v>
      </c>
      <c r="AX499" s="13" t="s">
        <v>70</v>
      </c>
      <c r="AY499" s="235" t="s">
        <v>127</v>
      </c>
    </row>
    <row r="500" s="14" customFormat="1">
      <c r="A500" s="14"/>
      <c r="B500" s="236"/>
      <c r="C500" s="237"/>
      <c r="D500" s="218" t="s">
        <v>141</v>
      </c>
      <c r="E500" s="238" t="s">
        <v>19</v>
      </c>
      <c r="F500" s="239" t="s">
        <v>171</v>
      </c>
      <c r="G500" s="237"/>
      <c r="H500" s="240">
        <v>53.399999999999999</v>
      </c>
      <c r="I500" s="241"/>
      <c r="J500" s="237"/>
      <c r="K500" s="237"/>
      <c r="L500" s="242"/>
      <c r="M500" s="243"/>
      <c r="N500" s="244"/>
      <c r="O500" s="244"/>
      <c r="P500" s="244"/>
      <c r="Q500" s="244"/>
      <c r="R500" s="244"/>
      <c r="S500" s="244"/>
      <c r="T500" s="245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6" t="s">
        <v>141</v>
      </c>
      <c r="AU500" s="246" t="s">
        <v>80</v>
      </c>
      <c r="AV500" s="14" t="s">
        <v>135</v>
      </c>
      <c r="AW500" s="14" t="s">
        <v>31</v>
      </c>
      <c r="AX500" s="14" t="s">
        <v>78</v>
      </c>
      <c r="AY500" s="246" t="s">
        <v>127</v>
      </c>
    </row>
    <row r="501" s="2" customFormat="1" ht="16.5" customHeight="1">
      <c r="A501" s="39"/>
      <c r="B501" s="40"/>
      <c r="C501" s="247" t="s">
        <v>765</v>
      </c>
      <c r="D501" s="247" t="s">
        <v>281</v>
      </c>
      <c r="E501" s="248" t="s">
        <v>766</v>
      </c>
      <c r="F501" s="249" t="s">
        <v>767</v>
      </c>
      <c r="G501" s="250" t="s">
        <v>242</v>
      </c>
      <c r="H501" s="251">
        <v>1.272</v>
      </c>
      <c r="I501" s="252"/>
      <c r="J501" s="253">
        <f>ROUND(I501*H501,2)</f>
        <v>0</v>
      </c>
      <c r="K501" s="249" t="s">
        <v>134</v>
      </c>
      <c r="L501" s="254"/>
      <c r="M501" s="255" t="s">
        <v>19</v>
      </c>
      <c r="N501" s="256" t="s">
        <v>41</v>
      </c>
      <c r="O501" s="85"/>
      <c r="P501" s="214">
        <f>O501*H501</f>
        <v>0</v>
      </c>
      <c r="Q501" s="214">
        <v>0.55000000000000004</v>
      </c>
      <c r="R501" s="214">
        <f>Q501*H501</f>
        <v>0.69960000000000011</v>
      </c>
      <c r="S501" s="214">
        <v>0</v>
      </c>
      <c r="T501" s="215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16" t="s">
        <v>307</v>
      </c>
      <c r="AT501" s="216" t="s">
        <v>281</v>
      </c>
      <c r="AU501" s="216" t="s">
        <v>80</v>
      </c>
      <c r="AY501" s="18" t="s">
        <v>127</v>
      </c>
      <c r="BE501" s="217">
        <f>IF(N501="základní",J501,0)</f>
        <v>0</v>
      </c>
      <c r="BF501" s="217">
        <f>IF(N501="snížená",J501,0)</f>
        <v>0</v>
      </c>
      <c r="BG501" s="217">
        <f>IF(N501="zákl. přenesená",J501,0)</f>
        <v>0</v>
      </c>
      <c r="BH501" s="217">
        <f>IF(N501="sníž. přenesená",J501,0)</f>
        <v>0</v>
      </c>
      <c r="BI501" s="217">
        <f>IF(N501="nulová",J501,0)</f>
        <v>0</v>
      </c>
      <c r="BJ501" s="18" t="s">
        <v>78</v>
      </c>
      <c r="BK501" s="217">
        <f>ROUND(I501*H501,2)</f>
        <v>0</v>
      </c>
      <c r="BL501" s="18" t="s">
        <v>697</v>
      </c>
      <c r="BM501" s="216" t="s">
        <v>768</v>
      </c>
    </row>
    <row r="502" s="2" customFormat="1">
      <c r="A502" s="39"/>
      <c r="B502" s="40"/>
      <c r="C502" s="41"/>
      <c r="D502" s="218" t="s">
        <v>137</v>
      </c>
      <c r="E502" s="41"/>
      <c r="F502" s="219" t="s">
        <v>767</v>
      </c>
      <c r="G502" s="41"/>
      <c r="H502" s="41"/>
      <c r="I502" s="220"/>
      <c r="J502" s="41"/>
      <c r="K502" s="41"/>
      <c r="L502" s="45"/>
      <c r="M502" s="221"/>
      <c r="N502" s="222"/>
      <c r="O502" s="85"/>
      <c r="P502" s="85"/>
      <c r="Q502" s="85"/>
      <c r="R502" s="85"/>
      <c r="S502" s="85"/>
      <c r="T502" s="86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137</v>
      </c>
      <c r="AU502" s="18" t="s">
        <v>80</v>
      </c>
    </row>
    <row r="503" s="13" customFormat="1">
      <c r="A503" s="13"/>
      <c r="B503" s="225"/>
      <c r="C503" s="226"/>
      <c r="D503" s="218" t="s">
        <v>141</v>
      </c>
      <c r="E503" s="227" t="s">
        <v>19</v>
      </c>
      <c r="F503" s="228" t="s">
        <v>769</v>
      </c>
      <c r="G503" s="226"/>
      <c r="H503" s="229">
        <v>0.17899999999999999</v>
      </c>
      <c r="I503" s="230"/>
      <c r="J503" s="226"/>
      <c r="K503" s="226"/>
      <c r="L503" s="231"/>
      <c r="M503" s="232"/>
      <c r="N503" s="233"/>
      <c r="O503" s="233"/>
      <c r="P503" s="233"/>
      <c r="Q503" s="233"/>
      <c r="R503" s="233"/>
      <c r="S503" s="233"/>
      <c r="T503" s="234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5" t="s">
        <v>141</v>
      </c>
      <c r="AU503" s="235" t="s">
        <v>80</v>
      </c>
      <c r="AV503" s="13" t="s">
        <v>80</v>
      </c>
      <c r="AW503" s="13" t="s">
        <v>31</v>
      </c>
      <c r="AX503" s="13" t="s">
        <v>70</v>
      </c>
      <c r="AY503" s="235" t="s">
        <v>127</v>
      </c>
    </row>
    <row r="504" s="13" customFormat="1">
      <c r="A504" s="13"/>
      <c r="B504" s="225"/>
      <c r="C504" s="226"/>
      <c r="D504" s="218" t="s">
        <v>141</v>
      </c>
      <c r="E504" s="227" t="s">
        <v>19</v>
      </c>
      <c r="F504" s="228" t="s">
        <v>770</v>
      </c>
      <c r="G504" s="226"/>
      <c r="H504" s="229">
        <v>0.88100000000000001</v>
      </c>
      <c r="I504" s="230"/>
      <c r="J504" s="226"/>
      <c r="K504" s="226"/>
      <c r="L504" s="231"/>
      <c r="M504" s="232"/>
      <c r="N504" s="233"/>
      <c r="O504" s="233"/>
      <c r="P504" s="233"/>
      <c r="Q504" s="233"/>
      <c r="R504" s="233"/>
      <c r="S504" s="233"/>
      <c r="T504" s="234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5" t="s">
        <v>141</v>
      </c>
      <c r="AU504" s="235" t="s">
        <v>80</v>
      </c>
      <c r="AV504" s="13" t="s">
        <v>80</v>
      </c>
      <c r="AW504" s="13" t="s">
        <v>31</v>
      </c>
      <c r="AX504" s="13" t="s">
        <v>70</v>
      </c>
      <c r="AY504" s="235" t="s">
        <v>127</v>
      </c>
    </row>
    <row r="505" s="14" customFormat="1">
      <c r="A505" s="14"/>
      <c r="B505" s="236"/>
      <c r="C505" s="237"/>
      <c r="D505" s="218" t="s">
        <v>141</v>
      </c>
      <c r="E505" s="238" t="s">
        <v>19</v>
      </c>
      <c r="F505" s="239" t="s">
        <v>171</v>
      </c>
      <c r="G505" s="237"/>
      <c r="H505" s="240">
        <v>1.0600000000000001</v>
      </c>
      <c r="I505" s="241"/>
      <c r="J505" s="237"/>
      <c r="K505" s="237"/>
      <c r="L505" s="242"/>
      <c r="M505" s="243"/>
      <c r="N505" s="244"/>
      <c r="O505" s="244"/>
      <c r="P505" s="244"/>
      <c r="Q505" s="244"/>
      <c r="R505" s="244"/>
      <c r="S505" s="244"/>
      <c r="T505" s="245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46" t="s">
        <v>141</v>
      </c>
      <c r="AU505" s="246" t="s">
        <v>80</v>
      </c>
      <c r="AV505" s="14" t="s">
        <v>135</v>
      </c>
      <c r="AW505" s="14" t="s">
        <v>31</v>
      </c>
      <c r="AX505" s="14" t="s">
        <v>78</v>
      </c>
      <c r="AY505" s="246" t="s">
        <v>127</v>
      </c>
    </row>
    <row r="506" s="13" customFormat="1">
      <c r="A506" s="13"/>
      <c r="B506" s="225"/>
      <c r="C506" s="226"/>
      <c r="D506" s="218" t="s">
        <v>141</v>
      </c>
      <c r="E506" s="226"/>
      <c r="F506" s="228" t="s">
        <v>771</v>
      </c>
      <c r="G506" s="226"/>
      <c r="H506" s="229">
        <v>1.272</v>
      </c>
      <c r="I506" s="230"/>
      <c r="J506" s="226"/>
      <c r="K506" s="226"/>
      <c r="L506" s="231"/>
      <c r="M506" s="232"/>
      <c r="N506" s="233"/>
      <c r="O506" s="233"/>
      <c r="P506" s="233"/>
      <c r="Q506" s="233"/>
      <c r="R506" s="233"/>
      <c r="S506" s="233"/>
      <c r="T506" s="234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5" t="s">
        <v>141</v>
      </c>
      <c r="AU506" s="235" t="s">
        <v>80</v>
      </c>
      <c r="AV506" s="13" t="s">
        <v>80</v>
      </c>
      <c r="AW506" s="13" t="s">
        <v>4</v>
      </c>
      <c r="AX506" s="13" t="s">
        <v>78</v>
      </c>
      <c r="AY506" s="235" t="s">
        <v>127</v>
      </c>
    </row>
    <row r="507" s="2" customFormat="1" ht="16.5" customHeight="1">
      <c r="A507" s="39"/>
      <c r="B507" s="40"/>
      <c r="C507" s="205" t="s">
        <v>772</v>
      </c>
      <c r="D507" s="205" t="s">
        <v>130</v>
      </c>
      <c r="E507" s="206" t="s">
        <v>773</v>
      </c>
      <c r="F507" s="207" t="s">
        <v>774</v>
      </c>
      <c r="G507" s="208" t="s">
        <v>242</v>
      </c>
      <c r="H507" s="209">
        <v>1.272</v>
      </c>
      <c r="I507" s="210"/>
      <c r="J507" s="211">
        <f>ROUND(I507*H507,2)</f>
        <v>0</v>
      </c>
      <c r="K507" s="207" t="s">
        <v>134</v>
      </c>
      <c r="L507" s="45"/>
      <c r="M507" s="212" t="s">
        <v>19</v>
      </c>
      <c r="N507" s="213" t="s">
        <v>41</v>
      </c>
      <c r="O507" s="85"/>
      <c r="P507" s="214">
        <f>O507*H507</f>
        <v>0</v>
      </c>
      <c r="Q507" s="214">
        <v>0.022839999999999999</v>
      </c>
      <c r="R507" s="214">
        <f>Q507*H507</f>
        <v>0.029052479999999999</v>
      </c>
      <c r="S507" s="214">
        <v>0</v>
      </c>
      <c r="T507" s="215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16" t="s">
        <v>697</v>
      </c>
      <c r="AT507" s="216" t="s">
        <v>130</v>
      </c>
      <c r="AU507" s="216" t="s">
        <v>80</v>
      </c>
      <c r="AY507" s="18" t="s">
        <v>127</v>
      </c>
      <c r="BE507" s="217">
        <f>IF(N507="základní",J507,0)</f>
        <v>0</v>
      </c>
      <c r="BF507" s="217">
        <f>IF(N507="snížená",J507,0)</f>
        <v>0</v>
      </c>
      <c r="BG507" s="217">
        <f>IF(N507="zákl. přenesená",J507,0)</f>
        <v>0</v>
      </c>
      <c r="BH507" s="217">
        <f>IF(N507="sníž. přenesená",J507,0)</f>
        <v>0</v>
      </c>
      <c r="BI507" s="217">
        <f>IF(N507="nulová",J507,0)</f>
        <v>0</v>
      </c>
      <c r="BJ507" s="18" t="s">
        <v>78</v>
      </c>
      <c r="BK507" s="217">
        <f>ROUND(I507*H507,2)</f>
        <v>0</v>
      </c>
      <c r="BL507" s="18" t="s">
        <v>697</v>
      </c>
      <c r="BM507" s="216" t="s">
        <v>775</v>
      </c>
    </row>
    <row r="508" s="2" customFormat="1">
      <c r="A508" s="39"/>
      <c r="B508" s="40"/>
      <c r="C508" s="41"/>
      <c r="D508" s="218" t="s">
        <v>137</v>
      </c>
      <c r="E508" s="41"/>
      <c r="F508" s="219" t="s">
        <v>776</v>
      </c>
      <c r="G508" s="41"/>
      <c r="H508" s="41"/>
      <c r="I508" s="220"/>
      <c r="J508" s="41"/>
      <c r="K508" s="41"/>
      <c r="L508" s="45"/>
      <c r="M508" s="221"/>
      <c r="N508" s="222"/>
      <c r="O508" s="85"/>
      <c r="P508" s="85"/>
      <c r="Q508" s="85"/>
      <c r="R508" s="85"/>
      <c r="S508" s="85"/>
      <c r="T508" s="86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T508" s="18" t="s">
        <v>137</v>
      </c>
      <c r="AU508" s="18" t="s">
        <v>80</v>
      </c>
    </row>
    <row r="509" s="2" customFormat="1">
      <c r="A509" s="39"/>
      <c r="B509" s="40"/>
      <c r="C509" s="41"/>
      <c r="D509" s="223" t="s">
        <v>139</v>
      </c>
      <c r="E509" s="41"/>
      <c r="F509" s="224" t="s">
        <v>777</v>
      </c>
      <c r="G509" s="41"/>
      <c r="H509" s="41"/>
      <c r="I509" s="220"/>
      <c r="J509" s="41"/>
      <c r="K509" s="41"/>
      <c r="L509" s="45"/>
      <c r="M509" s="221"/>
      <c r="N509" s="222"/>
      <c r="O509" s="85"/>
      <c r="P509" s="85"/>
      <c r="Q509" s="85"/>
      <c r="R509" s="85"/>
      <c r="S509" s="85"/>
      <c r="T509" s="86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T509" s="18" t="s">
        <v>139</v>
      </c>
      <c r="AU509" s="18" t="s">
        <v>80</v>
      </c>
    </row>
    <row r="510" s="13" customFormat="1">
      <c r="A510" s="13"/>
      <c r="B510" s="225"/>
      <c r="C510" s="226"/>
      <c r="D510" s="218" t="s">
        <v>141</v>
      </c>
      <c r="E510" s="227" t="s">
        <v>19</v>
      </c>
      <c r="F510" s="228" t="s">
        <v>756</v>
      </c>
      <c r="G510" s="226"/>
      <c r="H510" s="229">
        <v>1.272</v>
      </c>
      <c r="I510" s="230"/>
      <c r="J510" s="226"/>
      <c r="K510" s="226"/>
      <c r="L510" s="231"/>
      <c r="M510" s="232"/>
      <c r="N510" s="233"/>
      <c r="O510" s="233"/>
      <c r="P510" s="233"/>
      <c r="Q510" s="233"/>
      <c r="R510" s="233"/>
      <c r="S510" s="233"/>
      <c r="T510" s="23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5" t="s">
        <v>141</v>
      </c>
      <c r="AU510" s="235" t="s">
        <v>80</v>
      </c>
      <c r="AV510" s="13" t="s">
        <v>80</v>
      </c>
      <c r="AW510" s="13" t="s">
        <v>31</v>
      </c>
      <c r="AX510" s="13" t="s">
        <v>78</v>
      </c>
      <c r="AY510" s="235" t="s">
        <v>127</v>
      </c>
    </row>
    <row r="511" s="2" customFormat="1" ht="16.5" customHeight="1">
      <c r="A511" s="39"/>
      <c r="B511" s="40"/>
      <c r="C511" s="205" t="s">
        <v>778</v>
      </c>
      <c r="D511" s="205" t="s">
        <v>130</v>
      </c>
      <c r="E511" s="206" t="s">
        <v>779</v>
      </c>
      <c r="F511" s="207" t="s">
        <v>780</v>
      </c>
      <c r="G511" s="208" t="s">
        <v>284</v>
      </c>
      <c r="H511" s="209">
        <v>0.72899999999999998</v>
      </c>
      <c r="I511" s="210"/>
      <c r="J511" s="211">
        <f>ROUND(I511*H511,2)</f>
        <v>0</v>
      </c>
      <c r="K511" s="207" t="s">
        <v>134</v>
      </c>
      <c r="L511" s="45"/>
      <c r="M511" s="212" t="s">
        <v>19</v>
      </c>
      <c r="N511" s="213" t="s">
        <v>41</v>
      </c>
      <c r="O511" s="85"/>
      <c r="P511" s="214">
        <f>O511*H511</f>
        <v>0</v>
      </c>
      <c r="Q511" s="214">
        <v>0</v>
      </c>
      <c r="R511" s="214">
        <f>Q511*H511</f>
        <v>0</v>
      </c>
      <c r="S511" s="214">
        <v>0</v>
      </c>
      <c r="T511" s="215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16" t="s">
        <v>697</v>
      </c>
      <c r="AT511" s="216" t="s">
        <v>130</v>
      </c>
      <c r="AU511" s="216" t="s">
        <v>80</v>
      </c>
      <c r="AY511" s="18" t="s">
        <v>127</v>
      </c>
      <c r="BE511" s="217">
        <f>IF(N511="základní",J511,0)</f>
        <v>0</v>
      </c>
      <c r="BF511" s="217">
        <f>IF(N511="snížená",J511,0)</f>
        <v>0</v>
      </c>
      <c r="BG511" s="217">
        <f>IF(N511="zákl. přenesená",J511,0)</f>
        <v>0</v>
      </c>
      <c r="BH511" s="217">
        <f>IF(N511="sníž. přenesená",J511,0)</f>
        <v>0</v>
      </c>
      <c r="BI511" s="217">
        <f>IF(N511="nulová",J511,0)</f>
        <v>0</v>
      </c>
      <c r="BJ511" s="18" t="s">
        <v>78</v>
      </c>
      <c r="BK511" s="217">
        <f>ROUND(I511*H511,2)</f>
        <v>0</v>
      </c>
      <c r="BL511" s="18" t="s">
        <v>697</v>
      </c>
      <c r="BM511" s="216" t="s">
        <v>781</v>
      </c>
    </row>
    <row r="512" s="2" customFormat="1">
      <c r="A512" s="39"/>
      <c r="B512" s="40"/>
      <c r="C512" s="41"/>
      <c r="D512" s="218" t="s">
        <v>137</v>
      </c>
      <c r="E512" s="41"/>
      <c r="F512" s="219" t="s">
        <v>782</v>
      </c>
      <c r="G512" s="41"/>
      <c r="H512" s="41"/>
      <c r="I512" s="220"/>
      <c r="J512" s="41"/>
      <c r="K512" s="41"/>
      <c r="L512" s="45"/>
      <c r="M512" s="221"/>
      <c r="N512" s="222"/>
      <c r="O512" s="85"/>
      <c r="P512" s="85"/>
      <c r="Q512" s="85"/>
      <c r="R512" s="85"/>
      <c r="S512" s="85"/>
      <c r="T512" s="86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T512" s="18" t="s">
        <v>137</v>
      </c>
      <c r="AU512" s="18" t="s">
        <v>80</v>
      </c>
    </row>
    <row r="513" s="2" customFormat="1">
      <c r="A513" s="39"/>
      <c r="B513" s="40"/>
      <c r="C513" s="41"/>
      <c r="D513" s="223" t="s">
        <v>139</v>
      </c>
      <c r="E513" s="41"/>
      <c r="F513" s="224" t="s">
        <v>783</v>
      </c>
      <c r="G513" s="41"/>
      <c r="H513" s="41"/>
      <c r="I513" s="220"/>
      <c r="J513" s="41"/>
      <c r="K513" s="41"/>
      <c r="L513" s="45"/>
      <c r="M513" s="221"/>
      <c r="N513" s="222"/>
      <c r="O513" s="85"/>
      <c r="P513" s="85"/>
      <c r="Q513" s="85"/>
      <c r="R513" s="85"/>
      <c r="S513" s="85"/>
      <c r="T513" s="86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T513" s="18" t="s">
        <v>139</v>
      </c>
      <c r="AU513" s="18" t="s">
        <v>80</v>
      </c>
    </row>
    <row r="514" s="12" customFormat="1" ht="22.8" customHeight="1">
      <c r="A514" s="12"/>
      <c r="B514" s="189"/>
      <c r="C514" s="190"/>
      <c r="D514" s="191" t="s">
        <v>69</v>
      </c>
      <c r="E514" s="203" t="s">
        <v>784</v>
      </c>
      <c r="F514" s="203" t="s">
        <v>785</v>
      </c>
      <c r="G514" s="190"/>
      <c r="H514" s="190"/>
      <c r="I514" s="193"/>
      <c r="J514" s="204">
        <f>BK514</f>
        <v>0</v>
      </c>
      <c r="K514" s="190"/>
      <c r="L514" s="195"/>
      <c r="M514" s="196"/>
      <c r="N514" s="197"/>
      <c r="O514" s="197"/>
      <c r="P514" s="198">
        <f>SUM(P515:P523)</f>
        <v>0</v>
      </c>
      <c r="Q514" s="197"/>
      <c r="R514" s="198">
        <f>SUM(R515:R523)</f>
        <v>0.02</v>
      </c>
      <c r="S514" s="197"/>
      <c r="T514" s="199">
        <f>SUM(T515:T523)</f>
        <v>0</v>
      </c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R514" s="200" t="s">
        <v>80</v>
      </c>
      <c r="AT514" s="201" t="s">
        <v>69</v>
      </c>
      <c r="AU514" s="201" t="s">
        <v>78</v>
      </c>
      <c r="AY514" s="200" t="s">
        <v>127</v>
      </c>
      <c r="BK514" s="202">
        <f>SUM(BK515:BK523)</f>
        <v>0</v>
      </c>
    </row>
    <row r="515" s="2" customFormat="1" ht="16.5" customHeight="1">
      <c r="A515" s="39"/>
      <c r="B515" s="40"/>
      <c r="C515" s="205" t="s">
        <v>786</v>
      </c>
      <c r="D515" s="205" t="s">
        <v>130</v>
      </c>
      <c r="E515" s="206" t="s">
        <v>787</v>
      </c>
      <c r="F515" s="207" t="s">
        <v>788</v>
      </c>
      <c r="G515" s="208" t="s">
        <v>224</v>
      </c>
      <c r="H515" s="209">
        <v>90</v>
      </c>
      <c r="I515" s="210"/>
      <c r="J515" s="211">
        <f>ROUND(I515*H515,2)</f>
        <v>0</v>
      </c>
      <c r="K515" s="207" t="s">
        <v>134</v>
      </c>
      <c r="L515" s="45"/>
      <c r="M515" s="212" t="s">
        <v>19</v>
      </c>
      <c r="N515" s="213" t="s">
        <v>41</v>
      </c>
      <c r="O515" s="85"/>
      <c r="P515" s="214">
        <f>O515*H515</f>
        <v>0</v>
      </c>
      <c r="Q515" s="214">
        <v>0</v>
      </c>
      <c r="R515" s="214">
        <f>Q515*H515</f>
        <v>0</v>
      </c>
      <c r="S515" s="214">
        <v>0</v>
      </c>
      <c r="T515" s="215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16" t="s">
        <v>697</v>
      </c>
      <c r="AT515" s="216" t="s">
        <v>130</v>
      </c>
      <c r="AU515" s="216" t="s">
        <v>80</v>
      </c>
      <c r="AY515" s="18" t="s">
        <v>127</v>
      </c>
      <c r="BE515" s="217">
        <f>IF(N515="základní",J515,0)</f>
        <v>0</v>
      </c>
      <c r="BF515" s="217">
        <f>IF(N515="snížená",J515,0)</f>
        <v>0</v>
      </c>
      <c r="BG515" s="217">
        <f>IF(N515="zákl. přenesená",J515,0)</f>
        <v>0</v>
      </c>
      <c r="BH515" s="217">
        <f>IF(N515="sníž. přenesená",J515,0)</f>
        <v>0</v>
      </c>
      <c r="BI515" s="217">
        <f>IF(N515="nulová",J515,0)</f>
        <v>0</v>
      </c>
      <c r="BJ515" s="18" t="s">
        <v>78</v>
      </c>
      <c r="BK515" s="217">
        <f>ROUND(I515*H515,2)</f>
        <v>0</v>
      </c>
      <c r="BL515" s="18" t="s">
        <v>697</v>
      </c>
      <c r="BM515" s="216" t="s">
        <v>789</v>
      </c>
    </row>
    <row r="516" s="2" customFormat="1">
      <c r="A516" s="39"/>
      <c r="B516" s="40"/>
      <c r="C516" s="41"/>
      <c r="D516" s="218" t="s">
        <v>137</v>
      </c>
      <c r="E516" s="41"/>
      <c r="F516" s="219" t="s">
        <v>790</v>
      </c>
      <c r="G516" s="41"/>
      <c r="H516" s="41"/>
      <c r="I516" s="220"/>
      <c r="J516" s="41"/>
      <c r="K516" s="41"/>
      <c r="L516" s="45"/>
      <c r="M516" s="221"/>
      <c r="N516" s="222"/>
      <c r="O516" s="85"/>
      <c r="P516" s="85"/>
      <c r="Q516" s="85"/>
      <c r="R516" s="85"/>
      <c r="S516" s="85"/>
      <c r="T516" s="86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T516" s="18" t="s">
        <v>137</v>
      </c>
      <c r="AU516" s="18" t="s">
        <v>80</v>
      </c>
    </row>
    <row r="517" s="2" customFormat="1">
      <c r="A517" s="39"/>
      <c r="B517" s="40"/>
      <c r="C517" s="41"/>
      <c r="D517" s="223" t="s">
        <v>139</v>
      </c>
      <c r="E517" s="41"/>
      <c r="F517" s="224" t="s">
        <v>791</v>
      </c>
      <c r="G517" s="41"/>
      <c r="H517" s="41"/>
      <c r="I517" s="220"/>
      <c r="J517" s="41"/>
      <c r="K517" s="41"/>
      <c r="L517" s="45"/>
      <c r="M517" s="221"/>
      <c r="N517" s="222"/>
      <c r="O517" s="85"/>
      <c r="P517" s="85"/>
      <c r="Q517" s="85"/>
      <c r="R517" s="85"/>
      <c r="S517" s="85"/>
      <c r="T517" s="86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T517" s="18" t="s">
        <v>139</v>
      </c>
      <c r="AU517" s="18" t="s">
        <v>80</v>
      </c>
    </row>
    <row r="518" s="13" customFormat="1">
      <c r="A518" s="13"/>
      <c r="B518" s="225"/>
      <c r="C518" s="226"/>
      <c r="D518" s="218" t="s">
        <v>141</v>
      </c>
      <c r="E518" s="227" t="s">
        <v>19</v>
      </c>
      <c r="F518" s="228" t="s">
        <v>792</v>
      </c>
      <c r="G518" s="226"/>
      <c r="H518" s="229">
        <v>50</v>
      </c>
      <c r="I518" s="230"/>
      <c r="J518" s="226"/>
      <c r="K518" s="226"/>
      <c r="L518" s="231"/>
      <c r="M518" s="232"/>
      <c r="N518" s="233"/>
      <c r="O518" s="233"/>
      <c r="P518" s="233"/>
      <c r="Q518" s="233"/>
      <c r="R518" s="233"/>
      <c r="S518" s="233"/>
      <c r="T518" s="234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5" t="s">
        <v>141</v>
      </c>
      <c r="AU518" s="235" t="s">
        <v>80</v>
      </c>
      <c r="AV518" s="13" t="s">
        <v>80</v>
      </c>
      <c r="AW518" s="13" t="s">
        <v>31</v>
      </c>
      <c r="AX518" s="13" t="s">
        <v>70</v>
      </c>
      <c r="AY518" s="235" t="s">
        <v>127</v>
      </c>
    </row>
    <row r="519" s="13" customFormat="1">
      <c r="A519" s="13"/>
      <c r="B519" s="225"/>
      <c r="C519" s="226"/>
      <c r="D519" s="218" t="s">
        <v>141</v>
      </c>
      <c r="E519" s="227" t="s">
        <v>19</v>
      </c>
      <c r="F519" s="228" t="s">
        <v>793</v>
      </c>
      <c r="G519" s="226"/>
      <c r="H519" s="229">
        <v>40</v>
      </c>
      <c r="I519" s="230"/>
      <c r="J519" s="226"/>
      <c r="K519" s="226"/>
      <c r="L519" s="231"/>
      <c r="M519" s="232"/>
      <c r="N519" s="233"/>
      <c r="O519" s="233"/>
      <c r="P519" s="233"/>
      <c r="Q519" s="233"/>
      <c r="R519" s="233"/>
      <c r="S519" s="233"/>
      <c r="T519" s="23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5" t="s">
        <v>141</v>
      </c>
      <c r="AU519" s="235" t="s">
        <v>80</v>
      </c>
      <c r="AV519" s="13" t="s">
        <v>80</v>
      </c>
      <c r="AW519" s="13" t="s">
        <v>31</v>
      </c>
      <c r="AX519" s="13" t="s">
        <v>70</v>
      </c>
      <c r="AY519" s="235" t="s">
        <v>127</v>
      </c>
    </row>
    <row r="520" s="14" customFormat="1">
      <c r="A520" s="14"/>
      <c r="B520" s="236"/>
      <c r="C520" s="237"/>
      <c r="D520" s="218" t="s">
        <v>141</v>
      </c>
      <c r="E520" s="238" t="s">
        <v>19</v>
      </c>
      <c r="F520" s="239" t="s">
        <v>171</v>
      </c>
      <c r="G520" s="237"/>
      <c r="H520" s="240">
        <v>90</v>
      </c>
      <c r="I520" s="241"/>
      <c r="J520" s="237"/>
      <c r="K520" s="237"/>
      <c r="L520" s="242"/>
      <c r="M520" s="243"/>
      <c r="N520" s="244"/>
      <c r="O520" s="244"/>
      <c r="P520" s="244"/>
      <c r="Q520" s="244"/>
      <c r="R520" s="244"/>
      <c r="S520" s="244"/>
      <c r="T520" s="245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6" t="s">
        <v>141</v>
      </c>
      <c r="AU520" s="246" t="s">
        <v>80</v>
      </c>
      <c r="AV520" s="14" t="s">
        <v>135</v>
      </c>
      <c r="AW520" s="14" t="s">
        <v>31</v>
      </c>
      <c r="AX520" s="14" t="s">
        <v>78</v>
      </c>
      <c r="AY520" s="246" t="s">
        <v>127</v>
      </c>
    </row>
    <row r="521" s="2" customFormat="1" ht="16.5" customHeight="1">
      <c r="A521" s="39"/>
      <c r="B521" s="40"/>
      <c r="C521" s="247" t="s">
        <v>794</v>
      </c>
      <c r="D521" s="247" t="s">
        <v>281</v>
      </c>
      <c r="E521" s="248" t="s">
        <v>795</v>
      </c>
      <c r="F521" s="249" t="s">
        <v>796</v>
      </c>
      <c r="G521" s="250" t="s">
        <v>284</v>
      </c>
      <c r="H521" s="251">
        <v>0.02</v>
      </c>
      <c r="I521" s="252"/>
      <c r="J521" s="253">
        <f>ROUND(I521*H521,2)</f>
        <v>0</v>
      </c>
      <c r="K521" s="249" t="s">
        <v>134</v>
      </c>
      <c r="L521" s="254"/>
      <c r="M521" s="255" t="s">
        <v>19</v>
      </c>
      <c r="N521" s="256" t="s">
        <v>41</v>
      </c>
      <c r="O521" s="85"/>
      <c r="P521" s="214">
        <f>O521*H521</f>
        <v>0</v>
      </c>
      <c r="Q521" s="214">
        <v>1</v>
      </c>
      <c r="R521" s="214">
        <f>Q521*H521</f>
        <v>0.02</v>
      </c>
      <c r="S521" s="214">
        <v>0</v>
      </c>
      <c r="T521" s="215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16" t="s">
        <v>307</v>
      </c>
      <c r="AT521" s="216" t="s">
        <v>281</v>
      </c>
      <c r="AU521" s="216" t="s">
        <v>80</v>
      </c>
      <c r="AY521" s="18" t="s">
        <v>127</v>
      </c>
      <c r="BE521" s="217">
        <f>IF(N521="základní",J521,0)</f>
        <v>0</v>
      </c>
      <c r="BF521" s="217">
        <f>IF(N521="snížená",J521,0)</f>
        <v>0</v>
      </c>
      <c r="BG521" s="217">
        <f>IF(N521="zákl. přenesená",J521,0)</f>
        <v>0</v>
      </c>
      <c r="BH521" s="217">
        <f>IF(N521="sníž. přenesená",J521,0)</f>
        <v>0</v>
      </c>
      <c r="BI521" s="217">
        <f>IF(N521="nulová",J521,0)</f>
        <v>0</v>
      </c>
      <c r="BJ521" s="18" t="s">
        <v>78</v>
      </c>
      <c r="BK521" s="217">
        <f>ROUND(I521*H521,2)</f>
        <v>0</v>
      </c>
      <c r="BL521" s="18" t="s">
        <v>697</v>
      </c>
      <c r="BM521" s="216" t="s">
        <v>797</v>
      </c>
    </row>
    <row r="522" s="2" customFormat="1">
      <c r="A522" s="39"/>
      <c r="B522" s="40"/>
      <c r="C522" s="41"/>
      <c r="D522" s="218" t="s">
        <v>137</v>
      </c>
      <c r="E522" s="41"/>
      <c r="F522" s="219" t="s">
        <v>796</v>
      </c>
      <c r="G522" s="41"/>
      <c r="H522" s="41"/>
      <c r="I522" s="220"/>
      <c r="J522" s="41"/>
      <c r="K522" s="41"/>
      <c r="L522" s="45"/>
      <c r="M522" s="221"/>
      <c r="N522" s="222"/>
      <c r="O522" s="85"/>
      <c r="P522" s="85"/>
      <c r="Q522" s="85"/>
      <c r="R522" s="85"/>
      <c r="S522" s="85"/>
      <c r="T522" s="86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T522" s="18" t="s">
        <v>137</v>
      </c>
      <c r="AU522" s="18" t="s">
        <v>80</v>
      </c>
    </row>
    <row r="523" s="13" customFormat="1">
      <c r="A523" s="13"/>
      <c r="B523" s="225"/>
      <c r="C523" s="226"/>
      <c r="D523" s="218" t="s">
        <v>141</v>
      </c>
      <c r="E523" s="227" t="s">
        <v>19</v>
      </c>
      <c r="F523" s="228" t="s">
        <v>798</v>
      </c>
      <c r="G523" s="226"/>
      <c r="H523" s="229">
        <v>0.02</v>
      </c>
      <c r="I523" s="230"/>
      <c r="J523" s="226"/>
      <c r="K523" s="226"/>
      <c r="L523" s="231"/>
      <c r="M523" s="232"/>
      <c r="N523" s="233"/>
      <c r="O523" s="233"/>
      <c r="P523" s="233"/>
      <c r="Q523" s="233"/>
      <c r="R523" s="233"/>
      <c r="S523" s="233"/>
      <c r="T523" s="234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5" t="s">
        <v>141</v>
      </c>
      <c r="AU523" s="235" t="s">
        <v>80</v>
      </c>
      <c r="AV523" s="13" t="s">
        <v>80</v>
      </c>
      <c r="AW523" s="13" t="s">
        <v>31</v>
      </c>
      <c r="AX523" s="13" t="s">
        <v>78</v>
      </c>
      <c r="AY523" s="235" t="s">
        <v>127</v>
      </c>
    </row>
    <row r="524" s="12" customFormat="1" ht="22.8" customHeight="1">
      <c r="A524" s="12"/>
      <c r="B524" s="189"/>
      <c r="C524" s="190"/>
      <c r="D524" s="191" t="s">
        <v>69</v>
      </c>
      <c r="E524" s="203" t="s">
        <v>799</v>
      </c>
      <c r="F524" s="203" t="s">
        <v>800</v>
      </c>
      <c r="G524" s="190"/>
      <c r="H524" s="190"/>
      <c r="I524" s="193"/>
      <c r="J524" s="204">
        <f>BK524</f>
        <v>0</v>
      </c>
      <c r="K524" s="190"/>
      <c r="L524" s="195"/>
      <c r="M524" s="196"/>
      <c r="N524" s="197"/>
      <c r="O524" s="197"/>
      <c r="P524" s="198">
        <f>SUM(P525:P543)</f>
        <v>0</v>
      </c>
      <c r="Q524" s="197"/>
      <c r="R524" s="198">
        <f>SUM(R525:R543)</f>
        <v>0.0072264999999999994</v>
      </c>
      <c r="S524" s="197"/>
      <c r="T524" s="199">
        <f>SUM(T525:T543)</f>
        <v>0</v>
      </c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R524" s="200" t="s">
        <v>80</v>
      </c>
      <c r="AT524" s="201" t="s">
        <v>69</v>
      </c>
      <c r="AU524" s="201" t="s">
        <v>78</v>
      </c>
      <c r="AY524" s="200" t="s">
        <v>127</v>
      </c>
      <c r="BK524" s="202">
        <f>SUM(BK525:BK543)</f>
        <v>0</v>
      </c>
    </row>
    <row r="525" s="2" customFormat="1" ht="16.5" customHeight="1">
      <c r="A525" s="39"/>
      <c r="B525" s="40"/>
      <c r="C525" s="205" t="s">
        <v>801</v>
      </c>
      <c r="D525" s="205" t="s">
        <v>130</v>
      </c>
      <c r="E525" s="206" t="s">
        <v>802</v>
      </c>
      <c r="F525" s="207" t="s">
        <v>803</v>
      </c>
      <c r="G525" s="208" t="s">
        <v>284</v>
      </c>
      <c r="H525" s="209">
        <v>0.0070000000000000001</v>
      </c>
      <c r="I525" s="210"/>
      <c r="J525" s="211">
        <f>ROUND(I525*H525,2)</f>
        <v>0</v>
      </c>
      <c r="K525" s="207" t="s">
        <v>134</v>
      </c>
      <c r="L525" s="45"/>
      <c r="M525" s="212" t="s">
        <v>19</v>
      </c>
      <c r="N525" s="213" t="s">
        <v>41</v>
      </c>
      <c r="O525" s="85"/>
      <c r="P525" s="214">
        <f>O525*H525</f>
        <v>0</v>
      </c>
      <c r="Q525" s="214">
        <v>0</v>
      </c>
      <c r="R525" s="214">
        <f>Q525*H525</f>
        <v>0</v>
      </c>
      <c r="S525" s="214">
        <v>0</v>
      </c>
      <c r="T525" s="215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16" t="s">
        <v>697</v>
      </c>
      <c r="AT525" s="216" t="s">
        <v>130</v>
      </c>
      <c r="AU525" s="216" t="s">
        <v>80</v>
      </c>
      <c r="AY525" s="18" t="s">
        <v>127</v>
      </c>
      <c r="BE525" s="217">
        <f>IF(N525="základní",J525,0)</f>
        <v>0</v>
      </c>
      <c r="BF525" s="217">
        <f>IF(N525="snížená",J525,0)</f>
        <v>0</v>
      </c>
      <c r="BG525" s="217">
        <f>IF(N525="zákl. přenesená",J525,0)</f>
        <v>0</v>
      </c>
      <c r="BH525" s="217">
        <f>IF(N525="sníž. přenesená",J525,0)</f>
        <v>0</v>
      </c>
      <c r="BI525" s="217">
        <f>IF(N525="nulová",J525,0)</f>
        <v>0</v>
      </c>
      <c r="BJ525" s="18" t="s">
        <v>78</v>
      </c>
      <c r="BK525" s="217">
        <f>ROUND(I525*H525,2)</f>
        <v>0</v>
      </c>
      <c r="BL525" s="18" t="s">
        <v>697</v>
      </c>
      <c r="BM525" s="216" t="s">
        <v>804</v>
      </c>
    </row>
    <row r="526" s="2" customFormat="1">
      <c r="A526" s="39"/>
      <c r="B526" s="40"/>
      <c r="C526" s="41"/>
      <c r="D526" s="218" t="s">
        <v>137</v>
      </c>
      <c r="E526" s="41"/>
      <c r="F526" s="219" t="s">
        <v>805</v>
      </c>
      <c r="G526" s="41"/>
      <c r="H526" s="41"/>
      <c r="I526" s="220"/>
      <c r="J526" s="41"/>
      <c r="K526" s="41"/>
      <c r="L526" s="45"/>
      <c r="M526" s="221"/>
      <c r="N526" s="222"/>
      <c r="O526" s="85"/>
      <c r="P526" s="85"/>
      <c r="Q526" s="85"/>
      <c r="R526" s="85"/>
      <c r="S526" s="85"/>
      <c r="T526" s="86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T526" s="18" t="s">
        <v>137</v>
      </c>
      <c r="AU526" s="18" t="s">
        <v>80</v>
      </c>
    </row>
    <row r="527" s="2" customFormat="1">
      <c r="A527" s="39"/>
      <c r="B527" s="40"/>
      <c r="C527" s="41"/>
      <c r="D527" s="223" t="s">
        <v>139</v>
      </c>
      <c r="E527" s="41"/>
      <c r="F527" s="224" t="s">
        <v>806</v>
      </c>
      <c r="G527" s="41"/>
      <c r="H527" s="41"/>
      <c r="I527" s="220"/>
      <c r="J527" s="41"/>
      <c r="K527" s="41"/>
      <c r="L527" s="45"/>
      <c r="M527" s="221"/>
      <c r="N527" s="222"/>
      <c r="O527" s="85"/>
      <c r="P527" s="85"/>
      <c r="Q527" s="85"/>
      <c r="R527" s="85"/>
      <c r="S527" s="85"/>
      <c r="T527" s="86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T527" s="18" t="s">
        <v>139</v>
      </c>
      <c r="AU527" s="18" t="s">
        <v>80</v>
      </c>
    </row>
    <row r="528" s="2" customFormat="1" ht="16.5" customHeight="1">
      <c r="A528" s="39"/>
      <c r="B528" s="40"/>
      <c r="C528" s="205" t="s">
        <v>807</v>
      </c>
      <c r="D528" s="205" t="s">
        <v>130</v>
      </c>
      <c r="E528" s="206" t="s">
        <v>808</v>
      </c>
      <c r="F528" s="207" t="s">
        <v>809</v>
      </c>
      <c r="G528" s="208" t="s">
        <v>331</v>
      </c>
      <c r="H528" s="209">
        <v>142.53</v>
      </c>
      <c r="I528" s="210"/>
      <c r="J528" s="211">
        <f>ROUND(I528*H528,2)</f>
        <v>0</v>
      </c>
      <c r="K528" s="207" t="s">
        <v>19</v>
      </c>
      <c r="L528" s="45"/>
      <c r="M528" s="212" t="s">
        <v>19</v>
      </c>
      <c r="N528" s="213" t="s">
        <v>41</v>
      </c>
      <c r="O528" s="85"/>
      <c r="P528" s="214">
        <f>O528*H528</f>
        <v>0</v>
      </c>
      <c r="Q528" s="214">
        <v>5.0000000000000002E-05</v>
      </c>
      <c r="R528" s="214">
        <f>Q528*H528</f>
        <v>0.0071265</v>
      </c>
      <c r="S528" s="214">
        <v>0</v>
      </c>
      <c r="T528" s="215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16" t="s">
        <v>697</v>
      </c>
      <c r="AT528" s="216" t="s">
        <v>130</v>
      </c>
      <c r="AU528" s="216" t="s">
        <v>80</v>
      </c>
      <c r="AY528" s="18" t="s">
        <v>127</v>
      </c>
      <c r="BE528" s="217">
        <f>IF(N528="základní",J528,0)</f>
        <v>0</v>
      </c>
      <c r="BF528" s="217">
        <f>IF(N528="snížená",J528,0)</f>
        <v>0</v>
      </c>
      <c r="BG528" s="217">
        <f>IF(N528="zákl. přenesená",J528,0)</f>
        <v>0</v>
      </c>
      <c r="BH528" s="217">
        <f>IF(N528="sníž. přenesená",J528,0)</f>
        <v>0</v>
      </c>
      <c r="BI528" s="217">
        <f>IF(N528="nulová",J528,0)</f>
        <v>0</v>
      </c>
      <c r="BJ528" s="18" t="s">
        <v>78</v>
      </c>
      <c r="BK528" s="217">
        <f>ROUND(I528*H528,2)</f>
        <v>0</v>
      </c>
      <c r="BL528" s="18" t="s">
        <v>697</v>
      </c>
      <c r="BM528" s="216" t="s">
        <v>810</v>
      </c>
    </row>
    <row r="529" s="2" customFormat="1">
      <c r="A529" s="39"/>
      <c r="B529" s="40"/>
      <c r="C529" s="41"/>
      <c r="D529" s="218" t="s">
        <v>137</v>
      </c>
      <c r="E529" s="41"/>
      <c r="F529" s="219" t="s">
        <v>809</v>
      </c>
      <c r="G529" s="41"/>
      <c r="H529" s="41"/>
      <c r="I529" s="220"/>
      <c r="J529" s="41"/>
      <c r="K529" s="41"/>
      <c r="L529" s="45"/>
      <c r="M529" s="221"/>
      <c r="N529" s="222"/>
      <c r="O529" s="85"/>
      <c r="P529" s="85"/>
      <c r="Q529" s="85"/>
      <c r="R529" s="85"/>
      <c r="S529" s="85"/>
      <c r="T529" s="86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T529" s="18" t="s">
        <v>137</v>
      </c>
      <c r="AU529" s="18" t="s">
        <v>80</v>
      </c>
    </row>
    <row r="530" s="13" customFormat="1">
      <c r="A530" s="13"/>
      <c r="B530" s="225"/>
      <c r="C530" s="226"/>
      <c r="D530" s="218" t="s">
        <v>141</v>
      </c>
      <c r="E530" s="227" t="s">
        <v>19</v>
      </c>
      <c r="F530" s="228" t="s">
        <v>811</v>
      </c>
      <c r="G530" s="226"/>
      <c r="H530" s="229">
        <v>50</v>
      </c>
      <c r="I530" s="230"/>
      <c r="J530" s="226"/>
      <c r="K530" s="226"/>
      <c r="L530" s="231"/>
      <c r="M530" s="232"/>
      <c r="N530" s="233"/>
      <c r="O530" s="233"/>
      <c r="P530" s="233"/>
      <c r="Q530" s="233"/>
      <c r="R530" s="233"/>
      <c r="S530" s="233"/>
      <c r="T530" s="23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5" t="s">
        <v>141</v>
      </c>
      <c r="AU530" s="235" t="s">
        <v>80</v>
      </c>
      <c r="AV530" s="13" t="s">
        <v>80</v>
      </c>
      <c r="AW530" s="13" t="s">
        <v>31</v>
      </c>
      <c r="AX530" s="13" t="s">
        <v>70</v>
      </c>
      <c r="AY530" s="235" t="s">
        <v>127</v>
      </c>
    </row>
    <row r="531" s="13" customFormat="1">
      <c r="A531" s="13"/>
      <c r="B531" s="225"/>
      <c r="C531" s="226"/>
      <c r="D531" s="218" t="s">
        <v>141</v>
      </c>
      <c r="E531" s="227" t="s">
        <v>19</v>
      </c>
      <c r="F531" s="228" t="s">
        <v>812</v>
      </c>
      <c r="G531" s="226"/>
      <c r="H531" s="229">
        <v>92.530000000000001</v>
      </c>
      <c r="I531" s="230"/>
      <c r="J531" s="226"/>
      <c r="K531" s="226"/>
      <c r="L531" s="231"/>
      <c r="M531" s="232"/>
      <c r="N531" s="233"/>
      <c r="O531" s="233"/>
      <c r="P531" s="233"/>
      <c r="Q531" s="233"/>
      <c r="R531" s="233"/>
      <c r="S531" s="233"/>
      <c r="T531" s="234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5" t="s">
        <v>141</v>
      </c>
      <c r="AU531" s="235" t="s">
        <v>80</v>
      </c>
      <c r="AV531" s="13" t="s">
        <v>80</v>
      </c>
      <c r="AW531" s="13" t="s">
        <v>31</v>
      </c>
      <c r="AX531" s="13" t="s">
        <v>70</v>
      </c>
      <c r="AY531" s="235" t="s">
        <v>127</v>
      </c>
    </row>
    <row r="532" s="14" customFormat="1">
      <c r="A532" s="14"/>
      <c r="B532" s="236"/>
      <c r="C532" s="237"/>
      <c r="D532" s="218" t="s">
        <v>141</v>
      </c>
      <c r="E532" s="238" t="s">
        <v>19</v>
      </c>
      <c r="F532" s="239" t="s">
        <v>171</v>
      </c>
      <c r="G532" s="237"/>
      <c r="H532" s="240">
        <v>142.53</v>
      </c>
      <c r="I532" s="241"/>
      <c r="J532" s="237"/>
      <c r="K532" s="237"/>
      <c r="L532" s="242"/>
      <c r="M532" s="243"/>
      <c r="N532" s="244"/>
      <c r="O532" s="244"/>
      <c r="P532" s="244"/>
      <c r="Q532" s="244"/>
      <c r="R532" s="244"/>
      <c r="S532" s="244"/>
      <c r="T532" s="245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46" t="s">
        <v>141</v>
      </c>
      <c r="AU532" s="246" t="s">
        <v>80</v>
      </c>
      <c r="AV532" s="14" t="s">
        <v>135</v>
      </c>
      <c r="AW532" s="14" t="s">
        <v>31</v>
      </c>
      <c r="AX532" s="14" t="s">
        <v>78</v>
      </c>
      <c r="AY532" s="246" t="s">
        <v>127</v>
      </c>
    </row>
    <row r="533" s="2" customFormat="1" ht="16.5" customHeight="1">
      <c r="A533" s="39"/>
      <c r="B533" s="40"/>
      <c r="C533" s="205" t="s">
        <v>813</v>
      </c>
      <c r="D533" s="205" t="s">
        <v>130</v>
      </c>
      <c r="E533" s="206" t="s">
        <v>814</v>
      </c>
      <c r="F533" s="207" t="s">
        <v>815</v>
      </c>
      <c r="G533" s="208" t="s">
        <v>331</v>
      </c>
      <c r="H533" s="209">
        <v>1</v>
      </c>
      <c r="I533" s="210"/>
      <c r="J533" s="211">
        <f>ROUND(I533*H533,2)</f>
        <v>0</v>
      </c>
      <c r="K533" s="207" t="s">
        <v>19</v>
      </c>
      <c r="L533" s="45"/>
      <c r="M533" s="212" t="s">
        <v>19</v>
      </c>
      <c r="N533" s="213" t="s">
        <v>41</v>
      </c>
      <c r="O533" s="85"/>
      <c r="P533" s="214">
        <f>O533*H533</f>
        <v>0</v>
      </c>
      <c r="Q533" s="214">
        <v>5.0000000000000002E-05</v>
      </c>
      <c r="R533" s="214">
        <f>Q533*H533</f>
        <v>5.0000000000000002E-05</v>
      </c>
      <c r="S533" s="214">
        <v>0</v>
      </c>
      <c r="T533" s="215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16" t="s">
        <v>697</v>
      </c>
      <c r="AT533" s="216" t="s">
        <v>130</v>
      </c>
      <c r="AU533" s="216" t="s">
        <v>80</v>
      </c>
      <c r="AY533" s="18" t="s">
        <v>127</v>
      </c>
      <c r="BE533" s="217">
        <f>IF(N533="základní",J533,0)</f>
        <v>0</v>
      </c>
      <c r="BF533" s="217">
        <f>IF(N533="snížená",J533,0)</f>
        <v>0</v>
      </c>
      <c r="BG533" s="217">
        <f>IF(N533="zákl. přenesená",J533,0)</f>
        <v>0</v>
      </c>
      <c r="BH533" s="217">
        <f>IF(N533="sníž. přenesená",J533,0)</f>
        <v>0</v>
      </c>
      <c r="BI533" s="217">
        <f>IF(N533="nulová",J533,0)</f>
        <v>0</v>
      </c>
      <c r="BJ533" s="18" t="s">
        <v>78</v>
      </c>
      <c r="BK533" s="217">
        <f>ROUND(I533*H533,2)</f>
        <v>0</v>
      </c>
      <c r="BL533" s="18" t="s">
        <v>697</v>
      </c>
      <c r="BM533" s="216" t="s">
        <v>816</v>
      </c>
    </row>
    <row r="534" s="2" customFormat="1">
      <c r="A534" s="39"/>
      <c r="B534" s="40"/>
      <c r="C534" s="41"/>
      <c r="D534" s="218" t="s">
        <v>137</v>
      </c>
      <c r="E534" s="41"/>
      <c r="F534" s="219" t="s">
        <v>817</v>
      </c>
      <c r="G534" s="41"/>
      <c r="H534" s="41"/>
      <c r="I534" s="220"/>
      <c r="J534" s="41"/>
      <c r="K534" s="41"/>
      <c r="L534" s="45"/>
      <c r="M534" s="221"/>
      <c r="N534" s="222"/>
      <c r="O534" s="85"/>
      <c r="P534" s="85"/>
      <c r="Q534" s="85"/>
      <c r="R534" s="85"/>
      <c r="S534" s="85"/>
      <c r="T534" s="86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T534" s="18" t="s">
        <v>137</v>
      </c>
      <c r="AU534" s="18" t="s">
        <v>80</v>
      </c>
    </row>
    <row r="535" s="13" customFormat="1">
      <c r="A535" s="13"/>
      <c r="B535" s="225"/>
      <c r="C535" s="226"/>
      <c r="D535" s="218" t="s">
        <v>141</v>
      </c>
      <c r="E535" s="227" t="s">
        <v>19</v>
      </c>
      <c r="F535" s="228" t="s">
        <v>78</v>
      </c>
      <c r="G535" s="226"/>
      <c r="H535" s="229">
        <v>1</v>
      </c>
      <c r="I535" s="230"/>
      <c r="J535" s="226"/>
      <c r="K535" s="226"/>
      <c r="L535" s="231"/>
      <c r="M535" s="232"/>
      <c r="N535" s="233"/>
      <c r="O535" s="233"/>
      <c r="P535" s="233"/>
      <c r="Q535" s="233"/>
      <c r="R535" s="233"/>
      <c r="S535" s="233"/>
      <c r="T535" s="234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5" t="s">
        <v>141</v>
      </c>
      <c r="AU535" s="235" t="s">
        <v>80</v>
      </c>
      <c r="AV535" s="13" t="s">
        <v>80</v>
      </c>
      <c r="AW535" s="13" t="s">
        <v>31</v>
      </c>
      <c r="AX535" s="13" t="s">
        <v>70</v>
      </c>
      <c r="AY535" s="235" t="s">
        <v>127</v>
      </c>
    </row>
    <row r="536" s="14" customFormat="1">
      <c r="A536" s="14"/>
      <c r="B536" s="236"/>
      <c r="C536" s="237"/>
      <c r="D536" s="218" t="s">
        <v>141</v>
      </c>
      <c r="E536" s="238" t="s">
        <v>19</v>
      </c>
      <c r="F536" s="239" t="s">
        <v>171</v>
      </c>
      <c r="G536" s="237"/>
      <c r="H536" s="240">
        <v>1</v>
      </c>
      <c r="I536" s="241"/>
      <c r="J536" s="237"/>
      <c r="K536" s="237"/>
      <c r="L536" s="242"/>
      <c r="M536" s="243"/>
      <c r="N536" s="244"/>
      <c r="O536" s="244"/>
      <c r="P536" s="244"/>
      <c r="Q536" s="244"/>
      <c r="R536" s="244"/>
      <c r="S536" s="244"/>
      <c r="T536" s="245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46" t="s">
        <v>141</v>
      </c>
      <c r="AU536" s="246" t="s">
        <v>80</v>
      </c>
      <c r="AV536" s="14" t="s">
        <v>135</v>
      </c>
      <c r="AW536" s="14" t="s">
        <v>31</v>
      </c>
      <c r="AX536" s="14" t="s">
        <v>78</v>
      </c>
      <c r="AY536" s="246" t="s">
        <v>127</v>
      </c>
    </row>
    <row r="537" s="2" customFormat="1" ht="16.5" customHeight="1">
      <c r="A537" s="39"/>
      <c r="B537" s="40"/>
      <c r="C537" s="205" t="s">
        <v>818</v>
      </c>
      <c r="D537" s="205" t="s">
        <v>130</v>
      </c>
      <c r="E537" s="206" t="s">
        <v>819</v>
      </c>
      <c r="F537" s="207" t="s">
        <v>820</v>
      </c>
      <c r="G537" s="208" t="s">
        <v>331</v>
      </c>
      <c r="H537" s="209">
        <v>1</v>
      </c>
      <c r="I537" s="210"/>
      <c r="J537" s="211">
        <f>ROUND(I537*H537,2)</f>
        <v>0</v>
      </c>
      <c r="K537" s="207" t="s">
        <v>19</v>
      </c>
      <c r="L537" s="45"/>
      <c r="M537" s="212" t="s">
        <v>19</v>
      </c>
      <c r="N537" s="213" t="s">
        <v>41</v>
      </c>
      <c r="O537" s="85"/>
      <c r="P537" s="214">
        <f>O537*H537</f>
        <v>0</v>
      </c>
      <c r="Q537" s="214">
        <v>5.0000000000000002E-05</v>
      </c>
      <c r="R537" s="214">
        <f>Q537*H537</f>
        <v>5.0000000000000002E-05</v>
      </c>
      <c r="S537" s="214">
        <v>0</v>
      </c>
      <c r="T537" s="215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16" t="s">
        <v>697</v>
      </c>
      <c r="AT537" s="216" t="s">
        <v>130</v>
      </c>
      <c r="AU537" s="216" t="s">
        <v>80</v>
      </c>
      <c r="AY537" s="18" t="s">
        <v>127</v>
      </c>
      <c r="BE537" s="217">
        <f>IF(N537="základní",J537,0)</f>
        <v>0</v>
      </c>
      <c r="BF537" s="217">
        <f>IF(N537="snížená",J537,0)</f>
        <v>0</v>
      </c>
      <c r="BG537" s="217">
        <f>IF(N537="zákl. přenesená",J537,0)</f>
        <v>0</v>
      </c>
      <c r="BH537" s="217">
        <f>IF(N537="sníž. přenesená",J537,0)</f>
        <v>0</v>
      </c>
      <c r="BI537" s="217">
        <f>IF(N537="nulová",J537,0)</f>
        <v>0</v>
      </c>
      <c r="BJ537" s="18" t="s">
        <v>78</v>
      </c>
      <c r="BK537" s="217">
        <f>ROUND(I537*H537,2)</f>
        <v>0</v>
      </c>
      <c r="BL537" s="18" t="s">
        <v>697</v>
      </c>
      <c r="BM537" s="216" t="s">
        <v>821</v>
      </c>
    </row>
    <row r="538" s="2" customFormat="1">
      <c r="A538" s="39"/>
      <c r="B538" s="40"/>
      <c r="C538" s="41"/>
      <c r="D538" s="218" t="s">
        <v>137</v>
      </c>
      <c r="E538" s="41"/>
      <c r="F538" s="219" t="s">
        <v>820</v>
      </c>
      <c r="G538" s="41"/>
      <c r="H538" s="41"/>
      <c r="I538" s="220"/>
      <c r="J538" s="41"/>
      <c r="K538" s="41"/>
      <c r="L538" s="45"/>
      <c r="M538" s="221"/>
      <c r="N538" s="222"/>
      <c r="O538" s="85"/>
      <c r="P538" s="85"/>
      <c r="Q538" s="85"/>
      <c r="R538" s="85"/>
      <c r="S538" s="85"/>
      <c r="T538" s="86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T538" s="18" t="s">
        <v>137</v>
      </c>
      <c r="AU538" s="18" t="s">
        <v>80</v>
      </c>
    </row>
    <row r="539" s="13" customFormat="1">
      <c r="A539" s="13"/>
      <c r="B539" s="225"/>
      <c r="C539" s="226"/>
      <c r="D539" s="218" t="s">
        <v>141</v>
      </c>
      <c r="E539" s="227" t="s">
        <v>19</v>
      </c>
      <c r="F539" s="228" t="s">
        <v>78</v>
      </c>
      <c r="G539" s="226"/>
      <c r="H539" s="229">
        <v>1</v>
      </c>
      <c r="I539" s="230"/>
      <c r="J539" s="226"/>
      <c r="K539" s="226"/>
      <c r="L539" s="231"/>
      <c r="M539" s="232"/>
      <c r="N539" s="233"/>
      <c r="O539" s="233"/>
      <c r="P539" s="233"/>
      <c r="Q539" s="233"/>
      <c r="R539" s="233"/>
      <c r="S539" s="233"/>
      <c r="T539" s="234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5" t="s">
        <v>141</v>
      </c>
      <c r="AU539" s="235" t="s">
        <v>80</v>
      </c>
      <c r="AV539" s="13" t="s">
        <v>80</v>
      </c>
      <c r="AW539" s="13" t="s">
        <v>31</v>
      </c>
      <c r="AX539" s="13" t="s">
        <v>70</v>
      </c>
      <c r="AY539" s="235" t="s">
        <v>127</v>
      </c>
    </row>
    <row r="540" s="14" customFormat="1">
      <c r="A540" s="14"/>
      <c r="B540" s="236"/>
      <c r="C540" s="237"/>
      <c r="D540" s="218" t="s">
        <v>141</v>
      </c>
      <c r="E540" s="238" t="s">
        <v>19</v>
      </c>
      <c r="F540" s="239" t="s">
        <v>171</v>
      </c>
      <c r="G540" s="237"/>
      <c r="H540" s="240">
        <v>1</v>
      </c>
      <c r="I540" s="241"/>
      <c r="J540" s="237"/>
      <c r="K540" s="237"/>
      <c r="L540" s="242"/>
      <c r="M540" s="243"/>
      <c r="N540" s="244"/>
      <c r="O540" s="244"/>
      <c r="P540" s="244"/>
      <c r="Q540" s="244"/>
      <c r="R540" s="244"/>
      <c r="S540" s="244"/>
      <c r="T540" s="245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6" t="s">
        <v>141</v>
      </c>
      <c r="AU540" s="246" t="s">
        <v>80</v>
      </c>
      <c r="AV540" s="14" t="s">
        <v>135</v>
      </c>
      <c r="AW540" s="14" t="s">
        <v>31</v>
      </c>
      <c r="AX540" s="14" t="s">
        <v>78</v>
      </c>
      <c r="AY540" s="246" t="s">
        <v>127</v>
      </c>
    </row>
    <row r="541" s="2" customFormat="1" ht="16.5" customHeight="1">
      <c r="A541" s="39"/>
      <c r="B541" s="40"/>
      <c r="C541" s="205" t="s">
        <v>822</v>
      </c>
      <c r="D541" s="205" t="s">
        <v>130</v>
      </c>
      <c r="E541" s="206" t="s">
        <v>823</v>
      </c>
      <c r="F541" s="207" t="s">
        <v>824</v>
      </c>
      <c r="G541" s="208" t="s">
        <v>224</v>
      </c>
      <c r="H541" s="209">
        <v>32</v>
      </c>
      <c r="I541" s="210"/>
      <c r="J541" s="211">
        <f>ROUND(I541*H541,2)</f>
        <v>0</v>
      </c>
      <c r="K541" s="207" t="s">
        <v>19</v>
      </c>
      <c r="L541" s="45"/>
      <c r="M541" s="212" t="s">
        <v>19</v>
      </c>
      <c r="N541" s="213" t="s">
        <v>41</v>
      </c>
      <c r="O541" s="85"/>
      <c r="P541" s="214">
        <f>O541*H541</f>
        <v>0</v>
      </c>
      <c r="Q541" s="214">
        <v>0</v>
      </c>
      <c r="R541" s="214">
        <f>Q541*H541</f>
        <v>0</v>
      </c>
      <c r="S541" s="214">
        <v>0</v>
      </c>
      <c r="T541" s="215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16" t="s">
        <v>314</v>
      </c>
      <c r="AT541" s="216" t="s">
        <v>130</v>
      </c>
      <c r="AU541" s="216" t="s">
        <v>80</v>
      </c>
      <c r="AY541" s="18" t="s">
        <v>127</v>
      </c>
      <c r="BE541" s="217">
        <f>IF(N541="základní",J541,0)</f>
        <v>0</v>
      </c>
      <c r="BF541" s="217">
        <f>IF(N541="snížená",J541,0)</f>
        <v>0</v>
      </c>
      <c r="BG541" s="217">
        <f>IF(N541="zákl. přenesená",J541,0)</f>
        <v>0</v>
      </c>
      <c r="BH541" s="217">
        <f>IF(N541="sníž. přenesená",J541,0)</f>
        <v>0</v>
      </c>
      <c r="BI541" s="217">
        <f>IF(N541="nulová",J541,0)</f>
        <v>0</v>
      </c>
      <c r="BJ541" s="18" t="s">
        <v>78</v>
      </c>
      <c r="BK541" s="217">
        <f>ROUND(I541*H541,2)</f>
        <v>0</v>
      </c>
      <c r="BL541" s="18" t="s">
        <v>314</v>
      </c>
      <c r="BM541" s="216" t="s">
        <v>825</v>
      </c>
    </row>
    <row r="542" s="2" customFormat="1">
      <c r="A542" s="39"/>
      <c r="B542" s="40"/>
      <c r="C542" s="41"/>
      <c r="D542" s="218" t="s">
        <v>137</v>
      </c>
      <c r="E542" s="41"/>
      <c r="F542" s="219" t="s">
        <v>826</v>
      </c>
      <c r="G542" s="41"/>
      <c r="H542" s="41"/>
      <c r="I542" s="220"/>
      <c r="J542" s="41"/>
      <c r="K542" s="41"/>
      <c r="L542" s="45"/>
      <c r="M542" s="221"/>
      <c r="N542" s="222"/>
      <c r="O542" s="85"/>
      <c r="P542" s="85"/>
      <c r="Q542" s="85"/>
      <c r="R542" s="85"/>
      <c r="S542" s="85"/>
      <c r="T542" s="86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T542" s="18" t="s">
        <v>137</v>
      </c>
      <c r="AU542" s="18" t="s">
        <v>80</v>
      </c>
    </row>
    <row r="543" s="13" customFormat="1">
      <c r="A543" s="13"/>
      <c r="B543" s="225"/>
      <c r="C543" s="226"/>
      <c r="D543" s="218" t="s">
        <v>141</v>
      </c>
      <c r="E543" s="227" t="s">
        <v>19</v>
      </c>
      <c r="F543" s="228" t="s">
        <v>307</v>
      </c>
      <c r="G543" s="226"/>
      <c r="H543" s="229">
        <v>32</v>
      </c>
      <c r="I543" s="230"/>
      <c r="J543" s="226"/>
      <c r="K543" s="226"/>
      <c r="L543" s="231"/>
      <c r="M543" s="232"/>
      <c r="N543" s="233"/>
      <c r="O543" s="233"/>
      <c r="P543" s="233"/>
      <c r="Q543" s="233"/>
      <c r="R543" s="233"/>
      <c r="S543" s="233"/>
      <c r="T543" s="234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5" t="s">
        <v>141</v>
      </c>
      <c r="AU543" s="235" t="s">
        <v>80</v>
      </c>
      <c r="AV543" s="13" t="s">
        <v>80</v>
      </c>
      <c r="AW543" s="13" t="s">
        <v>31</v>
      </c>
      <c r="AX543" s="13" t="s">
        <v>78</v>
      </c>
      <c r="AY543" s="235" t="s">
        <v>127</v>
      </c>
    </row>
    <row r="544" s="12" customFormat="1" ht="22.8" customHeight="1">
      <c r="A544" s="12"/>
      <c r="B544" s="189"/>
      <c r="C544" s="190"/>
      <c r="D544" s="191" t="s">
        <v>69</v>
      </c>
      <c r="E544" s="203" t="s">
        <v>827</v>
      </c>
      <c r="F544" s="203" t="s">
        <v>828</v>
      </c>
      <c r="G544" s="190"/>
      <c r="H544" s="190"/>
      <c r="I544" s="193"/>
      <c r="J544" s="204">
        <f>BK544</f>
        <v>0</v>
      </c>
      <c r="K544" s="190"/>
      <c r="L544" s="195"/>
      <c r="M544" s="196"/>
      <c r="N544" s="197"/>
      <c r="O544" s="197"/>
      <c r="P544" s="198">
        <f>SUM(P545:P558)</f>
        <v>0</v>
      </c>
      <c r="Q544" s="197"/>
      <c r="R544" s="198">
        <f>SUM(R545:R558)</f>
        <v>0.36718992</v>
      </c>
      <c r="S544" s="197"/>
      <c r="T544" s="199">
        <f>SUM(T545:T558)</f>
        <v>0</v>
      </c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R544" s="200" t="s">
        <v>80</v>
      </c>
      <c r="AT544" s="201" t="s">
        <v>69</v>
      </c>
      <c r="AU544" s="201" t="s">
        <v>78</v>
      </c>
      <c r="AY544" s="200" t="s">
        <v>127</v>
      </c>
      <c r="BK544" s="202">
        <f>SUM(BK545:BK558)</f>
        <v>0</v>
      </c>
    </row>
    <row r="545" s="2" customFormat="1" ht="16.5" customHeight="1">
      <c r="A545" s="39"/>
      <c r="B545" s="40"/>
      <c r="C545" s="205" t="s">
        <v>829</v>
      </c>
      <c r="D545" s="205" t="s">
        <v>130</v>
      </c>
      <c r="E545" s="206" t="s">
        <v>830</v>
      </c>
      <c r="F545" s="207" t="s">
        <v>831</v>
      </c>
      <c r="G545" s="208" t="s">
        <v>194</v>
      </c>
      <c r="H545" s="209">
        <v>15.060000000000001</v>
      </c>
      <c r="I545" s="210"/>
      <c r="J545" s="211">
        <f>ROUND(I545*H545,2)</f>
        <v>0</v>
      </c>
      <c r="K545" s="207" t="s">
        <v>134</v>
      </c>
      <c r="L545" s="45"/>
      <c r="M545" s="212" t="s">
        <v>19</v>
      </c>
      <c r="N545" s="213" t="s">
        <v>41</v>
      </c>
      <c r="O545" s="85"/>
      <c r="P545" s="214">
        <f>O545*H545</f>
        <v>0</v>
      </c>
      <c r="Q545" s="214">
        <v>0.024320000000000001</v>
      </c>
      <c r="R545" s="214">
        <f>Q545*H545</f>
        <v>0.36625920000000001</v>
      </c>
      <c r="S545" s="214">
        <v>0</v>
      </c>
      <c r="T545" s="215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16" t="s">
        <v>697</v>
      </c>
      <c r="AT545" s="216" t="s">
        <v>130</v>
      </c>
      <c r="AU545" s="216" t="s">
        <v>80</v>
      </c>
      <c r="AY545" s="18" t="s">
        <v>127</v>
      </c>
      <c r="BE545" s="217">
        <f>IF(N545="základní",J545,0)</f>
        <v>0</v>
      </c>
      <c r="BF545" s="217">
        <f>IF(N545="snížená",J545,0)</f>
        <v>0</v>
      </c>
      <c r="BG545" s="217">
        <f>IF(N545="zákl. přenesená",J545,0)</f>
        <v>0</v>
      </c>
      <c r="BH545" s="217">
        <f>IF(N545="sníž. přenesená",J545,0)</f>
        <v>0</v>
      </c>
      <c r="BI545" s="217">
        <f>IF(N545="nulová",J545,0)</f>
        <v>0</v>
      </c>
      <c r="BJ545" s="18" t="s">
        <v>78</v>
      </c>
      <c r="BK545" s="217">
        <f>ROUND(I545*H545,2)</f>
        <v>0</v>
      </c>
      <c r="BL545" s="18" t="s">
        <v>697</v>
      </c>
      <c r="BM545" s="216" t="s">
        <v>832</v>
      </c>
    </row>
    <row r="546" s="2" customFormat="1">
      <c r="A546" s="39"/>
      <c r="B546" s="40"/>
      <c r="C546" s="41"/>
      <c r="D546" s="218" t="s">
        <v>137</v>
      </c>
      <c r="E546" s="41"/>
      <c r="F546" s="219" t="s">
        <v>833</v>
      </c>
      <c r="G546" s="41"/>
      <c r="H546" s="41"/>
      <c r="I546" s="220"/>
      <c r="J546" s="41"/>
      <c r="K546" s="41"/>
      <c r="L546" s="45"/>
      <c r="M546" s="221"/>
      <c r="N546" s="222"/>
      <c r="O546" s="85"/>
      <c r="P546" s="85"/>
      <c r="Q546" s="85"/>
      <c r="R546" s="85"/>
      <c r="S546" s="85"/>
      <c r="T546" s="86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T546" s="18" t="s">
        <v>137</v>
      </c>
      <c r="AU546" s="18" t="s">
        <v>80</v>
      </c>
    </row>
    <row r="547" s="2" customFormat="1">
      <c r="A547" s="39"/>
      <c r="B547" s="40"/>
      <c r="C547" s="41"/>
      <c r="D547" s="223" t="s">
        <v>139</v>
      </c>
      <c r="E547" s="41"/>
      <c r="F547" s="224" t="s">
        <v>834</v>
      </c>
      <c r="G547" s="41"/>
      <c r="H547" s="41"/>
      <c r="I547" s="220"/>
      <c r="J547" s="41"/>
      <c r="K547" s="41"/>
      <c r="L547" s="45"/>
      <c r="M547" s="221"/>
      <c r="N547" s="222"/>
      <c r="O547" s="85"/>
      <c r="P547" s="85"/>
      <c r="Q547" s="85"/>
      <c r="R547" s="85"/>
      <c r="S547" s="85"/>
      <c r="T547" s="86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T547" s="18" t="s">
        <v>139</v>
      </c>
      <c r="AU547" s="18" t="s">
        <v>80</v>
      </c>
    </row>
    <row r="548" s="13" customFormat="1">
      <c r="A548" s="13"/>
      <c r="B548" s="225"/>
      <c r="C548" s="226"/>
      <c r="D548" s="218" t="s">
        <v>141</v>
      </c>
      <c r="E548" s="227" t="s">
        <v>19</v>
      </c>
      <c r="F548" s="228" t="s">
        <v>835</v>
      </c>
      <c r="G548" s="226"/>
      <c r="H548" s="229">
        <v>15.060000000000001</v>
      </c>
      <c r="I548" s="230"/>
      <c r="J548" s="226"/>
      <c r="K548" s="226"/>
      <c r="L548" s="231"/>
      <c r="M548" s="232"/>
      <c r="N548" s="233"/>
      <c r="O548" s="233"/>
      <c r="P548" s="233"/>
      <c r="Q548" s="233"/>
      <c r="R548" s="233"/>
      <c r="S548" s="233"/>
      <c r="T548" s="234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5" t="s">
        <v>141</v>
      </c>
      <c r="AU548" s="235" t="s">
        <v>80</v>
      </c>
      <c r="AV548" s="13" t="s">
        <v>80</v>
      </c>
      <c r="AW548" s="13" t="s">
        <v>31</v>
      </c>
      <c r="AX548" s="13" t="s">
        <v>78</v>
      </c>
      <c r="AY548" s="235" t="s">
        <v>127</v>
      </c>
    </row>
    <row r="549" s="2" customFormat="1" ht="16.5" customHeight="1">
      <c r="A549" s="39"/>
      <c r="B549" s="40"/>
      <c r="C549" s="205" t="s">
        <v>836</v>
      </c>
      <c r="D549" s="205" t="s">
        <v>130</v>
      </c>
      <c r="E549" s="206" t="s">
        <v>837</v>
      </c>
      <c r="F549" s="207" t="s">
        <v>838</v>
      </c>
      <c r="G549" s="208" t="s">
        <v>194</v>
      </c>
      <c r="H549" s="209">
        <v>15.060000000000001</v>
      </c>
      <c r="I549" s="210"/>
      <c r="J549" s="211">
        <f>ROUND(I549*H549,2)</f>
        <v>0</v>
      </c>
      <c r="K549" s="207" t="s">
        <v>134</v>
      </c>
      <c r="L549" s="45"/>
      <c r="M549" s="212" t="s">
        <v>19</v>
      </c>
      <c r="N549" s="213" t="s">
        <v>41</v>
      </c>
      <c r="O549" s="85"/>
      <c r="P549" s="214">
        <f>O549*H549</f>
        <v>0</v>
      </c>
      <c r="Q549" s="214">
        <v>0</v>
      </c>
      <c r="R549" s="214">
        <f>Q549*H549</f>
        <v>0</v>
      </c>
      <c r="S549" s="214">
        <v>0</v>
      </c>
      <c r="T549" s="215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16" t="s">
        <v>697</v>
      </c>
      <c r="AT549" s="216" t="s">
        <v>130</v>
      </c>
      <c r="AU549" s="216" t="s">
        <v>80</v>
      </c>
      <c r="AY549" s="18" t="s">
        <v>127</v>
      </c>
      <c r="BE549" s="217">
        <f>IF(N549="základní",J549,0)</f>
        <v>0</v>
      </c>
      <c r="BF549" s="217">
        <f>IF(N549="snížená",J549,0)</f>
        <v>0</v>
      </c>
      <c r="BG549" s="217">
        <f>IF(N549="zákl. přenesená",J549,0)</f>
        <v>0</v>
      </c>
      <c r="BH549" s="217">
        <f>IF(N549="sníž. přenesená",J549,0)</f>
        <v>0</v>
      </c>
      <c r="BI549" s="217">
        <f>IF(N549="nulová",J549,0)</f>
        <v>0</v>
      </c>
      <c r="BJ549" s="18" t="s">
        <v>78</v>
      </c>
      <c r="BK549" s="217">
        <f>ROUND(I549*H549,2)</f>
        <v>0</v>
      </c>
      <c r="BL549" s="18" t="s">
        <v>697</v>
      </c>
      <c r="BM549" s="216" t="s">
        <v>839</v>
      </c>
    </row>
    <row r="550" s="2" customFormat="1">
      <c r="A550" s="39"/>
      <c r="B550" s="40"/>
      <c r="C550" s="41"/>
      <c r="D550" s="218" t="s">
        <v>137</v>
      </c>
      <c r="E550" s="41"/>
      <c r="F550" s="219" t="s">
        <v>840</v>
      </c>
      <c r="G550" s="41"/>
      <c r="H550" s="41"/>
      <c r="I550" s="220"/>
      <c r="J550" s="41"/>
      <c r="K550" s="41"/>
      <c r="L550" s="45"/>
      <c r="M550" s="221"/>
      <c r="N550" s="222"/>
      <c r="O550" s="85"/>
      <c r="P550" s="85"/>
      <c r="Q550" s="85"/>
      <c r="R550" s="85"/>
      <c r="S550" s="85"/>
      <c r="T550" s="86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T550" s="18" t="s">
        <v>137</v>
      </c>
      <c r="AU550" s="18" t="s">
        <v>80</v>
      </c>
    </row>
    <row r="551" s="2" customFormat="1">
      <c r="A551" s="39"/>
      <c r="B551" s="40"/>
      <c r="C551" s="41"/>
      <c r="D551" s="223" t="s">
        <v>139</v>
      </c>
      <c r="E551" s="41"/>
      <c r="F551" s="224" t="s">
        <v>841</v>
      </c>
      <c r="G551" s="41"/>
      <c r="H551" s="41"/>
      <c r="I551" s="220"/>
      <c r="J551" s="41"/>
      <c r="K551" s="41"/>
      <c r="L551" s="45"/>
      <c r="M551" s="221"/>
      <c r="N551" s="222"/>
      <c r="O551" s="85"/>
      <c r="P551" s="85"/>
      <c r="Q551" s="85"/>
      <c r="R551" s="85"/>
      <c r="S551" s="85"/>
      <c r="T551" s="86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T551" s="18" t="s">
        <v>139</v>
      </c>
      <c r="AU551" s="18" t="s">
        <v>80</v>
      </c>
    </row>
    <row r="552" s="13" customFormat="1">
      <c r="A552" s="13"/>
      <c r="B552" s="225"/>
      <c r="C552" s="226"/>
      <c r="D552" s="218" t="s">
        <v>141</v>
      </c>
      <c r="E552" s="227" t="s">
        <v>19</v>
      </c>
      <c r="F552" s="228" t="s">
        <v>842</v>
      </c>
      <c r="G552" s="226"/>
      <c r="H552" s="229">
        <v>15.060000000000001</v>
      </c>
      <c r="I552" s="230"/>
      <c r="J552" s="226"/>
      <c r="K552" s="226"/>
      <c r="L552" s="231"/>
      <c r="M552" s="232"/>
      <c r="N552" s="233"/>
      <c r="O552" s="233"/>
      <c r="P552" s="233"/>
      <c r="Q552" s="233"/>
      <c r="R552" s="233"/>
      <c r="S552" s="233"/>
      <c r="T552" s="23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5" t="s">
        <v>141</v>
      </c>
      <c r="AU552" s="235" t="s">
        <v>80</v>
      </c>
      <c r="AV552" s="13" t="s">
        <v>80</v>
      </c>
      <c r="AW552" s="13" t="s">
        <v>31</v>
      </c>
      <c r="AX552" s="13" t="s">
        <v>78</v>
      </c>
      <c r="AY552" s="235" t="s">
        <v>127</v>
      </c>
    </row>
    <row r="553" s="2" customFormat="1" ht="16.5" customHeight="1">
      <c r="A553" s="39"/>
      <c r="B553" s="40"/>
      <c r="C553" s="247" t="s">
        <v>843</v>
      </c>
      <c r="D553" s="247" t="s">
        <v>281</v>
      </c>
      <c r="E553" s="248" t="s">
        <v>844</v>
      </c>
      <c r="F553" s="249" t="s">
        <v>845</v>
      </c>
      <c r="G553" s="250" t="s">
        <v>194</v>
      </c>
      <c r="H553" s="251">
        <v>15.512000000000001</v>
      </c>
      <c r="I553" s="252"/>
      <c r="J553" s="253">
        <f>ROUND(I553*H553,2)</f>
        <v>0</v>
      </c>
      <c r="K553" s="249" t="s">
        <v>134</v>
      </c>
      <c r="L553" s="254"/>
      <c r="M553" s="255" t="s">
        <v>19</v>
      </c>
      <c r="N553" s="256" t="s">
        <v>41</v>
      </c>
      <c r="O553" s="85"/>
      <c r="P553" s="214">
        <f>O553*H553</f>
        <v>0</v>
      </c>
      <c r="Q553" s="214">
        <v>6.0000000000000002E-05</v>
      </c>
      <c r="R553" s="214">
        <f>Q553*H553</f>
        <v>0.00093072000000000001</v>
      </c>
      <c r="S553" s="214">
        <v>0</v>
      </c>
      <c r="T553" s="215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16" t="s">
        <v>307</v>
      </c>
      <c r="AT553" s="216" t="s">
        <v>281</v>
      </c>
      <c r="AU553" s="216" t="s">
        <v>80</v>
      </c>
      <c r="AY553" s="18" t="s">
        <v>127</v>
      </c>
      <c r="BE553" s="217">
        <f>IF(N553="základní",J553,0)</f>
        <v>0</v>
      </c>
      <c r="BF553" s="217">
        <f>IF(N553="snížená",J553,0)</f>
        <v>0</v>
      </c>
      <c r="BG553" s="217">
        <f>IF(N553="zákl. přenesená",J553,0)</f>
        <v>0</v>
      </c>
      <c r="BH553" s="217">
        <f>IF(N553="sníž. přenesená",J553,0)</f>
        <v>0</v>
      </c>
      <c r="BI553" s="217">
        <f>IF(N553="nulová",J553,0)</f>
        <v>0</v>
      </c>
      <c r="BJ553" s="18" t="s">
        <v>78</v>
      </c>
      <c r="BK553" s="217">
        <f>ROUND(I553*H553,2)</f>
        <v>0</v>
      </c>
      <c r="BL553" s="18" t="s">
        <v>697</v>
      </c>
      <c r="BM553" s="216" t="s">
        <v>846</v>
      </c>
    </row>
    <row r="554" s="2" customFormat="1">
      <c r="A554" s="39"/>
      <c r="B554" s="40"/>
      <c r="C554" s="41"/>
      <c r="D554" s="218" t="s">
        <v>137</v>
      </c>
      <c r="E554" s="41"/>
      <c r="F554" s="219" t="s">
        <v>845</v>
      </c>
      <c r="G554" s="41"/>
      <c r="H554" s="41"/>
      <c r="I554" s="220"/>
      <c r="J554" s="41"/>
      <c r="K554" s="41"/>
      <c r="L554" s="45"/>
      <c r="M554" s="221"/>
      <c r="N554" s="222"/>
      <c r="O554" s="85"/>
      <c r="P554" s="85"/>
      <c r="Q554" s="85"/>
      <c r="R554" s="85"/>
      <c r="S554" s="85"/>
      <c r="T554" s="86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T554" s="18" t="s">
        <v>137</v>
      </c>
      <c r="AU554" s="18" t="s">
        <v>80</v>
      </c>
    </row>
    <row r="555" s="13" customFormat="1">
      <c r="A555" s="13"/>
      <c r="B555" s="225"/>
      <c r="C555" s="226"/>
      <c r="D555" s="218" t="s">
        <v>141</v>
      </c>
      <c r="E555" s="226"/>
      <c r="F555" s="228" t="s">
        <v>847</v>
      </c>
      <c r="G555" s="226"/>
      <c r="H555" s="229">
        <v>15.512000000000001</v>
      </c>
      <c r="I555" s="230"/>
      <c r="J555" s="226"/>
      <c r="K555" s="226"/>
      <c r="L555" s="231"/>
      <c r="M555" s="232"/>
      <c r="N555" s="233"/>
      <c r="O555" s="233"/>
      <c r="P555" s="233"/>
      <c r="Q555" s="233"/>
      <c r="R555" s="233"/>
      <c r="S555" s="233"/>
      <c r="T555" s="234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5" t="s">
        <v>141</v>
      </c>
      <c r="AU555" s="235" t="s">
        <v>80</v>
      </c>
      <c r="AV555" s="13" t="s">
        <v>80</v>
      </c>
      <c r="AW555" s="13" t="s">
        <v>4</v>
      </c>
      <c r="AX555" s="13" t="s">
        <v>78</v>
      </c>
      <c r="AY555" s="235" t="s">
        <v>127</v>
      </c>
    </row>
    <row r="556" s="2" customFormat="1" ht="16.5" customHeight="1">
      <c r="A556" s="39"/>
      <c r="B556" s="40"/>
      <c r="C556" s="205" t="s">
        <v>848</v>
      </c>
      <c r="D556" s="205" t="s">
        <v>130</v>
      </c>
      <c r="E556" s="206" t="s">
        <v>849</v>
      </c>
      <c r="F556" s="207" t="s">
        <v>850</v>
      </c>
      <c r="G556" s="208" t="s">
        <v>284</v>
      </c>
      <c r="H556" s="209">
        <v>0.36699999999999999</v>
      </c>
      <c r="I556" s="210"/>
      <c r="J556" s="211">
        <f>ROUND(I556*H556,2)</f>
        <v>0</v>
      </c>
      <c r="K556" s="207" t="s">
        <v>134</v>
      </c>
      <c r="L556" s="45"/>
      <c r="M556" s="212" t="s">
        <v>19</v>
      </c>
      <c r="N556" s="213" t="s">
        <v>41</v>
      </c>
      <c r="O556" s="85"/>
      <c r="P556" s="214">
        <f>O556*H556</f>
        <v>0</v>
      </c>
      <c r="Q556" s="214">
        <v>0</v>
      </c>
      <c r="R556" s="214">
        <f>Q556*H556</f>
        <v>0</v>
      </c>
      <c r="S556" s="214">
        <v>0</v>
      </c>
      <c r="T556" s="215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16" t="s">
        <v>697</v>
      </c>
      <c r="AT556" s="216" t="s">
        <v>130</v>
      </c>
      <c r="AU556" s="216" t="s">
        <v>80</v>
      </c>
      <c r="AY556" s="18" t="s">
        <v>127</v>
      </c>
      <c r="BE556" s="217">
        <f>IF(N556="základní",J556,0)</f>
        <v>0</v>
      </c>
      <c r="BF556" s="217">
        <f>IF(N556="snížená",J556,0)</f>
        <v>0</v>
      </c>
      <c r="BG556" s="217">
        <f>IF(N556="zákl. přenesená",J556,0)</f>
        <v>0</v>
      </c>
      <c r="BH556" s="217">
        <f>IF(N556="sníž. přenesená",J556,0)</f>
        <v>0</v>
      </c>
      <c r="BI556" s="217">
        <f>IF(N556="nulová",J556,0)</f>
        <v>0</v>
      </c>
      <c r="BJ556" s="18" t="s">
        <v>78</v>
      </c>
      <c r="BK556" s="217">
        <f>ROUND(I556*H556,2)</f>
        <v>0</v>
      </c>
      <c r="BL556" s="18" t="s">
        <v>697</v>
      </c>
      <c r="BM556" s="216" t="s">
        <v>851</v>
      </c>
    </row>
    <row r="557" s="2" customFormat="1">
      <c r="A557" s="39"/>
      <c r="B557" s="40"/>
      <c r="C557" s="41"/>
      <c r="D557" s="218" t="s">
        <v>137</v>
      </c>
      <c r="E557" s="41"/>
      <c r="F557" s="219" t="s">
        <v>852</v>
      </c>
      <c r="G557" s="41"/>
      <c r="H557" s="41"/>
      <c r="I557" s="220"/>
      <c r="J557" s="41"/>
      <c r="K557" s="41"/>
      <c r="L557" s="45"/>
      <c r="M557" s="221"/>
      <c r="N557" s="222"/>
      <c r="O557" s="85"/>
      <c r="P557" s="85"/>
      <c r="Q557" s="85"/>
      <c r="R557" s="85"/>
      <c r="S557" s="85"/>
      <c r="T557" s="86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T557" s="18" t="s">
        <v>137</v>
      </c>
      <c r="AU557" s="18" t="s">
        <v>80</v>
      </c>
    </row>
    <row r="558" s="2" customFormat="1">
      <c r="A558" s="39"/>
      <c r="B558" s="40"/>
      <c r="C558" s="41"/>
      <c r="D558" s="223" t="s">
        <v>139</v>
      </c>
      <c r="E558" s="41"/>
      <c r="F558" s="224" t="s">
        <v>853</v>
      </c>
      <c r="G558" s="41"/>
      <c r="H558" s="41"/>
      <c r="I558" s="220"/>
      <c r="J558" s="41"/>
      <c r="K558" s="41"/>
      <c r="L558" s="45"/>
      <c r="M558" s="257"/>
      <c r="N558" s="258"/>
      <c r="O558" s="259"/>
      <c r="P558" s="259"/>
      <c r="Q558" s="259"/>
      <c r="R558" s="259"/>
      <c r="S558" s="259"/>
      <c r="T558" s="260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T558" s="18" t="s">
        <v>139</v>
      </c>
      <c r="AU558" s="18" t="s">
        <v>80</v>
      </c>
    </row>
    <row r="559" s="2" customFormat="1" ht="6.96" customHeight="1">
      <c r="A559" s="39"/>
      <c r="B559" s="60"/>
      <c r="C559" s="61"/>
      <c r="D559" s="61"/>
      <c r="E559" s="61"/>
      <c r="F559" s="61"/>
      <c r="G559" s="61"/>
      <c r="H559" s="61"/>
      <c r="I559" s="61"/>
      <c r="J559" s="61"/>
      <c r="K559" s="61"/>
      <c r="L559" s="45"/>
      <c r="M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</row>
  </sheetData>
  <sheetProtection sheet="1" autoFilter="0" formatColumns="0" formatRows="0" objects="1" scenarios="1" spinCount="100000" saltValue="Zbyna7i/zuJSP7mXm6jlrTveWA2DEB0rDE1ADMIrIiIX5gsb57ds6Cg2K3gKRs2yL2U9f6VKumsZrZ/xGcx2lw==" hashValue="M3SdtzZVmrg+7bjJF5zT2Z+yJ4fwg/cCg4Xpj8s7Hs5bGB7vWHs6QjLvqNQqC7FhqvjRAhRW6vsbPfBjYy15Vg==" algorithmName="SHA-512" password="E93C"/>
  <autoFilter ref="C95:K558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hyperlinks>
    <hyperlink ref="F101" r:id="rId1" display="https://podminky.urs.cz/item/CS_URS_2025_01/112101101"/>
    <hyperlink ref="F105" r:id="rId2" display="https://podminky.urs.cz/item/CS_URS_2025_01/112101102"/>
    <hyperlink ref="F109" r:id="rId3" display="https://podminky.urs.cz/item/CS_URS_2025_01/112101122"/>
    <hyperlink ref="F113" r:id="rId4" display="https://podminky.urs.cz/item/CS_URS_2025_01/112251101"/>
    <hyperlink ref="F117" r:id="rId5" display="https://podminky.urs.cz/item/CS_URS_2025_01/112251102"/>
    <hyperlink ref="F123" r:id="rId6" display="https://podminky.urs.cz/item/CS_URS_2025_01/162201401"/>
    <hyperlink ref="F127" r:id="rId7" display="https://podminky.urs.cz/item/CS_URS_2025_01/162201422"/>
    <hyperlink ref="F131" r:id="rId8" display="https://podminky.urs.cz/item/CS_URS_2025_01/162201416"/>
    <hyperlink ref="F135" r:id="rId9" display="https://podminky.urs.cz/item/CS_URS_2025_01/113106123"/>
    <hyperlink ref="F139" r:id="rId10" display="https://podminky.urs.cz/item/CS_URS_2025_01/162301971"/>
    <hyperlink ref="F143" r:id="rId11" display="https://podminky.urs.cz/item/CS_URS_2025_01/162301972"/>
    <hyperlink ref="F149" r:id="rId12" display="https://podminky.urs.cz/item/CS_URS_2025_01/113107123"/>
    <hyperlink ref="F153" r:id="rId13" display="https://podminky.urs.cz/item/CS_URS_2025_01/113202111"/>
    <hyperlink ref="F159" r:id="rId14" display="https://podminky.urs.cz/item/CS_URS_2025_01/121151113"/>
    <hyperlink ref="F167" r:id="rId15" display="https://podminky.urs.cz/item/CS_URS_2025_01/122251102"/>
    <hyperlink ref="F173" r:id="rId16" display="https://podminky.urs.cz/item/CS_URS_2025_01/131251104"/>
    <hyperlink ref="F180" r:id="rId17" display="https://podminky.urs.cz/item/CS_URS_2025_01/162751117"/>
    <hyperlink ref="F187" r:id="rId18" display="https://podminky.urs.cz/item/CS_URS_2025_01/162751119"/>
    <hyperlink ref="F191" r:id="rId19" display="https://podminky.urs.cz/item/CS_URS_2025_01/171151103"/>
    <hyperlink ref="F211" r:id="rId20" display="https://podminky.urs.cz/item/CS_URS_2025_01/171152501"/>
    <hyperlink ref="F215" r:id="rId21" display="https://podminky.urs.cz/item/CS_URS_2025_01/171201231"/>
    <hyperlink ref="F219" r:id="rId22" display="https://podminky.urs.cz/item/CS_URS_2025_01/174151101"/>
    <hyperlink ref="F223" r:id="rId23" display="https://podminky.urs.cz/item/CS_URS_2025_01/181411121"/>
    <hyperlink ref="F231" r:id="rId24" display="https://podminky.urs.cz/item/CS_URS_2025_01/182311123"/>
    <hyperlink ref="F238" r:id="rId25" display="https://podminky.urs.cz/item/CS_URS_2025_01/184911421"/>
    <hyperlink ref="F245" r:id="rId26" display="https://podminky.urs.cz/item/CS_URS_2025_01/273313711"/>
    <hyperlink ref="F255" r:id="rId27" display="https://podminky.urs.cz/item/CS_URS_2025_01/274321411"/>
    <hyperlink ref="F262" r:id="rId28" display="https://podminky.urs.cz/item/CS_URS_2025_01/274361821"/>
    <hyperlink ref="F268" r:id="rId29" display="https://podminky.urs.cz/item/CS_URS_2025_01/274362021"/>
    <hyperlink ref="F272" r:id="rId30" display="https://podminky.urs.cz/item/CS_URS_2025_01/279113146"/>
    <hyperlink ref="F276" r:id="rId31" display="https://podminky.urs.cz/item/CS_URS_2025_01/279351121"/>
    <hyperlink ref="F284" r:id="rId32" display="https://podminky.urs.cz/item/CS_URS_2025_01/279351122"/>
    <hyperlink ref="F288" r:id="rId33" display="https://podminky.urs.cz/item/CS_URS_2025_01/311270711"/>
    <hyperlink ref="F295" r:id="rId34" display="https://podminky.urs.cz/item/CS_URS_2025_01/311232035"/>
    <hyperlink ref="F320" r:id="rId35" display="https://podminky.urs.cz/item/CS_URS_2025_01/417321515"/>
    <hyperlink ref="F326" r:id="rId36" display="https://podminky.urs.cz/item/CS_URS_2025_01/417351115"/>
    <hyperlink ref="F332" r:id="rId37" display="https://podminky.urs.cz/item/CS_URS_2025_01/417351116"/>
    <hyperlink ref="F336" r:id="rId38" display="https://podminky.urs.cz/item/CS_URS_2025_01/417361821"/>
    <hyperlink ref="F341" r:id="rId39" display="https://podminky.urs.cz/item/CS_URS_2025_01/564760101"/>
    <hyperlink ref="F345" r:id="rId40" display="https://podminky.urs.cz/item/CS_URS_2025_01/591111111"/>
    <hyperlink ref="F354" r:id="rId41" display="https://podminky.urs.cz/item/CS_URS_2025_01/596211112"/>
    <hyperlink ref="F363" r:id="rId42" display="https://podminky.urs.cz/item/CS_URS_2025_01/632450123"/>
    <hyperlink ref="F367" r:id="rId43" display="https://podminky.urs.cz/item/CS_URS_2025_01/637121111"/>
    <hyperlink ref="F372" r:id="rId44" display="https://podminky.urs.cz/item/CS_URS_2025_01/871313120"/>
    <hyperlink ref="F380" r:id="rId45" display="https://podminky.urs.cz/item/CS_URS_2025_01/916111113"/>
    <hyperlink ref="F385" r:id="rId46" display="https://podminky.urs.cz/item/CS_URS_2025_01/916331112"/>
    <hyperlink ref="F394" r:id="rId47" display="https://podminky.urs.cz/item/CS_URS_2025_01/919726122"/>
    <hyperlink ref="F397" r:id="rId48" display="https://podminky.urs.cz/item/CS_URS_2025_01/919791013"/>
    <hyperlink ref="F402" r:id="rId49" display="https://podminky.urs.cz/item/CS_URS_2025_02/936124113"/>
    <hyperlink ref="F407" r:id="rId50" display="https://podminky.urs.cz/item/CS_URS_2025_01/961043111"/>
    <hyperlink ref="F411" r:id="rId51" display="https://podminky.urs.cz/item/CS_URS_2025_01/962022391"/>
    <hyperlink ref="F415" r:id="rId52" display="https://podminky.urs.cz/item/CS_URS_2025_01/962032241"/>
    <hyperlink ref="F419" r:id="rId53" display="https://podminky.urs.cz/item/CS_URS_2025_01/976044311"/>
    <hyperlink ref="F427" r:id="rId54" display="https://podminky.urs.cz/item/CS_URS_2025_01/997013501"/>
    <hyperlink ref="F430" r:id="rId55" display="https://podminky.urs.cz/item/CS_URS_2025_01/997013509"/>
    <hyperlink ref="F434" r:id="rId56" display="https://podminky.urs.cz/item/CS_URS_2025_01/997013869"/>
    <hyperlink ref="F437" r:id="rId57" display="https://podminky.urs.cz/item/CS_URS_2025_01/997221141"/>
    <hyperlink ref="F441" r:id="rId58" display="https://podminky.urs.cz/item/CS_URS_2025_01/997221151"/>
    <hyperlink ref="F446" r:id="rId59" display="https://podminky.urs.cz/item/CS_URS_2025_01/997221611"/>
    <hyperlink ref="F450" r:id="rId60" display="https://podminky.urs.cz/item/CS_URS_2025_01/998011001"/>
    <hyperlink ref="F454" r:id="rId61" display="https://podminky.urs.cz/item/CS_URS_2025_01/998223011"/>
    <hyperlink ref="F460" r:id="rId62" display="https://podminky.urs.cz/item/CS_URS_2025_01/711111052"/>
    <hyperlink ref="F466" r:id="rId63" display="https://podminky.urs.cz/item/CS_URS_2025_01/711141559"/>
    <hyperlink ref="F473" r:id="rId64" display="https://podminky.urs.cz/item/CS_URS_2025_01/711142559"/>
    <hyperlink ref="F480" r:id="rId65" display="https://podminky.urs.cz/item/CS_URS_2025_01/711161174"/>
    <hyperlink ref="F489" r:id="rId66" display="https://podminky.urs.cz/item/CS_URS_2025_01/998711101"/>
    <hyperlink ref="F493" r:id="rId67" display="https://podminky.urs.cz/item/CS_URS_2025_01/762081150"/>
    <hyperlink ref="F497" r:id="rId68" display="https://podminky.urs.cz/item/CS_URS_2025_01/762332532"/>
    <hyperlink ref="F509" r:id="rId69" display="https://podminky.urs.cz/item/CS_URS_2025_01/762395000"/>
    <hyperlink ref="F513" r:id="rId70" display="https://podminky.urs.cz/item/CS_URS_2025_01/998762101"/>
    <hyperlink ref="F517" r:id="rId71" display="https://podminky.urs.cz/item/CS_URS_2025_01/764301115"/>
    <hyperlink ref="F527" r:id="rId72" display="https://podminky.urs.cz/item/CS_URS_2025_01/998767101"/>
    <hyperlink ref="F547" r:id="rId73" display="https://podminky.urs.cz/item/CS_URS_2025_01/787892322"/>
    <hyperlink ref="F551" r:id="rId74" display="https://podminky.urs.cz/item/CS_URS_2025_01/787911111"/>
    <hyperlink ref="F558" r:id="rId75" display="https://podminky.urs.cz/item/CS_URS_2025_01/99878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80</v>
      </c>
    </row>
    <row r="4" s="1" customFormat="1" ht="24.96" customHeight="1">
      <c r="B4" s="21"/>
      <c r="D4" s="131" t="s">
        <v>88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Doksy - novostavba kolumbária v areálu hřbitova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854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1. 7. 2025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27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28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27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30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27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32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>Jiří Bárta</v>
      </c>
      <c r="F24" s="39"/>
      <c r="G24" s="39"/>
      <c r="H24" s="39"/>
      <c r="I24" s="133" t="s">
        <v>27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34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36</v>
      </c>
      <c r="E30" s="39"/>
      <c r="F30" s="39"/>
      <c r="G30" s="39"/>
      <c r="H30" s="39"/>
      <c r="I30" s="39"/>
      <c r="J30" s="145">
        <f>ROUND(J85,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38</v>
      </c>
      <c r="G32" s="39"/>
      <c r="H32" s="39"/>
      <c r="I32" s="146" t="s">
        <v>37</v>
      </c>
      <c r="J32" s="146" t="s">
        <v>39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40</v>
      </c>
      <c r="E33" s="133" t="s">
        <v>41</v>
      </c>
      <c r="F33" s="148">
        <f>ROUND((SUM(BE85:BE175)),  2)</f>
        <v>0</v>
      </c>
      <c r="G33" s="39"/>
      <c r="H33" s="39"/>
      <c r="I33" s="149">
        <v>0.20999999999999999</v>
      </c>
      <c r="J33" s="148">
        <f>ROUND(((SUM(BE85:BE175))*I33),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42</v>
      </c>
      <c r="F34" s="148">
        <f>ROUND((SUM(BF85:BF175)),  2)</f>
        <v>0</v>
      </c>
      <c r="G34" s="39"/>
      <c r="H34" s="39"/>
      <c r="I34" s="149">
        <v>0.12</v>
      </c>
      <c r="J34" s="148">
        <f>ROUND(((SUM(BF85:BF175))*I34),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43</v>
      </c>
      <c r="F35" s="148">
        <f>ROUND((SUM(BG85:BG175)),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44</v>
      </c>
      <c r="F36" s="148">
        <f>ROUND((SUM(BH85:BH175)),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45</v>
      </c>
      <c r="F37" s="148">
        <f>ROUND((SUM(BI85:BI175)),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46</v>
      </c>
      <c r="E39" s="152"/>
      <c r="F39" s="152"/>
      <c r="G39" s="153" t="s">
        <v>47</v>
      </c>
      <c r="H39" s="154" t="s">
        <v>48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Doksy - novostavba kolumbária v areálu hřbitova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01B_EL - ELEKTRO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1. 7. 2025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30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41"/>
      <c r="E55" s="41"/>
      <c r="F55" s="28" t="str">
        <f>IF(E18="","",E18)</f>
        <v>Vyplň údaj</v>
      </c>
      <c r="G55" s="41"/>
      <c r="H55" s="41"/>
      <c r="I55" s="33" t="s">
        <v>32</v>
      </c>
      <c r="J55" s="37" t="str">
        <f>E24</f>
        <v>Jiří Bárta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92</v>
      </c>
      <c r="D57" s="163"/>
      <c r="E57" s="163"/>
      <c r="F57" s="163"/>
      <c r="G57" s="163"/>
      <c r="H57" s="163"/>
      <c r="I57" s="163"/>
      <c r="J57" s="164" t="s">
        <v>93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68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94</v>
      </c>
    </row>
    <row r="60" s="9" customFormat="1" ht="24.96" customHeight="1">
      <c r="A60" s="9"/>
      <c r="B60" s="166"/>
      <c r="C60" s="167"/>
      <c r="D60" s="168" t="s">
        <v>855</v>
      </c>
      <c r="E60" s="169"/>
      <c r="F60" s="169"/>
      <c r="G60" s="169"/>
      <c r="H60" s="169"/>
      <c r="I60" s="169"/>
      <c r="J60" s="170">
        <f>J86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856</v>
      </c>
      <c r="E61" s="169"/>
      <c r="F61" s="169"/>
      <c r="G61" s="169"/>
      <c r="H61" s="169"/>
      <c r="I61" s="169"/>
      <c r="J61" s="170">
        <f>J90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857</v>
      </c>
      <c r="E62" s="169"/>
      <c r="F62" s="169"/>
      <c r="G62" s="169"/>
      <c r="H62" s="169"/>
      <c r="I62" s="169"/>
      <c r="J62" s="170">
        <f>J119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858</v>
      </c>
      <c r="E63" s="169"/>
      <c r="F63" s="169"/>
      <c r="G63" s="169"/>
      <c r="H63" s="169"/>
      <c r="I63" s="169"/>
      <c r="J63" s="170">
        <f>J133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6"/>
      <c r="C64" s="167"/>
      <c r="D64" s="168" t="s">
        <v>859</v>
      </c>
      <c r="E64" s="169"/>
      <c r="F64" s="169"/>
      <c r="G64" s="169"/>
      <c r="H64" s="169"/>
      <c r="I64" s="169"/>
      <c r="J64" s="170">
        <f>J172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6"/>
      <c r="C65" s="167"/>
      <c r="D65" s="168" t="s">
        <v>860</v>
      </c>
      <c r="E65" s="169"/>
      <c r="F65" s="169"/>
      <c r="G65" s="169"/>
      <c r="H65" s="169"/>
      <c r="I65" s="169"/>
      <c r="J65" s="170">
        <f>J173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112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61" t="str">
        <f>E7</f>
        <v>Doksy - novostavba kolumbária v areálu hřbitova</v>
      </c>
      <c r="F75" s="33"/>
      <c r="G75" s="33"/>
      <c r="H75" s="33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89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01B_EL - ELEKTRO</v>
      </c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 xml:space="preserve"> </v>
      </c>
      <c r="G79" s="41"/>
      <c r="H79" s="41"/>
      <c r="I79" s="33" t="s">
        <v>23</v>
      </c>
      <c r="J79" s="73" t="str">
        <f>IF(J12="","",J12)</f>
        <v>1. 7. 2025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41"/>
      <c r="E81" s="41"/>
      <c r="F81" s="28" t="str">
        <f>E15</f>
        <v xml:space="preserve"> </v>
      </c>
      <c r="G81" s="41"/>
      <c r="H81" s="41"/>
      <c r="I81" s="33" t="s">
        <v>30</v>
      </c>
      <c r="J81" s="37" t="str">
        <f>E21</f>
        <v xml:space="preserve"> 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28</v>
      </c>
      <c r="D82" s="41"/>
      <c r="E82" s="41"/>
      <c r="F82" s="28" t="str">
        <f>IF(E18="","",E18)</f>
        <v>Vyplň údaj</v>
      </c>
      <c r="G82" s="41"/>
      <c r="H82" s="41"/>
      <c r="I82" s="33" t="s">
        <v>32</v>
      </c>
      <c r="J82" s="37" t="str">
        <f>E24</f>
        <v>Jiří Bárta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78"/>
      <c r="B84" s="179"/>
      <c r="C84" s="180" t="s">
        <v>113</v>
      </c>
      <c r="D84" s="181" t="s">
        <v>55</v>
      </c>
      <c r="E84" s="181" t="s">
        <v>51</v>
      </c>
      <c r="F84" s="181" t="s">
        <v>52</v>
      </c>
      <c r="G84" s="181" t="s">
        <v>114</v>
      </c>
      <c r="H84" s="181" t="s">
        <v>115</v>
      </c>
      <c r="I84" s="181" t="s">
        <v>116</v>
      </c>
      <c r="J84" s="181" t="s">
        <v>93</v>
      </c>
      <c r="K84" s="182" t="s">
        <v>117</v>
      </c>
      <c r="L84" s="183"/>
      <c r="M84" s="93" t="s">
        <v>19</v>
      </c>
      <c r="N84" s="94" t="s">
        <v>40</v>
      </c>
      <c r="O84" s="94" t="s">
        <v>118</v>
      </c>
      <c r="P84" s="94" t="s">
        <v>119</v>
      </c>
      <c r="Q84" s="94" t="s">
        <v>120</v>
      </c>
      <c r="R84" s="94" t="s">
        <v>121</v>
      </c>
      <c r="S84" s="94" t="s">
        <v>122</v>
      </c>
      <c r="T84" s="95" t="s">
        <v>123</v>
      </c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</row>
    <row r="85" s="2" customFormat="1" ht="22.8" customHeight="1">
      <c r="A85" s="39"/>
      <c r="B85" s="40"/>
      <c r="C85" s="100" t="s">
        <v>124</v>
      </c>
      <c r="D85" s="41"/>
      <c r="E85" s="41"/>
      <c r="F85" s="41"/>
      <c r="G85" s="41"/>
      <c r="H85" s="41"/>
      <c r="I85" s="41"/>
      <c r="J85" s="184">
        <f>BK85</f>
        <v>0</v>
      </c>
      <c r="K85" s="41"/>
      <c r="L85" s="45"/>
      <c r="M85" s="96"/>
      <c r="N85" s="185"/>
      <c r="O85" s="97"/>
      <c r="P85" s="186">
        <f>P86+P90+P119+P133+P172+P173</f>
        <v>0</v>
      </c>
      <c r="Q85" s="97"/>
      <c r="R85" s="186">
        <f>R86+R90+R119+R133+R172+R173</f>
        <v>843.19947999999999</v>
      </c>
      <c r="S85" s="97"/>
      <c r="T85" s="187">
        <f>T86+T90+T119+T133+T172+T173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69</v>
      </c>
      <c r="AU85" s="18" t="s">
        <v>94</v>
      </c>
      <c r="BK85" s="188">
        <f>BK86+BK90+BK119+BK133+BK172+BK173</f>
        <v>0</v>
      </c>
    </row>
    <row r="86" s="12" customFormat="1" ht="25.92" customHeight="1">
      <c r="A86" s="12"/>
      <c r="B86" s="189"/>
      <c r="C86" s="190"/>
      <c r="D86" s="191" t="s">
        <v>69</v>
      </c>
      <c r="E86" s="192" t="s">
        <v>70</v>
      </c>
      <c r="F86" s="192" t="s">
        <v>861</v>
      </c>
      <c r="G86" s="190"/>
      <c r="H86" s="190"/>
      <c r="I86" s="193"/>
      <c r="J86" s="194">
        <f>BK86</f>
        <v>0</v>
      </c>
      <c r="K86" s="190"/>
      <c r="L86" s="195"/>
      <c r="M86" s="196"/>
      <c r="N86" s="197"/>
      <c r="O86" s="197"/>
      <c r="P86" s="198">
        <f>SUM(P87:P89)</f>
        <v>0</v>
      </c>
      <c r="Q86" s="197"/>
      <c r="R86" s="198">
        <f>SUM(R87:R89)</f>
        <v>0</v>
      </c>
      <c r="S86" s="197"/>
      <c r="T86" s="199">
        <f>SUM(T87:T89)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78</v>
      </c>
      <c r="AT86" s="201" t="s">
        <v>69</v>
      </c>
      <c r="AU86" s="201" t="s">
        <v>70</v>
      </c>
      <c r="AY86" s="200" t="s">
        <v>127</v>
      </c>
      <c r="BK86" s="202">
        <f>SUM(BK87:BK89)</f>
        <v>0</v>
      </c>
    </row>
    <row r="87" s="2" customFormat="1" ht="16.5" customHeight="1">
      <c r="A87" s="39"/>
      <c r="B87" s="40"/>
      <c r="C87" s="205" t="s">
        <v>78</v>
      </c>
      <c r="D87" s="205" t="s">
        <v>130</v>
      </c>
      <c r="E87" s="206" t="s">
        <v>862</v>
      </c>
      <c r="F87" s="207" t="s">
        <v>863</v>
      </c>
      <c r="G87" s="208" t="s">
        <v>864</v>
      </c>
      <c r="H87" s="209">
        <v>1</v>
      </c>
      <c r="I87" s="210"/>
      <c r="J87" s="211">
        <f>ROUND(I87*H87,2)</f>
        <v>0</v>
      </c>
      <c r="K87" s="207" t="s">
        <v>19</v>
      </c>
      <c r="L87" s="45"/>
      <c r="M87" s="212" t="s">
        <v>19</v>
      </c>
      <c r="N87" s="213" t="s">
        <v>41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135</v>
      </c>
      <c r="AT87" s="216" t="s">
        <v>130</v>
      </c>
      <c r="AU87" s="216" t="s">
        <v>78</v>
      </c>
      <c r="AY87" s="18" t="s">
        <v>127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78</v>
      </c>
      <c r="BK87" s="217">
        <f>ROUND(I87*H87,2)</f>
        <v>0</v>
      </c>
      <c r="BL87" s="18" t="s">
        <v>135</v>
      </c>
      <c r="BM87" s="216" t="s">
        <v>80</v>
      </c>
    </row>
    <row r="88" s="2" customFormat="1">
      <c r="A88" s="39"/>
      <c r="B88" s="40"/>
      <c r="C88" s="41"/>
      <c r="D88" s="218" t="s">
        <v>137</v>
      </c>
      <c r="E88" s="41"/>
      <c r="F88" s="219" t="s">
        <v>863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137</v>
      </c>
      <c r="AU88" s="18" t="s">
        <v>78</v>
      </c>
    </row>
    <row r="89" s="2" customFormat="1">
      <c r="A89" s="39"/>
      <c r="B89" s="40"/>
      <c r="C89" s="41"/>
      <c r="D89" s="218" t="s">
        <v>865</v>
      </c>
      <c r="E89" s="41"/>
      <c r="F89" s="261" t="s">
        <v>866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865</v>
      </c>
      <c r="AU89" s="18" t="s">
        <v>78</v>
      </c>
    </row>
    <row r="90" s="12" customFormat="1" ht="25.92" customHeight="1">
      <c r="A90" s="12"/>
      <c r="B90" s="189"/>
      <c r="C90" s="190"/>
      <c r="D90" s="191" t="s">
        <v>69</v>
      </c>
      <c r="E90" s="192" t="s">
        <v>867</v>
      </c>
      <c r="F90" s="192" t="s">
        <v>868</v>
      </c>
      <c r="G90" s="190"/>
      <c r="H90" s="190"/>
      <c r="I90" s="193"/>
      <c r="J90" s="194">
        <f>BK90</f>
        <v>0</v>
      </c>
      <c r="K90" s="190"/>
      <c r="L90" s="195"/>
      <c r="M90" s="196"/>
      <c r="N90" s="197"/>
      <c r="O90" s="197"/>
      <c r="P90" s="198">
        <f>SUM(P91:P118)</f>
        <v>0</v>
      </c>
      <c r="Q90" s="197"/>
      <c r="R90" s="198">
        <f>SUM(R91:R118)</f>
        <v>0</v>
      </c>
      <c r="S90" s="197"/>
      <c r="T90" s="199">
        <f>SUM(T91:T118)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0" t="s">
        <v>78</v>
      </c>
      <c r="AT90" s="201" t="s">
        <v>69</v>
      </c>
      <c r="AU90" s="201" t="s">
        <v>70</v>
      </c>
      <c r="AY90" s="200" t="s">
        <v>127</v>
      </c>
      <c r="BK90" s="202">
        <f>SUM(BK91:BK118)</f>
        <v>0</v>
      </c>
    </row>
    <row r="91" s="2" customFormat="1" ht="16.5" customHeight="1">
      <c r="A91" s="39"/>
      <c r="B91" s="40"/>
      <c r="C91" s="205" t="s">
        <v>80</v>
      </c>
      <c r="D91" s="205" t="s">
        <v>130</v>
      </c>
      <c r="E91" s="206" t="s">
        <v>869</v>
      </c>
      <c r="F91" s="207" t="s">
        <v>870</v>
      </c>
      <c r="G91" s="208" t="s">
        <v>133</v>
      </c>
      <c r="H91" s="209">
        <v>1</v>
      </c>
      <c r="I91" s="210"/>
      <c r="J91" s="211">
        <f>ROUND(I91*H91,2)</f>
        <v>0</v>
      </c>
      <c r="K91" s="207" t="s">
        <v>871</v>
      </c>
      <c r="L91" s="45"/>
      <c r="M91" s="212" t="s">
        <v>19</v>
      </c>
      <c r="N91" s="213" t="s">
        <v>41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135</v>
      </c>
      <c r="AT91" s="216" t="s">
        <v>130</v>
      </c>
      <c r="AU91" s="216" t="s">
        <v>78</v>
      </c>
      <c r="AY91" s="18" t="s">
        <v>127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78</v>
      </c>
      <c r="BK91" s="217">
        <f>ROUND(I91*H91,2)</f>
        <v>0</v>
      </c>
      <c r="BL91" s="18" t="s">
        <v>135</v>
      </c>
      <c r="BM91" s="216" t="s">
        <v>135</v>
      </c>
    </row>
    <row r="92" s="2" customFormat="1">
      <c r="A92" s="39"/>
      <c r="B92" s="40"/>
      <c r="C92" s="41"/>
      <c r="D92" s="218" t="s">
        <v>137</v>
      </c>
      <c r="E92" s="41"/>
      <c r="F92" s="219" t="s">
        <v>870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137</v>
      </c>
      <c r="AU92" s="18" t="s">
        <v>78</v>
      </c>
    </row>
    <row r="93" s="2" customFormat="1" ht="16.5" customHeight="1">
      <c r="A93" s="39"/>
      <c r="B93" s="40"/>
      <c r="C93" s="205" t="s">
        <v>413</v>
      </c>
      <c r="D93" s="205" t="s">
        <v>130</v>
      </c>
      <c r="E93" s="206" t="s">
        <v>872</v>
      </c>
      <c r="F93" s="207" t="s">
        <v>873</v>
      </c>
      <c r="G93" s="208" t="s">
        <v>133</v>
      </c>
      <c r="H93" s="209">
        <v>2</v>
      </c>
      <c r="I93" s="210"/>
      <c r="J93" s="211">
        <f>ROUND(I93*H93,2)</f>
        <v>0</v>
      </c>
      <c r="K93" s="207" t="s">
        <v>871</v>
      </c>
      <c r="L93" s="45"/>
      <c r="M93" s="212" t="s">
        <v>19</v>
      </c>
      <c r="N93" s="213" t="s">
        <v>41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135</v>
      </c>
      <c r="AT93" s="216" t="s">
        <v>130</v>
      </c>
      <c r="AU93" s="216" t="s">
        <v>78</v>
      </c>
      <c r="AY93" s="18" t="s">
        <v>127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78</v>
      </c>
      <c r="BK93" s="217">
        <f>ROUND(I93*H93,2)</f>
        <v>0</v>
      </c>
      <c r="BL93" s="18" t="s">
        <v>135</v>
      </c>
      <c r="BM93" s="216" t="s">
        <v>129</v>
      </c>
    </row>
    <row r="94" s="2" customFormat="1">
      <c r="A94" s="39"/>
      <c r="B94" s="40"/>
      <c r="C94" s="41"/>
      <c r="D94" s="218" t="s">
        <v>137</v>
      </c>
      <c r="E94" s="41"/>
      <c r="F94" s="219" t="s">
        <v>873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137</v>
      </c>
      <c r="AU94" s="18" t="s">
        <v>78</v>
      </c>
    </row>
    <row r="95" s="2" customFormat="1">
      <c r="A95" s="39"/>
      <c r="B95" s="40"/>
      <c r="C95" s="41"/>
      <c r="D95" s="218" t="s">
        <v>865</v>
      </c>
      <c r="E95" s="41"/>
      <c r="F95" s="261" t="s">
        <v>874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865</v>
      </c>
      <c r="AU95" s="18" t="s">
        <v>78</v>
      </c>
    </row>
    <row r="96" s="2" customFormat="1" ht="16.5" customHeight="1">
      <c r="A96" s="39"/>
      <c r="B96" s="40"/>
      <c r="C96" s="205" t="s">
        <v>135</v>
      </c>
      <c r="D96" s="205" t="s">
        <v>130</v>
      </c>
      <c r="E96" s="206" t="s">
        <v>875</v>
      </c>
      <c r="F96" s="207" t="s">
        <v>876</v>
      </c>
      <c r="G96" s="208" t="s">
        <v>133</v>
      </c>
      <c r="H96" s="209">
        <v>2</v>
      </c>
      <c r="I96" s="210"/>
      <c r="J96" s="211">
        <f>ROUND(I96*H96,2)</f>
        <v>0</v>
      </c>
      <c r="K96" s="207" t="s">
        <v>871</v>
      </c>
      <c r="L96" s="45"/>
      <c r="M96" s="212" t="s">
        <v>19</v>
      </c>
      <c r="N96" s="213" t="s">
        <v>41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135</v>
      </c>
      <c r="AT96" s="216" t="s">
        <v>130</v>
      </c>
      <c r="AU96" s="216" t="s">
        <v>78</v>
      </c>
      <c r="AY96" s="18" t="s">
        <v>127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78</v>
      </c>
      <c r="BK96" s="217">
        <f>ROUND(I96*H96,2)</f>
        <v>0</v>
      </c>
      <c r="BL96" s="18" t="s">
        <v>135</v>
      </c>
      <c r="BM96" s="216" t="s">
        <v>164</v>
      </c>
    </row>
    <row r="97" s="2" customFormat="1">
      <c r="A97" s="39"/>
      <c r="B97" s="40"/>
      <c r="C97" s="41"/>
      <c r="D97" s="218" t="s">
        <v>137</v>
      </c>
      <c r="E97" s="41"/>
      <c r="F97" s="219" t="s">
        <v>876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137</v>
      </c>
      <c r="AU97" s="18" t="s">
        <v>78</v>
      </c>
    </row>
    <row r="98" s="2" customFormat="1">
      <c r="A98" s="39"/>
      <c r="B98" s="40"/>
      <c r="C98" s="41"/>
      <c r="D98" s="218" t="s">
        <v>865</v>
      </c>
      <c r="E98" s="41"/>
      <c r="F98" s="261" t="s">
        <v>877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865</v>
      </c>
      <c r="AU98" s="18" t="s">
        <v>78</v>
      </c>
    </row>
    <row r="99" s="2" customFormat="1" ht="16.5" customHeight="1">
      <c r="A99" s="39"/>
      <c r="B99" s="40"/>
      <c r="C99" s="205" t="s">
        <v>143</v>
      </c>
      <c r="D99" s="205" t="s">
        <v>130</v>
      </c>
      <c r="E99" s="206" t="s">
        <v>878</v>
      </c>
      <c r="F99" s="207" t="s">
        <v>879</v>
      </c>
      <c r="G99" s="208" t="s">
        <v>133</v>
      </c>
      <c r="H99" s="209">
        <v>1</v>
      </c>
      <c r="I99" s="210"/>
      <c r="J99" s="211">
        <f>ROUND(I99*H99,2)</f>
        <v>0</v>
      </c>
      <c r="K99" s="207" t="s">
        <v>871</v>
      </c>
      <c r="L99" s="45"/>
      <c r="M99" s="212" t="s">
        <v>19</v>
      </c>
      <c r="N99" s="213" t="s">
        <v>41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135</v>
      </c>
      <c r="AT99" s="216" t="s">
        <v>130</v>
      </c>
      <c r="AU99" s="216" t="s">
        <v>78</v>
      </c>
      <c r="AY99" s="18" t="s">
        <v>127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78</v>
      </c>
      <c r="BK99" s="217">
        <f>ROUND(I99*H99,2)</f>
        <v>0</v>
      </c>
      <c r="BL99" s="18" t="s">
        <v>135</v>
      </c>
      <c r="BM99" s="216" t="s">
        <v>221</v>
      </c>
    </row>
    <row r="100" s="2" customFormat="1">
      <c r="A100" s="39"/>
      <c r="B100" s="40"/>
      <c r="C100" s="41"/>
      <c r="D100" s="218" t="s">
        <v>137</v>
      </c>
      <c r="E100" s="41"/>
      <c r="F100" s="219" t="s">
        <v>879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137</v>
      </c>
      <c r="AU100" s="18" t="s">
        <v>78</v>
      </c>
    </row>
    <row r="101" s="2" customFormat="1">
      <c r="A101" s="39"/>
      <c r="B101" s="40"/>
      <c r="C101" s="41"/>
      <c r="D101" s="218" t="s">
        <v>865</v>
      </c>
      <c r="E101" s="41"/>
      <c r="F101" s="261" t="s">
        <v>874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865</v>
      </c>
      <c r="AU101" s="18" t="s">
        <v>78</v>
      </c>
    </row>
    <row r="102" s="2" customFormat="1" ht="16.5" customHeight="1">
      <c r="A102" s="39"/>
      <c r="B102" s="40"/>
      <c r="C102" s="205" t="s">
        <v>129</v>
      </c>
      <c r="D102" s="205" t="s">
        <v>130</v>
      </c>
      <c r="E102" s="206" t="s">
        <v>880</v>
      </c>
      <c r="F102" s="207" t="s">
        <v>881</v>
      </c>
      <c r="G102" s="208" t="s">
        <v>133</v>
      </c>
      <c r="H102" s="209">
        <v>1</v>
      </c>
      <c r="I102" s="210"/>
      <c r="J102" s="211">
        <f>ROUND(I102*H102,2)</f>
        <v>0</v>
      </c>
      <c r="K102" s="207" t="s">
        <v>871</v>
      </c>
      <c r="L102" s="45"/>
      <c r="M102" s="212" t="s">
        <v>19</v>
      </c>
      <c r="N102" s="213" t="s">
        <v>41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135</v>
      </c>
      <c r="AT102" s="216" t="s">
        <v>130</v>
      </c>
      <c r="AU102" s="216" t="s">
        <v>78</v>
      </c>
      <c r="AY102" s="18" t="s">
        <v>127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78</v>
      </c>
      <c r="BK102" s="217">
        <f>ROUND(I102*H102,2)</f>
        <v>0</v>
      </c>
      <c r="BL102" s="18" t="s">
        <v>135</v>
      </c>
      <c r="BM102" s="216" t="s">
        <v>8</v>
      </c>
    </row>
    <row r="103" s="2" customFormat="1">
      <c r="A103" s="39"/>
      <c r="B103" s="40"/>
      <c r="C103" s="41"/>
      <c r="D103" s="218" t="s">
        <v>137</v>
      </c>
      <c r="E103" s="41"/>
      <c r="F103" s="219" t="s">
        <v>881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137</v>
      </c>
      <c r="AU103" s="18" t="s">
        <v>78</v>
      </c>
    </row>
    <row r="104" s="2" customFormat="1">
      <c r="A104" s="39"/>
      <c r="B104" s="40"/>
      <c r="C104" s="41"/>
      <c r="D104" s="218" t="s">
        <v>865</v>
      </c>
      <c r="E104" s="41"/>
      <c r="F104" s="261" t="s">
        <v>874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865</v>
      </c>
      <c r="AU104" s="18" t="s">
        <v>78</v>
      </c>
    </row>
    <row r="105" s="2" customFormat="1" ht="16.5" customHeight="1">
      <c r="A105" s="39"/>
      <c r="B105" s="40"/>
      <c r="C105" s="205" t="s">
        <v>157</v>
      </c>
      <c r="D105" s="205" t="s">
        <v>130</v>
      </c>
      <c r="E105" s="206" t="s">
        <v>882</v>
      </c>
      <c r="F105" s="207" t="s">
        <v>883</v>
      </c>
      <c r="G105" s="208" t="s">
        <v>133</v>
      </c>
      <c r="H105" s="209">
        <v>2</v>
      </c>
      <c r="I105" s="210"/>
      <c r="J105" s="211">
        <f>ROUND(I105*H105,2)</f>
        <v>0</v>
      </c>
      <c r="K105" s="207" t="s">
        <v>871</v>
      </c>
      <c r="L105" s="45"/>
      <c r="M105" s="212" t="s">
        <v>19</v>
      </c>
      <c r="N105" s="213" t="s">
        <v>41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135</v>
      </c>
      <c r="AT105" s="216" t="s">
        <v>130</v>
      </c>
      <c r="AU105" s="216" t="s">
        <v>78</v>
      </c>
      <c r="AY105" s="18" t="s">
        <v>127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78</v>
      </c>
      <c r="BK105" s="217">
        <f>ROUND(I105*H105,2)</f>
        <v>0</v>
      </c>
      <c r="BL105" s="18" t="s">
        <v>135</v>
      </c>
      <c r="BM105" s="216" t="s">
        <v>653</v>
      </c>
    </row>
    <row r="106" s="2" customFormat="1">
      <c r="A106" s="39"/>
      <c r="B106" s="40"/>
      <c r="C106" s="41"/>
      <c r="D106" s="218" t="s">
        <v>137</v>
      </c>
      <c r="E106" s="41"/>
      <c r="F106" s="219" t="s">
        <v>883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137</v>
      </c>
      <c r="AU106" s="18" t="s">
        <v>78</v>
      </c>
    </row>
    <row r="107" s="2" customFormat="1" ht="16.5" customHeight="1">
      <c r="A107" s="39"/>
      <c r="B107" s="40"/>
      <c r="C107" s="205" t="s">
        <v>164</v>
      </c>
      <c r="D107" s="205" t="s">
        <v>130</v>
      </c>
      <c r="E107" s="206" t="s">
        <v>884</v>
      </c>
      <c r="F107" s="207" t="s">
        <v>885</v>
      </c>
      <c r="G107" s="208" t="s">
        <v>133</v>
      </c>
      <c r="H107" s="209">
        <v>4</v>
      </c>
      <c r="I107" s="210"/>
      <c r="J107" s="211">
        <f>ROUND(I107*H107,2)</f>
        <v>0</v>
      </c>
      <c r="K107" s="207" t="s">
        <v>871</v>
      </c>
      <c r="L107" s="45"/>
      <c r="M107" s="212" t="s">
        <v>19</v>
      </c>
      <c r="N107" s="213" t="s">
        <v>41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135</v>
      </c>
      <c r="AT107" s="216" t="s">
        <v>130</v>
      </c>
      <c r="AU107" s="216" t="s">
        <v>78</v>
      </c>
      <c r="AY107" s="18" t="s">
        <v>127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78</v>
      </c>
      <c r="BK107" s="217">
        <f>ROUND(I107*H107,2)</f>
        <v>0</v>
      </c>
      <c r="BL107" s="18" t="s">
        <v>135</v>
      </c>
      <c r="BM107" s="216" t="s">
        <v>697</v>
      </c>
    </row>
    <row r="108" s="2" customFormat="1">
      <c r="A108" s="39"/>
      <c r="B108" s="40"/>
      <c r="C108" s="41"/>
      <c r="D108" s="218" t="s">
        <v>137</v>
      </c>
      <c r="E108" s="41"/>
      <c r="F108" s="219" t="s">
        <v>885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137</v>
      </c>
      <c r="AU108" s="18" t="s">
        <v>78</v>
      </c>
    </row>
    <row r="109" s="2" customFormat="1" ht="16.5" customHeight="1">
      <c r="A109" s="39"/>
      <c r="B109" s="40"/>
      <c r="C109" s="205" t="s">
        <v>150</v>
      </c>
      <c r="D109" s="205" t="s">
        <v>130</v>
      </c>
      <c r="E109" s="206" t="s">
        <v>886</v>
      </c>
      <c r="F109" s="207" t="s">
        <v>887</v>
      </c>
      <c r="G109" s="208" t="s">
        <v>133</v>
      </c>
      <c r="H109" s="209">
        <v>2</v>
      </c>
      <c r="I109" s="210"/>
      <c r="J109" s="211">
        <f>ROUND(I109*H109,2)</f>
        <v>0</v>
      </c>
      <c r="K109" s="207" t="s">
        <v>871</v>
      </c>
      <c r="L109" s="45"/>
      <c r="M109" s="212" t="s">
        <v>19</v>
      </c>
      <c r="N109" s="213" t="s">
        <v>41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135</v>
      </c>
      <c r="AT109" s="216" t="s">
        <v>130</v>
      </c>
      <c r="AU109" s="216" t="s">
        <v>78</v>
      </c>
      <c r="AY109" s="18" t="s">
        <v>127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78</v>
      </c>
      <c r="BK109" s="217">
        <f>ROUND(I109*H109,2)</f>
        <v>0</v>
      </c>
      <c r="BL109" s="18" t="s">
        <v>135</v>
      </c>
      <c r="BM109" s="216" t="s">
        <v>634</v>
      </c>
    </row>
    <row r="110" s="2" customFormat="1">
      <c r="A110" s="39"/>
      <c r="B110" s="40"/>
      <c r="C110" s="41"/>
      <c r="D110" s="218" t="s">
        <v>137</v>
      </c>
      <c r="E110" s="41"/>
      <c r="F110" s="219" t="s">
        <v>887</v>
      </c>
      <c r="G110" s="41"/>
      <c r="H110" s="41"/>
      <c r="I110" s="220"/>
      <c r="J110" s="41"/>
      <c r="K110" s="41"/>
      <c r="L110" s="45"/>
      <c r="M110" s="221"/>
      <c r="N110" s="22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137</v>
      </c>
      <c r="AU110" s="18" t="s">
        <v>78</v>
      </c>
    </row>
    <row r="111" s="2" customFormat="1" ht="16.5" customHeight="1">
      <c r="A111" s="39"/>
      <c r="B111" s="40"/>
      <c r="C111" s="205" t="s">
        <v>221</v>
      </c>
      <c r="D111" s="205" t="s">
        <v>130</v>
      </c>
      <c r="E111" s="206" t="s">
        <v>888</v>
      </c>
      <c r="F111" s="207" t="s">
        <v>889</v>
      </c>
      <c r="G111" s="208" t="s">
        <v>133</v>
      </c>
      <c r="H111" s="209">
        <v>2</v>
      </c>
      <c r="I111" s="210"/>
      <c r="J111" s="211">
        <f>ROUND(I111*H111,2)</f>
        <v>0</v>
      </c>
      <c r="K111" s="207" t="s">
        <v>871</v>
      </c>
      <c r="L111" s="45"/>
      <c r="M111" s="212" t="s">
        <v>19</v>
      </c>
      <c r="N111" s="213" t="s">
        <v>41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135</v>
      </c>
      <c r="AT111" s="216" t="s">
        <v>130</v>
      </c>
      <c r="AU111" s="216" t="s">
        <v>78</v>
      </c>
      <c r="AY111" s="18" t="s">
        <v>127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78</v>
      </c>
      <c r="BK111" s="217">
        <f>ROUND(I111*H111,2)</f>
        <v>0</v>
      </c>
      <c r="BL111" s="18" t="s">
        <v>135</v>
      </c>
      <c r="BM111" s="216" t="s">
        <v>647</v>
      </c>
    </row>
    <row r="112" s="2" customFormat="1">
      <c r="A112" s="39"/>
      <c r="B112" s="40"/>
      <c r="C112" s="41"/>
      <c r="D112" s="218" t="s">
        <v>137</v>
      </c>
      <c r="E112" s="41"/>
      <c r="F112" s="219" t="s">
        <v>889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137</v>
      </c>
      <c r="AU112" s="18" t="s">
        <v>78</v>
      </c>
    </row>
    <row r="113" s="2" customFormat="1" ht="16.5" customHeight="1">
      <c r="A113" s="39"/>
      <c r="B113" s="40"/>
      <c r="C113" s="205" t="s">
        <v>191</v>
      </c>
      <c r="D113" s="205" t="s">
        <v>130</v>
      </c>
      <c r="E113" s="206" t="s">
        <v>890</v>
      </c>
      <c r="F113" s="207" t="s">
        <v>891</v>
      </c>
      <c r="G113" s="208" t="s">
        <v>224</v>
      </c>
      <c r="H113" s="209">
        <v>20</v>
      </c>
      <c r="I113" s="210"/>
      <c r="J113" s="211">
        <f>ROUND(I113*H113,2)</f>
        <v>0</v>
      </c>
      <c r="K113" s="207" t="s">
        <v>871</v>
      </c>
      <c r="L113" s="45"/>
      <c r="M113" s="212" t="s">
        <v>19</v>
      </c>
      <c r="N113" s="213" t="s">
        <v>41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135</v>
      </c>
      <c r="AT113" s="216" t="s">
        <v>130</v>
      </c>
      <c r="AU113" s="216" t="s">
        <v>78</v>
      </c>
      <c r="AY113" s="18" t="s">
        <v>127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78</v>
      </c>
      <c r="BK113" s="217">
        <f>ROUND(I113*H113,2)</f>
        <v>0</v>
      </c>
      <c r="BL113" s="18" t="s">
        <v>135</v>
      </c>
      <c r="BM113" s="216" t="s">
        <v>257</v>
      </c>
    </row>
    <row r="114" s="2" customFormat="1">
      <c r="A114" s="39"/>
      <c r="B114" s="40"/>
      <c r="C114" s="41"/>
      <c r="D114" s="218" t="s">
        <v>137</v>
      </c>
      <c r="E114" s="41"/>
      <c r="F114" s="219" t="s">
        <v>891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137</v>
      </c>
      <c r="AU114" s="18" t="s">
        <v>78</v>
      </c>
    </row>
    <row r="115" s="2" customFormat="1" ht="16.5" customHeight="1">
      <c r="A115" s="39"/>
      <c r="B115" s="40"/>
      <c r="C115" s="205" t="s">
        <v>8</v>
      </c>
      <c r="D115" s="205" t="s">
        <v>130</v>
      </c>
      <c r="E115" s="206" t="s">
        <v>892</v>
      </c>
      <c r="F115" s="207" t="s">
        <v>893</v>
      </c>
      <c r="G115" s="208" t="s">
        <v>224</v>
      </c>
      <c r="H115" s="209">
        <v>260</v>
      </c>
      <c r="I115" s="210"/>
      <c r="J115" s="211">
        <f>ROUND(I115*H115,2)</f>
        <v>0</v>
      </c>
      <c r="K115" s="207" t="s">
        <v>871</v>
      </c>
      <c r="L115" s="45"/>
      <c r="M115" s="212" t="s">
        <v>19</v>
      </c>
      <c r="N115" s="213" t="s">
        <v>41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135</v>
      </c>
      <c r="AT115" s="216" t="s">
        <v>130</v>
      </c>
      <c r="AU115" s="216" t="s">
        <v>78</v>
      </c>
      <c r="AY115" s="18" t="s">
        <v>127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78</v>
      </c>
      <c r="BK115" s="217">
        <f>ROUND(I115*H115,2)</f>
        <v>0</v>
      </c>
      <c r="BL115" s="18" t="s">
        <v>135</v>
      </c>
      <c r="BM115" s="216" t="s">
        <v>894</v>
      </c>
    </row>
    <row r="116" s="2" customFormat="1">
      <c r="A116" s="39"/>
      <c r="B116" s="40"/>
      <c r="C116" s="41"/>
      <c r="D116" s="218" t="s">
        <v>137</v>
      </c>
      <c r="E116" s="41"/>
      <c r="F116" s="219" t="s">
        <v>893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137</v>
      </c>
      <c r="AU116" s="18" t="s">
        <v>78</v>
      </c>
    </row>
    <row r="117" s="2" customFormat="1" ht="16.5" customHeight="1">
      <c r="A117" s="39"/>
      <c r="B117" s="40"/>
      <c r="C117" s="205" t="s">
        <v>660</v>
      </c>
      <c r="D117" s="205" t="s">
        <v>130</v>
      </c>
      <c r="E117" s="206" t="s">
        <v>895</v>
      </c>
      <c r="F117" s="207" t="s">
        <v>896</v>
      </c>
      <c r="G117" s="208" t="s">
        <v>224</v>
      </c>
      <c r="H117" s="209">
        <v>330</v>
      </c>
      <c r="I117" s="210"/>
      <c r="J117" s="211">
        <f>ROUND(I117*H117,2)</f>
        <v>0</v>
      </c>
      <c r="K117" s="207" t="s">
        <v>871</v>
      </c>
      <c r="L117" s="45"/>
      <c r="M117" s="212" t="s">
        <v>19</v>
      </c>
      <c r="N117" s="213" t="s">
        <v>41</v>
      </c>
      <c r="O117" s="85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135</v>
      </c>
      <c r="AT117" s="216" t="s">
        <v>130</v>
      </c>
      <c r="AU117" s="216" t="s">
        <v>78</v>
      </c>
      <c r="AY117" s="18" t="s">
        <v>127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78</v>
      </c>
      <c r="BK117" s="217">
        <f>ROUND(I117*H117,2)</f>
        <v>0</v>
      </c>
      <c r="BL117" s="18" t="s">
        <v>135</v>
      </c>
      <c r="BM117" s="216" t="s">
        <v>897</v>
      </c>
    </row>
    <row r="118" s="2" customFormat="1">
      <c r="A118" s="39"/>
      <c r="B118" s="40"/>
      <c r="C118" s="41"/>
      <c r="D118" s="218" t="s">
        <v>137</v>
      </c>
      <c r="E118" s="41"/>
      <c r="F118" s="219" t="s">
        <v>896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137</v>
      </c>
      <c r="AU118" s="18" t="s">
        <v>78</v>
      </c>
    </row>
    <row r="119" s="12" customFormat="1" ht="25.92" customHeight="1">
      <c r="A119" s="12"/>
      <c r="B119" s="189"/>
      <c r="C119" s="190"/>
      <c r="D119" s="191" t="s">
        <v>69</v>
      </c>
      <c r="E119" s="192" t="s">
        <v>898</v>
      </c>
      <c r="F119" s="192" t="s">
        <v>899</v>
      </c>
      <c r="G119" s="190"/>
      <c r="H119" s="190"/>
      <c r="I119" s="193"/>
      <c r="J119" s="194">
        <f>BK119</f>
        <v>0</v>
      </c>
      <c r="K119" s="190"/>
      <c r="L119" s="195"/>
      <c r="M119" s="196"/>
      <c r="N119" s="197"/>
      <c r="O119" s="197"/>
      <c r="P119" s="198">
        <f>SUM(P120:P132)</f>
        <v>0</v>
      </c>
      <c r="Q119" s="197"/>
      <c r="R119" s="198">
        <f>SUM(R120:R132)</f>
        <v>0.26107999999999998</v>
      </c>
      <c r="S119" s="197"/>
      <c r="T119" s="199">
        <f>SUM(T120:T132)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0" t="s">
        <v>78</v>
      </c>
      <c r="AT119" s="201" t="s">
        <v>69</v>
      </c>
      <c r="AU119" s="201" t="s">
        <v>70</v>
      </c>
      <c r="AY119" s="200" t="s">
        <v>127</v>
      </c>
      <c r="BK119" s="202">
        <f>SUM(BK120:BK132)</f>
        <v>0</v>
      </c>
    </row>
    <row r="120" s="2" customFormat="1" ht="16.5" customHeight="1">
      <c r="A120" s="39"/>
      <c r="B120" s="40"/>
      <c r="C120" s="205" t="s">
        <v>653</v>
      </c>
      <c r="D120" s="205" t="s">
        <v>130</v>
      </c>
      <c r="E120" s="206" t="s">
        <v>900</v>
      </c>
      <c r="F120" s="207" t="s">
        <v>901</v>
      </c>
      <c r="G120" s="208" t="s">
        <v>133</v>
      </c>
      <c r="H120" s="209">
        <v>2</v>
      </c>
      <c r="I120" s="210"/>
      <c r="J120" s="211">
        <f>ROUND(I120*H120,2)</f>
        <v>0</v>
      </c>
      <c r="K120" s="207" t="s">
        <v>871</v>
      </c>
      <c r="L120" s="45"/>
      <c r="M120" s="212" t="s">
        <v>19</v>
      </c>
      <c r="N120" s="213" t="s">
        <v>41</v>
      </c>
      <c r="O120" s="85"/>
      <c r="P120" s="214">
        <f>O120*H120</f>
        <v>0</v>
      </c>
      <c r="Q120" s="214">
        <v>0.13053999999999999</v>
      </c>
      <c r="R120" s="214">
        <f>Q120*H120</f>
        <v>0.26107999999999998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135</v>
      </c>
      <c r="AT120" s="216" t="s">
        <v>130</v>
      </c>
      <c r="AU120" s="216" t="s">
        <v>78</v>
      </c>
      <c r="AY120" s="18" t="s">
        <v>127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78</v>
      </c>
      <c r="BK120" s="217">
        <f>ROUND(I120*H120,2)</f>
        <v>0</v>
      </c>
      <c r="BL120" s="18" t="s">
        <v>135</v>
      </c>
      <c r="BM120" s="216" t="s">
        <v>179</v>
      </c>
    </row>
    <row r="121" s="2" customFormat="1">
      <c r="A121" s="39"/>
      <c r="B121" s="40"/>
      <c r="C121" s="41"/>
      <c r="D121" s="218" t="s">
        <v>137</v>
      </c>
      <c r="E121" s="41"/>
      <c r="F121" s="219" t="s">
        <v>901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137</v>
      </c>
      <c r="AU121" s="18" t="s">
        <v>78</v>
      </c>
    </row>
    <row r="122" s="2" customFormat="1">
      <c r="A122" s="39"/>
      <c r="B122" s="40"/>
      <c r="C122" s="41"/>
      <c r="D122" s="218" t="s">
        <v>865</v>
      </c>
      <c r="E122" s="41"/>
      <c r="F122" s="261" t="s">
        <v>902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865</v>
      </c>
      <c r="AU122" s="18" t="s">
        <v>78</v>
      </c>
    </row>
    <row r="123" s="2" customFormat="1" ht="16.5" customHeight="1">
      <c r="A123" s="39"/>
      <c r="B123" s="40"/>
      <c r="C123" s="205" t="s">
        <v>903</v>
      </c>
      <c r="D123" s="205" t="s">
        <v>130</v>
      </c>
      <c r="E123" s="206" t="s">
        <v>904</v>
      </c>
      <c r="F123" s="207" t="s">
        <v>905</v>
      </c>
      <c r="G123" s="208" t="s">
        <v>224</v>
      </c>
      <c r="H123" s="209">
        <v>20</v>
      </c>
      <c r="I123" s="210"/>
      <c r="J123" s="211">
        <f>ROUND(I123*H123,2)</f>
        <v>0</v>
      </c>
      <c r="K123" s="207" t="s">
        <v>871</v>
      </c>
      <c r="L123" s="45"/>
      <c r="M123" s="212" t="s">
        <v>19</v>
      </c>
      <c r="N123" s="213" t="s">
        <v>41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135</v>
      </c>
      <c r="AT123" s="216" t="s">
        <v>130</v>
      </c>
      <c r="AU123" s="216" t="s">
        <v>78</v>
      </c>
      <c r="AY123" s="18" t="s">
        <v>127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78</v>
      </c>
      <c r="BK123" s="217">
        <f>ROUND(I123*H123,2)</f>
        <v>0</v>
      </c>
      <c r="BL123" s="18" t="s">
        <v>135</v>
      </c>
      <c r="BM123" s="216" t="s">
        <v>248</v>
      </c>
    </row>
    <row r="124" s="2" customFormat="1">
      <c r="A124" s="39"/>
      <c r="B124" s="40"/>
      <c r="C124" s="41"/>
      <c r="D124" s="218" t="s">
        <v>137</v>
      </c>
      <c r="E124" s="41"/>
      <c r="F124" s="219" t="s">
        <v>906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137</v>
      </c>
      <c r="AU124" s="18" t="s">
        <v>78</v>
      </c>
    </row>
    <row r="125" s="2" customFormat="1">
      <c r="A125" s="39"/>
      <c r="B125" s="40"/>
      <c r="C125" s="41"/>
      <c r="D125" s="218" t="s">
        <v>865</v>
      </c>
      <c r="E125" s="41"/>
      <c r="F125" s="261" t="s">
        <v>907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865</v>
      </c>
      <c r="AU125" s="18" t="s">
        <v>78</v>
      </c>
    </row>
    <row r="126" s="2" customFormat="1" ht="16.5" customHeight="1">
      <c r="A126" s="39"/>
      <c r="B126" s="40"/>
      <c r="C126" s="205" t="s">
        <v>697</v>
      </c>
      <c r="D126" s="205" t="s">
        <v>130</v>
      </c>
      <c r="E126" s="206" t="s">
        <v>908</v>
      </c>
      <c r="F126" s="207" t="s">
        <v>909</v>
      </c>
      <c r="G126" s="208" t="s">
        <v>224</v>
      </c>
      <c r="H126" s="209">
        <v>160</v>
      </c>
      <c r="I126" s="210"/>
      <c r="J126" s="211">
        <f>ROUND(I126*H126,2)</f>
        <v>0</v>
      </c>
      <c r="K126" s="207" t="s">
        <v>871</v>
      </c>
      <c r="L126" s="45"/>
      <c r="M126" s="212" t="s">
        <v>19</v>
      </c>
      <c r="N126" s="213" t="s">
        <v>41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135</v>
      </c>
      <c r="AT126" s="216" t="s">
        <v>130</v>
      </c>
      <c r="AU126" s="216" t="s">
        <v>78</v>
      </c>
      <c r="AY126" s="18" t="s">
        <v>127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78</v>
      </c>
      <c r="BK126" s="217">
        <f>ROUND(I126*H126,2)</f>
        <v>0</v>
      </c>
      <c r="BL126" s="18" t="s">
        <v>135</v>
      </c>
      <c r="BM126" s="216" t="s">
        <v>307</v>
      </c>
    </row>
    <row r="127" s="2" customFormat="1">
      <c r="A127" s="39"/>
      <c r="B127" s="40"/>
      <c r="C127" s="41"/>
      <c r="D127" s="218" t="s">
        <v>137</v>
      </c>
      <c r="E127" s="41"/>
      <c r="F127" s="219" t="s">
        <v>910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137</v>
      </c>
      <c r="AU127" s="18" t="s">
        <v>78</v>
      </c>
    </row>
    <row r="128" s="2" customFormat="1">
      <c r="A128" s="39"/>
      <c r="B128" s="40"/>
      <c r="C128" s="41"/>
      <c r="D128" s="218" t="s">
        <v>865</v>
      </c>
      <c r="E128" s="41"/>
      <c r="F128" s="261" t="s">
        <v>907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865</v>
      </c>
      <c r="AU128" s="18" t="s">
        <v>78</v>
      </c>
    </row>
    <row r="129" s="2" customFormat="1" ht="16.5" customHeight="1">
      <c r="A129" s="39"/>
      <c r="B129" s="40"/>
      <c r="C129" s="205" t="s">
        <v>668</v>
      </c>
      <c r="D129" s="205" t="s">
        <v>130</v>
      </c>
      <c r="E129" s="206" t="s">
        <v>911</v>
      </c>
      <c r="F129" s="207" t="s">
        <v>912</v>
      </c>
      <c r="G129" s="208" t="s">
        <v>224</v>
      </c>
      <c r="H129" s="209">
        <v>20</v>
      </c>
      <c r="I129" s="210"/>
      <c r="J129" s="211">
        <f>ROUND(I129*H129,2)</f>
        <v>0</v>
      </c>
      <c r="K129" s="207" t="s">
        <v>871</v>
      </c>
      <c r="L129" s="45"/>
      <c r="M129" s="212" t="s">
        <v>19</v>
      </c>
      <c r="N129" s="213" t="s">
        <v>41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135</v>
      </c>
      <c r="AT129" s="216" t="s">
        <v>130</v>
      </c>
      <c r="AU129" s="216" t="s">
        <v>78</v>
      </c>
      <c r="AY129" s="18" t="s">
        <v>127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78</v>
      </c>
      <c r="BK129" s="217">
        <f>ROUND(I129*H129,2)</f>
        <v>0</v>
      </c>
      <c r="BL129" s="18" t="s">
        <v>135</v>
      </c>
      <c r="BM129" s="216" t="s">
        <v>397</v>
      </c>
    </row>
    <row r="130" s="2" customFormat="1">
      <c r="A130" s="39"/>
      <c r="B130" s="40"/>
      <c r="C130" s="41"/>
      <c r="D130" s="218" t="s">
        <v>137</v>
      </c>
      <c r="E130" s="41"/>
      <c r="F130" s="219" t="s">
        <v>912</v>
      </c>
      <c r="G130" s="41"/>
      <c r="H130" s="41"/>
      <c r="I130" s="220"/>
      <c r="J130" s="41"/>
      <c r="K130" s="41"/>
      <c r="L130" s="45"/>
      <c r="M130" s="221"/>
      <c r="N130" s="22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137</v>
      </c>
      <c r="AU130" s="18" t="s">
        <v>78</v>
      </c>
    </row>
    <row r="131" s="2" customFormat="1" ht="16.5" customHeight="1">
      <c r="A131" s="39"/>
      <c r="B131" s="40"/>
      <c r="C131" s="205" t="s">
        <v>634</v>
      </c>
      <c r="D131" s="205" t="s">
        <v>130</v>
      </c>
      <c r="E131" s="206" t="s">
        <v>913</v>
      </c>
      <c r="F131" s="207" t="s">
        <v>914</v>
      </c>
      <c r="G131" s="208" t="s">
        <v>224</v>
      </c>
      <c r="H131" s="209">
        <v>160</v>
      </c>
      <c r="I131" s="210"/>
      <c r="J131" s="211">
        <f>ROUND(I131*H131,2)</f>
        <v>0</v>
      </c>
      <c r="K131" s="207" t="s">
        <v>871</v>
      </c>
      <c r="L131" s="45"/>
      <c r="M131" s="212" t="s">
        <v>19</v>
      </c>
      <c r="N131" s="213" t="s">
        <v>41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135</v>
      </c>
      <c r="AT131" s="216" t="s">
        <v>130</v>
      </c>
      <c r="AU131" s="216" t="s">
        <v>78</v>
      </c>
      <c r="AY131" s="18" t="s">
        <v>127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78</v>
      </c>
      <c r="BK131" s="217">
        <f>ROUND(I131*H131,2)</f>
        <v>0</v>
      </c>
      <c r="BL131" s="18" t="s">
        <v>135</v>
      </c>
      <c r="BM131" s="216" t="s">
        <v>915</v>
      </c>
    </row>
    <row r="132" s="2" customFormat="1">
      <c r="A132" s="39"/>
      <c r="B132" s="40"/>
      <c r="C132" s="41"/>
      <c r="D132" s="218" t="s">
        <v>137</v>
      </c>
      <c r="E132" s="41"/>
      <c r="F132" s="219" t="s">
        <v>914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137</v>
      </c>
      <c r="AU132" s="18" t="s">
        <v>78</v>
      </c>
    </row>
    <row r="133" s="12" customFormat="1" ht="25.92" customHeight="1">
      <c r="A133" s="12"/>
      <c r="B133" s="189"/>
      <c r="C133" s="190"/>
      <c r="D133" s="191" t="s">
        <v>69</v>
      </c>
      <c r="E133" s="192" t="s">
        <v>281</v>
      </c>
      <c r="F133" s="192" t="s">
        <v>916</v>
      </c>
      <c r="G133" s="190"/>
      <c r="H133" s="190"/>
      <c r="I133" s="193"/>
      <c r="J133" s="194">
        <f>BK133</f>
        <v>0</v>
      </c>
      <c r="K133" s="190"/>
      <c r="L133" s="195"/>
      <c r="M133" s="196"/>
      <c r="N133" s="197"/>
      <c r="O133" s="197"/>
      <c r="P133" s="198">
        <f>SUM(P134:P171)</f>
        <v>0</v>
      </c>
      <c r="Q133" s="197"/>
      <c r="R133" s="198">
        <f>SUM(R134:R171)</f>
        <v>842.9384</v>
      </c>
      <c r="S133" s="197"/>
      <c r="T133" s="199">
        <f>SUM(T134:T171)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0" t="s">
        <v>413</v>
      </c>
      <c r="AT133" s="201" t="s">
        <v>69</v>
      </c>
      <c r="AU133" s="201" t="s">
        <v>70</v>
      </c>
      <c r="AY133" s="200" t="s">
        <v>127</v>
      </c>
      <c r="BK133" s="202">
        <f>SUM(BK134:BK171)</f>
        <v>0</v>
      </c>
    </row>
    <row r="134" s="2" customFormat="1" ht="16.5" customHeight="1">
      <c r="A134" s="39"/>
      <c r="B134" s="40"/>
      <c r="C134" s="205" t="s">
        <v>640</v>
      </c>
      <c r="D134" s="205" t="s">
        <v>130</v>
      </c>
      <c r="E134" s="206" t="s">
        <v>917</v>
      </c>
      <c r="F134" s="207" t="s">
        <v>918</v>
      </c>
      <c r="G134" s="208" t="s">
        <v>919</v>
      </c>
      <c r="H134" s="209">
        <v>1</v>
      </c>
      <c r="I134" s="210"/>
      <c r="J134" s="211">
        <f>ROUND(I134*H134,2)</f>
        <v>0</v>
      </c>
      <c r="K134" s="207" t="s">
        <v>19</v>
      </c>
      <c r="L134" s="45"/>
      <c r="M134" s="212" t="s">
        <v>19</v>
      </c>
      <c r="N134" s="213" t="s">
        <v>41</v>
      </c>
      <c r="O134" s="85"/>
      <c r="P134" s="214">
        <f>O134*H134</f>
        <v>0</v>
      </c>
      <c r="Q134" s="214">
        <v>0.97999999999999998</v>
      </c>
      <c r="R134" s="214">
        <f>Q134*H134</f>
        <v>0.97999999999999998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314</v>
      </c>
      <c r="AT134" s="216" t="s">
        <v>130</v>
      </c>
      <c r="AU134" s="216" t="s">
        <v>78</v>
      </c>
      <c r="AY134" s="18" t="s">
        <v>127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78</v>
      </c>
      <c r="BK134" s="217">
        <f>ROUND(I134*H134,2)</f>
        <v>0</v>
      </c>
      <c r="BL134" s="18" t="s">
        <v>314</v>
      </c>
      <c r="BM134" s="216" t="s">
        <v>375</v>
      </c>
    </row>
    <row r="135" s="2" customFormat="1">
      <c r="A135" s="39"/>
      <c r="B135" s="40"/>
      <c r="C135" s="41"/>
      <c r="D135" s="218" t="s">
        <v>137</v>
      </c>
      <c r="E135" s="41"/>
      <c r="F135" s="219" t="s">
        <v>918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137</v>
      </c>
      <c r="AU135" s="18" t="s">
        <v>78</v>
      </c>
    </row>
    <row r="136" s="2" customFormat="1" ht="16.5" customHeight="1">
      <c r="A136" s="39"/>
      <c r="B136" s="40"/>
      <c r="C136" s="205" t="s">
        <v>647</v>
      </c>
      <c r="D136" s="205" t="s">
        <v>130</v>
      </c>
      <c r="E136" s="206" t="s">
        <v>920</v>
      </c>
      <c r="F136" s="207" t="s">
        <v>921</v>
      </c>
      <c r="G136" s="208" t="s">
        <v>919</v>
      </c>
      <c r="H136" s="209">
        <v>1</v>
      </c>
      <c r="I136" s="210"/>
      <c r="J136" s="211">
        <f>ROUND(I136*H136,2)</f>
        <v>0</v>
      </c>
      <c r="K136" s="207" t="s">
        <v>19</v>
      </c>
      <c r="L136" s="45"/>
      <c r="M136" s="212" t="s">
        <v>19</v>
      </c>
      <c r="N136" s="213" t="s">
        <v>41</v>
      </c>
      <c r="O136" s="85"/>
      <c r="P136" s="214">
        <f>O136*H136</f>
        <v>0</v>
      </c>
      <c r="Q136" s="214">
        <v>0.10199999999999999</v>
      </c>
      <c r="R136" s="214">
        <f>Q136*H136</f>
        <v>0.10199999999999999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314</v>
      </c>
      <c r="AT136" s="216" t="s">
        <v>130</v>
      </c>
      <c r="AU136" s="216" t="s">
        <v>78</v>
      </c>
      <c r="AY136" s="18" t="s">
        <v>127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78</v>
      </c>
      <c r="BK136" s="217">
        <f>ROUND(I136*H136,2)</f>
        <v>0</v>
      </c>
      <c r="BL136" s="18" t="s">
        <v>314</v>
      </c>
      <c r="BM136" s="216" t="s">
        <v>922</v>
      </c>
    </row>
    <row r="137" s="2" customFormat="1">
      <c r="A137" s="39"/>
      <c r="B137" s="40"/>
      <c r="C137" s="41"/>
      <c r="D137" s="218" t="s">
        <v>137</v>
      </c>
      <c r="E137" s="41"/>
      <c r="F137" s="219" t="s">
        <v>921</v>
      </c>
      <c r="G137" s="41"/>
      <c r="H137" s="41"/>
      <c r="I137" s="220"/>
      <c r="J137" s="41"/>
      <c r="K137" s="41"/>
      <c r="L137" s="45"/>
      <c r="M137" s="221"/>
      <c r="N137" s="22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137</v>
      </c>
      <c r="AU137" s="18" t="s">
        <v>78</v>
      </c>
    </row>
    <row r="138" s="2" customFormat="1" ht="16.5" customHeight="1">
      <c r="A138" s="39"/>
      <c r="B138" s="40"/>
      <c r="C138" s="205" t="s">
        <v>7</v>
      </c>
      <c r="D138" s="205" t="s">
        <v>130</v>
      </c>
      <c r="E138" s="206" t="s">
        <v>923</v>
      </c>
      <c r="F138" s="207" t="s">
        <v>924</v>
      </c>
      <c r="G138" s="208" t="s">
        <v>919</v>
      </c>
      <c r="H138" s="209">
        <v>1</v>
      </c>
      <c r="I138" s="210"/>
      <c r="J138" s="211">
        <f>ROUND(I138*H138,2)</f>
        <v>0</v>
      </c>
      <c r="K138" s="207" t="s">
        <v>19</v>
      </c>
      <c r="L138" s="45"/>
      <c r="M138" s="212" t="s">
        <v>19</v>
      </c>
      <c r="N138" s="213" t="s">
        <v>41</v>
      </c>
      <c r="O138" s="85"/>
      <c r="P138" s="214">
        <f>O138*H138</f>
        <v>0</v>
      </c>
      <c r="Q138" s="214">
        <v>104</v>
      </c>
      <c r="R138" s="214">
        <f>Q138*H138</f>
        <v>104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314</v>
      </c>
      <c r="AT138" s="216" t="s">
        <v>130</v>
      </c>
      <c r="AU138" s="216" t="s">
        <v>78</v>
      </c>
      <c r="AY138" s="18" t="s">
        <v>127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78</v>
      </c>
      <c r="BK138" s="217">
        <f>ROUND(I138*H138,2)</f>
        <v>0</v>
      </c>
      <c r="BL138" s="18" t="s">
        <v>314</v>
      </c>
      <c r="BM138" s="216" t="s">
        <v>706</v>
      </c>
    </row>
    <row r="139" s="2" customFormat="1">
      <c r="A139" s="39"/>
      <c r="B139" s="40"/>
      <c r="C139" s="41"/>
      <c r="D139" s="218" t="s">
        <v>137</v>
      </c>
      <c r="E139" s="41"/>
      <c r="F139" s="219" t="s">
        <v>924</v>
      </c>
      <c r="G139" s="41"/>
      <c r="H139" s="41"/>
      <c r="I139" s="220"/>
      <c r="J139" s="41"/>
      <c r="K139" s="41"/>
      <c r="L139" s="45"/>
      <c r="M139" s="221"/>
      <c r="N139" s="22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137</v>
      </c>
      <c r="AU139" s="18" t="s">
        <v>78</v>
      </c>
    </row>
    <row r="140" s="2" customFormat="1" ht="16.5" customHeight="1">
      <c r="A140" s="39"/>
      <c r="B140" s="40"/>
      <c r="C140" s="205" t="s">
        <v>257</v>
      </c>
      <c r="D140" s="205" t="s">
        <v>130</v>
      </c>
      <c r="E140" s="206" t="s">
        <v>925</v>
      </c>
      <c r="F140" s="207" t="s">
        <v>926</v>
      </c>
      <c r="G140" s="208" t="s">
        <v>919</v>
      </c>
      <c r="H140" s="209">
        <v>2</v>
      </c>
      <c r="I140" s="210"/>
      <c r="J140" s="211">
        <f>ROUND(I140*H140,2)</f>
        <v>0</v>
      </c>
      <c r="K140" s="207" t="s">
        <v>19</v>
      </c>
      <c r="L140" s="45"/>
      <c r="M140" s="212" t="s">
        <v>19</v>
      </c>
      <c r="N140" s="213" t="s">
        <v>41</v>
      </c>
      <c r="O140" s="85"/>
      <c r="P140" s="214">
        <f>O140*H140</f>
        <v>0</v>
      </c>
      <c r="Q140" s="214">
        <v>217</v>
      </c>
      <c r="R140" s="214">
        <f>Q140*H140</f>
        <v>434</v>
      </c>
      <c r="S140" s="214">
        <v>0</v>
      </c>
      <c r="T140" s="215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6" t="s">
        <v>314</v>
      </c>
      <c r="AT140" s="216" t="s">
        <v>130</v>
      </c>
      <c r="AU140" s="216" t="s">
        <v>78</v>
      </c>
      <c r="AY140" s="18" t="s">
        <v>127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8" t="s">
        <v>78</v>
      </c>
      <c r="BK140" s="217">
        <f>ROUND(I140*H140,2)</f>
        <v>0</v>
      </c>
      <c r="BL140" s="18" t="s">
        <v>314</v>
      </c>
      <c r="BM140" s="216" t="s">
        <v>718</v>
      </c>
    </row>
    <row r="141" s="2" customFormat="1">
      <c r="A141" s="39"/>
      <c r="B141" s="40"/>
      <c r="C141" s="41"/>
      <c r="D141" s="218" t="s">
        <v>137</v>
      </c>
      <c r="E141" s="41"/>
      <c r="F141" s="219" t="s">
        <v>926</v>
      </c>
      <c r="G141" s="41"/>
      <c r="H141" s="41"/>
      <c r="I141" s="220"/>
      <c r="J141" s="41"/>
      <c r="K141" s="41"/>
      <c r="L141" s="45"/>
      <c r="M141" s="221"/>
      <c r="N141" s="22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137</v>
      </c>
      <c r="AU141" s="18" t="s">
        <v>78</v>
      </c>
    </row>
    <row r="142" s="2" customFormat="1" ht="16.5" customHeight="1">
      <c r="A142" s="39"/>
      <c r="B142" s="40"/>
      <c r="C142" s="205" t="s">
        <v>266</v>
      </c>
      <c r="D142" s="205" t="s">
        <v>130</v>
      </c>
      <c r="E142" s="206" t="s">
        <v>927</v>
      </c>
      <c r="F142" s="207" t="s">
        <v>928</v>
      </c>
      <c r="G142" s="208" t="s">
        <v>919</v>
      </c>
      <c r="H142" s="209">
        <v>2</v>
      </c>
      <c r="I142" s="210"/>
      <c r="J142" s="211">
        <f>ROUND(I142*H142,2)</f>
        <v>0</v>
      </c>
      <c r="K142" s="207" t="s">
        <v>19</v>
      </c>
      <c r="L142" s="45"/>
      <c r="M142" s="212" t="s">
        <v>19</v>
      </c>
      <c r="N142" s="213" t="s">
        <v>41</v>
      </c>
      <c r="O142" s="85"/>
      <c r="P142" s="214">
        <f>O142*H142</f>
        <v>0</v>
      </c>
      <c r="Q142" s="214">
        <v>95</v>
      </c>
      <c r="R142" s="214">
        <f>Q142*H142</f>
        <v>190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314</v>
      </c>
      <c r="AT142" s="216" t="s">
        <v>130</v>
      </c>
      <c r="AU142" s="216" t="s">
        <v>78</v>
      </c>
      <c r="AY142" s="18" t="s">
        <v>127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78</v>
      </c>
      <c r="BK142" s="217">
        <f>ROUND(I142*H142,2)</f>
        <v>0</v>
      </c>
      <c r="BL142" s="18" t="s">
        <v>314</v>
      </c>
      <c r="BM142" s="216" t="s">
        <v>929</v>
      </c>
    </row>
    <row r="143" s="2" customFormat="1">
      <c r="A143" s="39"/>
      <c r="B143" s="40"/>
      <c r="C143" s="41"/>
      <c r="D143" s="218" t="s">
        <v>137</v>
      </c>
      <c r="E143" s="41"/>
      <c r="F143" s="219" t="s">
        <v>928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137</v>
      </c>
      <c r="AU143" s="18" t="s">
        <v>78</v>
      </c>
    </row>
    <row r="144" s="2" customFormat="1" ht="16.5" customHeight="1">
      <c r="A144" s="39"/>
      <c r="B144" s="40"/>
      <c r="C144" s="205" t="s">
        <v>894</v>
      </c>
      <c r="D144" s="205" t="s">
        <v>130</v>
      </c>
      <c r="E144" s="206" t="s">
        <v>930</v>
      </c>
      <c r="F144" s="207" t="s">
        <v>931</v>
      </c>
      <c r="G144" s="208" t="s">
        <v>919</v>
      </c>
      <c r="H144" s="209">
        <v>1</v>
      </c>
      <c r="I144" s="210"/>
      <c r="J144" s="211">
        <f>ROUND(I144*H144,2)</f>
        <v>0</v>
      </c>
      <c r="K144" s="207" t="s">
        <v>19</v>
      </c>
      <c r="L144" s="45"/>
      <c r="M144" s="212" t="s">
        <v>19</v>
      </c>
      <c r="N144" s="213" t="s">
        <v>41</v>
      </c>
      <c r="O144" s="85"/>
      <c r="P144" s="214">
        <f>O144*H144</f>
        <v>0</v>
      </c>
      <c r="Q144" s="214">
        <v>113</v>
      </c>
      <c r="R144" s="214">
        <f>Q144*H144</f>
        <v>113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314</v>
      </c>
      <c r="AT144" s="216" t="s">
        <v>130</v>
      </c>
      <c r="AU144" s="216" t="s">
        <v>78</v>
      </c>
      <c r="AY144" s="18" t="s">
        <v>127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78</v>
      </c>
      <c r="BK144" s="217">
        <f>ROUND(I144*H144,2)</f>
        <v>0</v>
      </c>
      <c r="BL144" s="18" t="s">
        <v>314</v>
      </c>
      <c r="BM144" s="216" t="s">
        <v>932</v>
      </c>
    </row>
    <row r="145" s="2" customFormat="1">
      <c r="A145" s="39"/>
      <c r="B145" s="40"/>
      <c r="C145" s="41"/>
      <c r="D145" s="218" t="s">
        <v>137</v>
      </c>
      <c r="E145" s="41"/>
      <c r="F145" s="219" t="s">
        <v>933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137</v>
      </c>
      <c r="AU145" s="18" t="s">
        <v>78</v>
      </c>
    </row>
    <row r="146" s="2" customFormat="1" ht="16.5" customHeight="1">
      <c r="A146" s="39"/>
      <c r="B146" s="40"/>
      <c r="C146" s="205" t="s">
        <v>185</v>
      </c>
      <c r="D146" s="205" t="s">
        <v>130</v>
      </c>
      <c r="E146" s="206" t="s">
        <v>934</v>
      </c>
      <c r="F146" s="207" t="s">
        <v>935</v>
      </c>
      <c r="G146" s="208" t="s">
        <v>919</v>
      </c>
      <c r="H146" s="209">
        <v>1</v>
      </c>
      <c r="I146" s="210"/>
      <c r="J146" s="211">
        <f>ROUND(I146*H146,2)</f>
        <v>0</v>
      </c>
      <c r="K146" s="207" t="s">
        <v>19</v>
      </c>
      <c r="L146" s="45"/>
      <c r="M146" s="212" t="s">
        <v>19</v>
      </c>
      <c r="N146" s="213" t="s">
        <v>41</v>
      </c>
      <c r="O146" s="85"/>
      <c r="P146" s="214">
        <f>O146*H146</f>
        <v>0</v>
      </c>
      <c r="Q146" s="214">
        <v>0.35999999999999999</v>
      </c>
      <c r="R146" s="214">
        <f>Q146*H146</f>
        <v>0.35999999999999999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314</v>
      </c>
      <c r="AT146" s="216" t="s">
        <v>130</v>
      </c>
      <c r="AU146" s="216" t="s">
        <v>78</v>
      </c>
      <c r="AY146" s="18" t="s">
        <v>127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78</v>
      </c>
      <c r="BK146" s="217">
        <f>ROUND(I146*H146,2)</f>
        <v>0</v>
      </c>
      <c r="BL146" s="18" t="s">
        <v>314</v>
      </c>
      <c r="BM146" s="216" t="s">
        <v>422</v>
      </c>
    </row>
    <row r="147" s="2" customFormat="1">
      <c r="A147" s="39"/>
      <c r="B147" s="40"/>
      <c r="C147" s="41"/>
      <c r="D147" s="218" t="s">
        <v>137</v>
      </c>
      <c r="E147" s="41"/>
      <c r="F147" s="219" t="s">
        <v>935</v>
      </c>
      <c r="G147" s="41"/>
      <c r="H147" s="41"/>
      <c r="I147" s="220"/>
      <c r="J147" s="41"/>
      <c r="K147" s="41"/>
      <c r="L147" s="45"/>
      <c r="M147" s="221"/>
      <c r="N147" s="22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137</v>
      </c>
      <c r="AU147" s="18" t="s">
        <v>78</v>
      </c>
    </row>
    <row r="148" s="2" customFormat="1" ht="16.5" customHeight="1">
      <c r="A148" s="39"/>
      <c r="B148" s="40"/>
      <c r="C148" s="205" t="s">
        <v>897</v>
      </c>
      <c r="D148" s="205" t="s">
        <v>130</v>
      </c>
      <c r="E148" s="206" t="s">
        <v>936</v>
      </c>
      <c r="F148" s="207" t="s">
        <v>937</v>
      </c>
      <c r="G148" s="208" t="s">
        <v>919</v>
      </c>
      <c r="H148" s="209">
        <v>2</v>
      </c>
      <c r="I148" s="210"/>
      <c r="J148" s="211">
        <f>ROUND(I148*H148,2)</f>
        <v>0</v>
      </c>
      <c r="K148" s="207" t="s">
        <v>19</v>
      </c>
      <c r="L148" s="45"/>
      <c r="M148" s="212" t="s">
        <v>19</v>
      </c>
      <c r="N148" s="213" t="s">
        <v>41</v>
      </c>
      <c r="O148" s="85"/>
      <c r="P148" s="214">
        <f>O148*H148</f>
        <v>0</v>
      </c>
      <c r="Q148" s="214">
        <v>0</v>
      </c>
      <c r="R148" s="214">
        <f>Q148*H148</f>
        <v>0</v>
      </c>
      <c r="S148" s="214">
        <v>0</v>
      </c>
      <c r="T148" s="215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6" t="s">
        <v>314</v>
      </c>
      <c r="AT148" s="216" t="s">
        <v>130</v>
      </c>
      <c r="AU148" s="216" t="s">
        <v>78</v>
      </c>
      <c r="AY148" s="18" t="s">
        <v>127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18" t="s">
        <v>78</v>
      </c>
      <c r="BK148" s="217">
        <f>ROUND(I148*H148,2)</f>
        <v>0</v>
      </c>
      <c r="BL148" s="18" t="s">
        <v>314</v>
      </c>
      <c r="BM148" s="216" t="s">
        <v>462</v>
      </c>
    </row>
    <row r="149" s="2" customFormat="1">
      <c r="A149" s="39"/>
      <c r="B149" s="40"/>
      <c r="C149" s="41"/>
      <c r="D149" s="218" t="s">
        <v>137</v>
      </c>
      <c r="E149" s="41"/>
      <c r="F149" s="219" t="s">
        <v>937</v>
      </c>
      <c r="G149" s="41"/>
      <c r="H149" s="41"/>
      <c r="I149" s="220"/>
      <c r="J149" s="41"/>
      <c r="K149" s="41"/>
      <c r="L149" s="45"/>
      <c r="M149" s="221"/>
      <c r="N149" s="222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137</v>
      </c>
      <c r="AU149" s="18" t="s">
        <v>78</v>
      </c>
    </row>
    <row r="150" s="2" customFormat="1" ht="16.5" customHeight="1">
      <c r="A150" s="39"/>
      <c r="B150" s="40"/>
      <c r="C150" s="205" t="s">
        <v>938</v>
      </c>
      <c r="D150" s="205" t="s">
        <v>130</v>
      </c>
      <c r="E150" s="206" t="s">
        <v>939</v>
      </c>
      <c r="F150" s="207" t="s">
        <v>940</v>
      </c>
      <c r="G150" s="208" t="s">
        <v>919</v>
      </c>
      <c r="H150" s="209">
        <v>2</v>
      </c>
      <c r="I150" s="210"/>
      <c r="J150" s="211">
        <f>ROUND(I150*H150,2)</f>
        <v>0</v>
      </c>
      <c r="K150" s="207" t="s">
        <v>19</v>
      </c>
      <c r="L150" s="45"/>
      <c r="M150" s="212" t="s">
        <v>19</v>
      </c>
      <c r="N150" s="213" t="s">
        <v>41</v>
      </c>
      <c r="O150" s="85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314</v>
      </c>
      <c r="AT150" s="216" t="s">
        <v>130</v>
      </c>
      <c r="AU150" s="216" t="s">
        <v>78</v>
      </c>
      <c r="AY150" s="18" t="s">
        <v>127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78</v>
      </c>
      <c r="BK150" s="217">
        <f>ROUND(I150*H150,2)</f>
        <v>0</v>
      </c>
      <c r="BL150" s="18" t="s">
        <v>314</v>
      </c>
      <c r="BM150" s="216" t="s">
        <v>478</v>
      </c>
    </row>
    <row r="151" s="2" customFormat="1">
      <c r="A151" s="39"/>
      <c r="B151" s="40"/>
      <c r="C151" s="41"/>
      <c r="D151" s="218" t="s">
        <v>137</v>
      </c>
      <c r="E151" s="41"/>
      <c r="F151" s="219" t="s">
        <v>940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137</v>
      </c>
      <c r="AU151" s="18" t="s">
        <v>78</v>
      </c>
    </row>
    <row r="152" s="2" customFormat="1" ht="16.5" customHeight="1">
      <c r="A152" s="39"/>
      <c r="B152" s="40"/>
      <c r="C152" s="205" t="s">
        <v>179</v>
      </c>
      <c r="D152" s="205" t="s">
        <v>130</v>
      </c>
      <c r="E152" s="206" t="s">
        <v>941</v>
      </c>
      <c r="F152" s="207" t="s">
        <v>942</v>
      </c>
      <c r="G152" s="208" t="s">
        <v>919</v>
      </c>
      <c r="H152" s="209">
        <v>4</v>
      </c>
      <c r="I152" s="210"/>
      <c r="J152" s="211">
        <f>ROUND(I152*H152,2)</f>
        <v>0</v>
      </c>
      <c r="K152" s="207" t="s">
        <v>19</v>
      </c>
      <c r="L152" s="45"/>
      <c r="M152" s="212" t="s">
        <v>19</v>
      </c>
      <c r="N152" s="213" t="s">
        <v>41</v>
      </c>
      <c r="O152" s="85"/>
      <c r="P152" s="214">
        <f>O152*H152</f>
        <v>0</v>
      </c>
      <c r="Q152" s="214">
        <v>0</v>
      </c>
      <c r="R152" s="214">
        <f>Q152*H152</f>
        <v>0</v>
      </c>
      <c r="S152" s="214">
        <v>0</v>
      </c>
      <c r="T152" s="215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6" t="s">
        <v>314</v>
      </c>
      <c r="AT152" s="216" t="s">
        <v>130</v>
      </c>
      <c r="AU152" s="216" t="s">
        <v>78</v>
      </c>
      <c r="AY152" s="18" t="s">
        <v>127</v>
      </c>
      <c r="BE152" s="217">
        <f>IF(N152="základní",J152,0)</f>
        <v>0</v>
      </c>
      <c r="BF152" s="217">
        <f>IF(N152="snížená",J152,0)</f>
        <v>0</v>
      </c>
      <c r="BG152" s="217">
        <f>IF(N152="zákl. přenesená",J152,0)</f>
        <v>0</v>
      </c>
      <c r="BH152" s="217">
        <f>IF(N152="sníž. přenesená",J152,0)</f>
        <v>0</v>
      </c>
      <c r="BI152" s="217">
        <f>IF(N152="nulová",J152,0)</f>
        <v>0</v>
      </c>
      <c r="BJ152" s="18" t="s">
        <v>78</v>
      </c>
      <c r="BK152" s="217">
        <f>ROUND(I152*H152,2)</f>
        <v>0</v>
      </c>
      <c r="BL152" s="18" t="s">
        <v>314</v>
      </c>
      <c r="BM152" s="216" t="s">
        <v>440</v>
      </c>
    </row>
    <row r="153" s="2" customFormat="1">
      <c r="A153" s="39"/>
      <c r="B153" s="40"/>
      <c r="C153" s="41"/>
      <c r="D153" s="218" t="s">
        <v>137</v>
      </c>
      <c r="E153" s="41"/>
      <c r="F153" s="219" t="s">
        <v>942</v>
      </c>
      <c r="G153" s="41"/>
      <c r="H153" s="41"/>
      <c r="I153" s="220"/>
      <c r="J153" s="41"/>
      <c r="K153" s="41"/>
      <c r="L153" s="45"/>
      <c r="M153" s="221"/>
      <c r="N153" s="222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137</v>
      </c>
      <c r="AU153" s="18" t="s">
        <v>78</v>
      </c>
    </row>
    <row r="154" s="2" customFormat="1" ht="16.5" customHeight="1">
      <c r="A154" s="39"/>
      <c r="B154" s="40"/>
      <c r="C154" s="205" t="s">
        <v>172</v>
      </c>
      <c r="D154" s="205" t="s">
        <v>130</v>
      </c>
      <c r="E154" s="206" t="s">
        <v>943</v>
      </c>
      <c r="F154" s="207" t="s">
        <v>944</v>
      </c>
      <c r="G154" s="208" t="s">
        <v>919</v>
      </c>
      <c r="H154" s="209">
        <v>1</v>
      </c>
      <c r="I154" s="210"/>
      <c r="J154" s="211">
        <f>ROUND(I154*H154,2)</f>
        <v>0</v>
      </c>
      <c r="K154" s="207" t="s">
        <v>19</v>
      </c>
      <c r="L154" s="45"/>
      <c r="M154" s="212" t="s">
        <v>19</v>
      </c>
      <c r="N154" s="213" t="s">
        <v>41</v>
      </c>
      <c r="O154" s="85"/>
      <c r="P154" s="214">
        <f>O154*H154</f>
        <v>0</v>
      </c>
      <c r="Q154" s="214">
        <v>0.040000000000000001</v>
      </c>
      <c r="R154" s="214">
        <f>Q154*H154</f>
        <v>0.040000000000000001</v>
      </c>
      <c r="S154" s="214">
        <v>0</v>
      </c>
      <c r="T154" s="215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314</v>
      </c>
      <c r="AT154" s="216" t="s">
        <v>130</v>
      </c>
      <c r="AU154" s="216" t="s">
        <v>78</v>
      </c>
      <c r="AY154" s="18" t="s">
        <v>127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78</v>
      </c>
      <c r="BK154" s="217">
        <f>ROUND(I154*H154,2)</f>
        <v>0</v>
      </c>
      <c r="BL154" s="18" t="s">
        <v>314</v>
      </c>
      <c r="BM154" s="216" t="s">
        <v>455</v>
      </c>
    </row>
    <row r="155" s="2" customFormat="1">
      <c r="A155" s="39"/>
      <c r="B155" s="40"/>
      <c r="C155" s="41"/>
      <c r="D155" s="218" t="s">
        <v>137</v>
      </c>
      <c r="E155" s="41"/>
      <c r="F155" s="219" t="s">
        <v>944</v>
      </c>
      <c r="G155" s="41"/>
      <c r="H155" s="41"/>
      <c r="I155" s="220"/>
      <c r="J155" s="41"/>
      <c r="K155" s="41"/>
      <c r="L155" s="45"/>
      <c r="M155" s="221"/>
      <c r="N155" s="222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137</v>
      </c>
      <c r="AU155" s="18" t="s">
        <v>78</v>
      </c>
    </row>
    <row r="156" s="2" customFormat="1" ht="24.15" customHeight="1">
      <c r="A156" s="39"/>
      <c r="B156" s="40"/>
      <c r="C156" s="205" t="s">
        <v>248</v>
      </c>
      <c r="D156" s="205" t="s">
        <v>130</v>
      </c>
      <c r="E156" s="206" t="s">
        <v>945</v>
      </c>
      <c r="F156" s="207" t="s">
        <v>946</v>
      </c>
      <c r="G156" s="208" t="s">
        <v>919</v>
      </c>
      <c r="H156" s="209">
        <v>4</v>
      </c>
      <c r="I156" s="210"/>
      <c r="J156" s="211">
        <f>ROUND(I156*H156,2)</f>
        <v>0</v>
      </c>
      <c r="K156" s="207" t="s">
        <v>19</v>
      </c>
      <c r="L156" s="45"/>
      <c r="M156" s="212" t="s">
        <v>19</v>
      </c>
      <c r="N156" s="213" t="s">
        <v>41</v>
      </c>
      <c r="O156" s="85"/>
      <c r="P156" s="214">
        <f>O156*H156</f>
        <v>0</v>
      </c>
      <c r="Q156" s="214">
        <v>0.089999999999999997</v>
      </c>
      <c r="R156" s="214">
        <f>Q156*H156</f>
        <v>0.35999999999999999</v>
      </c>
      <c r="S156" s="214">
        <v>0</v>
      </c>
      <c r="T156" s="21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314</v>
      </c>
      <c r="AT156" s="216" t="s">
        <v>130</v>
      </c>
      <c r="AU156" s="216" t="s">
        <v>78</v>
      </c>
      <c r="AY156" s="18" t="s">
        <v>127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78</v>
      </c>
      <c r="BK156" s="217">
        <f>ROUND(I156*H156,2)</f>
        <v>0</v>
      </c>
      <c r="BL156" s="18" t="s">
        <v>314</v>
      </c>
      <c r="BM156" s="216" t="s">
        <v>694</v>
      </c>
    </row>
    <row r="157" s="2" customFormat="1">
      <c r="A157" s="39"/>
      <c r="B157" s="40"/>
      <c r="C157" s="41"/>
      <c r="D157" s="218" t="s">
        <v>137</v>
      </c>
      <c r="E157" s="41"/>
      <c r="F157" s="219" t="s">
        <v>946</v>
      </c>
      <c r="G157" s="41"/>
      <c r="H157" s="41"/>
      <c r="I157" s="220"/>
      <c r="J157" s="41"/>
      <c r="K157" s="41"/>
      <c r="L157" s="45"/>
      <c r="M157" s="221"/>
      <c r="N157" s="222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137</v>
      </c>
      <c r="AU157" s="18" t="s">
        <v>78</v>
      </c>
    </row>
    <row r="158" s="2" customFormat="1" ht="16.5" customHeight="1">
      <c r="A158" s="39"/>
      <c r="B158" s="40"/>
      <c r="C158" s="205" t="s">
        <v>239</v>
      </c>
      <c r="D158" s="205" t="s">
        <v>130</v>
      </c>
      <c r="E158" s="206" t="s">
        <v>947</v>
      </c>
      <c r="F158" s="207" t="s">
        <v>948</v>
      </c>
      <c r="G158" s="208" t="s">
        <v>224</v>
      </c>
      <c r="H158" s="209">
        <v>260</v>
      </c>
      <c r="I158" s="210"/>
      <c r="J158" s="211">
        <f>ROUND(I158*H158,2)</f>
        <v>0</v>
      </c>
      <c r="K158" s="207" t="s">
        <v>871</v>
      </c>
      <c r="L158" s="45"/>
      <c r="M158" s="212" t="s">
        <v>19</v>
      </c>
      <c r="N158" s="213" t="s">
        <v>41</v>
      </c>
      <c r="O158" s="85"/>
      <c r="P158" s="214">
        <f>O158*H158</f>
        <v>0</v>
      </c>
      <c r="Q158" s="214">
        <v>0.00011</v>
      </c>
      <c r="R158" s="214">
        <f>Q158*H158</f>
        <v>0.0286</v>
      </c>
      <c r="S158" s="214">
        <v>0</v>
      </c>
      <c r="T158" s="215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6" t="s">
        <v>314</v>
      </c>
      <c r="AT158" s="216" t="s">
        <v>130</v>
      </c>
      <c r="AU158" s="216" t="s">
        <v>78</v>
      </c>
      <c r="AY158" s="18" t="s">
        <v>127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18" t="s">
        <v>78</v>
      </c>
      <c r="BK158" s="217">
        <f>ROUND(I158*H158,2)</f>
        <v>0</v>
      </c>
      <c r="BL158" s="18" t="s">
        <v>314</v>
      </c>
      <c r="BM158" s="216" t="s">
        <v>728</v>
      </c>
    </row>
    <row r="159" s="2" customFormat="1">
      <c r="A159" s="39"/>
      <c r="B159" s="40"/>
      <c r="C159" s="41"/>
      <c r="D159" s="218" t="s">
        <v>137</v>
      </c>
      <c r="E159" s="41"/>
      <c r="F159" s="219" t="s">
        <v>948</v>
      </c>
      <c r="G159" s="41"/>
      <c r="H159" s="41"/>
      <c r="I159" s="220"/>
      <c r="J159" s="41"/>
      <c r="K159" s="41"/>
      <c r="L159" s="45"/>
      <c r="M159" s="221"/>
      <c r="N159" s="222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137</v>
      </c>
      <c r="AU159" s="18" t="s">
        <v>78</v>
      </c>
    </row>
    <row r="160" s="2" customFormat="1">
      <c r="A160" s="39"/>
      <c r="B160" s="40"/>
      <c r="C160" s="41"/>
      <c r="D160" s="218" t="s">
        <v>865</v>
      </c>
      <c r="E160" s="41"/>
      <c r="F160" s="261" t="s">
        <v>949</v>
      </c>
      <c r="G160" s="41"/>
      <c r="H160" s="41"/>
      <c r="I160" s="220"/>
      <c r="J160" s="41"/>
      <c r="K160" s="41"/>
      <c r="L160" s="45"/>
      <c r="M160" s="221"/>
      <c r="N160" s="22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865</v>
      </c>
      <c r="AU160" s="18" t="s">
        <v>78</v>
      </c>
    </row>
    <row r="161" s="2" customFormat="1" ht="16.5" customHeight="1">
      <c r="A161" s="39"/>
      <c r="B161" s="40"/>
      <c r="C161" s="205" t="s">
        <v>307</v>
      </c>
      <c r="D161" s="205" t="s">
        <v>130</v>
      </c>
      <c r="E161" s="206" t="s">
        <v>950</v>
      </c>
      <c r="F161" s="207" t="s">
        <v>951</v>
      </c>
      <c r="G161" s="208" t="s">
        <v>224</v>
      </c>
      <c r="H161" s="209">
        <v>20</v>
      </c>
      <c r="I161" s="210"/>
      <c r="J161" s="211">
        <f>ROUND(I161*H161,2)</f>
        <v>0</v>
      </c>
      <c r="K161" s="207" t="s">
        <v>871</v>
      </c>
      <c r="L161" s="45"/>
      <c r="M161" s="212" t="s">
        <v>19</v>
      </c>
      <c r="N161" s="213" t="s">
        <v>41</v>
      </c>
      <c r="O161" s="85"/>
      <c r="P161" s="214">
        <f>O161*H161</f>
        <v>0</v>
      </c>
      <c r="Q161" s="214">
        <v>9.0000000000000006E-05</v>
      </c>
      <c r="R161" s="214">
        <f>Q161*H161</f>
        <v>0.0018000000000000002</v>
      </c>
      <c r="S161" s="214">
        <v>0</v>
      </c>
      <c r="T161" s="21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6" t="s">
        <v>314</v>
      </c>
      <c r="AT161" s="216" t="s">
        <v>130</v>
      </c>
      <c r="AU161" s="216" t="s">
        <v>78</v>
      </c>
      <c r="AY161" s="18" t="s">
        <v>127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18" t="s">
        <v>78</v>
      </c>
      <c r="BK161" s="217">
        <f>ROUND(I161*H161,2)</f>
        <v>0</v>
      </c>
      <c r="BL161" s="18" t="s">
        <v>314</v>
      </c>
      <c r="BM161" s="216" t="s">
        <v>314</v>
      </c>
    </row>
    <row r="162" s="2" customFormat="1">
      <c r="A162" s="39"/>
      <c r="B162" s="40"/>
      <c r="C162" s="41"/>
      <c r="D162" s="218" t="s">
        <v>137</v>
      </c>
      <c r="E162" s="41"/>
      <c r="F162" s="219" t="s">
        <v>951</v>
      </c>
      <c r="G162" s="41"/>
      <c r="H162" s="41"/>
      <c r="I162" s="220"/>
      <c r="J162" s="41"/>
      <c r="K162" s="41"/>
      <c r="L162" s="45"/>
      <c r="M162" s="221"/>
      <c r="N162" s="222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137</v>
      </c>
      <c r="AU162" s="18" t="s">
        <v>78</v>
      </c>
    </row>
    <row r="163" s="2" customFormat="1">
      <c r="A163" s="39"/>
      <c r="B163" s="40"/>
      <c r="C163" s="41"/>
      <c r="D163" s="218" t="s">
        <v>865</v>
      </c>
      <c r="E163" s="41"/>
      <c r="F163" s="261" t="s">
        <v>952</v>
      </c>
      <c r="G163" s="41"/>
      <c r="H163" s="41"/>
      <c r="I163" s="220"/>
      <c r="J163" s="41"/>
      <c r="K163" s="41"/>
      <c r="L163" s="45"/>
      <c r="M163" s="221"/>
      <c r="N163" s="222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865</v>
      </c>
      <c r="AU163" s="18" t="s">
        <v>78</v>
      </c>
    </row>
    <row r="164" s="2" customFormat="1" ht="16.5" customHeight="1">
      <c r="A164" s="39"/>
      <c r="B164" s="40"/>
      <c r="C164" s="205" t="s">
        <v>953</v>
      </c>
      <c r="D164" s="205" t="s">
        <v>130</v>
      </c>
      <c r="E164" s="206" t="s">
        <v>954</v>
      </c>
      <c r="F164" s="207" t="s">
        <v>955</v>
      </c>
      <c r="G164" s="208" t="s">
        <v>224</v>
      </c>
      <c r="H164" s="209">
        <v>330</v>
      </c>
      <c r="I164" s="210"/>
      <c r="J164" s="211">
        <f>ROUND(I164*H164,2)</f>
        <v>0</v>
      </c>
      <c r="K164" s="207" t="s">
        <v>871</v>
      </c>
      <c r="L164" s="45"/>
      <c r="M164" s="212" t="s">
        <v>19</v>
      </c>
      <c r="N164" s="213" t="s">
        <v>41</v>
      </c>
      <c r="O164" s="85"/>
      <c r="P164" s="214">
        <f>O164*H164</f>
        <v>0</v>
      </c>
      <c r="Q164" s="214">
        <v>0.00020000000000000001</v>
      </c>
      <c r="R164" s="214">
        <f>Q164*H164</f>
        <v>0.066000000000000003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314</v>
      </c>
      <c r="AT164" s="216" t="s">
        <v>130</v>
      </c>
      <c r="AU164" s="216" t="s">
        <v>78</v>
      </c>
      <c r="AY164" s="18" t="s">
        <v>127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78</v>
      </c>
      <c r="BK164" s="217">
        <f>ROUND(I164*H164,2)</f>
        <v>0</v>
      </c>
      <c r="BL164" s="18" t="s">
        <v>314</v>
      </c>
      <c r="BM164" s="216" t="s">
        <v>280</v>
      </c>
    </row>
    <row r="165" s="2" customFormat="1">
      <c r="A165" s="39"/>
      <c r="B165" s="40"/>
      <c r="C165" s="41"/>
      <c r="D165" s="218" t="s">
        <v>137</v>
      </c>
      <c r="E165" s="41"/>
      <c r="F165" s="219" t="s">
        <v>955</v>
      </c>
      <c r="G165" s="41"/>
      <c r="H165" s="41"/>
      <c r="I165" s="220"/>
      <c r="J165" s="41"/>
      <c r="K165" s="41"/>
      <c r="L165" s="45"/>
      <c r="M165" s="221"/>
      <c r="N165" s="222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137</v>
      </c>
      <c r="AU165" s="18" t="s">
        <v>78</v>
      </c>
    </row>
    <row r="166" s="2" customFormat="1">
      <c r="A166" s="39"/>
      <c r="B166" s="40"/>
      <c r="C166" s="41"/>
      <c r="D166" s="218" t="s">
        <v>865</v>
      </c>
      <c r="E166" s="41"/>
      <c r="F166" s="261" t="s">
        <v>956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865</v>
      </c>
      <c r="AU166" s="18" t="s">
        <v>78</v>
      </c>
    </row>
    <row r="167" s="2" customFormat="1" ht="16.5" customHeight="1">
      <c r="A167" s="39"/>
      <c r="B167" s="40"/>
      <c r="C167" s="205" t="s">
        <v>397</v>
      </c>
      <c r="D167" s="205" t="s">
        <v>130</v>
      </c>
      <c r="E167" s="206" t="s">
        <v>957</v>
      </c>
      <c r="F167" s="207" t="s">
        <v>958</v>
      </c>
      <c r="G167" s="208" t="s">
        <v>133</v>
      </c>
      <c r="H167" s="209">
        <v>50</v>
      </c>
      <c r="I167" s="210"/>
      <c r="J167" s="211">
        <f>ROUND(I167*H167,2)</f>
        <v>0</v>
      </c>
      <c r="K167" s="207" t="s">
        <v>871</v>
      </c>
      <c r="L167" s="45"/>
      <c r="M167" s="212" t="s">
        <v>19</v>
      </c>
      <c r="N167" s="213" t="s">
        <v>41</v>
      </c>
      <c r="O167" s="85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314</v>
      </c>
      <c r="AT167" s="216" t="s">
        <v>130</v>
      </c>
      <c r="AU167" s="216" t="s">
        <v>78</v>
      </c>
      <c r="AY167" s="18" t="s">
        <v>127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78</v>
      </c>
      <c r="BK167" s="217">
        <f>ROUND(I167*H167,2)</f>
        <v>0</v>
      </c>
      <c r="BL167" s="18" t="s">
        <v>314</v>
      </c>
      <c r="BM167" s="216" t="s">
        <v>807</v>
      </c>
    </row>
    <row r="168" s="2" customFormat="1">
      <c r="A168" s="39"/>
      <c r="B168" s="40"/>
      <c r="C168" s="41"/>
      <c r="D168" s="218" t="s">
        <v>137</v>
      </c>
      <c r="E168" s="41"/>
      <c r="F168" s="219" t="s">
        <v>958</v>
      </c>
      <c r="G168" s="41"/>
      <c r="H168" s="41"/>
      <c r="I168" s="220"/>
      <c r="J168" s="41"/>
      <c r="K168" s="41"/>
      <c r="L168" s="45"/>
      <c r="M168" s="221"/>
      <c r="N168" s="222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137</v>
      </c>
      <c r="AU168" s="18" t="s">
        <v>78</v>
      </c>
    </row>
    <row r="169" s="2" customFormat="1">
      <c r="A169" s="39"/>
      <c r="B169" s="40"/>
      <c r="C169" s="41"/>
      <c r="D169" s="218" t="s">
        <v>865</v>
      </c>
      <c r="E169" s="41"/>
      <c r="F169" s="261" t="s">
        <v>959</v>
      </c>
      <c r="G169" s="41"/>
      <c r="H169" s="41"/>
      <c r="I169" s="220"/>
      <c r="J169" s="41"/>
      <c r="K169" s="41"/>
      <c r="L169" s="45"/>
      <c r="M169" s="221"/>
      <c r="N169" s="222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865</v>
      </c>
      <c r="AU169" s="18" t="s">
        <v>78</v>
      </c>
    </row>
    <row r="170" s="2" customFormat="1" ht="16.5" customHeight="1">
      <c r="A170" s="39"/>
      <c r="B170" s="40"/>
      <c r="C170" s="205" t="s">
        <v>407</v>
      </c>
      <c r="D170" s="205" t="s">
        <v>130</v>
      </c>
      <c r="E170" s="206" t="s">
        <v>960</v>
      </c>
      <c r="F170" s="207" t="s">
        <v>961</v>
      </c>
      <c r="G170" s="208" t="s">
        <v>864</v>
      </c>
      <c r="H170" s="209">
        <v>1</v>
      </c>
      <c r="I170" s="210"/>
      <c r="J170" s="211">
        <f>ROUND(I170*H170,2)</f>
        <v>0</v>
      </c>
      <c r="K170" s="207" t="s">
        <v>19</v>
      </c>
      <c r="L170" s="45"/>
      <c r="M170" s="212" t="s">
        <v>19</v>
      </c>
      <c r="N170" s="213" t="s">
        <v>41</v>
      </c>
      <c r="O170" s="85"/>
      <c r="P170" s="214">
        <f>O170*H170</f>
        <v>0</v>
      </c>
      <c r="Q170" s="214">
        <v>0</v>
      </c>
      <c r="R170" s="214">
        <f>Q170*H170</f>
        <v>0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314</v>
      </c>
      <c r="AT170" s="216" t="s">
        <v>130</v>
      </c>
      <c r="AU170" s="216" t="s">
        <v>78</v>
      </c>
      <c r="AY170" s="18" t="s">
        <v>127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78</v>
      </c>
      <c r="BK170" s="217">
        <f>ROUND(I170*H170,2)</f>
        <v>0</v>
      </c>
      <c r="BL170" s="18" t="s">
        <v>314</v>
      </c>
      <c r="BM170" s="216" t="s">
        <v>765</v>
      </c>
    </row>
    <row r="171" s="2" customFormat="1">
      <c r="A171" s="39"/>
      <c r="B171" s="40"/>
      <c r="C171" s="41"/>
      <c r="D171" s="218" t="s">
        <v>137</v>
      </c>
      <c r="E171" s="41"/>
      <c r="F171" s="219" t="s">
        <v>961</v>
      </c>
      <c r="G171" s="41"/>
      <c r="H171" s="41"/>
      <c r="I171" s="220"/>
      <c r="J171" s="41"/>
      <c r="K171" s="41"/>
      <c r="L171" s="45"/>
      <c r="M171" s="221"/>
      <c r="N171" s="222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137</v>
      </c>
      <c r="AU171" s="18" t="s">
        <v>78</v>
      </c>
    </row>
    <row r="172" s="12" customFormat="1" ht="25.92" customHeight="1">
      <c r="A172" s="12"/>
      <c r="B172" s="189"/>
      <c r="C172" s="190"/>
      <c r="D172" s="191" t="s">
        <v>69</v>
      </c>
      <c r="E172" s="192" t="s">
        <v>962</v>
      </c>
      <c r="F172" s="192" t="s">
        <v>963</v>
      </c>
      <c r="G172" s="190"/>
      <c r="H172" s="190"/>
      <c r="I172" s="193"/>
      <c r="J172" s="194">
        <f>BK172</f>
        <v>0</v>
      </c>
      <c r="K172" s="190"/>
      <c r="L172" s="195"/>
      <c r="M172" s="196"/>
      <c r="N172" s="197"/>
      <c r="O172" s="197"/>
      <c r="P172" s="198">
        <v>0</v>
      </c>
      <c r="Q172" s="197"/>
      <c r="R172" s="198">
        <v>0</v>
      </c>
      <c r="S172" s="197"/>
      <c r="T172" s="199"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0" t="s">
        <v>78</v>
      </c>
      <c r="AT172" s="201" t="s">
        <v>69</v>
      </c>
      <c r="AU172" s="201" t="s">
        <v>70</v>
      </c>
      <c r="AY172" s="200" t="s">
        <v>127</v>
      </c>
      <c r="BK172" s="202">
        <v>0</v>
      </c>
    </row>
    <row r="173" s="12" customFormat="1" ht="25.92" customHeight="1">
      <c r="A173" s="12"/>
      <c r="B173" s="189"/>
      <c r="C173" s="190"/>
      <c r="D173" s="191" t="s">
        <v>69</v>
      </c>
      <c r="E173" s="192" t="s">
        <v>964</v>
      </c>
      <c r="F173" s="192" t="s">
        <v>965</v>
      </c>
      <c r="G173" s="190"/>
      <c r="H173" s="190"/>
      <c r="I173" s="193"/>
      <c r="J173" s="194">
        <f>BK173</f>
        <v>0</v>
      </c>
      <c r="K173" s="190"/>
      <c r="L173" s="195"/>
      <c r="M173" s="196"/>
      <c r="N173" s="197"/>
      <c r="O173" s="197"/>
      <c r="P173" s="198">
        <f>SUM(P174:P175)</f>
        <v>0</v>
      </c>
      <c r="Q173" s="197"/>
      <c r="R173" s="198">
        <f>SUM(R174:R175)</f>
        <v>0</v>
      </c>
      <c r="S173" s="197"/>
      <c r="T173" s="199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0" t="s">
        <v>78</v>
      </c>
      <c r="AT173" s="201" t="s">
        <v>69</v>
      </c>
      <c r="AU173" s="201" t="s">
        <v>70</v>
      </c>
      <c r="AY173" s="200" t="s">
        <v>127</v>
      </c>
      <c r="BK173" s="202">
        <f>SUM(BK174:BK175)</f>
        <v>0</v>
      </c>
    </row>
    <row r="174" s="2" customFormat="1" ht="24.15" customHeight="1">
      <c r="A174" s="39"/>
      <c r="B174" s="40"/>
      <c r="C174" s="205" t="s">
        <v>915</v>
      </c>
      <c r="D174" s="205" t="s">
        <v>130</v>
      </c>
      <c r="E174" s="206" t="s">
        <v>966</v>
      </c>
      <c r="F174" s="207" t="s">
        <v>967</v>
      </c>
      <c r="G174" s="208" t="s">
        <v>968</v>
      </c>
      <c r="H174" s="209">
        <v>1</v>
      </c>
      <c r="I174" s="210"/>
      <c r="J174" s="211">
        <f>ROUND(I174*H174,2)</f>
        <v>0</v>
      </c>
      <c r="K174" s="207" t="s">
        <v>19</v>
      </c>
      <c r="L174" s="45"/>
      <c r="M174" s="212" t="s">
        <v>19</v>
      </c>
      <c r="N174" s="213" t="s">
        <v>41</v>
      </c>
      <c r="O174" s="85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135</v>
      </c>
      <c r="AT174" s="216" t="s">
        <v>130</v>
      </c>
      <c r="AU174" s="216" t="s">
        <v>78</v>
      </c>
      <c r="AY174" s="18" t="s">
        <v>127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78</v>
      </c>
      <c r="BK174" s="217">
        <f>ROUND(I174*H174,2)</f>
        <v>0</v>
      </c>
      <c r="BL174" s="18" t="s">
        <v>135</v>
      </c>
      <c r="BM174" s="216" t="s">
        <v>772</v>
      </c>
    </row>
    <row r="175" s="2" customFormat="1">
      <c r="A175" s="39"/>
      <c r="B175" s="40"/>
      <c r="C175" s="41"/>
      <c r="D175" s="218" t="s">
        <v>137</v>
      </c>
      <c r="E175" s="41"/>
      <c r="F175" s="219" t="s">
        <v>967</v>
      </c>
      <c r="G175" s="41"/>
      <c r="H175" s="41"/>
      <c r="I175" s="220"/>
      <c r="J175" s="41"/>
      <c r="K175" s="41"/>
      <c r="L175" s="45"/>
      <c r="M175" s="257"/>
      <c r="N175" s="258"/>
      <c r="O175" s="259"/>
      <c r="P175" s="259"/>
      <c r="Q175" s="259"/>
      <c r="R175" s="259"/>
      <c r="S175" s="259"/>
      <c r="T175" s="260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137</v>
      </c>
      <c r="AU175" s="18" t="s">
        <v>78</v>
      </c>
    </row>
    <row r="176" s="2" customFormat="1" ht="6.96" customHeight="1">
      <c r="A176" s="39"/>
      <c r="B176" s="60"/>
      <c r="C176" s="61"/>
      <c r="D176" s="61"/>
      <c r="E176" s="61"/>
      <c r="F176" s="61"/>
      <c r="G176" s="61"/>
      <c r="H176" s="61"/>
      <c r="I176" s="61"/>
      <c r="J176" s="61"/>
      <c r="K176" s="61"/>
      <c r="L176" s="45"/>
      <c r="M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</row>
  </sheetData>
  <sheetProtection sheet="1" autoFilter="0" formatColumns="0" formatRows="0" objects="1" scenarios="1" spinCount="100000" saltValue="uuW+yS8Bnl/4t0RXbEXq75rgT7bgvGwlgDXsvan9cBNhK9nrtaSy0BuD4t4irqWRn2SstTD/DcAXRYeeUZHXNg==" hashValue="Ngs2XnASD98BuQPwqiEh+3Bx1hrjgknnrW/nWmjOsd/l/PEO8N2alizeY5aYuIA/lejqfZ3D40/lq4kKEFt4EA==" algorithmName="SHA-512" password="E93C"/>
  <autoFilter ref="C84:K175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80</v>
      </c>
    </row>
    <row r="4" s="1" customFormat="1" ht="24.96" customHeight="1">
      <c r="B4" s="21"/>
      <c r="D4" s="131" t="s">
        <v>88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Doksy - novostavba kolumbária v areálu hřbitova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969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1. 7. 2025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27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28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27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30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27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32</v>
      </c>
      <c r="E23" s="39"/>
      <c r="F23" s="39"/>
      <c r="G23" s="39"/>
      <c r="H23" s="39"/>
      <c r="I23" s="133" t="s">
        <v>26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>Jiří Bárta</v>
      </c>
      <c r="F24" s="39"/>
      <c r="G24" s="39"/>
      <c r="H24" s="39"/>
      <c r="I24" s="133" t="s">
        <v>27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34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36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38</v>
      </c>
      <c r="G32" s="39"/>
      <c r="H32" s="39"/>
      <c r="I32" s="146" t="s">
        <v>37</v>
      </c>
      <c r="J32" s="146" t="s">
        <v>39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40</v>
      </c>
      <c r="E33" s="133" t="s">
        <v>41</v>
      </c>
      <c r="F33" s="148">
        <f>ROUND((SUM(BE83:BE99)),  2)</f>
        <v>0</v>
      </c>
      <c r="G33" s="39"/>
      <c r="H33" s="39"/>
      <c r="I33" s="149">
        <v>0.20999999999999999</v>
      </c>
      <c r="J33" s="148">
        <f>ROUND(((SUM(BE83:BE99))*I33),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42</v>
      </c>
      <c r="F34" s="148">
        <f>ROUND((SUM(BF83:BF99)),  2)</f>
        <v>0</v>
      </c>
      <c r="G34" s="39"/>
      <c r="H34" s="39"/>
      <c r="I34" s="149">
        <v>0.12</v>
      </c>
      <c r="J34" s="148">
        <f>ROUND(((SUM(BF83:BF99))*I34),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43</v>
      </c>
      <c r="F35" s="148">
        <f>ROUND((SUM(BG83:BG99)),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44</v>
      </c>
      <c r="F36" s="148">
        <f>ROUND((SUM(BH83:BH99)),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45</v>
      </c>
      <c r="F37" s="148">
        <f>ROUND((SUM(BI83:BI99)),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46</v>
      </c>
      <c r="E39" s="152"/>
      <c r="F39" s="152"/>
      <c r="G39" s="153" t="s">
        <v>47</v>
      </c>
      <c r="H39" s="154" t="s">
        <v>48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Doksy - novostavba kolumbária v areálu hřbitova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VRN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1. 7. 2025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30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41"/>
      <c r="E55" s="41"/>
      <c r="F55" s="28" t="str">
        <f>IF(E18="","",E18)</f>
        <v>Vyplň údaj</v>
      </c>
      <c r="G55" s="41"/>
      <c r="H55" s="41"/>
      <c r="I55" s="33" t="s">
        <v>32</v>
      </c>
      <c r="J55" s="37" t="str">
        <f>E24</f>
        <v>Jiří Bárta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92</v>
      </c>
      <c r="D57" s="163"/>
      <c r="E57" s="163"/>
      <c r="F57" s="163"/>
      <c r="G57" s="163"/>
      <c r="H57" s="163"/>
      <c r="I57" s="163"/>
      <c r="J57" s="164" t="s">
        <v>93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68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94</v>
      </c>
    </row>
    <row r="60" s="9" customFormat="1" ht="24.96" customHeight="1">
      <c r="A60" s="9"/>
      <c r="B60" s="166"/>
      <c r="C60" s="167"/>
      <c r="D60" s="168" t="s">
        <v>969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970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971</v>
      </c>
      <c r="E62" s="175"/>
      <c r="F62" s="175"/>
      <c r="G62" s="175"/>
      <c r="H62" s="175"/>
      <c r="I62" s="175"/>
      <c r="J62" s="176">
        <f>J92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972</v>
      </c>
      <c r="E63" s="175"/>
      <c r="F63" s="175"/>
      <c r="G63" s="175"/>
      <c r="H63" s="175"/>
      <c r="I63" s="175"/>
      <c r="J63" s="176">
        <f>J96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112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Doksy - novostavba kolumbária v areálu hřbitova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89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VRN - Vedlejší rozpočtové náklady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 xml:space="preserve"> </v>
      </c>
      <c r="G77" s="41"/>
      <c r="H77" s="41"/>
      <c r="I77" s="33" t="s">
        <v>23</v>
      </c>
      <c r="J77" s="73" t="str">
        <f>IF(J12="","",J12)</f>
        <v>1. 7. 2025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 xml:space="preserve"> </v>
      </c>
      <c r="G79" s="41"/>
      <c r="H79" s="41"/>
      <c r="I79" s="33" t="s">
        <v>30</v>
      </c>
      <c r="J79" s="37" t="str">
        <f>E21</f>
        <v xml:space="preserve"> 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28</v>
      </c>
      <c r="D80" s="41"/>
      <c r="E80" s="41"/>
      <c r="F80" s="28" t="str">
        <f>IF(E18="","",E18)</f>
        <v>Vyplň údaj</v>
      </c>
      <c r="G80" s="41"/>
      <c r="H80" s="41"/>
      <c r="I80" s="33" t="s">
        <v>32</v>
      </c>
      <c r="J80" s="37" t="str">
        <f>E24</f>
        <v>Jiří Bárta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113</v>
      </c>
      <c r="D82" s="181" t="s">
        <v>55</v>
      </c>
      <c r="E82" s="181" t="s">
        <v>51</v>
      </c>
      <c r="F82" s="181" t="s">
        <v>52</v>
      </c>
      <c r="G82" s="181" t="s">
        <v>114</v>
      </c>
      <c r="H82" s="181" t="s">
        <v>115</v>
      </c>
      <c r="I82" s="181" t="s">
        <v>116</v>
      </c>
      <c r="J82" s="181" t="s">
        <v>93</v>
      </c>
      <c r="K82" s="182" t="s">
        <v>117</v>
      </c>
      <c r="L82" s="183"/>
      <c r="M82" s="93" t="s">
        <v>19</v>
      </c>
      <c r="N82" s="94" t="s">
        <v>40</v>
      </c>
      <c r="O82" s="94" t="s">
        <v>118</v>
      </c>
      <c r="P82" s="94" t="s">
        <v>119</v>
      </c>
      <c r="Q82" s="94" t="s">
        <v>120</v>
      </c>
      <c r="R82" s="94" t="s">
        <v>121</v>
      </c>
      <c r="S82" s="94" t="s">
        <v>122</v>
      </c>
      <c r="T82" s="95" t="s">
        <v>123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124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</f>
        <v>0</v>
      </c>
      <c r="Q83" s="97"/>
      <c r="R83" s="186">
        <f>R84</f>
        <v>0</v>
      </c>
      <c r="S83" s="97"/>
      <c r="T83" s="187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69</v>
      </c>
      <c r="AU83" s="18" t="s">
        <v>94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69</v>
      </c>
      <c r="E84" s="192" t="s">
        <v>84</v>
      </c>
      <c r="F84" s="192" t="s">
        <v>85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P85+P92+P96</f>
        <v>0</v>
      </c>
      <c r="Q84" s="197"/>
      <c r="R84" s="198">
        <f>R85+R92+R96</f>
        <v>0</v>
      </c>
      <c r="S84" s="197"/>
      <c r="T84" s="199">
        <f>T85+T92+T96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143</v>
      </c>
      <c r="AT84" s="201" t="s">
        <v>69</v>
      </c>
      <c r="AU84" s="201" t="s">
        <v>70</v>
      </c>
      <c r="AY84" s="200" t="s">
        <v>127</v>
      </c>
      <c r="BK84" s="202">
        <f>BK85+BK92+BK96</f>
        <v>0</v>
      </c>
    </row>
    <row r="85" s="12" customFormat="1" ht="22.8" customHeight="1">
      <c r="A85" s="12"/>
      <c r="B85" s="189"/>
      <c r="C85" s="190"/>
      <c r="D85" s="191" t="s">
        <v>69</v>
      </c>
      <c r="E85" s="203" t="s">
        <v>973</v>
      </c>
      <c r="F85" s="203" t="s">
        <v>974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SUM(P86:P91)</f>
        <v>0</v>
      </c>
      <c r="Q85" s="197"/>
      <c r="R85" s="198">
        <f>SUM(R86:R91)</f>
        <v>0</v>
      </c>
      <c r="S85" s="197"/>
      <c r="T85" s="199">
        <f>SUM(T86:T91)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143</v>
      </c>
      <c r="AT85" s="201" t="s">
        <v>69</v>
      </c>
      <c r="AU85" s="201" t="s">
        <v>78</v>
      </c>
      <c r="AY85" s="200" t="s">
        <v>127</v>
      </c>
      <c r="BK85" s="202">
        <f>SUM(BK86:BK91)</f>
        <v>0</v>
      </c>
    </row>
    <row r="86" s="2" customFormat="1" ht="16.5" customHeight="1">
      <c r="A86" s="39"/>
      <c r="B86" s="40"/>
      <c r="C86" s="205" t="s">
        <v>78</v>
      </c>
      <c r="D86" s="205" t="s">
        <v>130</v>
      </c>
      <c r="E86" s="206" t="s">
        <v>975</v>
      </c>
      <c r="F86" s="207" t="s">
        <v>974</v>
      </c>
      <c r="G86" s="208" t="s">
        <v>976</v>
      </c>
      <c r="H86" s="209">
        <v>1</v>
      </c>
      <c r="I86" s="210"/>
      <c r="J86" s="211">
        <f>ROUND(I86*H86,2)</f>
        <v>0</v>
      </c>
      <c r="K86" s="207" t="s">
        <v>134</v>
      </c>
      <c r="L86" s="45"/>
      <c r="M86" s="212" t="s">
        <v>19</v>
      </c>
      <c r="N86" s="213" t="s">
        <v>41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977</v>
      </c>
      <c r="AT86" s="216" t="s">
        <v>130</v>
      </c>
      <c r="AU86" s="216" t="s">
        <v>80</v>
      </c>
      <c r="AY86" s="18" t="s">
        <v>127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78</v>
      </c>
      <c r="BK86" s="217">
        <f>ROUND(I86*H86,2)</f>
        <v>0</v>
      </c>
      <c r="BL86" s="18" t="s">
        <v>977</v>
      </c>
      <c r="BM86" s="216" t="s">
        <v>978</v>
      </c>
    </row>
    <row r="87" s="2" customFormat="1">
      <c r="A87" s="39"/>
      <c r="B87" s="40"/>
      <c r="C87" s="41"/>
      <c r="D87" s="218" t="s">
        <v>137</v>
      </c>
      <c r="E87" s="41"/>
      <c r="F87" s="219" t="s">
        <v>974</v>
      </c>
      <c r="G87" s="41"/>
      <c r="H87" s="41"/>
      <c r="I87" s="220"/>
      <c r="J87" s="41"/>
      <c r="K87" s="41"/>
      <c r="L87" s="45"/>
      <c r="M87" s="221"/>
      <c r="N87" s="222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137</v>
      </c>
      <c r="AU87" s="18" t="s">
        <v>80</v>
      </c>
    </row>
    <row r="88" s="2" customFormat="1">
      <c r="A88" s="39"/>
      <c r="B88" s="40"/>
      <c r="C88" s="41"/>
      <c r="D88" s="223" t="s">
        <v>139</v>
      </c>
      <c r="E88" s="41"/>
      <c r="F88" s="224" t="s">
        <v>979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139</v>
      </c>
      <c r="AU88" s="18" t="s">
        <v>80</v>
      </c>
    </row>
    <row r="89" s="2" customFormat="1" ht="16.5" customHeight="1">
      <c r="A89" s="39"/>
      <c r="B89" s="40"/>
      <c r="C89" s="205" t="s">
        <v>135</v>
      </c>
      <c r="D89" s="205" t="s">
        <v>130</v>
      </c>
      <c r="E89" s="206" t="s">
        <v>980</v>
      </c>
      <c r="F89" s="207" t="s">
        <v>981</v>
      </c>
      <c r="G89" s="208" t="s">
        <v>976</v>
      </c>
      <c r="H89" s="209">
        <v>1</v>
      </c>
      <c r="I89" s="210"/>
      <c r="J89" s="211">
        <f>ROUND(I89*H89,2)</f>
        <v>0</v>
      </c>
      <c r="K89" s="207" t="s">
        <v>134</v>
      </c>
      <c r="L89" s="45"/>
      <c r="M89" s="212" t="s">
        <v>19</v>
      </c>
      <c r="N89" s="213" t="s">
        <v>41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977</v>
      </c>
      <c r="AT89" s="216" t="s">
        <v>130</v>
      </c>
      <c r="AU89" s="216" t="s">
        <v>80</v>
      </c>
      <c r="AY89" s="18" t="s">
        <v>127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78</v>
      </c>
      <c r="BK89" s="217">
        <f>ROUND(I89*H89,2)</f>
        <v>0</v>
      </c>
      <c r="BL89" s="18" t="s">
        <v>977</v>
      </c>
      <c r="BM89" s="216" t="s">
        <v>982</v>
      </c>
    </row>
    <row r="90" s="2" customFormat="1">
      <c r="A90" s="39"/>
      <c r="B90" s="40"/>
      <c r="C90" s="41"/>
      <c r="D90" s="218" t="s">
        <v>137</v>
      </c>
      <c r="E90" s="41"/>
      <c r="F90" s="219" t="s">
        <v>983</v>
      </c>
      <c r="G90" s="41"/>
      <c r="H90" s="41"/>
      <c r="I90" s="220"/>
      <c r="J90" s="41"/>
      <c r="K90" s="41"/>
      <c r="L90" s="45"/>
      <c r="M90" s="221"/>
      <c r="N90" s="222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137</v>
      </c>
      <c r="AU90" s="18" t="s">
        <v>80</v>
      </c>
    </row>
    <row r="91" s="2" customFormat="1">
      <c r="A91" s="39"/>
      <c r="B91" s="40"/>
      <c r="C91" s="41"/>
      <c r="D91" s="223" t="s">
        <v>139</v>
      </c>
      <c r="E91" s="41"/>
      <c r="F91" s="224" t="s">
        <v>984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139</v>
      </c>
      <c r="AU91" s="18" t="s">
        <v>80</v>
      </c>
    </row>
    <row r="92" s="12" customFormat="1" ht="22.8" customHeight="1">
      <c r="A92" s="12"/>
      <c r="B92" s="189"/>
      <c r="C92" s="190"/>
      <c r="D92" s="191" t="s">
        <v>69</v>
      </c>
      <c r="E92" s="203" t="s">
        <v>985</v>
      </c>
      <c r="F92" s="203" t="s">
        <v>986</v>
      </c>
      <c r="G92" s="190"/>
      <c r="H92" s="190"/>
      <c r="I92" s="193"/>
      <c r="J92" s="204">
        <f>BK92</f>
        <v>0</v>
      </c>
      <c r="K92" s="190"/>
      <c r="L92" s="195"/>
      <c r="M92" s="196"/>
      <c r="N92" s="197"/>
      <c r="O92" s="197"/>
      <c r="P92" s="198">
        <f>SUM(P93:P95)</f>
        <v>0</v>
      </c>
      <c r="Q92" s="197"/>
      <c r="R92" s="198">
        <f>SUM(R93:R95)</f>
        <v>0</v>
      </c>
      <c r="S92" s="197"/>
      <c r="T92" s="199">
        <f>SUM(T93:T95)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0" t="s">
        <v>143</v>
      </c>
      <c r="AT92" s="201" t="s">
        <v>69</v>
      </c>
      <c r="AU92" s="201" t="s">
        <v>78</v>
      </c>
      <c r="AY92" s="200" t="s">
        <v>127</v>
      </c>
      <c r="BK92" s="202">
        <f>SUM(BK93:BK95)</f>
        <v>0</v>
      </c>
    </row>
    <row r="93" s="2" customFormat="1" ht="16.5" customHeight="1">
      <c r="A93" s="39"/>
      <c r="B93" s="40"/>
      <c r="C93" s="205" t="s">
        <v>80</v>
      </c>
      <c r="D93" s="205" t="s">
        <v>130</v>
      </c>
      <c r="E93" s="206" t="s">
        <v>987</v>
      </c>
      <c r="F93" s="207" t="s">
        <v>986</v>
      </c>
      <c r="G93" s="208" t="s">
        <v>976</v>
      </c>
      <c r="H93" s="209">
        <v>1</v>
      </c>
      <c r="I93" s="210"/>
      <c r="J93" s="211">
        <f>ROUND(I93*H93,2)</f>
        <v>0</v>
      </c>
      <c r="K93" s="207" t="s">
        <v>134</v>
      </c>
      <c r="L93" s="45"/>
      <c r="M93" s="212" t="s">
        <v>19</v>
      </c>
      <c r="N93" s="213" t="s">
        <v>41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977</v>
      </c>
      <c r="AT93" s="216" t="s">
        <v>130</v>
      </c>
      <c r="AU93" s="216" t="s">
        <v>80</v>
      </c>
      <c r="AY93" s="18" t="s">
        <v>127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78</v>
      </c>
      <c r="BK93" s="217">
        <f>ROUND(I93*H93,2)</f>
        <v>0</v>
      </c>
      <c r="BL93" s="18" t="s">
        <v>977</v>
      </c>
      <c r="BM93" s="216" t="s">
        <v>988</v>
      </c>
    </row>
    <row r="94" s="2" customFormat="1">
      <c r="A94" s="39"/>
      <c r="B94" s="40"/>
      <c r="C94" s="41"/>
      <c r="D94" s="218" t="s">
        <v>137</v>
      </c>
      <c r="E94" s="41"/>
      <c r="F94" s="219" t="s">
        <v>986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137</v>
      </c>
      <c r="AU94" s="18" t="s">
        <v>80</v>
      </c>
    </row>
    <row r="95" s="2" customFormat="1">
      <c r="A95" s="39"/>
      <c r="B95" s="40"/>
      <c r="C95" s="41"/>
      <c r="D95" s="223" t="s">
        <v>139</v>
      </c>
      <c r="E95" s="41"/>
      <c r="F95" s="224" t="s">
        <v>989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139</v>
      </c>
      <c r="AU95" s="18" t="s">
        <v>80</v>
      </c>
    </row>
    <row r="96" s="12" customFormat="1" ht="22.8" customHeight="1">
      <c r="A96" s="12"/>
      <c r="B96" s="189"/>
      <c r="C96" s="190"/>
      <c r="D96" s="191" t="s">
        <v>69</v>
      </c>
      <c r="E96" s="203" t="s">
        <v>990</v>
      </c>
      <c r="F96" s="203" t="s">
        <v>991</v>
      </c>
      <c r="G96" s="190"/>
      <c r="H96" s="190"/>
      <c r="I96" s="193"/>
      <c r="J96" s="204">
        <f>BK96</f>
        <v>0</v>
      </c>
      <c r="K96" s="190"/>
      <c r="L96" s="195"/>
      <c r="M96" s="196"/>
      <c r="N96" s="197"/>
      <c r="O96" s="197"/>
      <c r="P96" s="198">
        <f>SUM(P97:P99)</f>
        <v>0</v>
      </c>
      <c r="Q96" s="197"/>
      <c r="R96" s="198">
        <f>SUM(R97:R99)</f>
        <v>0</v>
      </c>
      <c r="S96" s="197"/>
      <c r="T96" s="199">
        <f>SUM(T97:T99)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0" t="s">
        <v>143</v>
      </c>
      <c r="AT96" s="201" t="s">
        <v>69</v>
      </c>
      <c r="AU96" s="201" t="s">
        <v>78</v>
      </c>
      <c r="AY96" s="200" t="s">
        <v>127</v>
      </c>
      <c r="BK96" s="202">
        <f>SUM(BK97:BK99)</f>
        <v>0</v>
      </c>
    </row>
    <row r="97" s="2" customFormat="1" ht="16.5" customHeight="1">
      <c r="A97" s="39"/>
      <c r="B97" s="40"/>
      <c r="C97" s="205" t="s">
        <v>413</v>
      </c>
      <c r="D97" s="205" t="s">
        <v>130</v>
      </c>
      <c r="E97" s="206" t="s">
        <v>992</v>
      </c>
      <c r="F97" s="207" t="s">
        <v>991</v>
      </c>
      <c r="G97" s="208" t="s">
        <v>976</v>
      </c>
      <c r="H97" s="209">
        <v>1</v>
      </c>
      <c r="I97" s="210"/>
      <c r="J97" s="211">
        <f>ROUND(I97*H97,2)</f>
        <v>0</v>
      </c>
      <c r="K97" s="207" t="s">
        <v>134</v>
      </c>
      <c r="L97" s="45"/>
      <c r="M97" s="212" t="s">
        <v>19</v>
      </c>
      <c r="N97" s="213" t="s">
        <v>41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977</v>
      </c>
      <c r="AT97" s="216" t="s">
        <v>130</v>
      </c>
      <c r="AU97" s="216" t="s">
        <v>80</v>
      </c>
      <c r="AY97" s="18" t="s">
        <v>127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78</v>
      </c>
      <c r="BK97" s="217">
        <f>ROUND(I97*H97,2)</f>
        <v>0</v>
      </c>
      <c r="BL97" s="18" t="s">
        <v>977</v>
      </c>
      <c r="BM97" s="216" t="s">
        <v>993</v>
      </c>
    </row>
    <row r="98" s="2" customFormat="1">
      <c r="A98" s="39"/>
      <c r="B98" s="40"/>
      <c r="C98" s="41"/>
      <c r="D98" s="218" t="s">
        <v>137</v>
      </c>
      <c r="E98" s="41"/>
      <c r="F98" s="219" t="s">
        <v>991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137</v>
      </c>
      <c r="AU98" s="18" t="s">
        <v>80</v>
      </c>
    </row>
    <row r="99" s="2" customFormat="1">
      <c r="A99" s="39"/>
      <c r="B99" s="40"/>
      <c r="C99" s="41"/>
      <c r="D99" s="223" t="s">
        <v>139</v>
      </c>
      <c r="E99" s="41"/>
      <c r="F99" s="224" t="s">
        <v>994</v>
      </c>
      <c r="G99" s="41"/>
      <c r="H99" s="41"/>
      <c r="I99" s="220"/>
      <c r="J99" s="41"/>
      <c r="K99" s="41"/>
      <c r="L99" s="45"/>
      <c r="M99" s="257"/>
      <c r="N99" s="258"/>
      <c r="O99" s="259"/>
      <c r="P99" s="259"/>
      <c r="Q99" s="259"/>
      <c r="R99" s="259"/>
      <c r="S99" s="259"/>
      <c r="T99" s="260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139</v>
      </c>
      <c r="AU99" s="18" t="s">
        <v>80</v>
      </c>
    </row>
    <row r="100" s="2" customFormat="1" ht="6.96" customHeight="1">
      <c r="A100" s="39"/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45"/>
      <c r="M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</sheetData>
  <sheetProtection sheet="1" autoFilter="0" formatColumns="0" formatRows="0" objects="1" scenarios="1" spinCount="100000" saltValue="NqsOEZFqV3DjdBnhRoshEh/NixOta9ZZ6lL1BcFZDH1bpl8RxrWdevJDlQ+Ot3Fvkwddj72HdNcW5tnwmtSmQA==" hashValue="GYx+iCXQOkBy2OhX6kmBGunCitWdw4zCgqrcGYmIQDo44qbhcvrlngWUi67lX0A6Req91RX38EDc5TaunN75Ag==" algorithmName="SHA-512" password="E93C"/>
  <autoFilter ref="C82:K99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5_01/010001000"/>
    <hyperlink ref="F91" r:id="rId2" display="https://podminky.urs.cz/item/CS_URS_2025_01/013294000"/>
    <hyperlink ref="F95" r:id="rId3" display="https://podminky.urs.cz/item/CS_URS_2025_01/030001000"/>
    <hyperlink ref="F99" r:id="rId4" display="https://podminky.urs.cz/item/CS_URS_2025_01/04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2" customWidth="1"/>
    <col min="2" max="2" width="1.667969" style="262" customWidth="1"/>
    <col min="3" max="4" width="5" style="262" customWidth="1"/>
    <col min="5" max="5" width="11.66016" style="262" customWidth="1"/>
    <col min="6" max="6" width="9.160156" style="262" customWidth="1"/>
    <col min="7" max="7" width="5" style="262" customWidth="1"/>
    <col min="8" max="8" width="77.83203" style="262" customWidth="1"/>
    <col min="9" max="10" width="20" style="262" customWidth="1"/>
    <col min="11" max="11" width="1.667969" style="262" customWidth="1"/>
  </cols>
  <sheetData>
    <row r="1" s="1" customFormat="1" ht="37.5" customHeight="1"/>
    <row r="2" s="1" customFormat="1" ht="7.5" customHeight="1">
      <c r="B2" s="263"/>
      <c r="C2" s="264"/>
      <c r="D2" s="264"/>
      <c r="E2" s="264"/>
      <c r="F2" s="264"/>
      <c r="G2" s="264"/>
      <c r="H2" s="264"/>
      <c r="I2" s="264"/>
      <c r="J2" s="264"/>
      <c r="K2" s="265"/>
    </row>
    <row r="3" s="15" customFormat="1" ht="45" customHeight="1">
      <c r="B3" s="266"/>
      <c r="C3" s="267" t="s">
        <v>995</v>
      </c>
      <c r="D3" s="267"/>
      <c r="E3" s="267"/>
      <c r="F3" s="267"/>
      <c r="G3" s="267"/>
      <c r="H3" s="267"/>
      <c r="I3" s="267"/>
      <c r="J3" s="267"/>
      <c r="K3" s="268"/>
    </row>
    <row r="4" s="1" customFormat="1" ht="25.5" customHeight="1">
      <c r="B4" s="269"/>
      <c r="C4" s="270" t="s">
        <v>996</v>
      </c>
      <c r="D4" s="270"/>
      <c r="E4" s="270"/>
      <c r="F4" s="270"/>
      <c r="G4" s="270"/>
      <c r="H4" s="270"/>
      <c r="I4" s="270"/>
      <c r="J4" s="270"/>
      <c r="K4" s="271"/>
    </row>
    <row r="5" s="1" customFormat="1" ht="5.25" customHeight="1">
      <c r="B5" s="269"/>
      <c r="C5" s="272"/>
      <c r="D5" s="272"/>
      <c r="E5" s="272"/>
      <c r="F5" s="272"/>
      <c r="G5" s="272"/>
      <c r="H5" s="272"/>
      <c r="I5" s="272"/>
      <c r="J5" s="272"/>
      <c r="K5" s="271"/>
    </row>
    <row r="6" s="1" customFormat="1" ht="15" customHeight="1">
      <c r="B6" s="269"/>
      <c r="C6" s="273" t="s">
        <v>997</v>
      </c>
      <c r="D6" s="273"/>
      <c r="E6" s="273"/>
      <c r="F6" s="273"/>
      <c r="G6" s="273"/>
      <c r="H6" s="273"/>
      <c r="I6" s="273"/>
      <c r="J6" s="273"/>
      <c r="K6" s="271"/>
    </row>
    <row r="7" s="1" customFormat="1" ht="15" customHeight="1">
      <c r="B7" s="274"/>
      <c r="C7" s="273" t="s">
        <v>998</v>
      </c>
      <c r="D7" s="273"/>
      <c r="E7" s="273"/>
      <c r="F7" s="273"/>
      <c r="G7" s="273"/>
      <c r="H7" s="273"/>
      <c r="I7" s="273"/>
      <c r="J7" s="273"/>
      <c r="K7" s="271"/>
    </row>
    <row r="8" s="1" customFormat="1" ht="12.75" customHeight="1">
      <c r="B8" s="274"/>
      <c r="C8" s="273"/>
      <c r="D8" s="273"/>
      <c r="E8" s="273"/>
      <c r="F8" s="273"/>
      <c r="G8" s="273"/>
      <c r="H8" s="273"/>
      <c r="I8" s="273"/>
      <c r="J8" s="273"/>
      <c r="K8" s="271"/>
    </row>
    <row r="9" s="1" customFormat="1" ht="15" customHeight="1">
      <c r="B9" s="274"/>
      <c r="C9" s="273" t="s">
        <v>999</v>
      </c>
      <c r="D9" s="273"/>
      <c r="E9" s="273"/>
      <c r="F9" s="273"/>
      <c r="G9" s="273"/>
      <c r="H9" s="273"/>
      <c r="I9" s="273"/>
      <c r="J9" s="273"/>
      <c r="K9" s="271"/>
    </row>
    <row r="10" s="1" customFormat="1" ht="15" customHeight="1">
      <c r="B10" s="274"/>
      <c r="C10" s="273"/>
      <c r="D10" s="273" t="s">
        <v>1000</v>
      </c>
      <c r="E10" s="273"/>
      <c r="F10" s="273"/>
      <c r="G10" s="273"/>
      <c r="H10" s="273"/>
      <c r="I10" s="273"/>
      <c r="J10" s="273"/>
      <c r="K10" s="271"/>
    </row>
    <row r="11" s="1" customFormat="1" ht="15" customHeight="1">
      <c r="B11" s="274"/>
      <c r="C11" s="275"/>
      <c r="D11" s="273" t="s">
        <v>1001</v>
      </c>
      <c r="E11" s="273"/>
      <c r="F11" s="273"/>
      <c r="G11" s="273"/>
      <c r="H11" s="273"/>
      <c r="I11" s="273"/>
      <c r="J11" s="273"/>
      <c r="K11" s="271"/>
    </row>
    <row r="12" s="1" customFormat="1" ht="15" customHeight="1">
      <c r="B12" s="274"/>
      <c r="C12" s="275"/>
      <c r="D12" s="273"/>
      <c r="E12" s="273"/>
      <c r="F12" s="273"/>
      <c r="G12" s="273"/>
      <c r="H12" s="273"/>
      <c r="I12" s="273"/>
      <c r="J12" s="273"/>
      <c r="K12" s="271"/>
    </row>
    <row r="13" s="1" customFormat="1" ht="15" customHeight="1">
      <c r="B13" s="274"/>
      <c r="C13" s="275"/>
      <c r="D13" s="276" t="s">
        <v>1002</v>
      </c>
      <c r="E13" s="273"/>
      <c r="F13" s="273"/>
      <c r="G13" s="273"/>
      <c r="H13" s="273"/>
      <c r="I13" s="273"/>
      <c r="J13" s="273"/>
      <c r="K13" s="271"/>
    </row>
    <row r="14" s="1" customFormat="1" ht="12.75" customHeight="1">
      <c r="B14" s="274"/>
      <c r="C14" s="275"/>
      <c r="D14" s="275"/>
      <c r="E14" s="275"/>
      <c r="F14" s="275"/>
      <c r="G14" s="275"/>
      <c r="H14" s="275"/>
      <c r="I14" s="275"/>
      <c r="J14" s="275"/>
      <c r="K14" s="271"/>
    </row>
    <row r="15" s="1" customFormat="1" ht="15" customHeight="1">
      <c r="B15" s="274"/>
      <c r="C15" s="275"/>
      <c r="D15" s="273" t="s">
        <v>1003</v>
      </c>
      <c r="E15" s="273"/>
      <c r="F15" s="273"/>
      <c r="G15" s="273"/>
      <c r="H15" s="273"/>
      <c r="I15" s="273"/>
      <c r="J15" s="273"/>
      <c r="K15" s="271"/>
    </row>
    <row r="16" s="1" customFormat="1" ht="15" customHeight="1">
      <c r="B16" s="274"/>
      <c r="C16" s="275"/>
      <c r="D16" s="273" t="s">
        <v>1004</v>
      </c>
      <c r="E16" s="273"/>
      <c r="F16" s="273"/>
      <c r="G16" s="273"/>
      <c r="H16" s="273"/>
      <c r="I16" s="273"/>
      <c r="J16" s="273"/>
      <c r="K16" s="271"/>
    </row>
    <row r="17" s="1" customFormat="1" ht="15" customHeight="1">
      <c r="B17" s="274"/>
      <c r="C17" s="275"/>
      <c r="D17" s="273" t="s">
        <v>1005</v>
      </c>
      <c r="E17" s="273"/>
      <c r="F17" s="273"/>
      <c r="G17" s="273"/>
      <c r="H17" s="273"/>
      <c r="I17" s="273"/>
      <c r="J17" s="273"/>
      <c r="K17" s="271"/>
    </row>
    <row r="18" s="1" customFormat="1" ht="15" customHeight="1">
      <c r="B18" s="274"/>
      <c r="C18" s="275"/>
      <c r="D18" s="275"/>
      <c r="E18" s="277" t="s">
        <v>77</v>
      </c>
      <c r="F18" s="273" t="s">
        <v>1006</v>
      </c>
      <c r="G18" s="273"/>
      <c r="H18" s="273"/>
      <c r="I18" s="273"/>
      <c r="J18" s="273"/>
      <c r="K18" s="271"/>
    </row>
    <row r="19" s="1" customFormat="1" ht="15" customHeight="1">
      <c r="B19" s="274"/>
      <c r="C19" s="275"/>
      <c r="D19" s="275"/>
      <c r="E19" s="277" t="s">
        <v>1007</v>
      </c>
      <c r="F19" s="273" t="s">
        <v>1008</v>
      </c>
      <c r="G19" s="273"/>
      <c r="H19" s="273"/>
      <c r="I19" s="273"/>
      <c r="J19" s="273"/>
      <c r="K19" s="271"/>
    </row>
    <row r="20" s="1" customFormat="1" ht="15" customHeight="1">
      <c r="B20" s="274"/>
      <c r="C20" s="275"/>
      <c r="D20" s="275"/>
      <c r="E20" s="277" t="s">
        <v>1009</v>
      </c>
      <c r="F20" s="273" t="s">
        <v>1010</v>
      </c>
      <c r="G20" s="273"/>
      <c r="H20" s="273"/>
      <c r="I20" s="273"/>
      <c r="J20" s="273"/>
      <c r="K20" s="271"/>
    </row>
    <row r="21" s="1" customFormat="1" ht="15" customHeight="1">
      <c r="B21" s="274"/>
      <c r="C21" s="275"/>
      <c r="D21" s="275"/>
      <c r="E21" s="277" t="s">
        <v>86</v>
      </c>
      <c r="F21" s="273" t="s">
        <v>1011</v>
      </c>
      <c r="G21" s="273"/>
      <c r="H21" s="273"/>
      <c r="I21" s="273"/>
      <c r="J21" s="273"/>
      <c r="K21" s="271"/>
    </row>
    <row r="22" s="1" customFormat="1" ht="15" customHeight="1">
      <c r="B22" s="274"/>
      <c r="C22" s="275"/>
      <c r="D22" s="275"/>
      <c r="E22" s="277" t="s">
        <v>1012</v>
      </c>
      <c r="F22" s="273" t="s">
        <v>1013</v>
      </c>
      <c r="G22" s="273"/>
      <c r="H22" s="273"/>
      <c r="I22" s="273"/>
      <c r="J22" s="273"/>
      <c r="K22" s="271"/>
    </row>
    <row r="23" s="1" customFormat="1" ht="15" customHeight="1">
      <c r="B23" s="274"/>
      <c r="C23" s="275"/>
      <c r="D23" s="275"/>
      <c r="E23" s="277" t="s">
        <v>1014</v>
      </c>
      <c r="F23" s="273" t="s">
        <v>1015</v>
      </c>
      <c r="G23" s="273"/>
      <c r="H23" s="273"/>
      <c r="I23" s="273"/>
      <c r="J23" s="273"/>
      <c r="K23" s="271"/>
    </row>
    <row r="24" s="1" customFormat="1" ht="12.75" customHeight="1">
      <c r="B24" s="274"/>
      <c r="C24" s="275"/>
      <c r="D24" s="275"/>
      <c r="E24" s="275"/>
      <c r="F24" s="275"/>
      <c r="G24" s="275"/>
      <c r="H24" s="275"/>
      <c r="I24" s="275"/>
      <c r="J24" s="275"/>
      <c r="K24" s="271"/>
    </row>
    <row r="25" s="1" customFormat="1" ht="15" customHeight="1">
      <c r="B25" s="274"/>
      <c r="C25" s="273" t="s">
        <v>1016</v>
      </c>
      <c r="D25" s="273"/>
      <c r="E25" s="273"/>
      <c r="F25" s="273"/>
      <c r="G25" s="273"/>
      <c r="H25" s="273"/>
      <c r="I25" s="273"/>
      <c r="J25" s="273"/>
      <c r="K25" s="271"/>
    </row>
    <row r="26" s="1" customFormat="1" ht="15" customHeight="1">
      <c r="B26" s="274"/>
      <c r="C26" s="273" t="s">
        <v>1017</v>
      </c>
      <c r="D26" s="273"/>
      <c r="E26" s="273"/>
      <c r="F26" s="273"/>
      <c r="G26" s="273"/>
      <c r="H26" s="273"/>
      <c r="I26" s="273"/>
      <c r="J26" s="273"/>
      <c r="K26" s="271"/>
    </row>
    <row r="27" s="1" customFormat="1" ht="15" customHeight="1">
      <c r="B27" s="274"/>
      <c r="C27" s="273"/>
      <c r="D27" s="273" t="s">
        <v>1018</v>
      </c>
      <c r="E27" s="273"/>
      <c r="F27" s="273"/>
      <c r="G27" s="273"/>
      <c r="H27" s="273"/>
      <c r="I27" s="273"/>
      <c r="J27" s="273"/>
      <c r="K27" s="271"/>
    </row>
    <row r="28" s="1" customFormat="1" ht="15" customHeight="1">
      <c r="B28" s="274"/>
      <c r="C28" s="275"/>
      <c r="D28" s="273" t="s">
        <v>1019</v>
      </c>
      <c r="E28" s="273"/>
      <c r="F28" s="273"/>
      <c r="G28" s="273"/>
      <c r="H28" s="273"/>
      <c r="I28" s="273"/>
      <c r="J28" s="273"/>
      <c r="K28" s="271"/>
    </row>
    <row r="29" s="1" customFormat="1" ht="12.75" customHeight="1">
      <c r="B29" s="274"/>
      <c r="C29" s="275"/>
      <c r="D29" s="275"/>
      <c r="E29" s="275"/>
      <c r="F29" s="275"/>
      <c r="G29" s="275"/>
      <c r="H29" s="275"/>
      <c r="I29" s="275"/>
      <c r="J29" s="275"/>
      <c r="K29" s="271"/>
    </row>
    <row r="30" s="1" customFormat="1" ht="15" customHeight="1">
      <c r="B30" s="274"/>
      <c r="C30" s="275"/>
      <c r="D30" s="273" t="s">
        <v>1020</v>
      </c>
      <c r="E30" s="273"/>
      <c r="F30" s="273"/>
      <c r="G30" s="273"/>
      <c r="H30" s="273"/>
      <c r="I30" s="273"/>
      <c r="J30" s="273"/>
      <c r="K30" s="271"/>
    </row>
    <row r="31" s="1" customFormat="1" ht="15" customHeight="1">
      <c r="B31" s="274"/>
      <c r="C31" s="275"/>
      <c r="D31" s="273" t="s">
        <v>1021</v>
      </c>
      <c r="E31" s="273"/>
      <c r="F31" s="273"/>
      <c r="G31" s="273"/>
      <c r="H31" s="273"/>
      <c r="I31" s="273"/>
      <c r="J31" s="273"/>
      <c r="K31" s="271"/>
    </row>
    <row r="32" s="1" customFormat="1" ht="12.75" customHeight="1">
      <c r="B32" s="274"/>
      <c r="C32" s="275"/>
      <c r="D32" s="275"/>
      <c r="E32" s="275"/>
      <c r="F32" s="275"/>
      <c r="G32" s="275"/>
      <c r="H32" s="275"/>
      <c r="I32" s="275"/>
      <c r="J32" s="275"/>
      <c r="K32" s="271"/>
    </row>
    <row r="33" s="1" customFormat="1" ht="15" customHeight="1">
      <c r="B33" s="274"/>
      <c r="C33" s="275"/>
      <c r="D33" s="273" t="s">
        <v>1022</v>
      </c>
      <c r="E33" s="273"/>
      <c r="F33" s="273"/>
      <c r="G33" s="273"/>
      <c r="H33" s="273"/>
      <c r="I33" s="273"/>
      <c r="J33" s="273"/>
      <c r="K33" s="271"/>
    </row>
    <row r="34" s="1" customFormat="1" ht="15" customHeight="1">
      <c r="B34" s="274"/>
      <c r="C34" s="275"/>
      <c r="D34" s="273" t="s">
        <v>1023</v>
      </c>
      <c r="E34" s="273"/>
      <c r="F34" s="273"/>
      <c r="G34" s="273"/>
      <c r="H34" s="273"/>
      <c r="I34" s="273"/>
      <c r="J34" s="273"/>
      <c r="K34" s="271"/>
    </row>
    <row r="35" s="1" customFormat="1" ht="15" customHeight="1">
      <c r="B35" s="274"/>
      <c r="C35" s="275"/>
      <c r="D35" s="273" t="s">
        <v>1024</v>
      </c>
      <c r="E35" s="273"/>
      <c r="F35" s="273"/>
      <c r="G35" s="273"/>
      <c r="H35" s="273"/>
      <c r="I35" s="273"/>
      <c r="J35" s="273"/>
      <c r="K35" s="271"/>
    </row>
    <row r="36" s="1" customFormat="1" ht="15" customHeight="1">
      <c r="B36" s="274"/>
      <c r="C36" s="275"/>
      <c r="D36" s="273"/>
      <c r="E36" s="276" t="s">
        <v>113</v>
      </c>
      <c r="F36" s="273"/>
      <c r="G36" s="273" t="s">
        <v>1025</v>
      </c>
      <c r="H36" s="273"/>
      <c r="I36" s="273"/>
      <c r="J36" s="273"/>
      <c r="K36" s="271"/>
    </row>
    <row r="37" s="1" customFormat="1" ht="30.75" customHeight="1">
      <c r="B37" s="274"/>
      <c r="C37" s="275"/>
      <c r="D37" s="273"/>
      <c r="E37" s="276" t="s">
        <v>1026</v>
      </c>
      <c r="F37" s="273"/>
      <c r="G37" s="273" t="s">
        <v>1027</v>
      </c>
      <c r="H37" s="273"/>
      <c r="I37" s="273"/>
      <c r="J37" s="273"/>
      <c r="K37" s="271"/>
    </row>
    <row r="38" s="1" customFormat="1" ht="15" customHeight="1">
      <c r="B38" s="274"/>
      <c r="C38" s="275"/>
      <c r="D38" s="273"/>
      <c r="E38" s="276" t="s">
        <v>51</v>
      </c>
      <c r="F38" s="273"/>
      <c r="G38" s="273" t="s">
        <v>1028</v>
      </c>
      <c r="H38" s="273"/>
      <c r="I38" s="273"/>
      <c r="J38" s="273"/>
      <c r="K38" s="271"/>
    </row>
    <row r="39" s="1" customFormat="1" ht="15" customHeight="1">
      <c r="B39" s="274"/>
      <c r="C39" s="275"/>
      <c r="D39" s="273"/>
      <c r="E39" s="276" t="s">
        <v>52</v>
      </c>
      <c r="F39" s="273"/>
      <c r="G39" s="273" t="s">
        <v>1029</v>
      </c>
      <c r="H39" s="273"/>
      <c r="I39" s="273"/>
      <c r="J39" s="273"/>
      <c r="K39" s="271"/>
    </row>
    <row r="40" s="1" customFormat="1" ht="15" customHeight="1">
      <c r="B40" s="274"/>
      <c r="C40" s="275"/>
      <c r="D40" s="273"/>
      <c r="E40" s="276" t="s">
        <v>114</v>
      </c>
      <c r="F40" s="273"/>
      <c r="G40" s="273" t="s">
        <v>1030</v>
      </c>
      <c r="H40" s="273"/>
      <c r="I40" s="273"/>
      <c r="J40" s="273"/>
      <c r="K40" s="271"/>
    </row>
    <row r="41" s="1" customFormat="1" ht="15" customHeight="1">
      <c r="B41" s="274"/>
      <c r="C41" s="275"/>
      <c r="D41" s="273"/>
      <c r="E41" s="276" t="s">
        <v>115</v>
      </c>
      <c r="F41" s="273"/>
      <c r="G41" s="273" t="s">
        <v>1031</v>
      </c>
      <c r="H41" s="273"/>
      <c r="I41" s="273"/>
      <c r="J41" s="273"/>
      <c r="K41" s="271"/>
    </row>
    <row r="42" s="1" customFormat="1" ht="15" customHeight="1">
      <c r="B42" s="274"/>
      <c r="C42" s="275"/>
      <c r="D42" s="273"/>
      <c r="E42" s="276" t="s">
        <v>1032</v>
      </c>
      <c r="F42" s="273"/>
      <c r="G42" s="273" t="s">
        <v>1033</v>
      </c>
      <c r="H42" s="273"/>
      <c r="I42" s="273"/>
      <c r="J42" s="273"/>
      <c r="K42" s="271"/>
    </row>
    <row r="43" s="1" customFormat="1" ht="15" customHeight="1">
      <c r="B43" s="274"/>
      <c r="C43" s="275"/>
      <c r="D43" s="273"/>
      <c r="E43" s="276"/>
      <c r="F43" s="273"/>
      <c r="G43" s="273" t="s">
        <v>1034</v>
      </c>
      <c r="H43" s="273"/>
      <c r="I43" s="273"/>
      <c r="J43" s="273"/>
      <c r="K43" s="271"/>
    </row>
    <row r="44" s="1" customFormat="1" ht="15" customHeight="1">
      <c r="B44" s="274"/>
      <c r="C44" s="275"/>
      <c r="D44" s="273"/>
      <c r="E44" s="276" t="s">
        <v>1035</v>
      </c>
      <c r="F44" s="273"/>
      <c r="G44" s="273" t="s">
        <v>1036</v>
      </c>
      <c r="H44" s="273"/>
      <c r="I44" s="273"/>
      <c r="J44" s="273"/>
      <c r="K44" s="271"/>
    </row>
    <row r="45" s="1" customFormat="1" ht="15" customHeight="1">
      <c r="B45" s="274"/>
      <c r="C45" s="275"/>
      <c r="D45" s="273"/>
      <c r="E45" s="276" t="s">
        <v>117</v>
      </c>
      <c r="F45" s="273"/>
      <c r="G45" s="273" t="s">
        <v>1037</v>
      </c>
      <c r="H45" s="273"/>
      <c r="I45" s="273"/>
      <c r="J45" s="273"/>
      <c r="K45" s="271"/>
    </row>
    <row r="46" s="1" customFormat="1" ht="12.75" customHeight="1">
      <c r="B46" s="274"/>
      <c r="C46" s="275"/>
      <c r="D46" s="273"/>
      <c r="E46" s="273"/>
      <c r="F46" s="273"/>
      <c r="G46" s="273"/>
      <c r="H46" s="273"/>
      <c r="I46" s="273"/>
      <c r="J46" s="273"/>
      <c r="K46" s="271"/>
    </row>
    <row r="47" s="1" customFormat="1" ht="15" customHeight="1">
      <c r="B47" s="274"/>
      <c r="C47" s="275"/>
      <c r="D47" s="273" t="s">
        <v>1038</v>
      </c>
      <c r="E47" s="273"/>
      <c r="F47" s="273"/>
      <c r="G47" s="273"/>
      <c r="H47" s="273"/>
      <c r="I47" s="273"/>
      <c r="J47" s="273"/>
      <c r="K47" s="271"/>
    </row>
    <row r="48" s="1" customFormat="1" ht="15" customHeight="1">
      <c r="B48" s="274"/>
      <c r="C48" s="275"/>
      <c r="D48" s="275"/>
      <c r="E48" s="273" t="s">
        <v>1039</v>
      </c>
      <c r="F48" s="273"/>
      <c r="G48" s="273"/>
      <c r="H48" s="273"/>
      <c r="I48" s="273"/>
      <c r="J48" s="273"/>
      <c r="K48" s="271"/>
    </row>
    <row r="49" s="1" customFormat="1" ht="15" customHeight="1">
      <c r="B49" s="274"/>
      <c r="C49" s="275"/>
      <c r="D49" s="275"/>
      <c r="E49" s="273" t="s">
        <v>1040</v>
      </c>
      <c r="F49" s="273"/>
      <c r="G49" s="273"/>
      <c r="H49" s="273"/>
      <c r="I49" s="273"/>
      <c r="J49" s="273"/>
      <c r="K49" s="271"/>
    </row>
    <row r="50" s="1" customFormat="1" ht="15" customHeight="1">
      <c r="B50" s="274"/>
      <c r="C50" s="275"/>
      <c r="D50" s="275"/>
      <c r="E50" s="273" t="s">
        <v>1041</v>
      </c>
      <c r="F50" s="273"/>
      <c r="G50" s="273"/>
      <c r="H50" s="273"/>
      <c r="I50" s="273"/>
      <c r="J50" s="273"/>
      <c r="K50" s="271"/>
    </row>
    <row r="51" s="1" customFormat="1" ht="15" customHeight="1">
      <c r="B51" s="274"/>
      <c r="C51" s="275"/>
      <c r="D51" s="273" t="s">
        <v>1042</v>
      </c>
      <c r="E51" s="273"/>
      <c r="F51" s="273"/>
      <c r="G51" s="273"/>
      <c r="H51" s="273"/>
      <c r="I51" s="273"/>
      <c r="J51" s="273"/>
      <c r="K51" s="271"/>
    </row>
    <row r="52" s="1" customFormat="1" ht="25.5" customHeight="1">
      <c r="B52" s="269"/>
      <c r="C52" s="270" t="s">
        <v>1043</v>
      </c>
      <c r="D52" s="270"/>
      <c r="E52" s="270"/>
      <c r="F52" s="270"/>
      <c r="G52" s="270"/>
      <c r="H52" s="270"/>
      <c r="I52" s="270"/>
      <c r="J52" s="270"/>
      <c r="K52" s="271"/>
    </row>
    <row r="53" s="1" customFormat="1" ht="5.25" customHeight="1">
      <c r="B53" s="269"/>
      <c r="C53" s="272"/>
      <c r="D53" s="272"/>
      <c r="E53" s="272"/>
      <c r="F53" s="272"/>
      <c r="G53" s="272"/>
      <c r="H53" s="272"/>
      <c r="I53" s="272"/>
      <c r="J53" s="272"/>
      <c r="K53" s="271"/>
    </row>
    <row r="54" s="1" customFormat="1" ht="15" customHeight="1">
      <c r="B54" s="269"/>
      <c r="C54" s="273" t="s">
        <v>1044</v>
      </c>
      <c r="D54" s="273"/>
      <c r="E54" s="273"/>
      <c r="F54" s="273"/>
      <c r="G54" s="273"/>
      <c r="H54" s="273"/>
      <c r="I54" s="273"/>
      <c r="J54" s="273"/>
      <c r="K54" s="271"/>
    </row>
    <row r="55" s="1" customFormat="1" ht="15" customHeight="1">
      <c r="B55" s="269"/>
      <c r="C55" s="273" t="s">
        <v>1045</v>
      </c>
      <c r="D55" s="273"/>
      <c r="E55" s="273"/>
      <c r="F55" s="273"/>
      <c r="G55" s="273"/>
      <c r="H55" s="273"/>
      <c r="I55" s="273"/>
      <c r="J55" s="273"/>
      <c r="K55" s="271"/>
    </row>
    <row r="56" s="1" customFormat="1" ht="12.75" customHeight="1">
      <c r="B56" s="269"/>
      <c r="C56" s="273"/>
      <c r="D56" s="273"/>
      <c r="E56" s="273"/>
      <c r="F56" s="273"/>
      <c r="G56" s="273"/>
      <c r="H56" s="273"/>
      <c r="I56" s="273"/>
      <c r="J56" s="273"/>
      <c r="K56" s="271"/>
    </row>
    <row r="57" s="1" customFormat="1" ht="15" customHeight="1">
      <c r="B57" s="269"/>
      <c r="C57" s="273" t="s">
        <v>1046</v>
      </c>
      <c r="D57" s="273"/>
      <c r="E57" s="273"/>
      <c r="F57" s="273"/>
      <c r="G57" s="273"/>
      <c r="H57" s="273"/>
      <c r="I57" s="273"/>
      <c r="J57" s="273"/>
      <c r="K57" s="271"/>
    </row>
    <row r="58" s="1" customFormat="1" ht="15" customHeight="1">
      <c r="B58" s="269"/>
      <c r="C58" s="275"/>
      <c r="D58" s="273" t="s">
        <v>1047</v>
      </c>
      <c r="E58" s="273"/>
      <c r="F58" s="273"/>
      <c r="G58" s="273"/>
      <c r="H58" s="273"/>
      <c r="I58" s="273"/>
      <c r="J58" s="273"/>
      <c r="K58" s="271"/>
    </row>
    <row r="59" s="1" customFormat="1" ht="15" customHeight="1">
      <c r="B59" s="269"/>
      <c r="C59" s="275"/>
      <c r="D59" s="273" t="s">
        <v>1048</v>
      </c>
      <c r="E59" s="273"/>
      <c r="F59" s="273"/>
      <c r="G59" s="273"/>
      <c r="H59" s="273"/>
      <c r="I59" s="273"/>
      <c r="J59" s="273"/>
      <c r="K59" s="271"/>
    </row>
    <row r="60" s="1" customFormat="1" ht="15" customHeight="1">
      <c r="B60" s="269"/>
      <c r="C60" s="275"/>
      <c r="D60" s="273" t="s">
        <v>1049</v>
      </c>
      <c r="E60" s="273"/>
      <c r="F60" s="273"/>
      <c r="G60" s="273"/>
      <c r="H60" s="273"/>
      <c r="I60" s="273"/>
      <c r="J60" s="273"/>
      <c r="K60" s="271"/>
    </row>
    <row r="61" s="1" customFormat="1" ht="15" customHeight="1">
      <c r="B61" s="269"/>
      <c r="C61" s="275"/>
      <c r="D61" s="273" t="s">
        <v>1050</v>
      </c>
      <c r="E61" s="273"/>
      <c r="F61" s="273"/>
      <c r="G61" s="273"/>
      <c r="H61" s="273"/>
      <c r="I61" s="273"/>
      <c r="J61" s="273"/>
      <c r="K61" s="271"/>
    </row>
    <row r="62" s="1" customFormat="1" ht="15" customHeight="1">
      <c r="B62" s="269"/>
      <c r="C62" s="275"/>
      <c r="D62" s="278" t="s">
        <v>1051</v>
      </c>
      <c r="E62" s="278"/>
      <c r="F62" s="278"/>
      <c r="G62" s="278"/>
      <c r="H62" s="278"/>
      <c r="I62" s="278"/>
      <c r="J62" s="278"/>
      <c r="K62" s="271"/>
    </row>
    <row r="63" s="1" customFormat="1" ht="15" customHeight="1">
      <c r="B63" s="269"/>
      <c r="C63" s="275"/>
      <c r="D63" s="273" t="s">
        <v>1052</v>
      </c>
      <c r="E63" s="273"/>
      <c r="F63" s="273"/>
      <c r="G63" s="273"/>
      <c r="H63" s="273"/>
      <c r="I63" s="273"/>
      <c r="J63" s="273"/>
      <c r="K63" s="271"/>
    </row>
    <row r="64" s="1" customFormat="1" ht="12.75" customHeight="1">
      <c r="B64" s="269"/>
      <c r="C64" s="275"/>
      <c r="D64" s="275"/>
      <c r="E64" s="279"/>
      <c r="F64" s="275"/>
      <c r="G64" s="275"/>
      <c r="H64" s="275"/>
      <c r="I64" s="275"/>
      <c r="J64" s="275"/>
      <c r="K64" s="271"/>
    </row>
    <row r="65" s="1" customFormat="1" ht="15" customHeight="1">
      <c r="B65" s="269"/>
      <c r="C65" s="275"/>
      <c r="D65" s="273" t="s">
        <v>1053</v>
      </c>
      <c r="E65" s="273"/>
      <c r="F65" s="273"/>
      <c r="G65" s="273"/>
      <c r="H65" s="273"/>
      <c r="I65" s="273"/>
      <c r="J65" s="273"/>
      <c r="K65" s="271"/>
    </row>
    <row r="66" s="1" customFormat="1" ht="15" customHeight="1">
      <c r="B66" s="269"/>
      <c r="C66" s="275"/>
      <c r="D66" s="278" t="s">
        <v>1054</v>
      </c>
      <c r="E66" s="278"/>
      <c r="F66" s="278"/>
      <c r="G66" s="278"/>
      <c r="H66" s="278"/>
      <c r="I66" s="278"/>
      <c r="J66" s="278"/>
      <c r="K66" s="271"/>
    </row>
    <row r="67" s="1" customFormat="1" ht="15" customHeight="1">
      <c r="B67" s="269"/>
      <c r="C67" s="275"/>
      <c r="D67" s="273" t="s">
        <v>1055</v>
      </c>
      <c r="E67" s="273"/>
      <c r="F67" s="273"/>
      <c r="G67" s="273"/>
      <c r="H67" s="273"/>
      <c r="I67" s="273"/>
      <c r="J67" s="273"/>
      <c r="K67" s="271"/>
    </row>
    <row r="68" s="1" customFormat="1" ht="15" customHeight="1">
      <c r="B68" s="269"/>
      <c r="C68" s="275"/>
      <c r="D68" s="273" t="s">
        <v>1056</v>
      </c>
      <c r="E68" s="273"/>
      <c r="F68" s="273"/>
      <c r="G68" s="273"/>
      <c r="H68" s="273"/>
      <c r="I68" s="273"/>
      <c r="J68" s="273"/>
      <c r="K68" s="271"/>
    </row>
    <row r="69" s="1" customFormat="1" ht="15" customHeight="1">
      <c r="B69" s="269"/>
      <c r="C69" s="275"/>
      <c r="D69" s="273" t="s">
        <v>1057</v>
      </c>
      <c r="E69" s="273"/>
      <c r="F69" s="273"/>
      <c r="G69" s="273"/>
      <c r="H69" s="273"/>
      <c r="I69" s="273"/>
      <c r="J69" s="273"/>
      <c r="K69" s="271"/>
    </row>
    <row r="70" s="1" customFormat="1" ht="15" customHeight="1">
      <c r="B70" s="269"/>
      <c r="C70" s="275"/>
      <c r="D70" s="273" t="s">
        <v>1058</v>
      </c>
      <c r="E70" s="273"/>
      <c r="F70" s="273"/>
      <c r="G70" s="273"/>
      <c r="H70" s="273"/>
      <c r="I70" s="273"/>
      <c r="J70" s="273"/>
      <c r="K70" s="271"/>
    </row>
    <row r="71" s="1" customFormat="1" ht="12.75" customHeight="1">
      <c r="B71" s="280"/>
      <c r="C71" s="281"/>
      <c r="D71" s="281"/>
      <c r="E71" s="281"/>
      <c r="F71" s="281"/>
      <c r="G71" s="281"/>
      <c r="H71" s="281"/>
      <c r="I71" s="281"/>
      <c r="J71" s="281"/>
      <c r="K71" s="282"/>
    </row>
    <row r="72" s="1" customFormat="1" ht="18.75" customHeight="1">
      <c r="B72" s="283"/>
      <c r="C72" s="283"/>
      <c r="D72" s="283"/>
      <c r="E72" s="283"/>
      <c r="F72" s="283"/>
      <c r="G72" s="283"/>
      <c r="H72" s="283"/>
      <c r="I72" s="283"/>
      <c r="J72" s="283"/>
      <c r="K72" s="284"/>
    </row>
    <row r="73" s="1" customFormat="1" ht="18.75" customHeight="1">
      <c r="B73" s="284"/>
      <c r="C73" s="284"/>
      <c r="D73" s="284"/>
      <c r="E73" s="284"/>
      <c r="F73" s="284"/>
      <c r="G73" s="284"/>
      <c r="H73" s="284"/>
      <c r="I73" s="284"/>
      <c r="J73" s="284"/>
      <c r="K73" s="284"/>
    </row>
    <row r="74" s="1" customFormat="1" ht="7.5" customHeight="1">
      <c r="B74" s="285"/>
      <c r="C74" s="286"/>
      <c r="D74" s="286"/>
      <c r="E74" s="286"/>
      <c r="F74" s="286"/>
      <c r="G74" s="286"/>
      <c r="H74" s="286"/>
      <c r="I74" s="286"/>
      <c r="J74" s="286"/>
      <c r="K74" s="287"/>
    </row>
    <row r="75" s="1" customFormat="1" ht="45" customHeight="1">
      <c r="B75" s="288"/>
      <c r="C75" s="289" t="s">
        <v>1059</v>
      </c>
      <c r="D75" s="289"/>
      <c r="E75" s="289"/>
      <c r="F75" s="289"/>
      <c r="G75" s="289"/>
      <c r="H75" s="289"/>
      <c r="I75" s="289"/>
      <c r="J75" s="289"/>
      <c r="K75" s="290"/>
    </row>
    <row r="76" s="1" customFormat="1" ht="17.25" customHeight="1">
      <c r="B76" s="288"/>
      <c r="C76" s="291" t="s">
        <v>1060</v>
      </c>
      <c r="D76" s="291"/>
      <c r="E76" s="291"/>
      <c r="F76" s="291" t="s">
        <v>1061</v>
      </c>
      <c r="G76" s="292"/>
      <c r="H76" s="291" t="s">
        <v>52</v>
      </c>
      <c r="I76" s="291" t="s">
        <v>55</v>
      </c>
      <c r="J76" s="291" t="s">
        <v>1062</v>
      </c>
      <c r="K76" s="290"/>
    </row>
    <row r="77" s="1" customFormat="1" ht="17.25" customHeight="1">
      <c r="B77" s="288"/>
      <c r="C77" s="293" t="s">
        <v>1063</v>
      </c>
      <c r="D77" s="293"/>
      <c r="E77" s="293"/>
      <c r="F77" s="294" t="s">
        <v>1064</v>
      </c>
      <c r="G77" s="295"/>
      <c r="H77" s="293"/>
      <c r="I77" s="293"/>
      <c r="J77" s="293" t="s">
        <v>1065</v>
      </c>
      <c r="K77" s="290"/>
    </row>
    <row r="78" s="1" customFormat="1" ht="5.25" customHeight="1">
      <c r="B78" s="288"/>
      <c r="C78" s="296"/>
      <c r="D78" s="296"/>
      <c r="E78" s="296"/>
      <c r="F78" s="296"/>
      <c r="G78" s="297"/>
      <c r="H78" s="296"/>
      <c r="I78" s="296"/>
      <c r="J78" s="296"/>
      <c r="K78" s="290"/>
    </row>
    <row r="79" s="1" customFormat="1" ht="15" customHeight="1">
      <c r="B79" s="288"/>
      <c r="C79" s="276" t="s">
        <v>51</v>
      </c>
      <c r="D79" s="298"/>
      <c r="E79" s="298"/>
      <c r="F79" s="299" t="s">
        <v>1066</v>
      </c>
      <c r="G79" s="300"/>
      <c r="H79" s="276" t="s">
        <v>1067</v>
      </c>
      <c r="I79" s="276" t="s">
        <v>1068</v>
      </c>
      <c r="J79" s="276">
        <v>20</v>
      </c>
      <c r="K79" s="290"/>
    </row>
    <row r="80" s="1" customFormat="1" ht="15" customHeight="1">
      <c r="B80" s="288"/>
      <c r="C80" s="276" t="s">
        <v>1069</v>
      </c>
      <c r="D80" s="276"/>
      <c r="E80" s="276"/>
      <c r="F80" s="299" t="s">
        <v>1066</v>
      </c>
      <c r="G80" s="300"/>
      <c r="H80" s="276" t="s">
        <v>1070</v>
      </c>
      <c r="I80" s="276" t="s">
        <v>1068</v>
      </c>
      <c r="J80" s="276">
        <v>120</v>
      </c>
      <c r="K80" s="290"/>
    </row>
    <row r="81" s="1" customFormat="1" ht="15" customHeight="1">
      <c r="B81" s="301"/>
      <c r="C81" s="276" t="s">
        <v>1071</v>
      </c>
      <c r="D81" s="276"/>
      <c r="E81" s="276"/>
      <c r="F81" s="299" t="s">
        <v>1072</v>
      </c>
      <c r="G81" s="300"/>
      <c r="H81" s="276" t="s">
        <v>1073</v>
      </c>
      <c r="I81" s="276" t="s">
        <v>1068</v>
      </c>
      <c r="J81" s="276">
        <v>50</v>
      </c>
      <c r="K81" s="290"/>
    </row>
    <row r="82" s="1" customFormat="1" ht="15" customHeight="1">
      <c r="B82" s="301"/>
      <c r="C82" s="276" t="s">
        <v>1074</v>
      </c>
      <c r="D82" s="276"/>
      <c r="E82" s="276"/>
      <c r="F82" s="299" t="s">
        <v>1066</v>
      </c>
      <c r="G82" s="300"/>
      <c r="H82" s="276" t="s">
        <v>1075</v>
      </c>
      <c r="I82" s="276" t="s">
        <v>1076</v>
      </c>
      <c r="J82" s="276"/>
      <c r="K82" s="290"/>
    </row>
    <row r="83" s="1" customFormat="1" ht="15" customHeight="1">
      <c r="B83" s="301"/>
      <c r="C83" s="302" t="s">
        <v>1077</v>
      </c>
      <c r="D83" s="302"/>
      <c r="E83" s="302"/>
      <c r="F83" s="303" t="s">
        <v>1072</v>
      </c>
      <c r="G83" s="302"/>
      <c r="H83" s="302" t="s">
        <v>1078</v>
      </c>
      <c r="I83" s="302" t="s">
        <v>1068</v>
      </c>
      <c r="J83" s="302">
        <v>15</v>
      </c>
      <c r="K83" s="290"/>
    </row>
    <row r="84" s="1" customFormat="1" ht="15" customHeight="1">
      <c r="B84" s="301"/>
      <c r="C84" s="302" t="s">
        <v>1079</v>
      </c>
      <c r="D84" s="302"/>
      <c r="E84" s="302"/>
      <c r="F84" s="303" t="s">
        <v>1072</v>
      </c>
      <c r="G84" s="302"/>
      <c r="H84" s="302" t="s">
        <v>1080</v>
      </c>
      <c r="I84" s="302" t="s">
        <v>1068</v>
      </c>
      <c r="J84" s="302">
        <v>15</v>
      </c>
      <c r="K84" s="290"/>
    </row>
    <row r="85" s="1" customFormat="1" ht="15" customHeight="1">
      <c r="B85" s="301"/>
      <c r="C85" s="302" t="s">
        <v>1081</v>
      </c>
      <c r="D85" s="302"/>
      <c r="E85" s="302"/>
      <c r="F85" s="303" t="s">
        <v>1072</v>
      </c>
      <c r="G85" s="302"/>
      <c r="H85" s="302" t="s">
        <v>1082</v>
      </c>
      <c r="I85" s="302" t="s">
        <v>1068</v>
      </c>
      <c r="J85" s="302">
        <v>20</v>
      </c>
      <c r="K85" s="290"/>
    </row>
    <row r="86" s="1" customFormat="1" ht="15" customHeight="1">
      <c r="B86" s="301"/>
      <c r="C86" s="302" t="s">
        <v>1083</v>
      </c>
      <c r="D86" s="302"/>
      <c r="E86" s="302"/>
      <c r="F86" s="303" t="s">
        <v>1072</v>
      </c>
      <c r="G86" s="302"/>
      <c r="H86" s="302" t="s">
        <v>1084</v>
      </c>
      <c r="I86" s="302" t="s">
        <v>1068</v>
      </c>
      <c r="J86" s="302">
        <v>20</v>
      </c>
      <c r="K86" s="290"/>
    </row>
    <row r="87" s="1" customFormat="1" ht="15" customHeight="1">
      <c r="B87" s="301"/>
      <c r="C87" s="276" t="s">
        <v>1085</v>
      </c>
      <c r="D87" s="276"/>
      <c r="E87" s="276"/>
      <c r="F87" s="299" t="s">
        <v>1072</v>
      </c>
      <c r="G87" s="300"/>
      <c r="H87" s="276" t="s">
        <v>1086</v>
      </c>
      <c r="I87" s="276" t="s">
        <v>1068</v>
      </c>
      <c r="J87" s="276">
        <v>50</v>
      </c>
      <c r="K87" s="290"/>
    </row>
    <row r="88" s="1" customFormat="1" ht="15" customHeight="1">
      <c r="B88" s="301"/>
      <c r="C88" s="276" t="s">
        <v>1087</v>
      </c>
      <c r="D88" s="276"/>
      <c r="E88" s="276"/>
      <c r="F88" s="299" t="s">
        <v>1072</v>
      </c>
      <c r="G88" s="300"/>
      <c r="H88" s="276" t="s">
        <v>1088</v>
      </c>
      <c r="I88" s="276" t="s">
        <v>1068</v>
      </c>
      <c r="J88" s="276">
        <v>20</v>
      </c>
      <c r="K88" s="290"/>
    </row>
    <row r="89" s="1" customFormat="1" ht="15" customHeight="1">
      <c r="B89" s="301"/>
      <c r="C89" s="276" t="s">
        <v>1089</v>
      </c>
      <c r="D89" s="276"/>
      <c r="E89" s="276"/>
      <c r="F89" s="299" t="s">
        <v>1072</v>
      </c>
      <c r="G89" s="300"/>
      <c r="H89" s="276" t="s">
        <v>1090</v>
      </c>
      <c r="I89" s="276" t="s">
        <v>1068</v>
      </c>
      <c r="J89" s="276">
        <v>20</v>
      </c>
      <c r="K89" s="290"/>
    </row>
    <row r="90" s="1" customFormat="1" ht="15" customHeight="1">
      <c r="B90" s="301"/>
      <c r="C90" s="276" t="s">
        <v>1091</v>
      </c>
      <c r="D90" s="276"/>
      <c r="E90" s="276"/>
      <c r="F90" s="299" t="s">
        <v>1072</v>
      </c>
      <c r="G90" s="300"/>
      <c r="H90" s="276" t="s">
        <v>1092</v>
      </c>
      <c r="I90" s="276" t="s">
        <v>1068</v>
      </c>
      <c r="J90" s="276">
        <v>50</v>
      </c>
      <c r="K90" s="290"/>
    </row>
    <row r="91" s="1" customFormat="1" ht="15" customHeight="1">
      <c r="B91" s="301"/>
      <c r="C91" s="276" t="s">
        <v>1093</v>
      </c>
      <c r="D91" s="276"/>
      <c r="E91" s="276"/>
      <c r="F91" s="299" t="s">
        <v>1072</v>
      </c>
      <c r="G91" s="300"/>
      <c r="H91" s="276" t="s">
        <v>1093</v>
      </c>
      <c r="I91" s="276" t="s">
        <v>1068</v>
      </c>
      <c r="J91" s="276">
        <v>50</v>
      </c>
      <c r="K91" s="290"/>
    </row>
    <row r="92" s="1" customFormat="1" ht="15" customHeight="1">
      <c r="B92" s="301"/>
      <c r="C92" s="276" t="s">
        <v>1094</v>
      </c>
      <c r="D92" s="276"/>
      <c r="E92" s="276"/>
      <c r="F92" s="299" t="s">
        <v>1072</v>
      </c>
      <c r="G92" s="300"/>
      <c r="H92" s="276" t="s">
        <v>1095</v>
      </c>
      <c r="I92" s="276" t="s">
        <v>1068</v>
      </c>
      <c r="J92" s="276">
        <v>255</v>
      </c>
      <c r="K92" s="290"/>
    </row>
    <row r="93" s="1" customFormat="1" ht="15" customHeight="1">
      <c r="B93" s="301"/>
      <c r="C93" s="276" t="s">
        <v>1096</v>
      </c>
      <c r="D93" s="276"/>
      <c r="E93" s="276"/>
      <c r="F93" s="299" t="s">
        <v>1066</v>
      </c>
      <c r="G93" s="300"/>
      <c r="H93" s="276" t="s">
        <v>1097</v>
      </c>
      <c r="I93" s="276" t="s">
        <v>1098</v>
      </c>
      <c r="J93" s="276"/>
      <c r="K93" s="290"/>
    </row>
    <row r="94" s="1" customFormat="1" ht="15" customHeight="1">
      <c r="B94" s="301"/>
      <c r="C94" s="276" t="s">
        <v>1099</v>
      </c>
      <c r="D94" s="276"/>
      <c r="E94" s="276"/>
      <c r="F94" s="299" t="s">
        <v>1066</v>
      </c>
      <c r="G94" s="300"/>
      <c r="H94" s="276" t="s">
        <v>1100</v>
      </c>
      <c r="I94" s="276" t="s">
        <v>1101</v>
      </c>
      <c r="J94" s="276"/>
      <c r="K94" s="290"/>
    </row>
    <row r="95" s="1" customFormat="1" ht="15" customHeight="1">
      <c r="B95" s="301"/>
      <c r="C95" s="276" t="s">
        <v>1102</v>
      </c>
      <c r="D95" s="276"/>
      <c r="E95" s="276"/>
      <c r="F95" s="299" t="s">
        <v>1066</v>
      </c>
      <c r="G95" s="300"/>
      <c r="H95" s="276" t="s">
        <v>1102</v>
      </c>
      <c r="I95" s="276" t="s">
        <v>1101</v>
      </c>
      <c r="J95" s="276"/>
      <c r="K95" s="290"/>
    </row>
    <row r="96" s="1" customFormat="1" ht="15" customHeight="1">
      <c r="B96" s="301"/>
      <c r="C96" s="276" t="s">
        <v>36</v>
      </c>
      <c r="D96" s="276"/>
      <c r="E96" s="276"/>
      <c r="F96" s="299" t="s">
        <v>1066</v>
      </c>
      <c r="G96" s="300"/>
      <c r="H96" s="276" t="s">
        <v>1103</v>
      </c>
      <c r="I96" s="276" t="s">
        <v>1101</v>
      </c>
      <c r="J96" s="276"/>
      <c r="K96" s="290"/>
    </row>
    <row r="97" s="1" customFormat="1" ht="15" customHeight="1">
      <c r="B97" s="301"/>
      <c r="C97" s="276" t="s">
        <v>46</v>
      </c>
      <c r="D97" s="276"/>
      <c r="E97" s="276"/>
      <c r="F97" s="299" t="s">
        <v>1066</v>
      </c>
      <c r="G97" s="300"/>
      <c r="H97" s="276" t="s">
        <v>1104</v>
      </c>
      <c r="I97" s="276" t="s">
        <v>1101</v>
      </c>
      <c r="J97" s="276"/>
      <c r="K97" s="290"/>
    </row>
    <row r="98" s="1" customFormat="1" ht="15" customHeight="1">
      <c r="B98" s="304"/>
      <c r="C98" s="305"/>
      <c r="D98" s="305"/>
      <c r="E98" s="305"/>
      <c r="F98" s="305"/>
      <c r="G98" s="305"/>
      <c r="H98" s="305"/>
      <c r="I98" s="305"/>
      <c r="J98" s="305"/>
      <c r="K98" s="306"/>
    </row>
    <row r="99" s="1" customFormat="1" ht="18.75" customHeight="1">
      <c r="B99" s="307"/>
      <c r="C99" s="308"/>
      <c r="D99" s="308"/>
      <c r="E99" s="308"/>
      <c r="F99" s="308"/>
      <c r="G99" s="308"/>
      <c r="H99" s="308"/>
      <c r="I99" s="308"/>
      <c r="J99" s="308"/>
      <c r="K99" s="307"/>
    </row>
    <row r="100" s="1" customFormat="1" ht="18.75" customHeight="1"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</row>
    <row r="101" s="1" customFormat="1" ht="7.5" customHeight="1">
      <c r="B101" s="285"/>
      <c r="C101" s="286"/>
      <c r="D101" s="286"/>
      <c r="E101" s="286"/>
      <c r="F101" s="286"/>
      <c r="G101" s="286"/>
      <c r="H101" s="286"/>
      <c r="I101" s="286"/>
      <c r="J101" s="286"/>
      <c r="K101" s="287"/>
    </row>
    <row r="102" s="1" customFormat="1" ht="45" customHeight="1">
      <c r="B102" s="288"/>
      <c r="C102" s="289" t="s">
        <v>1105</v>
      </c>
      <c r="D102" s="289"/>
      <c r="E102" s="289"/>
      <c r="F102" s="289"/>
      <c r="G102" s="289"/>
      <c r="H102" s="289"/>
      <c r="I102" s="289"/>
      <c r="J102" s="289"/>
      <c r="K102" s="290"/>
    </row>
    <row r="103" s="1" customFormat="1" ht="17.25" customHeight="1">
      <c r="B103" s="288"/>
      <c r="C103" s="291" t="s">
        <v>1060</v>
      </c>
      <c r="D103" s="291"/>
      <c r="E103" s="291"/>
      <c r="F103" s="291" t="s">
        <v>1061</v>
      </c>
      <c r="G103" s="292"/>
      <c r="H103" s="291" t="s">
        <v>52</v>
      </c>
      <c r="I103" s="291" t="s">
        <v>55</v>
      </c>
      <c r="J103" s="291" t="s">
        <v>1062</v>
      </c>
      <c r="K103" s="290"/>
    </row>
    <row r="104" s="1" customFormat="1" ht="17.25" customHeight="1">
      <c r="B104" s="288"/>
      <c r="C104" s="293" t="s">
        <v>1063</v>
      </c>
      <c r="D104" s="293"/>
      <c r="E104" s="293"/>
      <c r="F104" s="294" t="s">
        <v>1064</v>
      </c>
      <c r="G104" s="295"/>
      <c r="H104" s="293"/>
      <c r="I104" s="293"/>
      <c r="J104" s="293" t="s">
        <v>1065</v>
      </c>
      <c r="K104" s="290"/>
    </row>
    <row r="105" s="1" customFormat="1" ht="5.25" customHeight="1">
      <c r="B105" s="288"/>
      <c r="C105" s="291"/>
      <c r="D105" s="291"/>
      <c r="E105" s="291"/>
      <c r="F105" s="291"/>
      <c r="G105" s="309"/>
      <c r="H105" s="291"/>
      <c r="I105" s="291"/>
      <c r="J105" s="291"/>
      <c r="K105" s="290"/>
    </row>
    <row r="106" s="1" customFormat="1" ht="15" customHeight="1">
      <c r="B106" s="288"/>
      <c r="C106" s="276" t="s">
        <v>51</v>
      </c>
      <c r="D106" s="298"/>
      <c r="E106" s="298"/>
      <c r="F106" s="299" t="s">
        <v>1066</v>
      </c>
      <c r="G106" s="276"/>
      <c r="H106" s="276" t="s">
        <v>1106</v>
      </c>
      <c r="I106" s="276" t="s">
        <v>1068</v>
      </c>
      <c r="J106" s="276">
        <v>20</v>
      </c>
      <c r="K106" s="290"/>
    </row>
    <row r="107" s="1" customFormat="1" ht="15" customHeight="1">
      <c r="B107" s="288"/>
      <c r="C107" s="276" t="s">
        <v>1069</v>
      </c>
      <c r="D107" s="276"/>
      <c r="E107" s="276"/>
      <c r="F107" s="299" t="s">
        <v>1066</v>
      </c>
      <c r="G107" s="276"/>
      <c r="H107" s="276" t="s">
        <v>1106</v>
      </c>
      <c r="I107" s="276" t="s">
        <v>1068</v>
      </c>
      <c r="J107" s="276">
        <v>120</v>
      </c>
      <c r="K107" s="290"/>
    </row>
    <row r="108" s="1" customFormat="1" ht="15" customHeight="1">
      <c r="B108" s="301"/>
      <c r="C108" s="276" t="s">
        <v>1071</v>
      </c>
      <c r="D108" s="276"/>
      <c r="E108" s="276"/>
      <c r="F108" s="299" t="s">
        <v>1072</v>
      </c>
      <c r="G108" s="276"/>
      <c r="H108" s="276" t="s">
        <v>1106</v>
      </c>
      <c r="I108" s="276" t="s">
        <v>1068</v>
      </c>
      <c r="J108" s="276">
        <v>50</v>
      </c>
      <c r="K108" s="290"/>
    </row>
    <row r="109" s="1" customFormat="1" ht="15" customHeight="1">
      <c r="B109" s="301"/>
      <c r="C109" s="276" t="s">
        <v>1074</v>
      </c>
      <c r="D109" s="276"/>
      <c r="E109" s="276"/>
      <c r="F109" s="299" t="s">
        <v>1066</v>
      </c>
      <c r="G109" s="276"/>
      <c r="H109" s="276" t="s">
        <v>1106</v>
      </c>
      <c r="I109" s="276" t="s">
        <v>1076</v>
      </c>
      <c r="J109" s="276"/>
      <c r="K109" s="290"/>
    </row>
    <row r="110" s="1" customFormat="1" ht="15" customHeight="1">
      <c r="B110" s="301"/>
      <c r="C110" s="276" t="s">
        <v>1085</v>
      </c>
      <c r="D110" s="276"/>
      <c r="E110" s="276"/>
      <c r="F110" s="299" t="s">
        <v>1072</v>
      </c>
      <c r="G110" s="276"/>
      <c r="H110" s="276" t="s">
        <v>1106</v>
      </c>
      <c r="I110" s="276" t="s">
        <v>1068</v>
      </c>
      <c r="J110" s="276">
        <v>50</v>
      </c>
      <c r="K110" s="290"/>
    </row>
    <row r="111" s="1" customFormat="1" ht="15" customHeight="1">
      <c r="B111" s="301"/>
      <c r="C111" s="276" t="s">
        <v>1093</v>
      </c>
      <c r="D111" s="276"/>
      <c r="E111" s="276"/>
      <c r="F111" s="299" t="s">
        <v>1072</v>
      </c>
      <c r="G111" s="276"/>
      <c r="H111" s="276" t="s">
        <v>1106</v>
      </c>
      <c r="I111" s="276" t="s">
        <v>1068</v>
      </c>
      <c r="J111" s="276">
        <v>50</v>
      </c>
      <c r="K111" s="290"/>
    </row>
    <row r="112" s="1" customFormat="1" ht="15" customHeight="1">
      <c r="B112" s="301"/>
      <c r="C112" s="276" t="s">
        <v>1091</v>
      </c>
      <c r="D112" s="276"/>
      <c r="E112" s="276"/>
      <c r="F112" s="299" t="s">
        <v>1072</v>
      </c>
      <c r="G112" s="276"/>
      <c r="H112" s="276" t="s">
        <v>1106</v>
      </c>
      <c r="I112" s="276" t="s">
        <v>1068</v>
      </c>
      <c r="J112" s="276">
        <v>50</v>
      </c>
      <c r="K112" s="290"/>
    </row>
    <row r="113" s="1" customFormat="1" ht="15" customHeight="1">
      <c r="B113" s="301"/>
      <c r="C113" s="276" t="s">
        <v>51</v>
      </c>
      <c r="D113" s="276"/>
      <c r="E113" s="276"/>
      <c r="F113" s="299" t="s">
        <v>1066</v>
      </c>
      <c r="G113" s="276"/>
      <c r="H113" s="276" t="s">
        <v>1107</v>
      </c>
      <c r="I113" s="276" t="s">
        <v>1068</v>
      </c>
      <c r="J113" s="276">
        <v>20</v>
      </c>
      <c r="K113" s="290"/>
    </row>
    <row r="114" s="1" customFormat="1" ht="15" customHeight="1">
      <c r="B114" s="301"/>
      <c r="C114" s="276" t="s">
        <v>1108</v>
      </c>
      <c r="D114" s="276"/>
      <c r="E114" s="276"/>
      <c r="F114" s="299" t="s">
        <v>1066</v>
      </c>
      <c r="G114" s="276"/>
      <c r="H114" s="276" t="s">
        <v>1109</v>
      </c>
      <c r="I114" s="276" t="s">
        <v>1068</v>
      </c>
      <c r="J114" s="276">
        <v>120</v>
      </c>
      <c r="K114" s="290"/>
    </row>
    <row r="115" s="1" customFormat="1" ht="15" customHeight="1">
      <c r="B115" s="301"/>
      <c r="C115" s="276" t="s">
        <v>36</v>
      </c>
      <c r="D115" s="276"/>
      <c r="E115" s="276"/>
      <c r="F115" s="299" t="s">
        <v>1066</v>
      </c>
      <c r="G115" s="276"/>
      <c r="H115" s="276" t="s">
        <v>1110</v>
      </c>
      <c r="I115" s="276" t="s">
        <v>1101</v>
      </c>
      <c r="J115" s="276"/>
      <c r="K115" s="290"/>
    </row>
    <row r="116" s="1" customFormat="1" ht="15" customHeight="1">
      <c r="B116" s="301"/>
      <c r="C116" s="276" t="s">
        <v>46</v>
      </c>
      <c r="D116" s="276"/>
      <c r="E116" s="276"/>
      <c r="F116" s="299" t="s">
        <v>1066</v>
      </c>
      <c r="G116" s="276"/>
      <c r="H116" s="276" t="s">
        <v>1111</v>
      </c>
      <c r="I116" s="276" t="s">
        <v>1101</v>
      </c>
      <c r="J116" s="276"/>
      <c r="K116" s="290"/>
    </row>
    <row r="117" s="1" customFormat="1" ht="15" customHeight="1">
      <c r="B117" s="301"/>
      <c r="C117" s="276" t="s">
        <v>55</v>
      </c>
      <c r="D117" s="276"/>
      <c r="E117" s="276"/>
      <c r="F117" s="299" t="s">
        <v>1066</v>
      </c>
      <c r="G117" s="276"/>
      <c r="H117" s="276" t="s">
        <v>1112</v>
      </c>
      <c r="I117" s="276" t="s">
        <v>1113</v>
      </c>
      <c r="J117" s="276"/>
      <c r="K117" s="290"/>
    </row>
    <row r="118" s="1" customFormat="1" ht="15" customHeight="1">
      <c r="B118" s="304"/>
      <c r="C118" s="310"/>
      <c r="D118" s="310"/>
      <c r="E118" s="310"/>
      <c r="F118" s="310"/>
      <c r="G118" s="310"/>
      <c r="H118" s="310"/>
      <c r="I118" s="310"/>
      <c r="J118" s="310"/>
      <c r="K118" s="306"/>
    </row>
    <row r="119" s="1" customFormat="1" ht="18.75" customHeight="1">
      <c r="B119" s="311"/>
      <c r="C119" s="312"/>
      <c r="D119" s="312"/>
      <c r="E119" s="312"/>
      <c r="F119" s="313"/>
      <c r="G119" s="312"/>
      <c r="H119" s="312"/>
      <c r="I119" s="312"/>
      <c r="J119" s="312"/>
      <c r="K119" s="311"/>
    </row>
    <row r="120" s="1" customFormat="1" ht="18.75" customHeight="1"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</row>
    <row r="121" s="1" customFormat="1" ht="7.5" customHeight="1">
      <c r="B121" s="314"/>
      <c r="C121" s="315"/>
      <c r="D121" s="315"/>
      <c r="E121" s="315"/>
      <c r="F121" s="315"/>
      <c r="G121" s="315"/>
      <c r="H121" s="315"/>
      <c r="I121" s="315"/>
      <c r="J121" s="315"/>
      <c r="K121" s="316"/>
    </row>
    <row r="122" s="1" customFormat="1" ht="45" customHeight="1">
      <c r="B122" s="317"/>
      <c r="C122" s="267" t="s">
        <v>1114</v>
      </c>
      <c r="D122" s="267"/>
      <c r="E122" s="267"/>
      <c r="F122" s="267"/>
      <c r="G122" s="267"/>
      <c r="H122" s="267"/>
      <c r="I122" s="267"/>
      <c r="J122" s="267"/>
      <c r="K122" s="318"/>
    </row>
    <row r="123" s="1" customFormat="1" ht="17.25" customHeight="1">
      <c r="B123" s="319"/>
      <c r="C123" s="291" t="s">
        <v>1060</v>
      </c>
      <c r="D123" s="291"/>
      <c r="E123" s="291"/>
      <c r="F123" s="291" t="s">
        <v>1061</v>
      </c>
      <c r="G123" s="292"/>
      <c r="H123" s="291" t="s">
        <v>52</v>
      </c>
      <c r="I123" s="291" t="s">
        <v>55</v>
      </c>
      <c r="J123" s="291" t="s">
        <v>1062</v>
      </c>
      <c r="K123" s="320"/>
    </row>
    <row r="124" s="1" customFormat="1" ht="17.25" customHeight="1">
      <c r="B124" s="319"/>
      <c r="C124" s="293" t="s">
        <v>1063</v>
      </c>
      <c r="D124" s="293"/>
      <c r="E124" s="293"/>
      <c r="F124" s="294" t="s">
        <v>1064</v>
      </c>
      <c r="G124" s="295"/>
      <c r="H124" s="293"/>
      <c r="I124" s="293"/>
      <c r="J124" s="293" t="s">
        <v>1065</v>
      </c>
      <c r="K124" s="320"/>
    </row>
    <row r="125" s="1" customFormat="1" ht="5.25" customHeight="1">
      <c r="B125" s="321"/>
      <c r="C125" s="296"/>
      <c r="D125" s="296"/>
      <c r="E125" s="296"/>
      <c r="F125" s="296"/>
      <c r="G125" s="322"/>
      <c r="H125" s="296"/>
      <c r="I125" s="296"/>
      <c r="J125" s="296"/>
      <c r="K125" s="323"/>
    </row>
    <row r="126" s="1" customFormat="1" ht="15" customHeight="1">
      <c r="B126" s="321"/>
      <c r="C126" s="276" t="s">
        <v>1069</v>
      </c>
      <c r="D126" s="298"/>
      <c r="E126" s="298"/>
      <c r="F126" s="299" t="s">
        <v>1066</v>
      </c>
      <c r="G126" s="276"/>
      <c r="H126" s="276" t="s">
        <v>1106</v>
      </c>
      <c r="I126" s="276" t="s">
        <v>1068</v>
      </c>
      <c r="J126" s="276">
        <v>120</v>
      </c>
      <c r="K126" s="324"/>
    </row>
    <row r="127" s="1" customFormat="1" ht="15" customHeight="1">
      <c r="B127" s="321"/>
      <c r="C127" s="276" t="s">
        <v>1115</v>
      </c>
      <c r="D127" s="276"/>
      <c r="E127" s="276"/>
      <c r="F127" s="299" t="s">
        <v>1066</v>
      </c>
      <c r="G127" s="276"/>
      <c r="H127" s="276" t="s">
        <v>1116</v>
      </c>
      <c r="I127" s="276" t="s">
        <v>1068</v>
      </c>
      <c r="J127" s="276" t="s">
        <v>1117</v>
      </c>
      <c r="K127" s="324"/>
    </row>
    <row r="128" s="1" customFormat="1" ht="15" customHeight="1">
      <c r="B128" s="321"/>
      <c r="C128" s="276" t="s">
        <v>1014</v>
      </c>
      <c r="D128" s="276"/>
      <c r="E128" s="276"/>
      <c r="F128" s="299" t="s">
        <v>1066</v>
      </c>
      <c r="G128" s="276"/>
      <c r="H128" s="276" t="s">
        <v>1118</v>
      </c>
      <c r="I128" s="276" t="s">
        <v>1068</v>
      </c>
      <c r="J128" s="276" t="s">
        <v>1117</v>
      </c>
      <c r="K128" s="324"/>
    </row>
    <row r="129" s="1" customFormat="1" ht="15" customHeight="1">
      <c r="B129" s="321"/>
      <c r="C129" s="276" t="s">
        <v>1077</v>
      </c>
      <c r="D129" s="276"/>
      <c r="E129" s="276"/>
      <c r="F129" s="299" t="s">
        <v>1072</v>
      </c>
      <c r="G129" s="276"/>
      <c r="H129" s="276" t="s">
        <v>1078</v>
      </c>
      <c r="I129" s="276" t="s">
        <v>1068</v>
      </c>
      <c r="J129" s="276">
        <v>15</v>
      </c>
      <c r="K129" s="324"/>
    </row>
    <row r="130" s="1" customFormat="1" ht="15" customHeight="1">
      <c r="B130" s="321"/>
      <c r="C130" s="302" t="s">
        <v>1079</v>
      </c>
      <c r="D130" s="302"/>
      <c r="E130" s="302"/>
      <c r="F130" s="303" t="s">
        <v>1072</v>
      </c>
      <c r="G130" s="302"/>
      <c r="H130" s="302" t="s">
        <v>1080</v>
      </c>
      <c r="I130" s="302" t="s">
        <v>1068</v>
      </c>
      <c r="J130" s="302">
        <v>15</v>
      </c>
      <c r="K130" s="324"/>
    </row>
    <row r="131" s="1" customFormat="1" ht="15" customHeight="1">
      <c r="B131" s="321"/>
      <c r="C131" s="302" t="s">
        <v>1081</v>
      </c>
      <c r="D131" s="302"/>
      <c r="E131" s="302"/>
      <c r="F131" s="303" t="s">
        <v>1072</v>
      </c>
      <c r="G131" s="302"/>
      <c r="H131" s="302" t="s">
        <v>1082</v>
      </c>
      <c r="I131" s="302" t="s">
        <v>1068</v>
      </c>
      <c r="J131" s="302">
        <v>20</v>
      </c>
      <c r="K131" s="324"/>
    </row>
    <row r="132" s="1" customFormat="1" ht="15" customHeight="1">
      <c r="B132" s="321"/>
      <c r="C132" s="302" t="s">
        <v>1083</v>
      </c>
      <c r="D132" s="302"/>
      <c r="E132" s="302"/>
      <c r="F132" s="303" t="s">
        <v>1072</v>
      </c>
      <c r="G132" s="302"/>
      <c r="H132" s="302" t="s">
        <v>1084</v>
      </c>
      <c r="I132" s="302" t="s">
        <v>1068</v>
      </c>
      <c r="J132" s="302">
        <v>20</v>
      </c>
      <c r="K132" s="324"/>
    </row>
    <row r="133" s="1" customFormat="1" ht="15" customHeight="1">
      <c r="B133" s="321"/>
      <c r="C133" s="276" t="s">
        <v>1071</v>
      </c>
      <c r="D133" s="276"/>
      <c r="E133" s="276"/>
      <c r="F133" s="299" t="s">
        <v>1072</v>
      </c>
      <c r="G133" s="276"/>
      <c r="H133" s="276" t="s">
        <v>1106</v>
      </c>
      <c r="I133" s="276" t="s">
        <v>1068</v>
      </c>
      <c r="J133" s="276">
        <v>50</v>
      </c>
      <c r="K133" s="324"/>
    </row>
    <row r="134" s="1" customFormat="1" ht="15" customHeight="1">
      <c r="B134" s="321"/>
      <c r="C134" s="276" t="s">
        <v>1085</v>
      </c>
      <c r="D134" s="276"/>
      <c r="E134" s="276"/>
      <c r="F134" s="299" t="s">
        <v>1072</v>
      </c>
      <c r="G134" s="276"/>
      <c r="H134" s="276" t="s">
        <v>1106</v>
      </c>
      <c r="I134" s="276" t="s">
        <v>1068</v>
      </c>
      <c r="J134" s="276">
        <v>50</v>
      </c>
      <c r="K134" s="324"/>
    </row>
    <row r="135" s="1" customFormat="1" ht="15" customHeight="1">
      <c r="B135" s="321"/>
      <c r="C135" s="276" t="s">
        <v>1091</v>
      </c>
      <c r="D135" s="276"/>
      <c r="E135" s="276"/>
      <c r="F135" s="299" t="s">
        <v>1072</v>
      </c>
      <c r="G135" s="276"/>
      <c r="H135" s="276" t="s">
        <v>1106</v>
      </c>
      <c r="I135" s="276" t="s">
        <v>1068</v>
      </c>
      <c r="J135" s="276">
        <v>50</v>
      </c>
      <c r="K135" s="324"/>
    </row>
    <row r="136" s="1" customFormat="1" ht="15" customHeight="1">
      <c r="B136" s="321"/>
      <c r="C136" s="276" t="s">
        <v>1093</v>
      </c>
      <c r="D136" s="276"/>
      <c r="E136" s="276"/>
      <c r="F136" s="299" t="s">
        <v>1072</v>
      </c>
      <c r="G136" s="276"/>
      <c r="H136" s="276" t="s">
        <v>1106</v>
      </c>
      <c r="I136" s="276" t="s">
        <v>1068</v>
      </c>
      <c r="J136" s="276">
        <v>50</v>
      </c>
      <c r="K136" s="324"/>
    </row>
    <row r="137" s="1" customFormat="1" ht="15" customHeight="1">
      <c r="B137" s="321"/>
      <c r="C137" s="276" t="s">
        <v>1094</v>
      </c>
      <c r="D137" s="276"/>
      <c r="E137" s="276"/>
      <c r="F137" s="299" t="s">
        <v>1072</v>
      </c>
      <c r="G137" s="276"/>
      <c r="H137" s="276" t="s">
        <v>1119</v>
      </c>
      <c r="I137" s="276" t="s">
        <v>1068</v>
      </c>
      <c r="J137" s="276">
        <v>255</v>
      </c>
      <c r="K137" s="324"/>
    </row>
    <row r="138" s="1" customFormat="1" ht="15" customHeight="1">
      <c r="B138" s="321"/>
      <c r="C138" s="276" t="s">
        <v>1096</v>
      </c>
      <c r="D138" s="276"/>
      <c r="E138" s="276"/>
      <c r="F138" s="299" t="s">
        <v>1066</v>
      </c>
      <c r="G138" s="276"/>
      <c r="H138" s="276" t="s">
        <v>1120</v>
      </c>
      <c r="I138" s="276" t="s">
        <v>1098</v>
      </c>
      <c r="J138" s="276"/>
      <c r="K138" s="324"/>
    </row>
    <row r="139" s="1" customFormat="1" ht="15" customHeight="1">
      <c r="B139" s="321"/>
      <c r="C139" s="276" t="s">
        <v>1099</v>
      </c>
      <c r="D139" s="276"/>
      <c r="E139" s="276"/>
      <c r="F139" s="299" t="s">
        <v>1066</v>
      </c>
      <c r="G139" s="276"/>
      <c r="H139" s="276" t="s">
        <v>1121</v>
      </c>
      <c r="I139" s="276" t="s">
        <v>1101</v>
      </c>
      <c r="J139" s="276"/>
      <c r="K139" s="324"/>
    </row>
    <row r="140" s="1" customFormat="1" ht="15" customHeight="1">
      <c r="B140" s="321"/>
      <c r="C140" s="276" t="s">
        <v>1102</v>
      </c>
      <c r="D140" s="276"/>
      <c r="E140" s="276"/>
      <c r="F140" s="299" t="s">
        <v>1066</v>
      </c>
      <c r="G140" s="276"/>
      <c r="H140" s="276" t="s">
        <v>1102</v>
      </c>
      <c r="I140" s="276" t="s">
        <v>1101</v>
      </c>
      <c r="J140" s="276"/>
      <c r="K140" s="324"/>
    </row>
    <row r="141" s="1" customFormat="1" ht="15" customHeight="1">
      <c r="B141" s="321"/>
      <c r="C141" s="276" t="s">
        <v>36</v>
      </c>
      <c r="D141" s="276"/>
      <c r="E141" s="276"/>
      <c r="F141" s="299" t="s">
        <v>1066</v>
      </c>
      <c r="G141" s="276"/>
      <c r="H141" s="276" t="s">
        <v>1122</v>
      </c>
      <c r="I141" s="276" t="s">
        <v>1101</v>
      </c>
      <c r="J141" s="276"/>
      <c r="K141" s="324"/>
    </row>
    <row r="142" s="1" customFormat="1" ht="15" customHeight="1">
      <c r="B142" s="321"/>
      <c r="C142" s="276" t="s">
        <v>1123</v>
      </c>
      <c r="D142" s="276"/>
      <c r="E142" s="276"/>
      <c r="F142" s="299" t="s">
        <v>1066</v>
      </c>
      <c r="G142" s="276"/>
      <c r="H142" s="276" t="s">
        <v>1124</v>
      </c>
      <c r="I142" s="276" t="s">
        <v>1101</v>
      </c>
      <c r="J142" s="276"/>
      <c r="K142" s="324"/>
    </row>
    <row r="143" s="1" customFormat="1" ht="15" customHeight="1">
      <c r="B143" s="325"/>
      <c r="C143" s="326"/>
      <c r="D143" s="326"/>
      <c r="E143" s="326"/>
      <c r="F143" s="326"/>
      <c r="G143" s="326"/>
      <c r="H143" s="326"/>
      <c r="I143" s="326"/>
      <c r="J143" s="326"/>
      <c r="K143" s="327"/>
    </row>
    <row r="144" s="1" customFormat="1" ht="18.75" customHeight="1">
      <c r="B144" s="312"/>
      <c r="C144" s="312"/>
      <c r="D144" s="312"/>
      <c r="E144" s="312"/>
      <c r="F144" s="313"/>
      <c r="G144" s="312"/>
      <c r="H144" s="312"/>
      <c r="I144" s="312"/>
      <c r="J144" s="312"/>
      <c r="K144" s="312"/>
    </row>
    <row r="145" s="1" customFormat="1" ht="18.75" customHeight="1">
      <c r="B145" s="284"/>
      <c r="C145" s="284"/>
      <c r="D145" s="284"/>
      <c r="E145" s="284"/>
      <c r="F145" s="284"/>
      <c r="G145" s="284"/>
      <c r="H145" s="284"/>
      <c r="I145" s="284"/>
      <c r="J145" s="284"/>
      <c r="K145" s="284"/>
    </row>
    <row r="146" s="1" customFormat="1" ht="7.5" customHeight="1">
      <c r="B146" s="285"/>
      <c r="C146" s="286"/>
      <c r="D146" s="286"/>
      <c r="E146" s="286"/>
      <c r="F146" s="286"/>
      <c r="G146" s="286"/>
      <c r="H146" s="286"/>
      <c r="I146" s="286"/>
      <c r="J146" s="286"/>
      <c r="K146" s="287"/>
    </row>
    <row r="147" s="1" customFormat="1" ht="45" customHeight="1">
      <c r="B147" s="288"/>
      <c r="C147" s="289" t="s">
        <v>1125</v>
      </c>
      <c r="D147" s="289"/>
      <c r="E147" s="289"/>
      <c r="F147" s="289"/>
      <c r="G147" s="289"/>
      <c r="H147" s="289"/>
      <c r="I147" s="289"/>
      <c r="J147" s="289"/>
      <c r="K147" s="290"/>
    </row>
    <row r="148" s="1" customFormat="1" ht="17.25" customHeight="1">
      <c r="B148" s="288"/>
      <c r="C148" s="291" t="s">
        <v>1060</v>
      </c>
      <c r="D148" s="291"/>
      <c r="E148" s="291"/>
      <c r="F148" s="291" t="s">
        <v>1061</v>
      </c>
      <c r="G148" s="292"/>
      <c r="H148" s="291" t="s">
        <v>52</v>
      </c>
      <c r="I148" s="291" t="s">
        <v>55</v>
      </c>
      <c r="J148" s="291" t="s">
        <v>1062</v>
      </c>
      <c r="K148" s="290"/>
    </row>
    <row r="149" s="1" customFormat="1" ht="17.25" customHeight="1">
      <c r="B149" s="288"/>
      <c r="C149" s="293" t="s">
        <v>1063</v>
      </c>
      <c r="D149" s="293"/>
      <c r="E149" s="293"/>
      <c r="F149" s="294" t="s">
        <v>1064</v>
      </c>
      <c r="G149" s="295"/>
      <c r="H149" s="293"/>
      <c r="I149" s="293"/>
      <c r="J149" s="293" t="s">
        <v>1065</v>
      </c>
      <c r="K149" s="290"/>
    </row>
    <row r="150" s="1" customFormat="1" ht="5.25" customHeight="1">
      <c r="B150" s="301"/>
      <c r="C150" s="296"/>
      <c r="D150" s="296"/>
      <c r="E150" s="296"/>
      <c r="F150" s="296"/>
      <c r="G150" s="297"/>
      <c r="H150" s="296"/>
      <c r="I150" s="296"/>
      <c r="J150" s="296"/>
      <c r="K150" s="324"/>
    </row>
    <row r="151" s="1" customFormat="1" ht="15" customHeight="1">
      <c r="B151" s="301"/>
      <c r="C151" s="328" t="s">
        <v>1069</v>
      </c>
      <c r="D151" s="276"/>
      <c r="E151" s="276"/>
      <c r="F151" s="329" t="s">
        <v>1066</v>
      </c>
      <c r="G151" s="276"/>
      <c r="H151" s="328" t="s">
        <v>1106</v>
      </c>
      <c r="I151" s="328" t="s">
        <v>1068</v>
      </c>
      <c r="J151" s="328">
        <v>120</v>
      </c>
      <c r="K151" s="324"/>
    </row>
    <row r="152" s="1" customFormat="1" ht="15" customHeight="1">
      <c r="B152" s="301"/>
      <c r="C152" s="328" t="s">
        <v>1115</v>
      </c>
      <c r="D152" s="276"/>
      <c r="E152" s="276"/>
      <c r="F152" s="329" t="s">
        <v>1066</v>
      </c>
      <c r="G152" s="276"/>
      <c r="H152" s="328" t="s">
        <v>1126</v>
      </c>
      <c r="I152" s="328" t="s">
        <v>1068</v>
      </c>
      <c r="J152" s="328" t="s">
        <v>1117</v>
      </c>
      <c r="K152" s="324"/>
    </row>
    <row r="153" s="1" customFormat="1" ht="15" customHeight="1">
      <c r="B153" s="301"/>
      <c r="C153" s="328" t="s">
        <v>1014</v>
      </c>
      <c r="D153" s="276"/>
      <c r="E153" s="276"/>
      <c r="F153" s="329" t="s">
        <v>1066</v>
      </c>
      <c r="G153" s="276"/>
      <c r="H153" s="328" t="s">
        <v>1127</v>
      </c>
      <c r="I153" s="328" t="s">
        <v>1068</v>
      </c>
      <c r="J153" s="328" t="s">
        <v>1117</v>
      </c>
      <c r="K153" s="324"/>
    </row>
    <row r="154" s="1" customFormat="1" ht="15" customHeight="1">
      <c r="B154" s="301"/>
      <c r="C154" s="328" t="s">
        <v>1071</v>
      </c>
      <c r="D154" s="276"/>
      <c r="E154" s="276"/>
      <c r="F154" s="329" t="s">
        <v>1072</v>
      </c>
      <c r="G154" s="276"/>
      <c r="H154" s="328" t="s">
        <v>1106</v>
      </c>
      <c r="I154" s="328" t="s">
        <v>1068</v>
      </c>
      <c r="J154" s="328">
        <v>50</v>
      </c>
      <c r="K154" s="324"/>
    </row>
    <row r="155" s="1" customFormat="1" ht="15" customHeight="1">
      <c r="B155" s="301"/>
      <c r="C155" s="328" t="s">
        <v>1074</v>
      </c>
      <c r="D155" s="276"/>
      <c r="E155" s="276"/>
      <c r="F155" s="329" t="s">
        <v>1066</v>
      </c>
      <c r="G155" s="276"/>
      <c r="H155" s="328" t="s">
        <v>1106</v>
      </c>
      <c r="I155" s="328" t="s">
        <v>1076</v>
      </c>
      <c r="J155" s="328"/>
      <c r="K155" s="324"/>
    </row>
    <row r="156" s="1" customFormat="1" ht="15" customHeight="1">
      <c r="B156" s="301"/>
      <c r="C156" s="328" t="s">
        <v>1085</v>
      </c>
      <c r="D156" s="276"/>
      <c r="E156" s="276"/>
      <c r="F156" s="329" t="s">
        <v>1072</v>
      </c>
      <c r="G156" s="276"/>
      <c r="H156" s="328" t="s">
        <v>1106</v>
      </c>
      <c r="I156" s="328" t="s">
        <v>1068</v>
      </c>
      <c r="J156" s="328">
        <v>50</v>
      </c>
      <c r="K156" s="324"/>
    </row>
    <row r="157" s="1" customFormat="1" ht="15" customHeight="1">
      <c r="B157" s="301"/>
      <c r="C157" s="328" t="s">
        <v>1093</v>
      </c>
      <c r="D157" s="276"/>
      <c r="E157" s="276"/>
      <c r="F157" s="329" t="s">
        <v>1072</v>
      </c>
      <c r="G157" s="276"/>
      <c r="H157" s="328" t="s">
        <v>1106</v>
      </c>
      <c r="I157" s="328" t="s">
        <v>1068</v>
      </c>
      <c r="J157" s="328">
        <v>50</v>
      </c>
      <c r="K157" s="324"/>
    </row>
    <row r="158" s="1" customFormat="1" ht="15" customHeight="1">
      <c r="B158" s="301"/>
      <c r="C158" s="328" t="s">
        <v>1091</v>
      </c>
      <c r="D158" s="276"/>
      <c r="E158" s="276"/>
      <c r="F158" s="329" t="s">
        <v>1072</v>
      </c>
      <c r="G158" s="276"/>
      <c r="H158" s="328" t="s">
        <v>1106</v>
      </c>
      <c r="I158" s="328" t="s">
        <v>1068</v>
      </c>
      <c r="J158" s="328">
        <v>50</v>
      </c>
      <c r="K158" s="324"/>
    </row>
    <row r="159" s="1" customFormat="1" ht="15" customHeight="1">
      <c r="B159" s="301"/>
      <c r="C159" s="328" t="s">
        <v>92</v>
      </c>
      <c r="D159" s="276"/>
      <c r="E159" s="276"/>
      <c r="F159" s="329" t="s">
        <v>1066</v>
      </c>
      <c r="G159" s="276"/>
      <c r="H159" s="328" t="s">
        <v>1128</v>
      </c>
      <c r="I159" s="328" t="s">
        <v>1068</v>
      </c>
      <c r="J159" s="328" t="s">
        <v>1129</v>
      </c>
      <c r="K159" s="324"/>
    </row>
    <row r="160" s="1" customFormat="1" ht="15" customHeight="1">
      <c r="B160" s="301"/>
      <c r="C160" s="328" t="s">
        <v>1130</v>
      </c>
      <c r="D160" s="276"/>
      <c r="E160" s="276"/>
      <c r="F160" s="329" t="s">
        <v>1066</v>
      </c>
      <c r="G160" s="276"/>
      <c r="H160" s="328" t="s">
        <v>1131</v>
      </c>
      <c r="I160" s="328" t="s">
        <v>1101</v>
      </c>
      <c r="J160" s="328"/>
      <c r="K160" s="324"/>
    </row>
    <row r="161" s="1" customFormat="1" ht="15" customHeight="1">
      <c r="B161" s="330"/>
      <c r="C161" s="310"/>
      <c r="D161" s="310"/>
      <c r="E161" s="310"/>
      <c r="F161" s="310"/>
      <c r="G161" s="310"/>
      <c r="H161" s="310"/>
      <c r="I161" s="310"/>
      <c r="J161" s="310"/>
      <c r="K161" s="331"/>
    </row>
    <row r="162" s="1" customFormat="1" ht="18.75" customHeight="1">
      <c r="B162" s="312"/>
      <c r="C162" s="322"/>
      <c r="D162" s="322"/>
      <c r="E162" s="322"/>
      <c r="F162" s="332"/>
      <c r="G162" s="322"/>
      <c r="H162" s="322"/>
      <c r="I162" s="322"/>
      <c r="J162" s="322"/>
      <c r="K162" s="312"/>
    </row>
    <row r="163" s="1" customFormat="1" ht="18.75" customHeight="1"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</row>
    <row r="164" s="1" customFormat="1" ht="7.5" customHeight="1">
      <c r="B164" s="263"/>
      <c r="C164" s="264"/>
      <c r="D164" s="264"/>
      <c r="E164" s="264"/>
      <c r="F164" s="264"/>
      <c r="G164" s="264"/>
      <c r="H164" s="264"/>
      <c r="I164" s="264"/>
      <c r="J164" s="264"/>
      <c r="K164" s="265"/>
    </row>
    <row r="165" s="1" customFormat="1" ht="45" customHeight="1">
      <c r="B165" s="266"/>
      <c r="C165" s="267" t="s">
        <v>1132</v>
      </c>
      <c r="D165" s="267"/>
      <c r="E165" s="267"/>
      <c r="F165" s="267"/>
      <c r="G165" s="267"/>
      <c r="H165" s="267"/>
      <c r="I165" s="267"/>
      <c r="J165" s="267"/>
      <c r="K165" s="268"/>
    </row>
    <row r="166" s="1" customFormat="1" ht="17.25" customHeight="1">
      <c r="B166" s="266"/>
      <c r="C166" s="291" t="s">
        <v>1060</v>
      </c>
      <c r="D166" s="291"/>
      <c r="E166" s="291"/>
      <c r="F166" s="291" t="s">
        <v>1061</v>
      </c>
      <c r="G166" s="333"/>
      <c r="H166" s="334" t="s">
        <v>52</v>
      </c>
      <c r="I166" s="334" t="s">
        <v>55</v>
      </c>
      <c r="J166" s="291" t="s">
        <v>1062</v>
      </c>
      <c r="K166" s="268"/>
    </row>
    <row r="167" s="1" customFormat="1" ht="17.25" customHeight="1">
      <c r="B167" s="269"/>
      <c r="C167" s="293" t="s">
        <v>1063</v>
      </c>
      <c r="D167" s="293"/>
      <c r="E167" s="293"/>
      <c r="F167" s="294" t="s">
        <v>1064</v>
      </c>
      <c r="G167" s="335"/>
      <c r="H167" s="336"/>
      <c r="I167" s="336"/>
      <c r="J167" s="293" t="s">
        <v>1065</v>
      </c>
      <c r="K167" s="271"/>
    </row>
    <row r="168" s="1" customFormat="1" ht="5.25" customHeight="1">
      <c r="B168" s="301"/>
      <c r="C168" s="296"/>
      <c r="D168" s="296"/>
      <c r="E168" s="296"/>
      <c r="F168" s="296"/>
      <c r="G168" s="297"/>
      <c r="H168" s="296"/>
      <c r="I168" s="296"/>
      <c r="J168" s="296"/>
      <c r="K168" s="324"/>
    </row>
    <row r="169" s="1" customFormat="1" ht="15" customHeight="1">
      <c r="B169" s="301"/>
      <c r="C169" s="276" t="s">
        <v>1069</v>
      </c>
      <c r="D169" s="276"/>
      <c r="E169" s="276"/>
      <c r="F169" s="299" t="s">
        <v>1066</v>
      </c>
      <c r="G169" s="276"/>
      <c r="H169" s="276" t="s">
        <v>1106</v>
      </c>
      <c r="I169" s="276" t="s">
        <v>1068</v>
      </c>
      <c r="J169" s="276">
        <v>120</v>
      </c>
      <c r="K169" s="324"/>
    </row>
    <row r="170" s="1" customFormat="1" ht="15" customHeight="1">
      <c r="B170" s="301"/>
      <c r="C170" s="276" t="s">
        <v>1115</v>
      </c>
      <c r="D170" s="276"/>
      <c r="E170" s="276"/>
      <c r="F170" s="299" t="s">
        <v>1066</v>
      </c>
      <c r="G170" s="276"/>
      <c r="H170" s="276" t="s">
        <v>1116</v>
      </c>
      <c r="I170" s="276" t="s">
        <v>1068</v>
      </c>
      <c r="J170" s="276" t="s">
        <v>1117</v>
      </c>
      <c r="K170" s="324"/>
    </row>
    <row r="171" s="1" customFormat="1" ht="15" customHeight="1">
      <c r="B171" s="301"/>
      <c r="C171" s="276" t="s">
        <v>1014</v>
      </c>
      <c r="D171" s="276"/>
      <c r="E171" s="276"/>
      <c r="F171" s="299" t="s">
        <v>1066</v>
      </c>
      <c r="G171" s="276"/>
      <c r="H171" s="276" t="s">
        <v>1133</v>
      </c>
      <c r="I171" s="276" t="s">
        <v>1068</v>
      </c>
      <c r="J171" s="276" t="s">
        <v>1117</v>
      </c>
      <c r="K171" s="324"/>
    </row>
    <row r="172" s="1" customFormat="1" ht="15" customHeight="1">
      <c r="B172" s="301"/>
      <c r="C172" s="276" t="s">
        <v>1071</v>
      </c>
      <c r="D172" s="276"/>
      <c r="E172" s="276"/>
      <c r="F172" s="299" t="s">
        <v>1072</v>
      </c>
      <c r="G172" s="276"/>
      <c r="H172" s="276" t="s">
        <v>1133</v>
      </c>
      <c r="I172" s="276" t="s">
        <v>1068</v>
      </c>
      <c r="J172" s="276">
        <v>50</v>
      </c>
      <c r="K172" s="324"/>
    </row>
    <row r="173" s="1" customFormat="1" ht="15" customHeight="1">
      <c r="B173" s="301"/>
      <c r="C173" s="276" t="s">
        <v>1074</v>
      </c>
      <c r="D173" s="276"/>
      <c r="E173" s="276"/>
      <c r="F173" s="299" t="s">
        <v>1066</v>
      </c>
      <c r="G173" s="276"/>
      <c r="H173" s="276" t="s">
        <v>1133</v>
      </c>
      <c r="I173" s="276" t="s">
        <v>1076</v>
      </c>
      <c r="J173" s="276"/>
      <c r="K173" s="324"/>
    </row>
    <row r="174" s="1" customFormat="1" ht="15" customHeight="1">
      <c r="B174" s="301"/>
      <c r="C174" s="276" t="s">
        <v>1085</v>
      </c>
      <c r="D174" s="276"/>
      <c r="E174" s="276"/>
      <c r="F174" s="299" t="s">
        <v>1072</v>
      </c>
      <c r="G174" s="276"/>
      <c r="H174" s="276" t="s">
        <v>1133</v>
      </c>
      <c r="I174" s="276" t="s">
        <v>1068</v>
      </c>
      <c r="J174" s="276">
        <v>50</v>
      </c>
      <c r="K174" s="324"/>
    </row>
    <row r="175" s="1" customFormat="1" ht="15" customHeight="1">
      <c r="B175" s="301"/>
      <c r="C175" s="276" t="s">
        <v>1093</v>
      </c>
      <c r="D175" s="276"/>
      <c r="E175" s="276"/>
      <c r="F175" s="299" t="s">
        <v>1072</v>
      </c>
      <c r="G175" s="276"/>
      <c r="H175" s="276" t="s">
        <v>1133</v>
      </c>
      <c r="I175" s="276" t="s">
        <v>1068</v>
      </c>
      <c r="J175" s="276">
        <v>50</v>
      </c>
      <c r="K175" s="324"/>
    </row>
    <row r="176" s="1" customFormat="1" ht="15" customHeight="1">
      <c r="B176" s="301"/>
      <c r="C176" s="276" t="s">
        <v>1091</v>
      </c>
      <c r="D176" s="276"/>
      <c r="E176" s="276"/>
      <c r="F176" s="299" t="s">
        <v>1072</v>
      </c>
      <c r="G176" s="276"/>
      <c r="H176" s="276" t="s">
        <v>1133</v>
      </c>
      <c r="I176" s="276" t="s">
        <v>1068</v>
      </c>
      <c r="J176" s="276">
        <v>50</v>
      </c>
      <c r="K176" s="324"/>
    </row>
    <row r="177" s="1" customFormat="1" ht="15" customHeight="1">
      <c r="B177" s="301"/>
      <c r="C177" s="276" t="s">
        <v>113</v>
      </c>
      <c r="D177" s="276"/>
      <c r="E177" s="276"/>
      <c r="F177" s="299" t="s">
        <v>1066</v>
      </c>
      <c r="G177" s="276"/>
      <c r="H177" s="276" t="s">
        <v>1134</v>
      </c>
      <c r="I177" s="276" t="s">
        <v>1135</v>
      </c>
      <c r="J177" s="276"/>
      <c r="K177" s="324"/>
    </row>
    <row r="178" s="1" customFormat="1" ht="15" customHeight="1">
      <c r="B178" s="301"/>
      <c r="C178" s="276" t="s">
        <v>55</v>
      </c>
      <c r="D178" s="276"/>
      <c r="E178" s="276"/>
      <c r="F178" s="299" t="s">
        <v>1066</v>
      </c>
      <c r="G178" s="276"/>
      <c r="H178" s="276" t="s">
        <v>1136</v>
      </c>
      <c r="I178" s="276" t="s">
        <v>1137</v>
      </c>
      <c r="J178" s="276">
        <v>1</v>
      </c>
      <c r="K178" s="324"/>
    </row>
    <row r="179" s="1" customFormat="1" ht="15" customHeight="1">
      <c r="B179" s="301"/>
      <c r="C179" s="276" t="s">
        <v>51</v>
      </c>
      <c r="D179" s="276"/>
      <c r="E179" s="276"/>
      <c r="F179" s="299" t="s">
        <v>1066</v>
      </c>
      <c r="G179" s="276"/>
      <c r="H179" s="276" t="s">
        <v>1138</v>
      </c>
      <c r="I179" s="276" t="s">
        <v>1068</v>
      </c>
      <c r="J179" s="276">
        <v>20</v>
      </c>
      <c r="K179" s="324"/>
    </row>
    <row r="180" s="1" customFormat="1" ht="15" customHeight="1">
      <c r="B180" s="301"/>
      <c r="C180" s="276" t="s">
        <v>52</v>
      </c>
      <c r="D180" s="276"/>
      <c r="E180" s="276"/>
      <c r="F180" s="299" t="s">
        <v>1066</v>
      </c>
      <c r="G180" s="276"/>
      <c r="H180" s="276" t="s">
        <v>1139</v>
      </c>
      <c r="I180" s="276" t="s">
        <v>1068</v>
      </c>
      <c r="J180" s="276">
        <v>255</v>
      </c>
      <c r="K180" s="324"/>
    </row>
    <row r="181" s="1" customFormat="1" ht="15" customHeight="1">
      <c r="B181" s="301"/>
      <c r="C181" s="276" t="s">
        <v>114</v>
      </c>
      <c r="D181" s="276"/>
      <c r="E181" s="276"/>
      <c r="F181" s="299" t="s">
        <v>1066</v>
      </c>
      <c r="G181" s="276"/>
      <c r="H181" s="276" t="s">
        <v>1030</v>
      </c>
      <c r="I181" s="276" t="s">
        <v>1068</v>
      </c>
      <c r="J181" s="276">
        <v>10</v>
      </c>
      <c r="K181" s="324"/>
    </row>
    <row r="182" s="1" customFormat="1" ht="15" customHeight="1">
      <c r="B182" s="301"/>
      <c r="C182" s="276" t="s">
        <v>115</v>
      </c>
      <c r="D182" s="276"/>
      <c r="E182" s="276"/>
      <c r="F182" s="299" t="s">
        <v>1066</v>
      </c>
      <c r="G182" s="276"/>
      <c r="H182" s="276" t="s">
        <v>1140</v>
      </c>
      <c r="I182" s="276" t="s">
        <v>1101</v>
      </c>
      <c r="J182" s="276"/>
      <c r="K182" s="324"/>
    </row>
    <row r="183" s="1" customFormat="1" ht="15" customHeight="1">
      <c r="B183" s="301"/>
      <c r="C183" s="276" t="s">
        <v>1141</v>
      </c>
      <c r="D183" s="276"/>
      <c r="E183" s="276"/>
      <c r="F183" s="299" t="s">
        <v>1066</v>
      </c>
      <c r="G183" s="276"/>
      <c r="H183" s="276" t="s">
        <v>1142</v>
      </c>
      <c r="I183" s="276" t="s">
        <v>1101</v>
      </c>
      <c r="J183" s="276"/>
      <c r="K183" s="324"/>
    </row>
    <row r="184" s="1" customFormat="1" ht="15" customHeight="1">
      <c r="B184" s="301"/>
      <c r="C184" s="276" t="s">
        <v>1130</v>
      </c>
      <c r="D184" s="276"/>
      <c r="E184" s="276"/>
      <c r="F184" s="299" t="s">
        <v>1066</v>
      </c>
      <c r="G184" s="276"/>
      <c r="H184" s="276" t="s">
        <v>1143</v>
      </c>
      <c r="I184" s="276" t="s">
        <v>1101</v>
      </c>
      <c r="J184" s="276"/>
      <c r="K184" s="324"/>
    </row>
    <row r="185" s="1" customFormat="1" ht="15" customHeight="1">
      <c r="B185" s="301"/>
      <c r="C185" s="276" t="s">
        <v>117</v>
      </c>
      <c r="D185" s="276"/>
      <c r="E185" s="276"/>
      <c r="F185" s="299" t="s">
        <v>1072</v>
      </c>
      <c r="G185" s="276"/>
      <c r="H185" s="276" t="s">
        <v>1144</v>
      </c>
      <c r="I185" s="276" t="s">
        <v>1068</v>
      </c>
      <c r="J185" s="276">
        <v>50</v>
      </c>
      <c r="K185" s="324"/>
    </row>
    <row r="186" s="1" customFormat="1" ht="15" customHeight="1">
      <c r="B186" s="301"/>
      <c r="C186" s="276" t="s">
        <v>1145</v>
      </c>
      <c r="D186" s="276"/>
      <c r="E186" s="276"/>
      <c r="F186" s="299" t="s">
        <v>1072</v>
      </c>
      <c r="G186" s="276"/>
      <c r="H186" s="276" t="s">
        <v>1146</v>
      </c>
      <c r="I186" s="276" t="s">
        <v>1147</v>
      </c>
      <c r="J186" s="276"/>
      <c r="K186" s="324"/>
    </row>
    <row r="187" s="1" customFormat="1" ht="15" customHeight="1">
      <c r="B187" s="301"/>
      <c r="C187" s="276" t="s">
        <v>1148</v>
      </c>
      <c r="D187" s="276"/>
      <c r="E187" s="276"/>
      <c r="F187" s="299" t="s">
        <v>1072</v>
      </c>
      <c r="G187" s="276"/>
      <c r="H187" s="276" t="s">
        <v>1149</v>
      </c>
      <c r="I187" s="276" t="s">
        <v>1147</v>
      </c>
      <c r="J187" s="276"/>
      <c r="K187" s="324"/>
    </row>
    <row r="188" s="1" customFormat="1" ht="15" customHeight="1">
      <c r="B188" s="301"/>
      <c r="C188" s="276" t="s">
        <v>1150</v>
      </c>
      <c r="D188" s="276"/>
      <c r="E188" s="276"/>
      <c r="F188" s="299" t="s">
        <v>1072</v>
      </c>
      <c r="G188" s="276"/>
      <c r="H188" s="276" t="s">
        <v>1151</v>
      </c>
      <c r="I188" s="276" t="s">
        <v>1147</v>
      </c>
      <c r="J188" s="276"/>
      <c r="K188" s="324"/>
    </row>
    <row r="189" s="1" customFormat="1" ht="15" customHeight="1">
      <c r="B189" s="301"/>
      <c r="C189" s="337" t="s">
        <v>1152</v>
      </c>
      <c r="D189" s="276"/>
      <c r="E189" s="276"/>
      <c r="F189" s="299" t="s">
        <v>1072</v>
      </c>
      <c r="G189" s="276"/>
      <c r="H189" s="276" t="s">
        <v>1153</v>
      </c>
      <c r="I189" s="276" t="s">
        <v>1154</v>
      </c>
      <c r="J189" s="338" t="s">
        <v>1155</v>
      </c>
      <c r="K189" s="324"/>
    </row>
    <row r="190" s="16" customFormat="1" ht="15" customHeight="1">
      <c r="B190" s="339"/>
      <c r="C190" s="340" t="s">
        <v>1156</v>
      </c>
      <c r="D190" s="341"/>
      <c r="E190" s="341"/>
      <c r="F190" s="342" t="s">
        <v>1072</v>
      </c>
      <c r="G190" s="341"/>
      <c r="H190" s="341" t="s">
        <v>1157</v>
      </c>
      <c r="I190" s="341" t="s">
        <v>1154</v>
      </c>
      <c r="J190" s="343" t="s">
        <v>1155</v>
      </c>
      <c r="K190" s="344"/>
    </row>
    <row r="191" s="1" customFormat="1" ht="15" customHeight="1">
      <c r="B191" s="301"/>
      <c r="C191" s="337" t="s">
        <v>40</v>
      </c>
      <c r="D191" s="276"/>
      <c r="E191" s="276"/>
      <c r="F191" s="299" t="s">
        <v>1066</v>
      </c>
      <c r="G191" s="276"/>
      <c r="H191" s="273" t="s">
        <v>1158</v>
      </c>
      <c r="I191" s="276" t="s">
        <v>1159</v>
      </c>
      <c r="J191" s="276"/>
      <c r="K191" s="324"/>
    </row>
    <row r="192" s="1" customFormat="1" ht="15" customHeight="1">
      <c r="B192" s="301"/>
      <c r="C192" s="337" t="s">
        <v>1160</v>
      </c>
      <c r="D192" s="276"/>
      <c r="E192" s="276"/>
      <c r="F192" s="299" t="s">
        <v>1066</v>
      </c>
      <c r="G192" s="276"/>
      <c r="H192" s="276" t="s">
        <v>1161</v>
      </c>
      <c r="I192" s="276" t="s">
        <v>1101</v>
      </c>
      <c r="J192" s="276"/>
      <c r="K192" s="324"/>
    </row>
    <row r="193" s="1" customFormat="1" ht="15" customHeight="1">
      <c r="B193" s="301"/>
      <c r="C193" s="337" t="s">
        <v>1162</v>
      </c>
      <c r="D193" s="276"/>
      <c r="E193" s="276"/>
      <c r="F193" s="299" t="s">
        <v>1066</v>
      </c>
      <c r="G193" s="276"/>
      <c r="H193" s="276" t="s">
        <v>1163</v>
      </c>
      <c r="I193" s="276" t="s">
        <v>1101</v>
      </c>
      <c r="J193" s="276"/>
      <c r="K193" s="324"/>
    </row>
    <row r="194" s="1" customFormat="1" ht="15" customHeight="1">
      <c r="B194" s="301"/>
      <c r="C194" s="337" t="s">
        <v>1164</v>
      </c>
      <c r="D194" s="276"/>
      <c r="E194" s="276"/>
      <c r="F194" s="299" t="s">
        <v>1072</v>
      </c>
      <c r="G194" s="276"/>
      <c r="H194" s="276" t="s">
        <v>1165</v>
      </c>
      <c r="I194" s="276" t="s">
        <v>1101</v>
      </c>
      <c r="J194" s="276"/>
      <c r="K194" s="324"/>
    </row>
    <row r="195" s="1" customFormat="1" ht="15" customHeight="1">
      <c r="B195" s="330"/>
      <c r="C195" s="345"/>
      <c r="D195" s="310"/>
      <c r="E195" s="310"/>
      <c r="F195" s="310"/>
      <c r="G195" s="310"/>
      <c r="H195" s="310"/>
      <c r="I195" s="310"/>
      <c r="J195" s="310"/>
      <c r="K195" s="331"/>
    </row>
    <row r="196" s="1" customFormat="1" ht="18.75" customHeight="1">
      <c r="B196" s="312"/>
      <c r="C196" s="322"/>
      <c r="D196" s="322"/>
      <c r="E196" s="322"/>
      <c r="F196" s="332"/>
      <c r="G196" s="322"/>
      <c r="H196" s="322"/>
      <c r="I196" s="322"/>
      <c r="J196" s="322"/>
      <c r="K196" s="312"/>
    </row>
    <row r="197" s="1" customFormat="1" ht="18.75" customHeight="1">
      <c r="B197" s="312"/>
      <c r="C197" s="322"/>
      <c r="D197" s="322"/>
      <c r="E197" s="322"/>
      <c r="F197" s="332"/>
      <c r="G197" s="322"/>
      <c r="H197" s="322"/>
      <c r="I197" s="322"/>
      <c r="J197" s="322"/>
      <c r="K197" s="312"/>
    </row>
    <row r="198" s="1" customFormat="1" ht="18.75" customHeight="1"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</row>
    <row r="199" s="1" customFormat="1" ht="13.5">
      <c r="B199" s="263"/>
      <c r="C199" s="264"/>
      <c r="D199" s="264"/>
      <c r="E199" s="264"/>
      <c r="F199" s="264"/>
      <c r="G199" s="264"/>
      <c r="H199" s="264"/>
      <c r="I199" s="264"/>
      <c r="J199" s="264"/>
      <c r="K199" s="265"/>
    </row>
    <row r="200" s="1" customFormat="1" ht="21">
      <c r="B200" s="266"/>
      <c r="C200" s="267" t="s">
        <v>1166</v>
      </c>
      <c r="D200" s="267"/>
      <c r="E200" s="267"/>
      <c r="F200" s="267"/>
      <c r="G200" s="267"/>
      <c r="H200" s="267"/>
      <c r="I200" s="267"/>
      <c r="J200" s="267"/>
      <c r="K200" s="268"/>
    </row>
    <row r="201" s="1" customFormat="1" ht="25.5" customHeight="1">
      <c r="B201" s="266"/>
      <c r="C201" s="346" t="s">
        <v>1167</v>
      </c>
      <c r="D201" s="346"/>
      <c r="E201" s="346"/>
      <c r="F201" s="346" t="s">
        <v>1168</v>
      </c>
      <c r="G201" s="347"/>
      <c r="H201" s="346" t="s">
        <v>1169</v>
      </c>
      <c r="I201" s="346"/>
      <c r="J201" s="346"/>
      <c r="K201" s="268"/>
    </row>
    <row r="202" s="1" customFormat="1" ht="5.25" customHeight="1">
      <c r="B202" s="301"/>
      <c r="C202" s="296"/>
      <c r="D202" s="296"/>
      <c r="E202" s="296"/>
      <c r="F202" s="296"/>
      <c r="G202" s="322"/>
      <c r="H202" s="296"/>
      <c r="I202" s="296"/>
      <c r="J202" s="296"/>
      <c r="K202" s="324"/>
    </row>
    <row r="203" s="1" customFormat="1" ht="15" customHeight="1">
      <c r="B203" s="301"/>
      <c r="C203" s="276" t="s">
        <v>1159</v>
      </c>
      <c r="D203" s="276"/>
      <c r="E203" s="276"/>
      <c r="F203" s="299" t="s">
        <v>41</v>
      </c>
      <c r="G203" s="276"/>
      <c r="H203" s="276" t="s">
        <v>1170</v>
      </c>
      <c r="I203" s="276"/>
      <c r="J203" s="276"/>
      <c r="K203" s="324"/>
    </row>
    <row r="204" s="1" customFormat="1" ht="15" customHeight="1">
      <c r="B204" s="301"/>
      <c r="C204" s="276"/>
      <c r="D204" s="276"/>
      <c r="E204" s="276"/>
      <c r="F204" s="299" t="s">
        <v>42</v>
      </c>
      <c r="G204" s="276"/>
      <c r="H204" s="276" t="s">
        <v>1171</v>
      </c>
      <c r="I204" s="276"/>
      <c r="J204" s="276"/>
      <c r="K204" s="324"/>
    </row>
    <row r="205" s="1" customFormat="1" ht="15" customHeight="1">
      <c r="B205" s="301"/>
      <c r="C205" s="276"/>
      <c r="D205" s="276"/>
      <c r="E205" s="276"/>
      <c r="F205" s="299" t="s">
        <v>45</v>
      </c>
      <c r="G205" s="276"/>
      <c r="H205" s="276" t="s">
        <v>1172</v>
      </c>
      <c r="I205" s="276"/>
      <c r="J205" s="276"/>
      <c r="K205" s="324"/>
    </row>
    <row r="206" s="1" customFormat="1" ht="15" customHeight="1">
      <c r="B206" s="301"/>
      <c r="C206" s="276"/>
      <c r="D206" s="276"/>
      <c r="E206" s="276"/>
      <c r="F206" s="299" t="s">
        <v>43</v>
      </c>
      <c r="G206" s="276"/>
      <c r="H206" s="276" t="s">
        <v>1173</v>
      </c>
      <c r="I206" s="276"/>
      <c r="J206" s="276"/>
      <c r="K206" s="324"/>
    </row>
    <row r="207" s="1" customFormat="1" ht="15" customHeight="1">
      <c r="B207" s="301"/>
      <c r="C207" s="276"/>
      <c r="D207" s="276"/>
      <c r="E207" s="276"/>
      <c r="F207" s="299" t="s">
        <v>44</v>
      </c>
      <c r="G207" s="276"/>
      <c r="H207" s="276" t="s">
        <v>1174</v>
      </c>
      <c r="I207" s="276"/>
      <c r="J207" s="276"/>
      <c r="K207" s="324"/>
    </row>
    <row r="208" s="1" customFormat="1" ht="15" customHeight="1">
      <c r="B208" s="301"/>
      <c r="C208" s="276"/>
      <c r="D208" s="276"/>
      <c r="E208" s="276"/>
      <c r="F208" s="299"/>
      <c r="G208" s="276"/>
      <c r="H208" s="276"/>
      <c r="I208" s="276"/>
      <c r="J208" s="276"/>
      <c r="K208" s="324"/>
    </row>
    <row r="209" s="1" customFormat="1" ht="15" customHeight="1">
      <c r="B209" s="301"/>
      <c r="C209" s="276" t="s">
        <v>1113</v>
      </c>
      <c r="D209" s="276"/>
      <c r="E209" s="276"/>
      <c r="F209" s="299" t="s">
        <v>77</v>
      </c>
      <c r="G209" s="276"/>
      <c r="H209" s="276" t="s">
        <v>1175</v>
      </c>
      <c r="I209" s="276"/>
      <c r="J209" s="276"/>
      <c r="K209" s="324"/>
    </row>
    <row r="210" s="1" customFormat="1" ht="15" customHeight="1">
      <c r="B210" s="301"/>
      <c r="C210" s="276"/>
      <c r="D210" s="276"/>
      <c r="E210" s="276"/>
      <c r="F210" s="299" t="s">
        <v>1009</v>
      </c>
      <c r="G210" s="276"/>
      <c r="H210" s="276" t="s">
        <v>1010</v>
      </c>
      <c r="I210" s="276"/>
      <c r="J210" s="276"/>
      <c r="K210" s="324"/>
    </row>
    <row r="211" s="1" customFormat="1" ht="15" customHeight="1">
      <c r="B211" s="301"/>
      <c r="C211" s="276"/>
      <c r="D211" s="276"/>
      <c r="E211" s="276"/>
      <c r="F211" s="299" t="s">
        <v>1007</v>
      </c>
      <c r="G211" s="276"/>
      <c r="H211" s="276" t="s">
        <v>1176</v>
      </c>
      <c r="I211" s="276"/>
      <c r="J211" s="276"/>
      <c r="K211" s="324"/>
    </row>
    <row r="212" s="1" customFormat="1" ht="15" customHeight="1">
      <c r="B212" s="348"/>
      <c r="C212" s="276"/>
      <c r="D212" s="276"/>
      <c r="E212" s="276"/>
      <c r="F212" s="299" t="s">
        <v>86</v>
      </c>
      <c r="G212" s="337"/>
      <c r="H212" s="328" t="s">
        <v>1011</v>
      </c>
      <c r="I212" s="328"/>
      <c r="J212" s="328"/>
      <c r="K212" s="349"/>
    </row>
    <row r="213" s="1" customFormat="1" ht="15" customHeight="1">
      <c r="B213" s="348"/>
      <c r="C213" s="276"/>
      <c r="D213" s="276"/>
      <c r="E213" s="276"/>
      <c r="F213" s="299" t="s">
        <v>1012</v>
      </c>
      <c r="G213" s="337"/>
      <c r="H213" s="328" t="s">
        <v>1177</v>
      </c>
      <c r="I213" s="328"/>
      <c r="J213" s="328"/>
      <c r="K213" s="349"/>
    </row>
    <row r="214" s="1" customFormat="1" ht="15" customHeight="1">
      <c r="B214" s="348"/>
      <c r="C214" s="276"/>
      <c r="D214" s="276"/>
      <c r="E214" s="276"/>
      <c r="F214" s="299"/>
      <c r="G214" s="337"/>
      <c r="H214" s="328"/>
      <c r="I214" s="328"/>
      <c r="J214" s="328"/>
      <c r="K214" s="349"/>
    </row>
    <row r="215" s="1" customFormat="1" ht="15" customHeight="1">
      <c r="B215" s="348"/>
      <c r="C215" s="276" t="s">
        <v>1137</v>
      </c>
      <c r="D215" s="276"/>
      <c r="E215" s="276"/>
      <c r="F215" s="299">
        <v>1</v>
      </c>
      <c r="G215" s="337"/>
      <c r="H215" s="328" t="s">
        <v>1178</v>
      </c>
      <c r="I215" s="328"/>
      <c r="J215" s="328"/>
      <c r="K215" s="349"/>
    </row>
    <row r="216" s="1" customFormat="1" ht="15" customHeight="1">
      <c r="B216" s="348"/>
      <c r="C216" s="276"/>
      <c r="D216" s="276"/>
      <c r="E216" s="276"/>
      <c r="F216" s="299">
        <v>2</v>
      </c>
      <c r="G216" s="337"/>
      <c r="H216" s="328" t="s">
        <v>1179</v>
      </c>
      <c r="I216" s="328"/>
      <c r="J216" s="328"/>
      <c r="K216" s="349"/>
    </row>
    <row r="217" s="1" customFormat="1" ht="15" customHeight="1">
      <c r="B217" s="348"/>
      <c r="C217" s="276"/>
      <c r="D217" s="276"/>
      <c r="E217" s="276"/>
      <c r="F217" s="299">
        <v>3</v>
      </c>
      <c r="G217" s="337"/>
      <c r="H217" s="328" t="s">
        <v>1180</v>
      </c>
      <c r="I217" s="328"/>
      <c r="J217" s="328"/>
      <c r="K217" s="349"/>
    </row>
    <row r="218" s="1" customFormat="1" ht="15" customHeight="1">
      <c r="B218" s="348"/>
      <c r="C218" s="276"/>
      <c r="D218" s="276"/>
      <c r="E218" s="276"/>
      <c r="F218" s="299">
        <v>4</v>
      </c>
      <c r="G218" s="337"/>
      <c r="H218" s="328" t="s">
        <v>1181</v>
      </c>
      <c r="I218" s="328"/>
      <c r="J218" s="328"/>
      <c r="K218" s="349"/>
    </row>
    <row r="219" s="1" customFormat="1" ht="12.75" customHeight="1">
      <c r="B219" s="350"/>
      <c r="C219" s="351"/>
      <c r="D219" s="351"/>
      <c r="E219" s="351"/>
      <c r="F219" s="351"/>
      <c r="G219" s="351"/>
      <c r="H219" s="351"/>
      <c r="I219" s="351"/>
      <c r="J219" s="351"/>
      <c r="K219" s="35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Bárta</dc:creator>
  <cp:lastModifiedBy>Jiří Bárta</cp:lastModifiedBy>
  <dcterms:created xsi:type="dcterms:W3CDTF">2025-07-09T12:01:36Z</dcterms:created>
  <dcterms:modified xsi:type="dcterms:W3CDTF">2025-07-09T12:01:40Z</dcterms:modified>
</cp:coreProperties>
</file>