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40316 - Rekonstrukce k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'20240316 - Rekonstrukce k...'!$C$126:$K$417</definedName>
    <definedName name="_xlnm.Print_Area" localSheetId="1">'20240316 - Rekonstrukce k...'!$C$4:$J$76,'20240316 - Rekonstrukce k...'!$C$82:$J$110,'20240316 - Rekonstrukce k...'!$C$116:$K$417</definedName>
    <definedName name="_xlnm.Print_Titles" localSheetId="1">'20240316 - Rekonstrukce k...'!$126:$126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0"/>
  <c r="BH400"/>
  <c r="BG400"/>
  <c r="BF400"/>
  <c r="T400"/>
  <c r="T399"/>
  <c r="R400"/>
  <c r="R399"/>
  <c r="P400"/>
  <c r="P399"/>
  <c r="BI396"/>
  <c r="BH396"/>
  <c r="BG396"/>
  <c r="BF396"/>
  <c r="T396"/>
  <c r="T395"/>
  <c r="R396"/>
  <c r="R395"/>
  <c r="P396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5"/>
  <c r="BH385"/>
  <c r="BG385"/>
  <c r="BF385"/>
  <c r="T385"/>
  <c r="R385"/>
  <c r="P385"/>
  <c r="BI383"/>
  <c r="BH383"/>
  <c r="BG383"/>
  <c r="BF383"/>
  <c r="T383"/>
  <c r="R383"/>
  <c r="P383"/>
  <c r="BI380"/>
  <c r="BH380"/>
  <c r="BG380"/>
  <c r="BF380"/>
  <c r="T380"/>
  <c r="R380"/>
  <c r="P380"/>
  <c r="BI378"/>
  <c r="BH378"/>
  <c r="BG378"/>
  <c r="BF378"/>
  <c r="T378"/>
  <c r="R378"/>
  <c r="P378"/>
  <c r="BI375"/>
  <c r="BH375"/>
  <c r="BG375"/>
  <c r="BF375"/>
  <c r="T375"/>
  <c r="R375"/>
  <c r="P375"/>
  <c r="BI372"/>
  <c r="BH372"/>
  <c r="BG372"/>
  <c r="BF372"/>
  <c r="T372"/>
  <c r="R372"/>
  <c r="P372"/>
  <c r="BI369"/>
  <c r="BH369"/>
  <c r="BG369"/>
  <c r="BF369"/>
  <c r="T369"/>
  <c r="R369"/>
  <c r="P369"/>
  <c r="BI366"/>
  <c r="BH366"/>
  <c r="BG366"/>
  <c r="BF366"/>
  <c r="T366"/>
  <c r="R366"/>
  <c r="P366"/>
  <c r="BI364"/>
  <c r="BH364"/>
  <c r="BG364"/>
  <c r="BF364"/>
  <c r="T364"/>
  <c r="R364"/>
  <c r="P364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0"/>
  <c r="BH350"/>
  <c r="BG350"/>
  <c r="BF350"/>
  <c r="T350"/>
  <c r="R350"/>
  <c r="P350"/>
  <c r="BI348"/>
  <c r="BH348"/>
  <c r="BG348"/>
  <c r="BF348"/>
  <c r="T348"/>
  <c r="R348"/>
  <c r="P348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8"/>
  <c r="BH318"/>
  <c r="BG318"/>
  <c r="BF318"/>
  <c r="T318"/>
  <c r="R318"/>
  <c r="P318"/>
  <c r="BI315"/>
  <c r="BH315"/>
  <c r="BG315"/>
  <c r="BF315"/>
  <c r="T315"/>
  <c r="R315"/>
  <c r="P315"/>
  <c r="BI311"/>
  <c r="BH311"/>
  <c r="BG311"/>
  <c r="BF311"/>
  <c r="T311"/>
  <c r="R311"/>
  <c r="P311"/>
  <c r="BI306"/>
  <c r="BH306"/>
  <c r="BG306"/>
  <c r="BF306"/>
  <c r="T306"/>
  <c r="R306"/>
  <c r="P306"/>
  <c r="BI304"/>
  <c r="BH304"/>
  <c r="BG304"/>
  <c r="BF304"/>
  <c r="T304"/>
  <c r="R304"/>
  <c r="P304"/>
  <c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R296"/>
  <c r="P296"/>
  <c r="BI294"/>
  <c r="BH294"/>
  <c r="BG294"/>
  <c r="BF294"/>
  <c r="T294"/>
  <c r="R294"/>
  <c r="P294"/>
  <c r="BI291"/>
  <c r="BH291"/>
  <c r="BG291"/>
  <c r="BF291"/>
  <c r="T291"/>
  <c r="R291"/>
  <c r="P291"/>
  <c r="BI289"/>
  <c r="BH289"/>
  <c r="BG289"/>
  <c r="BF289"/>
  <c r="T289"/>
  <c r="R289"/>
  <c r="P289"/>
  <c r="BI286"/>
  <c r="BH286"/>
  <c r="BG286"/>
  <c r="BF286"/>
  <c r="T286"/>
  <c r="R286"/>
  <c r="P286"/>
  <c r="BI284"/>
  <c r="BH284"/>
  <c r="BG284"/>
  <c r="BF284"/>
  <c r="T284"/>
  <c r="R284"/>
  <c r="P284"/>
  <c r="BI280"/>
  <c r="BH280"/>
  <c r="BG280"/>
  <c r="BF280"/>
  <c r="T280"/>
  <c r="R280"/>
  <c r="P280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38"/>
  <c r="BH238"/>
  <c r="BG238"/>
  <c r="BF238"/>
  <c r="T238"/>
  <c r="R238"/>
  <c r="P238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0"/>
  <c r="BH220"/>
  <c r="BG220"/>
  <c r="BF220"/>
  <c r="T220"/>
  <c r="R220"/>
  <c r="P220"/>
  <c r="BI218"/>
  <c r="BH218"/>
  <c r="BG218"/>
  <c r="BF218"/>
  <c r="T218"/>
  <c r="R218"/>
  <c r="P218"/>
  <c r="BI212"/>
  <c r="BH212"/>
  <c r="BG212"/>
  <c r="BF212"/>
  <c r="T212"/>
  <c r="R212"/>
  <c r="P212"/>
  <c r="BI209"/>
  <c r="BH209"/>
  <c r="BG209"/>
  <c r="BF209"/>
  <c r="T209"/>
  <c r="R209"/>
  <c r="P209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88"/>
  <c r="BH188"/>
  <c r="BG188"/>
  <c r="BF188"/>
  <c r="T188"/>
  <c r="R188"/>
  <c r="P188"/>
  <c r="BI182"/>
  <c r="BH182"/>
  <c r="BG182"/>
  <c r="BF182"/>
  <c r="T182"/>
  <c r="R182"/>
  <c r="P182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0"/>
  <c r="BH140"/>
  <c r="BG140"/>
  <c r="BF140"/>
  <c r="T140"/>
  <c r="R140"/>
  <c r="P140"/>
  <c r="BI138"/>
  <c r="BH138"/>
  <c r="BG138"/>
  <c r="BF138"/>
  <c r="T138"/>
  <c r="R138"/>
  <c r="P138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F121"/>
  <c r="E119"/>
  <c r="F87"/>
  <c r="E85"/>
  <c r="J22"/>
  <c r="E22"/>
  <c r="J124"/>
  <c r="J21"/>
  <c r="J19"/>
  <c r="E19"/>
  <c r="J89"/>
  <c r="J18"/>
  <c r="J16"/>
  <c r="E16"/>
  <c r="F124"/>
  <c r="J15"/>
  <c r="J13"/>
  <c r="E13"/>
  <c r="F123"/>
  <c r="J12"/>
  <c r="J10"/>
  <c r="J87"/>
  <c i="1" r="L90"/>
  <c r="AM90"/>
  <c r="AM89"/>
  <c r="L89"/>
  <c r="AM87"/>
  <c r="L87"/>
  <c r="L85"/>
  <c r="L84"/>
  <c i="2" r="BK348"/>
  <c r="J286"/>
  <c r="BK248"/>
  <c r="J238"/>
  <c r="BK227"/>
  <c r="J202"/>
  <c r="J171"/>
  <c r="J148"/>
  <c r="J403"/>
  <c r="J385"/>
  <c r="J372"/>
  <c r="J348"/>
  <c r="BK242"/>
  <c r="J205"/>
  <c r="BK171"/>
  <c r="BK162"/>
  <c r="J132"/>
  <c r="J414"/>
  <c r="BK400"/>
  <c r="J380"/>
  <c r="BK372"/>
  <c r="BK361"/>
  <c r="J341"/>
  <c r="J323"/>
  <c r="BK311"/>
  <c r="J301"/>
  <c r="BK291"/>
  <c r="BK284"/>
  <c r="BK268"/>
  <c r="J258"/>
  <c r="BK236"/>
  <c r="J188"/>
  <c r="J165"/>
  <c r="BK150"/>
  <c r="J140"/>
  <c r="BK407"/>
  <c r="BK380"/>
  <c r="J361"/>
  <c r="J355"/>
  <c r="J332"/>
  <c r="J306"/>
  <c r="BK299"/>
  <c r="BK278"/>
  <c r="BK256"/>
  <c r="J224"/>
  <c r="BK218"/>
  <c r="BK200"/>
  <c r="J194"/>
  <c r="J177"/>
  <c r="J154"/>
  <c r="J134"/>
  <c r="BK414"/>
  <c r="BK385"/>
  <c r="BK364"/>
  <c r="BK355"/>
  <c r="BK343"/>
  <c r="J320"/>
  <c r="J311"/>
  <c r="J270"/>
  <c r="J242"/>
  <c r="BK205"/>
  <c r="BK173"/>
  <c r="BK156"/>
  <c r="BK145"/>
  <c r="BK412"/>
  <c r="J400"/>
  <c r="BK378"/>
  <c r="J366"/>
  <c r="BK332"/>
  <c r="J318"/>
  <c r="J289"/>
  <c r="BK266"/>
  <c r="J256"/>
  <c r="J248"/>
  <c r="BK238"/>
  <c r="J218"/>
  <c r="J200"/>
  <c r="BK168"/>
  <c r="J145"/>
  <c r="J409"/>
  <c r="BK405"/>
  <c r="BK391"/>
  <c r="J375"/>
  <c r="J357"/>
  <c r="BK334"/>
  <c r="J328"/>
  <c r="BK320"/>
  <c r="BK306"/>
  <c r="J294"/>
  <c r="BK286"/>
  <c r="J278"/>
  <c r="J266"/>
  <c r="BK246"/>
  <c r="BK202"/>
  <c r="J168"/>
  <c r="BK154"/>
  <c r="BK148"/>
  <c r="BK416"/>
  <c r="J405"/>
  <c r="J391"/>
  <c r="BK366"/>
  <c r="BK345"/>
  <c r="BK330"/>
  <c r="BK304"/>
  <c r="BK296"/>
  <c r="BK280"/>
  <c r="J272"/>
  <c r="J236"/>
  <c r="BK212"/>
  <c r="J197"/>
  <c r="J182"/>
  <c r="J173"/>
  <c r="BK140"/>
  <c r="BK132"/>
  <c r="BK396"/>
  <c r="J369"/>
  <c r="BK357"/>
  <c r="J345"/>
  <c r="J330"/>
  <c r="J315"/>
  <c r="BK275"/>
  <c r="J244"/>
  <c r="J230"/>
  <c r="BK224"/>
  <c r="BK197"/>
  <c r="BK159"/>
  <c r="J150"/>
  <c i="1" r="AS94"/>
  <c i="2" r="J396"/>
  <c r="J383"/>
  <c r="BK359"/>
  <c r="BK328"/>
  <c r="J291"/>
  <c r="J268"/>
  <c r="BK263"/>
  <c r="BK253"/>
  <c r="J246"/>
  <c r="J233"/>
  <c r="J209"/>
  <c r="BK177"/>
  <c r="BK165"/>
  <c r="BK134"/>
  <c r="J407"/>
  <c r="BK403"/>
  <c r="J389"/>
  <c r="J378"/>
  <c r="J364"/>
  <c r="J343"/>
  <c r="J326"/>
  <c r="BK315"/>
  <c r="J304"/>
  <c r="J299"/>
  <c r="BK289"/>
  <c r="J280"/>
  <c r="J263"/>
  <c r="J250"/>
  <c r="J227"/>
  <c r="BK182"/>
  <c r="J159"/>
  <c r="J152"/>
  <c r="J138"/>
  <c r="J412"/>
  <c r="J393"/>
  <c r="BK369"/>
  <c r="J359"/>
  <c r="J334"/>
  <c r="BK326"/>
  <c r="BK301"/>
  <c r="J284"/>
  <c r="J275"/>
  <c r="J253"/>
  <c r="J220"/>
  <c r="BK209"/>
  <c r="BK188"/>
  <c r="BK175"/>
  <c r="J162"/>
  <c r="BK138"/>
  <c r="J416"/>
  <c r="BK393"/>
  <c r="BK383"/>
  <c r="J350"/>
  <c r="BK341"/>
  <c r="BK318"/>
  <c r="J296"/>
  <c r="BK272"/>
  <c r="BK233"/>
  <c r="BK220"/>
  <c r="J175"/>
  <c r="BK152"/>
  <c r="J130"/>
  <c r="BK409"/>
  <c r="BK389"/>
  <c r="BK375"/>
  <c r="BK350"/>
  <c r="BK323"/>
  <c r="BK294"/>
  <c r="BK270"/>
  <c r="BK258"/>
  <c r="BK250"/>
  <c r="BK244"/>
  <c r="BK230"/>
  <c r="J212"/>
  <c r="BK194"/>
  <c r="J156"/>
  <c r="BK130"/>
  <c l="1" r="P129"/>
  <c r="BK223"/>
  <c r="J223"/>
  <c r="J97"/>
  <c r="R223"/>
  <c r="P241"/>
  <c r="BK265"/>
  <c r="J265"/>
  <c r="J99"/>
  <c r="R265"/>
  <c r="P283"/>
  <c r="BK317"/>
  <c r="J317"/>
  <c r="J102"/>
  <c r="R317"/>
  <c r="P363"/>
  <c r="BK382"/>
  <c r="J382"/>
  <c r="J104"/>
  <c r="T129"/>
  <c r="T223"/>
  <c r="T241"/>
  <c r="BK283"/>
  <c r="J283"/>
  <c r="J100"/>
  <c r="T283"/>
  <c r="P310"/>
  <c r="T310"/>
  <c r="T317"/>
  <c r="R363"/>
  <c r="R382"/>
  <c r="BK129"/>
  <c r="J129"/>
  <c r="J96"/>
  <c r="R129"/>
  <c r="P223"/>
  <c r="BK241"/>
  <c r="J241"/>
  <c r="J98"/>
  <c r="R241"/>
  <c r="P265"/>
  <c r="T265"/>
  <c r="R283"/>
  <c r="BK310"/>
  <c r="J310"/>
  <c r="J101"/>
  <c r="R310"/>
  <c r="P317"/>
  <c r="BK363"/>
  <c r="J363"/>
  <c r="J103"/>
  <c r="T363"/>
  <c r="P382"/>
  <c r="T382"/>
  <c r="BK402"/>
  <c r="J402"/>
  <c r="J108"/>
  <c r="P402"/>
  <c r="P398"/>
  <c r="R402"/>
  <c r="R398"/>
  <c r="T402"/>
  <c r="T398"/>
  <c r="BK411"/>
  <c r="J411"/>
  <c r="J109"/>
  <c r="P411"/>
  <c r="R411"/>
  <c r="T411"/>
  <c r="BK395"/>
  <c r="J395"/>
  <c r="J105"/>
  <c r="BK399"/>
  <c r="J399"/>
  <c r="J107"/>
  <c r="F89"/>
  <c r="J90"/>
  <c r="J123"/>
  <c r="BE132"/>
  <c r="BE138"/>
  <c r="BE140"/>
  <c r="BE152"/>
  <c r="BE202"/>
  <c r="BE224"/>
  <c r="BE227"/>
  <c r="BE233"/>
  <c r="BE236"/>
  <c r="BE275"/>
  <c r="BE280"/>
  <c r="BE296"/>
  <c r="BE301"/>
  <c r="BE306"/>
  <c r="BE311"/>
  <c r="BE318"/>
  <c r="BE320"/>
  <c r="BE334"/>
  <c r="BE343"/>
  <c r="BE355"/>
  <c r="BE361"/>
  <c r="BE369"/>
  <c r="BE391"/>
  <c r="F90"/>
  <c r="J121"/>
  <c r="BE134"/>
  <c r="BE145"/>
  <c r="BE154"/>
  <c r="BE162"/>
  <c r="BE165"/>
  <c r="BE168"/>
  <c r="BE177"/>
  <c r="BE182"/>
  <c r="BE209"/>
  <c r="BE218"/>
  <c r="BE242"/>
  <c r="BE244"/>
  <c r="BE256"/>
  <c r="BE263"/>
  <c r="BE266"/>
  <c r="BE278"/>
  <c r="BE284"/>
  <c r="BE291"/>
  <c r="BE299"/>
  <c r="BE304"/>
  <c r="BE326"/>
  <c r="BE328"/>
  <c r="BE332"/>
  <c r="BE359"/>
  <c r="BE364"/>
  <c r="BE375"/>
  <c r="BE378"/>
  <c r="BE380"/>
  <c r="BE389"/>
  <c r="BE405"/>
  <c r="BE409"/>
  <c r="BE412"/>
  <c r="BE148"/>
  <c r="BE150"/>
  <c r="BE230"/>
  <c r="BE246"/>
  <c r="BE248"/>
  <c r="BE258"/>
  <c r="BE268"/>
  <c r="BE286"/>
  <c r="BE289"/>
  <c r="BE315"/>
  <c r="BE323"/>
  <c r="BE330"/>
  <c r="BE341"/>
  <c r="BE348"/>
  <c r="BE372"/>
  <c r="BE383"/>
  <c r="BE385"/>
  <c r="BE396"/>
  <c r="BE400"/>
  <c r="BE403"/>
  <c r="BE407"/>
  <c r="BE414"/>
  <c r="BE416"/>
  <c r="BE130"/>
  <c r="BE156"/>
  <c r="BE159"/>
  <c r="BE171"/>
  <c r="BE173"/>
  <c r="BE175"/>
  <c r="BE188"/>
  <c r="BE194"/>
  <c r="BE197"/>
  <c r="BE200"/>
  <c r="BE205"/>
  <c r="BE212"/>
  <c r="BE220"/>
  <c r="BE238"/>
  <c r="BE250"/>
  <c r="BE253"/>
  <c r="BE270"/>
  <c r="BE272"/>
  <c r="BE294"/>
  <c r="BE345"/>
  <c r="BE350"/>
  <c r="BE357"/>
  <c r="BE366"/>
  <c r="BE393"/>
  <c r="F35"/>
  <c i="1" r="BD95"/>
  <c r="BD94"/>
  <c r="W33"/>
  <c i="2" r="F34"/>
  <c i="1" r="BC95"/>
  <c r="BC94"/>
  <c r="W32"/>
  <c i="2" r="F33"/>
  <c i="1" r="BB95"/>
  <c r="BB94"/>
  <c r="W31"/>
  <c i="2" r="F32"/>
  <c i="1" r="BA95"/>
  <c r="BA94"/>
  <c r="AW94"/>
  <c r="AK30"/>
  <c i="2" r="J32"/>
  <c i="1" r="AW95"/>
  <c i="2" l="1" r="R128"/>
  <c r="R127"/>
  <c r="T128"/>
  <c r="T127"/>
  <c r="P128"/>
  <c r="P127"/>
  <c i="1" r="AU95"/>
  <c i="2" r="BK128"/>
  <c r="J128"/>
  <c r="J95"/>
  <c r="BK398"/>
  <c r="J398"/>
  <c r="J106"/>
  <c i="1" r="AU94"/>
  <c r="AX94"/>
  <c i="2" r="J31"/>
  <c i="1" r="AV95"/>
  <c r="AT95"/>
  <c r="AY94"/>
  <c r="W30"/>
  <c i="2" r="F31"/>
  <c i="1" r="AZ95"/>
  <c r="AZ94"/>
  <c r="AV94"/>
  <c r="AK29"/>
  <c i="2" l="1" r="BK127"/>
  <c r="J127"/>
  <c r="J94"/>
  <c i="1" r="AT94"/>
  <c r="W29"/>
  <c i="2" l="1" r="J28"/>
  <c i="1" r="AG95"/>
  <c r="AG94"/>
  <c r="AK26"/>
  <c r="AK35"/>
  <c l="1" r="AN94"/>
  <c i="2" r="J37"/>
  <c i="1"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<sst xmlns="http://schemas.openxmlformats.org/spreadsheetml/2006/main">
  <si>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</si>
  <si>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</si>
  <si>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</si>
  <si>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</si>
  <si>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</si>
  <si>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{66b1cbab-40d8-45a4-b64c-90757685cb7e}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</si>
  <si>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</si>
  <si>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</si>
  <si>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</si>
  <si>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</si>
  <si>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</si>
  <si>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</si>
  <si>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</si>
  <si>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</si>
  <si>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20240316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</si>
  <si>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</si>
  <si>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</si>
  <si>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kanalizace ul. Josefská Doksy II. úsek</t>
  </si>
  <si>
    <t>KSO:</t>
  </si>
  <si>
    <t>CC-CZ:</t>
  </si>
  <si>
    <t>Místo:</t>
  </si>
  <si>
    <t>Doksy</t>
  </si>
  <si>
    <t>Datum:</t>
  </si>
  <si>
    <t>15. 3. 2024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</si>
  <si>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</si>
  <si>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</si>
  <si>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</si>
  <si>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</si>
  <si>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</si>
  <si>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</si>
  <si>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</si>
  <si>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</si>
  <si>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</si>
  <si>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</si>
  <si>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</si>
  <si>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</si>
  <si>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</si>
  <si>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</si>
  <si>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</si>
  <si>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</si>
  <si>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</si>
  <si>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</si>
  <si>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</si>
  <si>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</si>
  <si>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</si>
  <si>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</si>
  <si>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</si>
  <si>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</si>
  <si>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</si>
  <si>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</si>
  <si>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</si>
  <si>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</si>
  <si>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</si>
  <si>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</si>
  <si>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</si>
  <si>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</si>
  <si>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</si>
  <si>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</si>
  <si>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</si>
  <si>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</si>
  <si>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</si>
  <si>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</si>
  <si>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</si>
  <si>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</si>
  <si>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</si>
  <si>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</si>
  <si>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</si>
  <si>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</si>
  <si>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</si>
  <si>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</si>
  <si>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</si>
  <si>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</si>
  <si>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</si>
  <si>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</si>
  <si>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</si>
  <si>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</si>
  <si>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</si>
  <si>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</si>
  <si>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</si>
  <si>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</si>
  <si>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</si>
  <si>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</si>
  <si>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</si>
  <si>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</si>
  <si>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</si>
  <si>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</si>
  <si>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</si>
  <si>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</si>
  <si>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</si>
  <si>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</si>
  <si>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</si>
  <si>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</si>
  <si>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</si>
  <si>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</t>
  </si>
  <si>
    <t xml:space="preserve">    6 - Úpravy povrchů, podlahy a osazování výplní</t>
  </si>
  <si>
    <t xml:space="preserve">    8 - Trubní vedení</t>
  </si>
  <si>
    <t xml:space="preserve">    9 - Ostatní konstrukce a práce-bourání</t>
  </si>
  <si>
    <t xml:space="preserve">    997 - Přesun sutě</t>
  </si>
  <si>
    <t xml:space="preserve">    998 - Přesun hmot</t>
  </si>
  <si>
    <t>VRN - Vedlejší rozpočtové náklady</t>
  </si>
  <si>
    <t xml:space="preserve">    0 -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</si>
  <si>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</si>
  <si>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</si>
  <si>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</si>
  <si>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</si>
  <si>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</si>
  <si>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</si>
  <si>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</si>
  <si>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</si>
  <si>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</si>
  <si>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</si>
  <si>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</si>
  <si>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</si>
  <si>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</si>
  <si>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</si>
  <si>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</si>
  <si>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</si>
  <si>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</si>
  <si>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</si>
  <si>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</si>
  <si>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</si>
  <si>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</si>
  <si>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</si>
  <si>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</si>
  <si>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CS ÚRS 2024 01</t>
  </si>
  <si>
    <t>4</t>
  </si>
  <si>
    <t>-1788769613</t>
  </si>
  <si>
    <t>PP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</si>
  <si>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</si>
  <si>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113107522</t>
  </si>
  <si>
    <t>Odstranění podkladu z kameniva drceného tl přes 100 do 200 mm při překopech strojně pl přes 15 m2</t>
  </si>
  <si>
    <t>-1774520256</t>
  </si>
  <si>
    <t>Odstranění podkladů nebo krytů při překopech inženýrských sítí s přemístěním hmot na skládku ve vzdálenosti do 3 m nebo s naložením na dopravní prostředek strojně plochy jednotlivě přes 15 m2 z kameniva hrubého drceného, o tl. vrstvy přes 100 do 200 mm</t>
  </si>
  <si>
    <t>3</t>
  </si>
  <si>
    <t>113107523</t>
  </si>
  <si>
    <t>Odstranění podkladu z kameniva drceného tl přes 200 do 300 mm při překopech strojně pl přes 15 m2</t>
  </si>
  <si>
    <t>-1875875331</t>
  </si>
  <si>
    <t>Odstranění podkladů nebo krytů při překopech inženýrských sítí s přemístěním hmot na skládku ve vzdálenosti do 3 m nebo s naložením na dopravní prostředek strojně plochy jednotlivě přes 15 m2 z kameniva hrubého drceného, o tl. vrstvy přes 200 do 300 mm</t>
  </si>
  <si>
    <t>VV</t>
  </si>
  <si>
    <t>120-55*0,8</t>
  </si>
  <si>
    <t>Součet</t>
  </si>
  <si>
    <t>113107524</t>
  </si>
  <si>
    <t>Odstranění podkladu z kameniva drceného tl přes 300 do 400 mm při překopech strojně pl přes 15 m2</t>
  </si>
  <si>
    <t>-835354636</t>
  </si>
  <si>
    <t>Odstranění podkladů nebo krytů při překopech inženýrských sítí s přemístěním hmot na skládku ve vzdálenosti do 3 m nebo s naložením na dopravní prostředek strojně plochy jednotlivě přes 15 m2 z kameniva hrubého drceného, o tl. vrstvy přes 300 do 400 mm</t>
  </si>
  <si>
    <t>5</t>
  </si>
  <si>
    <t>113107541</t>
  </si>
  <si>
    <t>Odstranění podkladu živičných tl 50 mm při překopech strojně pl přes 15 m2</t>
  </si>
  <si>
    <t>-1241576098</t>
  </si>
  <si>
    <t>Odstranění podkladů nebo krytů při překopech inženýrských sítí s přemístěním hmot na skládku ve vzdálenosti do 3 m nebo s naložením na dopravní prostředek strojně plochy jednotlivě přes 15 m2 živičných, o tl. vrstvy do 50 mm</t>
  </si>
  <si>
    <t>120-55*0,3</t>
  </si>
  <si>
    <t>120-55*0,6</t>
  </si>
  <si>
    <t>6</t>
  </si>
  <si>
    <t>113154122</t>
  </si>
  <si>
    <t>Frézování živičného krytu tl 40 mm pruh š přes 0,5 do 1 m pl do 500 m2 bez překážek v trase</t>
  </si>
  <si>
    <t>1648492114</t>
  </si>
  <si>
    <t>Frézování živičného podkladu nebo krytu s naložením na dopravní prostředek plochy do 500 m2 bez překážek v trase pruhu šířky přes 0,5 m do 1 m, tloušťky vrstvy 40 mm</t>
  </si>
  <si>
    <t>120</t>
  </si>
  <si>
    <t>7</t>
  </si>
  <si>
    <t>113202111</t>
  </si>
  <si>
    <t>Vytrhání obrub krajníků obrubníků stojatých</t>
  </si>
  <si>
    <t>m</t>
  </si>
  <si>
    <t>309026048</t>
  </si>
  <si>
    <t>Vytrhání obrub s vybouráním lože, s přemístěním hmot na skládku na vzdálenost do 3 m nebo s naložením na dopravní prostředek z krajníků nebo obrubníků stojatých</t>
  </si>
  <si>
    <t>8</t>
  </si>
  <si>
    <t>115001104</t>
  </si>
  <si>
    <t>Převedení vody potrubím DN přes 250 do 300</t>
  </si>
  <si>
    <t>-101903712</t>
  </si>
  <si>
    <t>Převedení vody potrubím průměru DN přes 250 do 300</t>
  </si>
  <si>
    <t>9</t>
  </si>
  <si>
    <t>115101201</t>
  </si>
  <si>
    <t>Čerpání vody na dopravní výšku do 10 m průměrný přítok do 500 l/min</t>
  </si>
  <si>
    <t>hod</t>
  </si>
  <si>
    <t>-789659011</t>
  </si>
  <si>
    <t>Čerpání vody na dopravní výšku do 10 m s uvažovaným průměrným přítokem do 500 l/min</t>
  </si>
  <si>
    <t>10</t>
  </si>
  <si>
    <t>115101301</t>
  </si>
  <si>
    <t>Pohotovost čerpací soupravy pro dopravní výšku do 10 m přítok do 500 l/min</t>
  </si>
  <si>
    <t>den</t>
  </si>
  <si>
    <t>-896900827</t>
  </si>
  <si>
    <t>Pohotovost záložní čerpací soupravy pro dopravní výšku do 10 m s uvažovaným průměrným přítokem do 500 l/min</t>
  </si>
  <si>
    <t>11</t>
  </si>
  <si>
    <t>119001401</t>
  </si>
  <si>
    <t>Dočasné zajištění potrubí ocelového nebo litinového DN do 200 mm</t>
  </si>
  <si>
    <t>944199736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</si>
  <si>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</si>
  <si>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2*1,6</t>
  </si>
  <si>
    <t>119001405</t>
  </si>
  <si>
    <t>Dočasné zajištění potrubí z PE DN do 200 mm</t>
  </si>
  <si>
    <t>1915822713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</si>
  <si>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</si>
  <si>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13</t>
  </si>
  <si>
    <t>119001412</t>
  </si>
  <si>
    <t>Dočasné zajištění potrubí betonového, ŽB nebo kameninového DN přes 200 do 500 mm</t>
  </si>
  <si>
    <t>-330781557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</si>
  <si>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betonového, kameninového nebo železobetonového, světlosti DN přes 200 do 500 mm</t>
  </si>
  <si>
    <t>14</t>
  </si>
  <si>
    <t>119001421</t>
  </si>
  <si>
    <t>Dočasné zajištění kabelů a kabelových tratí ze 3 volně ložených kabelů</t>
  </si>
  <si>
    <t>-1136763263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</si>
  <si>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</si>
  <si>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5*1,6</t>
  </si>
  <si>
    <t>15</t>
  </si>
  <si>
    <t>119003131</t>
  </si>
  <si>
    <t>Výstražná páska pro zabezpečení výkopu zřízení</t>
  </si>
  <si>
    <t>-139276590</t>
  </si>
  <si>
    <t>Pomocné konstrukce při zabezpečení výkopu svislé výstražná páska zřízení</t>
  </si>
  <si>
    <t>68*2</t>
  </si>
  <si>
    <t>16</t>
  </si>
  <si>
    <t>119003132</t>
  </si>
  <si>
    <t>Výstražná páska pro zabezpečení výkopu odstranění</t>
  </si>
  <si>
    <t>1107941522</t>
  </si>
  <si>
    <t>Pomocné konstrukce při zabezpečení výkopu svislé výstražná páska odstranění</t>
  </si>
  <si>
    <t>17</t>
  </si>
  <si>
    <t>119004111</t>
  </si>
  <si>
    <t>Bezpečný vstup nebo výstup z výkopu pomocí žebříku zřízení</t>
  </si>
  <si>
    <t>-1347056958</t>
  </si>
  <si>
    <t>Pomocné konstrukce při zabezpečení výkopu bezpečný vstup nebo výstup žebříkem zřízení</t>
  </si>
  <si>
    <t>18</t>
  </si>
  <si>
    <t>119004112</t>
  </si>
  <si>
    <t>Bezpečný vstup nebo výstup z výkopu pomocí žebříku odstranění</t>
  </si>
  <si>
    <t>1187784877</t>
  </si>
  <si>
    <t>Pomocné konstrukce při zabezpečení výkopu bezpečný vstup nebo výstup žebříkem odstranění</t>
  </si>
  <si>
    <t>19</t>
  </si>
  <si>
    <t>121151103</t>
  </si>
  <si>
    <t>Sejmutí ornice plochy do 100 m2 tl vrstvy do 200 mm strojně</t>
  </si>
  <si>
    <t>1997523751</t>
  </si>
  <si>
    <t>Sejmutí ornice strojně při souvislé ploše do 100 m2, tl. vrstvy do 200 mm</t>
  </si>
  <si>
    <t>13,1</t>
  </si>
  <si>
    <t>19,6</t>
  </si>
  <si>
    <t>20</t>
  </si>
  <si>
    <t>132251253</t>
  </si>
  <si>
    <t>Hloubení rýh nezapažených š do 2000 mm v hornině třídy těžitelnosti I skupiny 3 objem do 100 m3 strojně</t>
  </si>
  <si>
    <t>m3</t>
  </si>
  <si>
    <t>-370591947</t>
  </si>
  <si>
    <t>Hloubení nezapažených rýh šířky přes 800 do 2 000 mm strojně s urovnáním dna do předepsaného profilu a spádu v hornině třídy těžitelnosti I skupiny 3 přes 50 do 100 m3</t>
  </si>
  <si>
    <t>67,5*1,6*(1,32+1,09+1,23+1,23+1,27)/5</t>
  </si>
  <si>
    <t>2,5*1*1,3*2"rozšíření pro šachty</t>
  </si>
  <si>
    <t>139,124*0,5 'Přepočtené koeficientem množství</t>
  </si>
  <si>
    <t>132351253</t>
  </si>
  <si>
    <t>Hloubení rýh nezapažených š do 2000 mm v hornině třídy těžitelnosti II skupiny 4 objem do 100 m3 strojně</t>
  </si>
  <si>
    <t>1010321160</t>
  </si>
  <si>
    <t>Hloubení nezapažených rýh šířky přes 800 do 2 000 mm strojně s urovnáním dna do předepsaného profilu a spádu v hornině třídy těžitelnosti II skupiny 4 přes 50 do 100 m3</t>
  </si>
  <si>
    <t>22</t>
  </si>
  <si>
    <t>139001101</t>
  </si>
  <si>
    <t>Příplatek za ztížení vykopávky v blízkosti podzemního vedení</t>
  </si>
  <si>
    <t>-1066423140</t>
  </si>
  <si>
    <t>Příplatek k cenám hloubených vykopávek za ztížení vykopávky v blízkosti podzemního vedení nebo výbušnin pro jakoukoliv třídu horniny</t>
  </si>
  <si>
    <t>140*0,05</t>
  </si>
  <si>
    <t>23</t>
  </si>
  <si>
    <t>151101101</t>
  </si>
  <si>
    <t>Zřízení příložného pažení a rozepření stěn rýh hl do 2 m</t>
  </si>
  <si>
    <t>1596773220</t>
  </si>
  <si>
    <t>Zřízení pažení a rozepření stěn rýh pro podzemní vedení příložné pro jakoukoliv mezerovitost, hloubky do 2 m</t>
  </si>
  <si>
    <t>67,5*1,55*2</t>
  </si>
  <si>
    <t>24</t>
  </si>
  <si>
    <t>151101111</t>
  </si>
  <si>
    <t>Odstranění příložného pažení a rozepření stěn rýh hl do 2 m</t>
  </si>
  <si>
    <t>1892441378</t>
  </si>
  <si>
    <t>Odstranění pažení a rozepření stěn rýh pro podzemní vedení s uložením materiálu na vzdálenost do 3 m od kraje výkopu příložné, hloubky do 2 m</t>
  </si>
  <si>
    <t>25</t>
  </si>
  <si>
    <t>162751117</t>
  </si>
  <si>
    <t>Vodorovné přemístění přes 9 000 do 10000 m výkopku/sypaniny z horniny třídy těžitelnosti I skupiny 1 až 3</t>
  </si>
  <si>
    <t>-647089023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</si>
  <si>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</si>
  <si>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69,562*2-47,784</t>
  </si>
  <si>
    <t>26</t>
  </si>
  <si>
    <t>162751119</t>
  </si>
  <si>
    <t>Příplatek k vodorovnému přemístění výkopku/sypaniny z horniny třídy těžitelnosti I skupiny 1 až 3 ZKD 1000 m přes 10000 m</t>
  </si>
  <si>
    <t>-1817945096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</si>
  <si>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</si>
  <si>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91,34</t>
  </si>
  <si>
    <t>91,34*15 'Přepočtené koeficientem množství</t>
  </si>
  <si>
    <t>27</t>
  </si>
  <si>
    <t>171201231</t>
  </si>
  <si>
    <t>Poplatek za uložení zeminy a kamení na recyklační skládce (skládkovné) kód odpadu 17 05 04</t>
  </si>
  <si>
    <t>t</t>
  </si>
  <si>
    <t>1883210275</t>
  </si>
  <si>
    <t>Poplatek za uložení stavebního odpadu na recyklační skládce (skládkovné) zeminy a kamení zatříděného do Katalogu odpadů pod kódem 17 05 04</t>
  </si>
  <si>
    <t>91,34*2 'Přepočtené koeficientem množství</t>
  </si>
  <si>
    <t>28</t>
  </si>
  <si>
    <t>174151101</t>
  </si>
  <si>
    <t>Zásyp jam, šachet rýh nebo kolem objektů sypaninou se zhutněním</t>
  </si>
  <si>
    <t>-694648474</t>
  </si>
  <si>
    <t>Zásyp sypaninou z jakékoliv horniny strojně s uložením výkopku ve vrstvách se zhutněním jam, šachet, rýh nebo kolem objektů v těchto vykopávkách</t>
  </si>
  <si>
    <t>69,562*2</t>
  </si>
  <si>
    <t>-67,5*1,1*1,2</t>
  </si>
  <si>
    <t>-(0,4*1,4+0,4*1,4)*2</t>
  </si>
  <si>
    <t>29</t>
  </si>
  <si>
    <t>181351003</t>
  </si>
  <si>
    <t>Rozprostření ornice tl vrstvy do 200 mm pl do 100 m2 v rovině nebo ve svahu do 1:5 strojně</t>
  </si>
  <si>
    <t>-1995597050</t>
  </si>
  <si>
    <t>Rozprostření a urovnání ornice v rovině nebo ve svahu sklonu do 1:5 strojně při souvislé ploše do 100 m2, tl. vrstvy do 200 mm</t>
  </si>
  <si>
    <t>30</t>
  </si>
  <si>
    <t>181951112</t>
  </si>
  <si>
    <t>Úprava pláně v hornině třídy těžitelnosti I skupiny 1 až 3 se zhutněním strojně</t>
  </si>
  <si>
    <t>-688980824</t>
  </si>
  <si>
    <t>Úprava pláně vyrovnáním výškových rozdílů strojně v hornině třídy těžitelnosti I, skupiny 1 až 3 se zhutněním</t>
  </si>
  <si>
    <t>67,5*1,6"dno rýhy</t>
  </si>
  <si>
    <t>Zakládání</t>
  </si>
  <si>
    <t>31</t>
  </si>
  <si>
    <t>213141131</t>
  </si>
  <si>
    <t>Zřízení vrstvy z geotextilie ve sklonu přes 1:2 do 1:1 š do 3 m</t>
  </si>
  <si>
    <t>-1755297470</t>
  </si>
  <si>
    <t>Zřízení vrstvy z geotextilie filtrační, separační, odvodňovací, ochranné, výztužné nebo protierozní ve sklonu přes 1:2 do 1:1, šířky do 3 m</t>
  </si>
  <si>
    <t>3,14*0,8*67,5</t>
  </si>
  <si>
    <t>32</t>
  </si>
  <si>
    <t>M</t>
  </si>
  <si>
    <t>69311081</t>
  </si>
  <si>
    <t>geotextilie netkaná separační, ochranná, filtrační, drenážní PES 300g/m2</t>
  </si>
  <si>
    <t>720293023</t>
  </si>
  <si>
    <t>169,56*1,1845 'Přepočtené koeficientem množství</t>
  </si>
  <si>
    <t>33</t>
  </si>
  <si>
    <t>275313611</t>
  </si>
  <si>
    <t>Základové patky z betonu tř. C 16/20</t>
  </si>
  <si>
    <t>-549916851</t>
  </si>
  <si>
    <t>Základy z betonu prostého patky a bloky z betonu kamenem neprokládaného tř. C 16/20</t>
  </si>
  <si>
    <t>0,4*0,4*0,6*5"pergola</t>
  </si>
  <si>
    <t>34</t>
  </si>
  <si>
    <t>275351121</t>
  </si>
  <si>
    <t>Zřízení bednění základových patek</t>
  </si>
  <si>
    <t>160178464</t>
  </si>
  <si>
    <t>Bednění základů patek zřízení</t>
  </si>
  <si>
    <t>0,4*4*0,6*5</t>
  </si>
  <si>
    <t>35</t>
  </si>
  <si>
    <t>275351122</t>
  </si>
  <si>
    <t>Odstranění bednění základových patek</t>
  </si>
  <si>
    <t>301279520</t>
  </si>
  <si>
    <t>Bednění základů patek odstranění</t>
  </si>
  <si>
    <t>36</t>
  </si>
  <si>
    <t>279311115</t>
  </si>
  <si>
    <t>Postupné podbetonování základového zdiva prostým betonem tř. C 20/25</t>
  </si>
  <si>
    <t>-1971488418</t>
  </si>
  <si>
    <t>Postupné podbetonování základového zdiva jakékoliv tloušťky, bez výkopu, bez zapažení a bednění, prostým betonem tř. C 20/25</t>
  </si>
  <si>
    <t>6*0,5*0,6</t>
  </si>
  <si>
    <t>Svislé a kompletní konstrukce</t>
  </si>
  <si>
    <t>37</t>
  </si>
  <si>
    <t>321212115</t>
  </si>
  <si>
    <t>Oprava zdiva z lomového kamene vodních staveb do 3 m3 výplňového</t>
  </si>
  <si>
    <t>-131003020</t>
  </si>
  <si>
    <t>Oprava zdiva nadzákladového z lomového kamene vodních staveb přehrad, jezů a plavebních komor, spodní stavby vodních elektráren, jader přehrad, odběrných věží a výpustných zařízení, opěrných zdí, šachet, šachtic a ostatních konstrukcí objemu opravovaných míst do 3 m3 jednotlivě, na maltu cementovou z kamene tříděného, zdiva výplňového</t>
  </si>
  <si>
    <t>38</t>
  </si>
  <si>
    <t>338171113</t>
  </si>
  <si>
    <t>Osazování sloupků a vzpěr plotových ocelových v 2,00 m se zabetonováním</t>
  </si>
  <si>
    <t>kus</t>
  </si>
  <si>
    <t>-1440492708</t>
  </si>
  <si>
    <t>Osazování sloupků a vzpěr plotových ocelových trubkových nebo profilovaných výšky do 2,00 m se zabetonováním (tř. C 25/30) do 0,08 m3 do připravených jamek</t>
  </si>
  <si>
    <t>39</t>
  </si>
  <si>
    <t>553422530</t>
  </si>
  <si>
    <t>sloupek plotový průběžný pozinkovaný a komaxitový 2100/38x1,5 mm</t>
  </si>
  <si>
    <t>CS ÚRS 2016 02</t>
  </si>
  <si>
    <t>1683264343</t>
  </si>
  <si>
    <t>40</t>
  </si>
  <si>
    <t>348171120</t>
  </si>
  <si>
    <t>Osazení rámového oplocení výšky do 1,5 m ve sklonu svahu do 15°</t>
  </si>
  <si>
    <t>-1381879495</t>
  </si>
  <si>
    <t>Osazení oplocení z dílců kovových rámových, na ocelové sloupky do 15 st. sklonu svahu, výšky přes 1,0 do 1,5 m</t>
  </si>
  <si>
    <t>41</t>
  </si>
  <si>
    <t>348321216</t>
  </si>
  <si>
    <t>Zábradelní zídky a podezdívky ze ŽB tř. C 16/20</t>
  </si>
  <si>
    <t>-536336679</t>
  </si>
  <si>
    <t>Zábradelní zídky a podezdívky z betonu železového tř. C 16/20</t>
  </si>
  <si>
    <t>37*0,25*0,3</t>
  </si>
  <si>
    <t>42</t>
  </si>
  <si>
    <t>348351211</t>
  </si>
  <si>
    <t>Bednění zábradelních zídek a podezdívek plné zřízení</t>
  </si>
  <si>
    <t>1482600345</t>
  </si>
  <si>
    <t>Bednění zábradelních zídek a podezdívek bez profilování i s profilováním, s půdorysem přímým nebo zakřiveným plné zřízení</t>
  </si>
  <si>
    <t>37*0,3*2</t>
  </si>
  <si>
    <t>43</t>
  </si>
  <si>
    <t>348351212</t>
  </si>
  <si>
    <t>Bednění zábradelních zídek a podezdívek plné odstranění</t>
  </si>
  <si>
    <t>1556950233</t>
  </si>
  <si>
    <t>Bednění zábradelních zídek a podezdívek bez profilování i s profilováním, s půdorysem přímým nebo zakřiveným plné odstranění</t>
  </si>
  <si>
    <t>44</t>
  </si>
  <si>
    <t>358325114</t>
  </si>
  <si>
    <t>Bourání stoky kompletní nebo vybourání otvorů z železobetonu plochy do 4 m2</t>
  </si>
  <si>
    <t>-1040062431</t>
  </si>
  <si>
    <t>Bourání stoky kompletní nebo vybourání otvorů průřezové plochy do 4 m2 ve stokách ze zdiva z železobetonu</t>
  </si>
  <si>
    <t>(PI*67,5*(0,4*0,4-0,33*0,33))"vejce</t>
  </si>
  <si>
    <t>(PI*1,6*(0,62*0,62-0,5*0,5))*2"šachty</t>
  </si>
  <si>
    <t>45</t>
  </si>
  <si>
    <t>359901211</t>
  </si>
  <si>
    <t>Monitoring stoky jakékoli výšky na nové kanalizaci</t>
  </si>
  <si>
    <t>-626655019</t>
  </si>
  <si>
    <t>Monitoring stok (kamerový systém) jakékoli výšky nová kanalizace</t>
  </si>
  <si>
    <t>Vodorovné konstrukce</t>
  </si>
  <si>
    <t>46</t>
  </si>
  <si>
    <t>452112112</t>
  </si>
  <si>
    <t>Osazení betonových prstenců nebo rámů v do 100 mm pod poklopy a mříže</t>
  </si>
  <si>
    <t>837435050</t>
  </si>
  <si>
    <t>Osazení betonových dílců prstenců nebo rámů pod poklopy a mříže, výšky do 100 mm</t>
  </si>
  <si>
    <t>47</t>
  </si>
  <si>
    <t>59224012</t>
  </si>
  <si>
    <t>prstenec šachtový vyrovnávací betonový 625x100x80mm</t>
  </si>
  <si>
    <t>-666495523</t>
  </si>
  <si>
    <t>48</t>
  </si>
  <si>
    <t>59224010</t>
  </si>
  <si>
    <t>prstenec šachtový vyrovnávací betonový 625x100x40mm</t>
  </si>
  <si>
    <t>2127458888</t>
  </si>
  <si>
    <t>49</t>
  </si>
  <si>
    <t>452322151</t>
  </si>
  <si>
    <t>Sedlové lože ze ŽB bez zvýšených nároků na prostředí tř. C 20/25 otevřený výkop</t>
  </si>
  <si>
    <t>-1845141016</t>
  </si>
  <si>
    <t>Podkladní a zajišťovací konstrukce z betonu železového v otevřeném výkopu bez zvýšených nároků na prostředí sedlové lože pod potrubí z betonu tř. C 20/25</t>
  </si>
  <si>
    <t>0,817*67,5</t>
  </si>
  <si>
    <t>50</t>
  </si>
  <si>
    <t>452351111</t>
  </si>
  <si>
    <t>Bednění podkladních desek nebo sedlového lože pod potrubí, stoky a drobné objekty otevřený výkop zřízení</t>
  </si>
  <si>
    <t>1686850276</t>
  </si>
  <si>
    <t>Bednění podkladních a zajišťovacích konstrukcí v otevřeném výkopu desek nebo sedlových loží pod potrubí, stoky a drobné objekty zřízení</t>
  </si>
  <si>
    <t>67,5*1,2*2</t>
  </si>
  <si>
    <t>51</t>
  </si>
  <si>
    <t>452351112</t>
  </si>
  <si>
    <t>Bednění podkladních desek nebo sedlového lože pod potrubí, stoky a drobné objekty otevřený výkop odstranění</t>
  </si>
  <si>
    <t>-1180089624</t>
  </si>
  <si>
    <t>Bednění podkladních a zajišťovacích konstrukcí v otevřeném výkopu desek nebo sedlových loží pod potrubí, stoky a drobné objekty odstranění</t>
  </si>
  <si>
    <t>52</t>
  </si>
  <si>
    <t>452368211</t>
  </si>
  <si>
    <t>Výztuž podkladních desek nebo bloků nebo pražců otevřený výkop ze svařovaných sítí Kari</t>
  </si>
  <si>
    <t>-1687578271</t>
  </si>
  <si>
    <t>Výztuž podkladních desek, bloků nebo pražců v otevřeném výkopu ze svařovaných sítí typu Kari</t>
  </si>
  <si>
    <t>8,56*67,5*0,003</t>
  </si>
  <si>
    <t>Komunikace</t>
  </si>
  <si>
    <t>53</t>
  </si>
  <si>
    <t>564732111</t>
  </si>
  <si>
    <t>Podklad z vibrovaného štěrku VŠ tl 100 mm</t>
  </si>
  <si>
    <t>-868815594</t>
  </si>
  <si>
    <t>Podklad nebo kryt z vibrovaného štěrku VŠ s rozprostřením, vlhčením a zhutněním, po zhutnění tl. 100 mm</t>
  </si>
  <si>
    <t>54</t>
  </si>
  <si>
    <t>564871011</t>
  </si>
  <si>
    <t>Podklad ze štěrkodrtě ŠD plochy do 100 m2 tl 250 mm</t>
  </si>
  <si>
    <t>-174826739</t>
  </si>
  <si>
    <t>Podklad ze štěrkodrti ŠD s rozprostřením a zhutněním plochy jednotlivě do 100 m2, po zhutnění tl. 250 mm</t>
  </si>
  <si>
    <t>55*1,6</t>
  </si>
  <si>
    <t>55</t>
  </si>
  <si>
    <t>564871016</t>
  </si>
  <si>
    <t>Podklad ze štěrkodrtě ŠD plochy do 100 m2 tl 300 mm</t>
  </si>
  <si>
    <t>-928738373</t>
  </si>
  <si>
    <t>Podklad ze štěrkodrti ŠD s rozprostřením a zhutněním plochy jednotlivě do 100 m2, po zhutnění tl. 300 mm</t>
  </si>
  <si>
    <t>56</t>
  </si>
  <si>
    <t>565135111</t>
  </si>
  <si>
    <t>Asfaltový beton vrstva podkladní ACP 16 (obalované kamenivo OKS) tl 50 mm š do 3 m</t>
  </si>
  <si>
    <t>958441577</t>
  </si>
  <si>
    <t>Asfaltový beton vrstva podkladní ACP 16 (obalované kamenivo střednězrnné - OKS) s rozprostřením a zhutněním v pruhu šířky přes 1,5 do 3 m, po zhutnění tl. 50 mm</t>
  </si>
  <si>
    <t>55*1,8</t>
  </si>
  <si>
    <t>57</t>
  </si>
  <si>
    <t>5675111R</t>
  </si>
  <si>
    <t>Zkouška hutnění</t>
  </si>
  <si>
    <t>soubor</t>
  </si>
  <si>
    <t>1637756037</t>
  </si>
  <si>
    <t>58</t>
  </si>
  <si>
    <t>573231106</t>
  </si>
  <si>
    <t>Postřik živičný spojovací ze silniční emulze v množství 0,30 kg/m2</t>
  </si>
  <si>
    <t>-1657062394</t>
  </si>
  <si>
    <t>Postřik spojovací PS bez posypu kamenivem ze silniční emulze, v množství 0,30 kg/m2</t>
  </si>
  <si>
    <t>99+103,5+120</t>
  </si>
  <si>
    <t>59</t>
  </si>
  <si>
    <t>577134141</t>
  </si>
  <si>
    <t>Asfaltový beton vrstva obrusná ACO 11 (ABS) tl 40 mm š přes 3 m z modifikovaného asfaltu</t>
  </si>
  <si>
    <t>1978756470</t>
  </si>
  <si>
    <t>Asfaltový beton vrstva obrusná ACO 11 (ABS) s rozprostřením a se zhutněním z modifikovaného asfaltu v pruhu šířky přes 3 m, po zhutnění tl. 40 mm</t>
  </si>
  <si>
    <t>60</t>
  </si>
  <si>
    <t>577155031</t>
  </si>
  <si>
    <t>Asfaltový beton vrstva obrusná ACO 16 (ABH) tl 60 mm š do 1,5 m z modifikovaného asfaltu</t>
  </si>
  <si>
    <t>914033349</t>
  </si>
  <si>
    <t>Asfaltový beton vrstva obrusná ACO 16 (ABH) s rozprostřením a zhutněním z modifikovaného asfaltu v pruhu šířky do 1,5 m, po zhutnění tl. 60 mm</t>
  </si>
  <si>
    <t>61</t>
  </si>
  <si>
    <t>596211110</t>
  </si>
  <si>
    <t>Kladení zámkové dlažby komunikací pro pěší ručně tl 60 mm skupiny A pl do 50 m2</t>
  </si>
  <si>
    <t>504078814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</si>
  <si>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</si>
  <si>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62</t>
  </si>
  <si>
    <t>59245018</t>
  </si>
  <si>
    <t>dlažba skladebná betonová 200x100mm tl 60mm přírodní</t>
  </si>
  <si>
    <t>-118685283</t>
  </si>
  <si>
    <t>3,4*0,2</t>
  </si>
  <si>
    <t>0,68*1,03 'Přepočtené koeficientem množství</t>
  </si>
  <si>
    <t>Úpravy povrchů, podlahy a osazování výplní</t>
  </si>
  <si>
    <t>63</t>
  </si>
  <si>
    <t>617633112</t>
  </si>
  <si>
    <t>Stěrka z těsnící malty dvouvrstvá vnitřních ploch šachet válcových a kuželových</t>
  </si>
  <si>
    <t>1242982813</t>
  </si>
  <si>
    <t>Vnitřní úprava povrchu betonových šachet stěrkou z těsnící cementové malty dvouvrstvou, šachet válcových a kuželových</t>
  </si>
  <si>
    <t>(2*PI*0,5*0,5+2*PI*0,5*1,1)*2</t>
  </si>
  <si>
    <t>64</t>
  </si>
  <si>
    <t>617633192</t>
  </si>
  <si>
    <t>Příplatek k stěrce z těsnící malty dvouvrstvé vnitřních ploch šachet válcových ZKD vrstvu</t>
  </si>
  <si>
    <t>-386468678</t>
  </si>
  <si>
    <t>Vnitřní úprava povrchu betonových šachet stěrkou z těsnící cementové malty dvouvrstvou, šachet Příplatek k cenám za každou další vrstvu stěrky, šachet válcových a kuželových</t>
  </si>
  <si>
    <t>Trubní vedení</t>
  </si>
  <si>
    <t>65</t>
  </si>
  <si>
    <t>871473124</t>
  </si>
  <si>
    <t>Montáž kanalizačního potrubí hladkého plnostěnného SN 16 z PVC-U DN 800</t>
  </si>
  <si>
    <t>161410687</t>
  </si>
  <si>
    <t>Montáž kanalizačního potrubí z tvrdého PVC-U hladkého plnostěnného tuhost SN 16 DN 800</t>
  </si>
  <si>
    <t>66</t>
  </si>
  <si>
    <t>28612038</t>
  </si>
  <si>
    <t>trubka kanalizační PVC plnostěnná třívrstvá DN 800x6000mm SN16</t>
  </si>
  <si>
    <t>-134732439</t>
  </si>
  <si>
    <t>67,5*1,03 'Přepočtené koeficientem množství</t>
  </si>
  <si>
    <t>67</t>
  </si>
  <si>
    <t>87739512R</t>
  </si>
  <si>
    <t>Montáž nalepovací odbočné tvarovky na potrubí z kanalizačních trub z PVC DN 800</t>
  </si>
  <si>
    <t>1942407124</t>
  </si>
  <si>
    <t>2"včetně vyvrtání otvoru</t>
  </si>
  <si>
    <t>68</t>
  </si>
  <si>
    <t>28613322R</t>
  </si>
  <si>
    <t>odbočka 45° sedlová DN 200</t>
  </si>
  <si>
    <t>-1091344050</t>
  </si>
  <si>
    <t>69</t>
  </si>
  <si>
    <t>89137511R</t>
  </si>
  <si>
    <t>Montáž koncových klapek hrdlových DN 800</t>
  </si>
  <si>
    <t>-674727458</t>
  </si>
  <si>
    <t>70</t>
  </si>
  <si>
    <t>99303000000R</t>
  </si>
  <si>
    <t>KLAPKA ŽABÍ DN 800</t>
  </si>
  <si>
    <t>-886057622</t>
  </si>
  <si>
    <t>SPECIÁLNÍ TVAROVKY KLAPKA ŽABÍ DN 800</t>
  </si>
  <si>
    <t>71</t>
  </si>
  <si>
    <t>892472121</t>
  </si>
  <si>
    <t>Tlaková zkouška vzduchem potrubí DN 800 těsnícím vakem ucpávkovým</t>
  </si>
  <si>
    <t>úsek</t>
  </si>
  <si>
    <t>-1420601070</t>
  </si>
  <si>
    <t>Tlakové zkoušky vzduchem těsnícími vaky ucpávkovými DN 800</t>
  </si>
  <si>
    <t>72</t>
  </si>
  <si>
    <t>894302171</t>
  </si>
  <si>
    <t>Stěny šachet tl přes 200 mm ze ŽB bez zvýšených nároků na prostředí tř. C 30/37</t>
  </si>
  <si>
    <t>2034574158</t>
  </si>
  <si>
    <t>Ostatní konstrukce na trubním vedení ze železobetonu stěny šachet tloušťky přes 200 mm z betonu bez zvýšených nároků na prostředí tř. C 30/37</t>
  </si>
  <si>
    <t>1,5*1,37*0,25*2*2</t>
  </si>
  <si>
    <t>1*1,38*0,25*2*2</t>
  </si>
  <si>
    <t>1,5*1,5*0,3*2</t>
  </si>
  <si>
    <t>-(PI*0,4*0,4*0,25)*4</t>
  </si>
  <si>
    <t>73</t>
  </si>
  <si>
    <t>894410311</t>
  </si>
  <si>
    <t>Osazení betonových dílců pro kanalizační šachty DN 1200 deska přechodová</t>
  </si>
  <si>
    <t>1027978114</t>
  </si>
  <si>
    <t>Osazení betonových dílců šachet kanalizačních deska přechodová DN 1200</t>
  </si>
  <si>
    <t>74</t>
  </si>
  <si>
    <t>59224421</t>
  </si>
  <si>
    <t>deska betonová přechodová šachty DN 1200 kanalizační 147/100x25cm</t>
  </si>
  <si>
    <t>-278059007</t>
  </si>
  <si>
    <t>75</t>
  </si>
  <si>
    <t>894501111</t>
  </si>
  <si>
    <t>Bednění stěn šachet pravoúhlých nebo vícehranných oboustranné zřízení</t>
  </si>
  <si>
    <t>-764638824</t>
  </si>
  <si>
    <t>Bednění konstrukcí na trubním vedení stěn šachet pravoúhlých nebo čtyř a vícehranných oboustranné zřízení</t>
  </si>
  <si>
    <t>1,5*1,37*4*2*2</t>
  </si>
  <si>
    <t>76</t>
  </si>
  <si>
    <t>894501112</t>
  </si>
  <si>
    <t>Bednění stěn šachet pravoúhlých nebo vícehranných oboustranné odstranění</t>
  </si>
  <si>
    <t>165866908</t>
  </si>
  <si>
    <t>Bednění konstrukcí na trubním vedení stěn šachet pravoúhlých nebo čtyř a vícehranných oboustranné odstranění</t>
  </si>
  <si>
    <t>77</t>
  </si>
  <si>
    <t>894608211</t>
  </si>
  <si>
    <t>Výztuž šachet ze svařovaných sítí typu Kari</t>
  </si>
  <si>
    <t>1822139292</t>
  </si>
  <si>
    <t>1,5*1,5*2*2*0,003</t>
  </si>
  <si>
    <t>1,37*1,5*2*2*2*0,003</t>
  </si>
  <si>
    <t>78</t>
  </si>
  <si>
    <t>899101211</t>
  </si>
  <si>
    <t>Demontáž poklopů litinových nebo ocelových včetně rámů hmotnosti do 50 kg</t>
  </si>
  <si>
    <t>-965354094</t>
  </si>
  <si>
    <t>Demontáž poklopů litinových a ocelových včetně rámů, hmotnosti jednotlivě do 50 kg</t>
  </si>
  <si>
    <t>79</t>
  </si>
  <si>
    <t>899104112</t>
  </si>
  <si>
    <t>Osazení poklopů litinových, ocelových nebo železobetonových včetně rámů pro třídu zatížení D400, E600</t>
  </si>
  <si>
    <t>-900596908</t>
  </si>
  <si>
    <t>80</t>
  </si>
  <si>
    <t>28661935</t>
  </si>
  <si>
    <t>poklop šachtový litinový DN 600 pro třídu zatížení D400</t>
  </si>
  <si>
    <t>-1588325722</t>
  </si>
  <si>
    <t>81</t>
  </si>
  <si>
    <t>899503112</t>
  </si>
  <si>
    <t>Stupadla do šachet polyetylenová zapouštěcí kapsová osazovaná do vynechaných otvorů</t>
  </si>
  <si>
    <t>-1179105059</t>
  </si>
  <si>
    <t>Stupadla do šachet a drobných objektů ocelová s PE povlakem zapouštěcí - kapsová osazovaná do vynechaných otvorů</t>
  </si>
  <si>
    <t>Ostatní konstrukce a práce-bourání</t>
  </si>
  <si>
    <t>82</t>
  </si>
  <si>
    <t>916131213</t>
  </si>
  <si>
    <t>Osazení silničního obrubníku betonového stojatého s boční opěrou do lože z betonu prostého</t>
  </si>
  <si>
    <t>-687003632</t>
  </si>
  <si>
    <t>Osazení silničního obrubníku betonového se zřízením lože, s vyplněním a zatřením spár cementovou maltou stojatého s boční opěrou z betonu prostého, do lože z betonu prostého</t>
  </si>
  <si>
    <t>83</t>
  </si>
  <si>
    <t>59217031</t>
  </si>
  <si>
    <t>obrubník silniční betonový 1000x150x250mm</t>
  </si>
  <si>
    <t>1885415242</t>
  </si>
  <si>
    <t>3*1,02 'Přepočtené koeficientem množství</t>
  </si>
  <si>
    <t>84</t>
  </si>
  <si>
    <t>919122112</t>
  </si>
  <si>
    <t>Těsnění spár zálivkou za tepla pro komůrky š 10 mm hl 25 mm s těsnicím profilem</t>
  </si>
  <si>
    <t>-1673848815</t>
  </si>
  <si>
    <t>Utěsnění dilatačních spár zálivkou za tepla v cementobetonovém nebo živičném krytu včetně adhezního nátěru s těsnicím profilem pod zálivkou, pro komůrky šířky 10 mm, hloubky 25 mm</t>
  </si>
  <si>
    <t>85</t>
  </si>
  <si>
    <t>919735111</t>
  </si>
  <si>
    <t>Řezání stávajícího živičného krytu hl do 50 mm</t>
  </si>
  <si>
    <t>1136353922</t>
  </si>
  <si>
    <t>Řezání stávajícího živičného krytu nebo podkladu hloubky do 50 mm</t>
  </si>
  <si>
    <t>115*3</t>
  </si>
  <si>
    <t>86</t>
  </si>
  <si>
    <t>975022241</t>
  </si>
  <si>
    <t>Podchycení nadzákladového zdiva tl do 450 mm dřevěnou výztuhou v do 3 m dl podchycení do 3 m</t>
  </si>
  <si>
    <t>-1652943495</t>
  </si>
  <si>
    <t>Podchycení nadzákladového zdiva dřevěnou výztuhou v. podchycení do 3 m, při tl. zdiva do 450 mm a délce podchycení do 3 m</t>
  </si>
  <si>
    <t>4"podchycení pergoly</t>
  </si>
  <si>
    <t>87</t>
  </si>
  <si>
    <t>979024442</t>
  </si>
  <si>
    <t>Očištění vybouraných obrubníků a krajníků chodníkových</t>
  </si>
  <si>
    <t>1084370233</t>
  </si>
  <si>
    <t>Očištění vybouraných prvků komunikací od spojovacího materiálu s odklizením a uložením očištěných hmot a spojovacího materiálu na skládku na vzdálenost do 10 m obrubníků a krajníků, vybouraných z jakéhokoliv lože a s jakoukoliv výplní spár chodníkových</t>
  </si>
  <si>
    <t>88</t>
  </si>
  <si>
    <t>979051121</t>
  </si>
  <si>
    <t>Očištění zámkových dlaždic se spárováním z kameniva těženého při překopech inženýrských sítí</t>
  </si>
  <si>
    <t>1798181395</t>
  </si>
  <si>
    <t>Očištění vybouraných prvků při překopech inženýrských sítí od spojovacího materiálu s odklizením a uložením očištěných hmot a spojovacího materiálu na skládku do vzdálenosti 10 m nebo naložením na dopravní prostředek zámkových dlaždic s vyplněním spár kamenivem</t>
  </si>
  <si>
    <t>997</t>
  </si>
  <si>
    <t>Přesun sutě</t>
  </si>
  <si>
    <t>89</t>
  </si>
  <si>
    <t>997013501</t>
  </si>
  <si>
    <t>Odvoz suti a vybouraných hmot na skládku nebo meziskládku do 1 km se složením</t>
  </si>
  <si>
    <t>-1006718546</t>
  </si>
  <si>
    <t>Odvoz suti a vybouraných hmot na skládku nebo meziskládku se složením, na vzdálenost do 1 km</t>
  </si>
  <si>
    <t>90</t>
  </si>
  <si>
    <t>997013509</t>
  </si>
  <si>
    <t>Příplatek k odvozu suti a vybouraných hmot na skládku ZKD 1 km přes 1 km</t>
  </si>
  <si>
    <t>-434176522</t>
  </si>
  <si>
    <t>Odvoz suti a vybouraných hmot na skládku nebo meziskládku se složením, na vzdálenost Příplatek k ceně za každý další započatý 1 km přes 1 km</t>
  </si>
  <si>
    <t>94</t>
  </si>
  <si>
    <t>94*25 'Přepočtené koeficientem množství</t>
  </si>
  <si>
    <t>91</t>
  </si>
  <si>
    <t>997013602</t>
  </si>
  <si>
    <t>Poplatek za uložení na skládce (skládkovné) stavebního odpadu železobetonového kód odpadu 17 01 01</t>
  </si>
  <si>
    <t>-1575987789</t>
  </si>
  <si>
    <t>Poplatek za uložení stavebního odpadu na skládce (skládkovné) z armovaného betonu zatříděného do Katalogu odpadů pod kódem 17 01 01</t>
  </si>
  <si>
    <t>92</t>
  </si>
  <si>
    <t>997013873</t>
  </si>
  <si>
    <t>2083058902</t>
  </si>
  <si>
    <t>93</t>
  </si>
  <si>
    <t>997013875</t>
  </si>
  <si>
    <t>Poplatek za uložení stavebního odpadu na recyklační skládce (skládkovné) asfaltového bez obsahu dehtu zatříděného do Katalogu odpadů pod kódem 17 03 02</t>
  </si>
  <si>
    <t>-418915248</t>
  </si>
  <si>
    <t>998</t>
  </si>
  <si>
    <t>Přesun hmot</t>
  </si>
  <si>
    <t>998276101</t>
  </si>
  <si>
    <t>Přesun hmot pro trubní vedení z trub z plastických hmot otevřený výkop</t>
  </si>
  <si>
    <t>-881868776</t>
  </si>
  <si>
    <t>Přesun hmot pro trubní vedení hloubené z trub z plastických hmot nebo sklolaminátových pro vodovody, kanalizace, teplovody, produktovody v otevřeném výkopu dopravní vzdálenost do 15 m</t>
  </si>
  <si>
    <t>VRN</t>
  </si>
  <si>
    <t>Vedlejší rozpočtové náklady</t>
  </si>
  <si>
    <t>95</t>
  </si>
  <si>
    <t>034403000.</t>
  </si>
  <si>
    <t>Dopravní značení na staveništi</t>
  </si>
  <si>
    <t>1024</t>
  </si>
  <si>
    <t>-1243201587</t>
  </si>
  <si>
    <t>VRN1</t>
  </si>
  <si>
    <t>Průzkumné, geodetické a projektové práce</t>
  </si>
  <si>
    <t>96</t>
  </si>
  <si>
    <t>012103000</t>
  </si>
  <si>
    <t>Geodetické práce před výstavbou</t>
  </si>
  <si>
    <t>720503934</t>
  </si>
  <si>
    <t>Průzkumné, geodetické a projektové práce geodetické práce před výstavbou</t>
  </si>
  <si>
    <t>97</t>
  </si>
  <si>
    <t>012303000</t>
  </si>
  <si>
    <t>Geodetické práce po výstavbě</t>
  </si>
  <si>
    <t>-838083427</t>
  </si>
  <si>
    <t>Průzkumné, geodetické a projektové práce geodetické práce po výstavbě</t>
  </si>
  <si>
    <t>98</t>
  </si>
  <si>
    <t>013203000</t>
  </si>
  <si>
    <t>Dokumentace stavby bez rozlišení - fotodokumentace</t>
  </si>
  <si>
    <t>-585177300</t>
  </si>
  <si>
    <t>Průzkumné, geodetické a projektové práce projektové práce dokumentace stavby (výkresová a textová) bez rozlišení</t>
  </si>
  <si>
    <t>99</t>
  </si>
  <si>
    <t>013254000</t>
  </si>
  <si>
    <t>Dokumentace skutečného provedení stavby</t>
  </si>
  <si>
    <t>2041990353</t>
  </si>
  <si>
    <t>Průzkumné, geodetické a projektové práce projektové práce dokumentace stavby (výkresová a textová) skutečného provedení stavby</t>
  </si>
  <si>
    <t>VRN3</t>
  </si>
  <si>
    <t>Zařízení staveniště</t>
  </si>
  <si>
    <t>100</t>
  </si>
  <si>
    <t>032903000</t>
  </si>
  <si>
    <t>Náklady na provoz a údržbu vybavení staveniště</t>
  </si>
  <si>
    <t>-1056613156</t>
  </si>
  <si>
    <t>Zařízení staveniště vybavení staveniště náklady na provoz a údržbu vybavení staveniště</t>
  </si>
  <si>
    <t>101</t>
  </si>
  <si>
    <t>034203000</t>
  </si>
  <si>
    <t>Oplocení staveniště</t>
  </si>
  <si>
    <t>2004756466</t>
  </si>
  <si>
    <t>Zařízení staveniště zabezpečení staveniště oplocení staveniště</t>
  </si>
  <si>
    <t>102</t>
  </si>
  <si>
    <t>034403000</t>
  </si>
  <si>
    <t>Dopravní značení na staveništi - DIO</t>
  </si>
  <si>
    <t>-83790347</t>
  </si>
  <si>
    <t>Zařízení staveniště zabezpečení staveniště dopravní značení na staveništi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</si>
</sst>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calcChain" Target="calcChain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31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31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34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35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36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37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38</v>
      </c>
      <c r="E29" s="46"/>
      <c r="F29" s="31" t="s">
        <v>39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40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41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42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43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44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45</v>
      </c>
      <c r="U35" s="53"/>
      <c r="V35" s="53"/>
      <c r="W35" s="53"/>
      <c r="X35" s="55" t="s">
        <v>46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47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48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49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50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49</v>
      </c>
      <c r="AI60" s="41"/>
      <c r="AJ60" s="41"/>
      <c r="AK60" s="41"/>
      <c r="AL60" s="41"/>
      <c r="AM60" s="63" t="s">
        <v>50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51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52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49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50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49</v>
      </c>
      <c r="AI75" s="41"/>
      <c r="AJ75" s="41"/>
      <c r="AK75" s="41"/>
      <c r="AL75" s="41"/>
      <c r="AM75" s="63" t="s">
        <v>50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53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20240316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Rekonstrukce kanalizace ul. Josefská Doksy II. úsek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Doksy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15. 3. 2024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54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32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55</v>
      </c>
      <c r="D92" s="93"/>
      <c r="E92" s="93"/>
      <c r="F92" s="93"/>
      <c r="G92" s="93"/>
      <c r="H92" s="94"/>
      <c r="I92" s="95" t="s">
        <v>56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57</v>
      </c>
      <c r="AH92" s="93"/>
      <c r="AI92" s="93"/>
      <c r="AJ92" s="93"/>
      <c r="AK92" s="93"/>
      <c r="AL92" s="93"/>
      <c r="AM92" s="93"/>
      <c r="AN92" s="95" t="s">
        <v>58</v>
      </c>
      <c r="AO92" s="93"/>
      <c r="AP92" s="97"/>
      <c r="AQ92" s="98" t="s">
        <v>59</v>
      </c>
      <c r="AR92" s="43"/>
      <c r="AS92" s="99" t="s">
        <v>60</v>
      </c>
      <c r="AT92" s="100" t="s">
        <v>61</v>
      </c>
      <c r="AU92" s="100" t="s">
        <v>62</v>
      </c>
      <c r="AV92" s="100" t="s">
        <v>63</v>
      </c>
      <c r="AW92" s="100" t="s">
        <v>64</v>
      </c>
      <c r="AX92" s="100" t="s">
        <v>65</v>
      </c>
      <c r="AY92" s="100" t="s">
        <v>66</v>
      </c>
      <c r="AZ92" s="100" t="s">
        <v>67</v>
      </c>
      <c r="BA92" s="100" t="s">
        <v>68</v>
      </c>
      <c r="BB92" s="100" t="s">
        <v>69</v>
      </c>
      <c r="BC92" s="100" t="s">
        <v>70</v>
      </c>
      <c r="BD92" s="101" t="s">
        <v>71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72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73</v>
      </c>
      <c r="BT94" s="116" t="s">
        <v>74</v>
      </c>
      <c r="BV94" s="116" t="s">
        <v>75</v>
      </c>
      <c r="BW94" s="116" t="s">
        <v>5</v>
      </c>
      <c r="BX94" s="116" t="s">
        <v>76</v>
      </c>
      <c r="CL94" s="116" t="s">
        <v>1</v>
      </c>
    </row>
    <row r="95" s="7" customFormat="1" ht="24.75" customHeight="1">
      <c r="A95" s="117" t="s">
        <v>77</v>
      </c>
      <c r="B95" s="118"/>
      <c r="C95" s="119"/>
      <c r="D95" s="120" t="s">
        <v>14</v>
      </c>
      <c r="E95" s="120"/>
      <c r="F95" s="120"/>
      <c r="G95" s="120"/>
      <c r="H95" s="120"/>
      <c r="I95" s="121"/>
      <c r="J95" s="120" t="s">
        <v>17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'20240316 - Rekonstrukce k...'!J28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78</v>
      </c>
      <c r="AR95" s="124"/>
      <c r="AS95" s="125">
        <v>0</v>
      </c>
      <c r="AT95" s="126">
        <f>ROUND(SUM(AV95:AW95),2)</f>
        <v>0</v>
      </c>
      <c r="AU95" s="127">
        <f>'20240316 - Rekonstrukce k...'!P127</f>
        <v>0</v>
      </c>
      <c r="AV95" s="126">
        <f>'20240316 - Rekonstrukce k...'!J31</f>
        <v>0</v>
      </c>
      <c r="AW95" s="126">
        <f>'20240316 - Rekonstrukce k...'!J32</f>
        <v>0</v>
      </c>
      <c r="AX95" s="126">
        <f>'20240316 - Rekonstrukce k...'!J33</f>
        <v>0</v>
      </c>
      <c r="AY95" s="126">
        <f>'20240316 - Rekonstrukce k...'!J34</f>
        <v>0</v>
      </c>
      <c r="AZ95" s="126">
        <f>'20240316 - Rekonstrukce k...'!F31</f>
        <v>0</v>
      </c>
      <c r="BA95" s="126">
        <f>'20240316 - Rekonstrukce k...'!F32</f>
        <v>0</v>
      </c>
      <c r="BB95" s="126">
        <f>'20240316 - Rekonstrukce k...'!F33</f>
        <v>0</v>
      </c>
      <c r="BC95" s="126">
        <f>'20240316 - Rekonstrukce k...'!F34</f>
        <v>0</v>
      </c>
      <c r="BD95" s="128">
        <f>'20240316 - Rekonstrukce k...'!F35</f>
        <v>0</v>
      </c>
      <c r="BE95" s="7"/>
      <c r="BT95" s="129" t="s">
        <v>79</v>
      </c>
      <c r="BU95" s="129" t="s">
        <v>80</v>
      </c>
      <c r="BV95" s="129" t="s">
        <v>75</v>
      </c>
      <c r="BW95" s="129" t="s">
        <v>5</v>
      </c>
      <c r="BX95" s="129" t="s">
        <v>76</v>
      </c>
      <c r="CL95" s="129" t="s">
        <v>1</v>
      </c>
    </row>
    <row r="96" s="2" customFormat="1" ht="30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3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sheetProtection sheet="1" formatColumns="0" formatRows="0" objects="1" scenarios="1" spinCount="100000" saltValue="2zJeVwpKyzziS/n3LKWGNHGXx/owJR7CneDwN52Rt+vE/2B0sClnS9w2UsNaao+Nn938jXFaxhD7raCItIWrVw==" hashValue="mvb4RxWeX5RrNXJvhWWcmO+DPUiunOzOxKY8YCGYmjWSqIbPHbTS0Aitu1ikWi6R4/pl7IGrMwXnT/ug3d1sxw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0240316 - Rekonstrukce k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9"/>
      <c r="AT3" s="16" t="s">
        <v>81</v>
      </c>
    </row>
    <row r="4" s="1" customFormat="1" ht="24.96" customHeight="1">
      <c r="B4" s="19"/>
      <c r="D4" s="132" t="s">
        <v>82</v>
      </c>
      <c r="L4" s="19"/>
      <c r="M4" s="133" t="s">
        <v>10</v>
      </c>
      <c r="AT4" s="16" t="s">
        <v>4</v>
      </c>
    </row>
    <row r="5" s="1" customFormat="1" ht="6.96" customHeight="1">
      <c r="B5" s="19"/>
      <c r="L5" s="19"/>
    </row>
    <row r="6" s="2" customFormat="1" ht="12" customHeight="1">
      <c r="A6" s="37"/>
      <c r="B6" s="43"/>
      <c r="C6" s="37"/>
      <c r="D6" s="134" t="s">
        <v>16</v>
      </c>
      <c r="E6" s="37"/>
      <c r="F6" s="37"/>
      <c r="G6" s="37"/>
      <c r="H6" s="37"/>
      <c r="I6" s="37"/>
      <c r="J6" s="37"/>
      <c r="K6" s="37"/>
      <c r="L6" s="62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="2" customFormat="1" ht="16.5" customHeight="1">
      <c r="A7" s="37"/>
      <c r="B7" s="43"/>
      <c r="C7" s="37"/>
      <c r="D7" s="37"/>
      <c r="E7" s="135" t="s">
        <v>17</v>
      </c>
      <c r="F7" s="37"/>
      <c r="G7" s="37"/>
      <c r="H7" s="37"/>
      <c r="I7" s="37"/>
      <c r="J7" s="37"/>
      <c r="K7" s="37"/>
      <c r="L7" s="62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="2" customFormat="1">
      <c r="A8" s="37"/>
      <c r="B8" s="43"/>
      <c r="C8" s="37"/>
      <c r="D8" s="37"/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2" customHeight="1">
      <c r="A9" s="37"/>
      <c r="B9" s="43"/>
      <c r="C9" s="37"/>
      <c r="D9" s="134" t="s">
        <v>18</v>
      </c>
      <c r="E9" s="37"/>
      <c r="F9" s="136" t="s">
        <v>1</v>
      </c>
      <c r="G9" s="37"/>
      <c r="H9" s="37"/>
      <c r="I9" s="134" t="s">
        <v>19</v>
      </c>
      <c r="J9" s="136" t="s">
        <v>1</v>
      </c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34" t="s">
        <v>20</v>
      </c>
      <c r="E10" s="37"/>
      <c r="F10" s="136" t="s">
        <v>21</v>
      </c>
      <c r="G10" s="37"/>
      <c r="H10" s="37"/>
      <c r="I10" s="134" t="s">
        <v>22</v>
      </c>
      <c r="J10" s="137" t="str">
        <f>'Rekapitulace stavby'!AN8</f>
        <v>15. 3. 2024</v>
      </c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0.8" customHeight="1">
      <c r="A11" s="37"/>
      <c r="B11" s="43"/>
      <c r="C11" s="37"/>
      <c r="D11" s="37"/>
      <c r="E11" s="37"/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4" t="s">
        <v>24</v>
      </c>
      <c r="E12" s="37"/>
      <c r="F12" s="37"/>
      <c r="G12" s="37"/>
      <c r="H12" s="37"/>
      <c r="I12" s="134" t="s">
        <v>25</v>
      </c>
      <c r="J12" s="136" t="str">
        <f>IF('Rekapitulace stavby'!AN10="","",'Rekapitulace stavby'!AN10)</f>
        <v/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8" customHeight="1">
      <c r="A13" s="37"/>
      <c r="B13" s="43"/>
      <c r="C13" s="37"/>
      <c r="D13" s="37"/>
      <c r="E13" s="136" t="str">
        <f>IF('Rekapitulace stavby'!E11="","",'Rekapitulace stavby'!E11)</f>
        <v xml:space="preserve"> </v>
      </c>
      <c r="F13" s="37"/>
      <c r="G13" s="37"/>
      <c r="H13" s="37"/>
      <c r="I13" s="134" t="s">
        <v>27</v>
      </c>
      <c r="J13" s="136" t="str">
        <f>IF('Rekapitulace stavby'!AN11="","",'Rekapitulace stavby'!AN11)</f>
        <v/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6.96" customHeigh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34" t="s">
        <v>28</v>
      </c>
      <c r="E15" s="37"/>
      <c r="F15" s="37"/>
      <c r="G15" s="37"/>
      <c r="H15" s="37"/>
      <c r="I15" s="134" t="s">
        <v>25</v>
      </c>
      <c r="J15" s="32" t="str">
        <f>'Rekapitulace stavby'!AN13</f>
        <v>Vyplň údaj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8" customHeight="1">
      <c r="A16" s="37"/>
      <c r="B16" s="43"/>
      <c r="C16" s="37"/>
      <c r="D16" s="37"/>
      <c r="E16" s="32" t="str">
        <f>'Rekapitulace stavby'!E14</f>
        <v>Vyplň údaj</v>
      </c>
      <c r="F16" s="136"/>
      <c r="G16" s="136"/>
      <c r="H16" s="136"/>
      <c r="I16" s="134" t="s">
        <v>27</v>
      </c>
      <c r="J16" s="32" t="str">
        <f>'Rekapitulace stavby'!AN14</f>
        <v>Vyplň údaj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6.96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34" t="s">
        <v>30</v>
      </c>
      <c r="E18" s="37"/>
      <c r="F18" s="37"/>
      <c r="G18" s="37"/>
      <c r="H18" s="37"/>
      <c r="I18" s="134" t="s">
        <v>25</v>
      </c>
      <c r="J18" s="136" t="str">
        <f>IF('Rekapitulace stavby'!AN16="","",'Rekapitulace stavby'!AN16)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36" t="str">
        <f>IF('Rekapitulace stavby'!E17="","",'Rekapitulace stavby'!E17)</f>
        <v xml:space="preserve"> </v>
      </c>
      <c r="F19" s="37"/>
      <c r="G19" s="37"/>
      <c r="H19" s="37"/>
      <c r="I19" s="134" t="s">
        <v>27</v>
      </c>
      <c r="J19" s="136" t="str">
        <f>IF('Rekapitulace stavby'!AN17="","",'Rekapitulace stavby'!AN17)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34" t="s">
        <v>32</v>
      </c>
      <c r="E21" s="37"/>
      <c r="F21" s="37"/>
      <c r="G21" s="37"/>
      <c r="H21" s="37"/>
      <c r="I21" s="134" t="s">
        <v>25</v>
      </c>
      <c r="J21" s="136" t="str">
        <f>IF('Rekapitulace stavby'!AN19="","",'Rekapitulace stavby'!AN19)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136" t="str">
        <f>IF('Rekapitulace stavby'!E20="","",'Rekapitulace stavby'!E20)</f>
        <v xml:space="preserve"> </v>
      </c>
      <c r="F22" s="37"/>
      <c r="G22" s="37"/>
      <c r="H22" s="37"/>
      <c r="I22" s="134" t="s">
        <v>27</v>
      </c>
      <c r="J22" s="136" t="str">
        <f>IF('Rekapitulace stavby'!AN20="","",'Rekapitulace stavby'!AN20)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34" t="s">
        <v>33</v>
      </c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8" customFormat="1" ht="16.5" customHeight="1">
      <c r="A25" s="138"/>
      <c r="B25" s="139"/>
      <c r="C25" s="138"/>
      <c r="D25" s="138"/>
      <c r="E25" s="140" t="s">
        <v>1</v>
      </c>
      <c r="F25" s="140"/>
      <c r="G25" s="140"/>
      <c r="H25" s="140"/>
      <c r="I25" s="138"/>
      <c r="J25" s="138"/>
      <c r="K25" s="138"/>
      <c r="L25" s="141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142"/>
      <c r="E27" s="142"/>
      <c r="F27" s="142"/>
      <c r="G27" s="142"/>
      <c r="H27" s="142"/>
      <c r="I27" s="142"/>
      <c r="J27" s="142"/>
      <c r="K27" s="142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25.44" customHeight="1">
      <c r="A28" s="37"/>
      <c r="B28" s="43"/>
      <c r="C28" s="37"/>
      <c r="D28" s="143" t="s">
        <v>34</v>
      </c>
      <c r="E28" s="37"/>
      <c r="F28" s="37"/>
      <c r="G28" s="37"/>
      <c r="H28" s="37"/>
      <c r="I28" s="37"/>
      <c r="J28" s="144">
        <f>ROUND(J127, 2)</f>
        <v>0</v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2"/>
      <c r="E29" s="142"/>
      <c r="F29" s="142"/>
      <c r="G29" s="142"/>
      <c r="H29" s="142"/>
      <c r="I29" s="142"/>
      <c r="J29" s="142"/>
      <c r="K29" s="142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3"/>
      <c r="C30" s="37"/>
      <c r="D30" s="37"/>
      <c r="E30" s="37"/>
      <c r="F30" s="145" t="s">
        <v>36</v>
      </c>
      <c r="G30" s="37"/>
      <c r="H30" s="37"/>
      <c r="I30" s="145" t="s">
        <v>35</v>
      </c>
      <c r="J30" s="145" t="s">
        <v>37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3"/>
      <c r="C31" s="37"/>
      <c r="D31" s="146" t="s">
        <v>38</v>
      </c>
      <c r="E31" s="134" t="s">
        <v>39</v>
      </c>
      <c r="F31" s="147">
        <f>ROUND((SUM(BE127:BE417)),  2)</f>
        <v>0</v>
      </c>
      <c r="G31" s="37"/>
      <c r="H31" s="37"/>
      <c r="I31" s="148">
        <v>0.20999999999999999</v>
      </c>
      <c r="J31" s="147">
        <f>ROUND(((SUM(BE127:BE417))*I31),  2)</f>
        <v>0</v>
      </c>
      <c r="K31" s="3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134" t="s">
        <v>40</v>
      </c>
      <c r="F32" s="147">
        <f>ROUND((SUM(BF127:BF417)),  2)</f>
        <v>0</v>
      </c>
      <c r="G32" s="37"/>
      <c r="H32" s="37"/>
      <c r="I32" s="148">
        <v>0.12</v>
      </c>
      <c r="J32" s="147">
        <f>ROUND(((SUM(BF127:BF417))*I32), 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37"/>
      <c r="E33" s="134" t="s">
        <v>41</v>
      </c>
      <c r="F33" s="147">
        <f>ROUND((SUM(BG127:BG417)),  2)</f>
        <v>0</v>
      </c>
      <c r="G33" s="37"/>
      <c r="H33" s="37"/>
      <c r="I33" s="148">
        <v>0.20999999999999999</v>
      </c>
      <c r="J33" s="147">
        <f>0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4" t="s">
        <v>42</v>
      </c>
      <c r="F34" s="147">
        <f>ROUND((SUM(BH127:BH417)),  2)</f>
        <v>0</v>
      </c>
      <c r="G34" s="37"/>
      <c r="H34" s="37"/>
      <c r="I34" s="148">
        <v>0.12</v>
      </c>
      <c r="J34" s="147">
        <f>0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4" t="s">
        <v>43</v>
      </c>
      <c r="F35" s="147">
        <f>ROUND((SUM(BI127:BI417)),  2)</f>
        <v>0</v>
      </c>
      <c r="G35" s="37"/>
      <c r="H35" s="37"/>
      <c r="I35" s="148">
        <v>0</v>
      </c>
      <c r="J35" s="147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6.96" customHeight="1">
      <c r="A36" s="37"/>
      <c r="B36" s="43"/>
      <c r="C36" s="37"/>
      <c r="D36" s="37"/>
      <c r="E36" s="37"/>
      <c r="F36" s="37"/>
      <c r="G36" s="37"/>
      <c r="H36" s="37"/>
      <c r="I36" s="37"/>
      <c r="J36" s="37"/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25.44" customHeight="1">
      <c r="A37" s="37"/>
      <c r="B37" s="43"/>
      <c r="C37" s="149"/>
      <c r="D37" s="150" t="s">
        <v>44</v>
      </c>
      <c r="E37" s="151"/>
      <c r="F37" s="151"/>
      <c r="G37" s="152" t="s">
        <v>45</v>
      </c>
      <c r="H37" s="153" t="s">
        <v>46</v>
      </c>
      <c r="I37" s="151"/>
      <c r="J37" s="154">
        <f>SUM(J28:J35)</f>
        <v>0</v>
      </c>
      <c r="K37" s="155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1" customFormat="1" ht="14.4" customHeight="1">
      <c r="B39" s="19"/>
      <c r="L39" s="19"/>
    </row>
    <row r="40" s="1" customFormat="1" ht="14.4" customHeight="1">
      <c r="B40" s="19"/>
      <c r="L40" s="19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56" t="s">
        <v>47</v>
      </c>
      <c r="E50" s="157"/>
      <c r="F50" s="157"/>
      <c r="G50" s="156" t="s">
        <v>48</v>
      </c>
      <c r="H50" s="157"/>
      <c r="I50" s="157"/>
      <c r="J50" s="157"/>
      <c r="K50" s="157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58" t="s">
        <v>49</v>
      </c>
      <c r="E61" s="159"/>
      <c r="F61" s="160" t="s">
        <v>50</v>
      </c>
      <c r="G61" s="158" t="s">
        <v>49</v>
      </c>
      <c r="H61" s="159"/>
      <c r="I61" s="159"/>
      <c r="J61" s="161" t="s">
        <v>50</v>
      </c>
      <c r="K61" s="159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56" t="s">
        <v>51</v>
      </c>
      <c r="E65" s="162"/>
      <c r="F65" s="162"/>
      <c r="G65" s="156" t="s">
        <v>52</v>
      </c>
      <c r="H65" s="162"/>
      <c r="I65" s="162"/>
      <c r="J65" s="162"/>
      <c r="K65" s="162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58" t="s">
        <v>49</v>
      </c>
      <c r="E76" s="159"/>
      <c r="F76" s="160" t="s">
        <v>50</v>
      </c>
      <c r="G76" s="158" t="s">
        <v>49</v>
      </c>
      <c r="H76" s="159"/>
      <c r="I76" s="159"/>
      <c r="J76" s="161" t="s">
        <v>50</v>
      </c>
      <c r="K76" s="159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83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75" t="str">
        <f>E7</f>
        <v>Rekonstrukce kanalizace ul. Josefská Doksy II. úsek</v>
      </c>
      <c r="F85" s="39"/>
      <c r="G85" s="39"/>
      <c r="H85" s="3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2" customHeight="1">
      <c r="A87" s="37"/>
      <c r="B87" s="38"/>
      <c r="C87" s="31" t="s">
        <v>20</v>
      </c>
      <c r="D87" s="39"/>
      <c r="E87" s="39"/>
      <c r="F87" s="26" t="str">
        <f>F10</f>
        <v>Doksy</v>
      </c>
      <c r="G87" s="39"/>
      <c r="H87" s="39"/>
      <c r="I87" s="31" t="s">
        <v>22</v>
      </c>
      <c r="J87" s="78" t="str">
        <f>IF(J10="","",J10)</f>
        <v>15. 3. 2024</v>
      </c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5.15" customHeight="1">
      <c r="A89" s="37"/>
      <c r="B89" s="38"/>
      <c r="C89" s="31" t="s">
        <v>24</v>
      </c>
      <c r="D89" s="39"/>
      <c r="E89" s="39"/>
      <c r="F89" s="26" t="str">
        <f>E13</f>
        <v xml:space="preserve"> </v>
      </c>
      <c r="G89" s="39"/>
      <c r="H89" s="39"/>
      <c r="I89" s="31" t="s">
        <v>30</v>
      </c>
      <c r="J89" s="35" t="str">
        <f>E19</f>
        <v xml:space="preserve"> 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5.15" customHeight="1">
      <c r="A90" s="37"/>
      <c r="B90" s="38"/>
      <c r="C90" s="31" t="s">
        <v>28</v>
      </c>
      <c r="D90" s="39"/>
      <c r="E90" s="39"/>
      <c r="F90" s="26" t="str">
        <f>IF(E16="","",E16)</f>
        <v>Vyplň údaj</v>
      </c>
      <c r="G90" s="39"/>
      <c r="H90" s="39"/>
      <c r="I90" s="31" t="s">
        <v>32</v>
      </c>
      <c r="J90" s="35" t="str">
        <f>E22</f>
        <v xml:space="preserve"> </v>
      </c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0.32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9.28" customHeight="1">
      <c r="A92" s="37"/>
      <c r="B92" s="38"/>
      <c r="C92" s="167" t="s">
        <v>84</v>
      </c>
      <c r="D92" s="168"/>
      <c r="E92" s="168"/>
      <c r="F92" s="168"/>
      <c r="G92" s="168"/>
      <c r="H92" s="168"/>
      <c r="I92" s="168"/>
      <c r="J92" s="169" t="s">
        <v>85</v>
      </c>
      <c r="K92" s="168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2.8" customHeight="1">
      <c r="A94" s="37"/>
      <c r="B94" s="38"/>
      <c r="C94" s="170" t="s">
        <v>86</v>
      </c>
      <c r="D94" s="39"/>
      <c r="E94" s="39"/>
      <c r="F94" s="39"/>
      <c r="G94" s="39"/>
      <c r="H94" s="39"/>
      <c r="I94" s="39"/>
      <c r="J94" s="109">
        <f>J127</f>
        <v>0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U94" s="16" t="s">
        <v>87</v>
      </c>
    </row>
    <row r="95" s="9" customFormat="1" ht="24.96" customHeight="1">
      <c r="A95" s="9"/>
      <c r="B95" s="171"/>
      <c r="C95" s="172"/>
      <c r="D95" s="173" t="s">
        <v>88</v>
      </c>
      <c r="E95" s="174"/>
      <c r="F95" s="174"/>
      <c r="G95" s="174"/>
      <c r="H95" s="174"/>
      <c r="I95" s="174"/>
      <c r="J95" s="175">
        <f>J128</f>
        <v>0</v>
      </c>
      <c r="K95" s="172"/>
      <c r="L95" s="176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7"/>
      <c r="C96" s="178"/>
      <c r="D96" s="179" t="s">
        <v>89</v>
      </c>
      <c r="E96" s="180"/>
      <c r="F96" s="180"/>
      <c r="G96" s="180"/>
      <c r="H96" s="180"/>
      <c r="I96" s="180"/>
      <c r="J96" s="181">
        <f>J129</f>
        <v>0</v>
      </c>
      <c r="K96" s="178"/>
      <c r="L96" s="182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7"/>
      <c r="C97" s="178"/>
      <c r="D97" s="179" t="s">
        <v>90</v>
      </c>
      <c r="E97" s="180"/>
      <c r="F97" s="180"/>
      <c r="G97" s="180"/>
      <c r="H97" s="180"/>
      <c r="I97" s="180"/>
      <c r="J97" s="181">
        <f>J223</f>
        <v>0</v>
      </c>
      <c r="K97" s="178"/>
      <c r="L97" s="182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7"/>
      <c r="C98" s="178"/>
      <c r="D98" s="179" t="s">
        <v>91</v>
      </c>
      <c r="E98" s="180"/>
      <c r="F98" s="180"/>
      <c r="G98" s="180"/>
      <c r="H98" s="180"/>
      <c r="I98" s="180"/>
      <c r="J98" s="181">
        <f>J241</f>
        <v>0</v>
      </c>
      <c r="K98" s="178"/>
      <c r="L98" s="18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7"/>
      <c r="C99" s="178"/>
      <c r="D99" s="179" t="s">
        <v>92</v>
      </c>
      <c r="E99" s="180"/>
      <c r="F99" s="180"/>
      <c r="G99" s="180"/>
      <c r="H99" s="180"/>
      <c r="I99" s="180"/>
      <c r="J99" s="181">
        <f>J265</f>
        <v>0</v>
      </c>
      <c r="K99" s="178"/>
      <c r="L99" s="18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7"/>
      <c r="C100" s="178"/>
      <c r="D100" s="179" t="s">
        <v>93</v>
      </c>
      <c r="E100" s="180"/>
      <c r="F100" s="180"/>
      <c r="G100" s="180"/>
      <c r="H100" s="180"/>
      <c r="I100" s="180"/>
      <c r="J100" s="181">
        <f>J283</f>
        <v>0</v>
      </c>
      <c r="K100" s="178"/>
      <c r="L100" s="18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7"/>
      <c r="C101" s="178"/>
      <c r="D101" s="179" t="s">
        <v>94</v>
      </c>
      <c r="E101" s="180"/>
      <c r="F101" s="180"/>
      <c r="G101" s="180"/>
      <c r="H101" s="180"/>
      <c r="I101" s="180"/>
      <c r="J101" s="181">
        <f>J310</f>
        <v>0</v>
      </c>
      <c r="K101" s="178"/>
      <c r="L101" s="18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7"/>
      <c r="C102" s="178"/>
      <c r="D102" s="179" t="s">
        <v>95</v>
      </c>
      <c r="E102" s="180"/>
      <c r="F102" s="180"/>
      <c r="G102" s="180"/>
      <c r="H102" s="180"/>
      <c r="I102" s="180"/>
      <c r="J102" s="181">
        <f>J317</f>
        <v>0</v>
      </c>
      <c r="K102" s="178"/>
      <c r="L102" s="18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7"/>
      <c r="C103" s="178"/>
      <c r="D103" s="179" t="s">
        <v>96</v>
      </c>
      <c r="E103" s="180"/>
      <c r="F103" s="180"/>
      <c r="G103" s="180"/>
      <c r="H103" s="180"/>
      <c r="I103" s="180"/>
      <c r="J103" s="181">
        <f>J363</f>
        <v>0</v>
      </c>
      <c r="K103" s="178"/>
      <c r="L103" s="18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7"/>
      <c r="C104" s="178"/>
      <c r="D104" s="179" t="s">
        <v>97</v>
      </c>
      <c r="E104" s="180"/>
      <c r="F104" s="180"/>
      <c r="G104" s="180"/>
      <c r="H104" s="180"/>
      <c r="I104" s="180"/>
      <c r="J104" s="181">
        <f>J382</f>
        <v>0</v>
      </c>
      <c r="K104" s="178"/>
      <c r="L104" s="18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7"/>
      <c r="C105" s="178"/>
      <c r="D105" s="179" t="s">
        <v>98</v>
      </c>
      <c r="E105" s="180"/>
      <c r="F105" s="180"/>
      <c r="G105" s="180"/>
      <c r="H105" s="180"/>
      <c r="I105" s="180"/>
      <c r="J105" s="181">
        <f>J395</f>
        <v>0</v>
      </c>
      <c r="K105" s="178"/>
      <c r="L105" s="18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71"/>
      <c r="C106" s="172"/>
      <c r="D106" s="173" t="s">
        <v>99</v>
      </c>
      <c r="E106" s="174"/>
      <c r="F106" s="174"/>
      <c r="G106" s="174"/>
      <c r="H106" s="174"/>
      <c r="I106" s="174"/>
      <c r="J106" s="175">
        <f>J398</f>
        <v>0</v>
      </c>
      <c r="K106" s="172"/>
      <c r="L106" s="17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77"/>
      <c r="C107" s="178"/>
      <c r="D107" s="179" t="s">
        <v>100</v>
      </c>
      <c r="E107" s="180"/>
      <c r="F107" s="180"/>
      <c r="G107" s="180"/>
      <c r="H107" s="180"/>
      <c r="I107" s="180"/>
      <c r="J107" s="181">
        <f>J399</f>
        <v>0</v>
      </c>
      <c r="K107" s="178"/>
      <c r="L107" s="18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7"/>
      <c r="C108" s="178"/>
      <c r="D108" s="179" t="s">
        <v>101</v>
      </c>
      <c r="E108" s="180"/>
      <c r="F108" s="180"/>
      <c r="G108" s="180"/>
      <c r="H108" s="180"/>
      <c r="I108" s="180"/>
      <c r="J108" s="181">
        <f>J402</f>
        <v>0</v>
      </c>
      <c r="K108" s="178"/>
      <c r="L108" s="18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7"/>
      <c r="C109" s="178"/>
      <c r="D109" s="179" t="s">
        <v>102</v>
      </c>
      <c r="E109" s="180"/>
      <c r="F109" s="180"/>
      <c r="G109" s="180"/>
      <c r="H109" s="180"/>
      <c r="I109" s="180"/>
      <c r="J109" s="181">
        <f>J411</f>
        <v>0</v>
      </c>
      <c r="K109" s="178"/>
      <c r="L109" s="18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65"/>
      <c r="C111" s="66"/>
      <c r="D111" s="66"/>
      <c r="E111" s="66"/>
      <c r="F111" s="66"/>
      <c r="G111" s="66"/>
      <c r="H111" s="66"/>
      <c r="I111" s="66"/>
      <c r="J111" s="66"/>
      <c r="K111" s="66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5" s="2" customFormat="1" ht="6.96" customHeight="1">
      <c r="A115" s="37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4.96" customHeight="1">
      <c r="A116" s="37"/>
      <c r="B116" s="38"/>
      <c r="C116" s="22" t="s">
        <v>103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16</v>
      </c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9"/>
      <c r="D119" s="39"/>
      <c r="E119" s="75" t="str">
        <f>E7</f>
        <v>Rekonstrukce kanalizace ul. Josefská Doksy II. úsek</v>
      </c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20</v>
      </c>
      <c r="D121" s="39"/>
      <c r="E121" s="39"/>
      <c r="F121" s="26" t="str">
        <f>F10</f>
        <v>Doksy</v>
      </c>
      <c r="G121" s="39"/>
      <c r="H121" s="39"/>
      <c r="I121" s="31" t="s">
        <v>22</v>
      </c>
      <c r="J121" s="78" t="str">
        <f>IF(J10="","",J10)</f>
        <v>15. 3. 2024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24</v>
      </c>
      <c r="D123" s="39"/>
      <c r="E123" s="39"/>
      <c r="F123" s="26" t="str">
        <f>E13</f>
        <v xml:space="preserve"> </v>
      </c>
      <c r="G123" s="39"/>
      <c r="H123" s="39"/>
      <c r="I123" s="31" t="s">
        <v>30</v>
      </c>
      <c r="J123" s="35" t="str">
        <f>E19</f>
        <v xml:space="preserve"> 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28</v>
      </c>
      <c r="D124" s="39"/>
      <c r="E124" s="39"/>
      <c r="F124" s="26" t="str">
        <f>IF(E16="","",E16)</f>
        <v>Vyplň údaj</v>
      </c>
      <c r="G124" s="39"/>
      <c r="H124" s="39"/>
      <c r="I124" s="31" t="s">
        <v>32</v>
      </c>
      <c r="J124" s="35" t="str">
        <f>E22</f>
        <v xml:space="preserve"> 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0.32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11" customFormat="1" ht="29.28" customHeight="1">
      <c r="A126" s="183"/>
      <c r="B126" s="184"/>
      <c r="C126" s="185" t="s">
        <v>104</v>
      </c>
      <c r="D126" s="186" t="s">
        <v>59</v>
      </c>
      <c r="E126" s="186" t="s">
        <v>55</v>
      </c>
      <c r="F126" s="186" t="s">
        <v>56</v>
      </c>
      <c r="G126" s="186" t="s">
        <v>105</v>
      </c>
      <c r="H126" s="186" t="s">
        <v>106</v>
      </c>
      <c r="I126" s="186" t="s">
        <v>107</v>
      </c>
      <c r="J126" s="186" t="s">
        <v>85</v>
      </c>
      <c r="K126" s="187" t="s">
        <v>108</v>
      </c>
      <c r="L126" s="188"/>
      <c r="M126" s="99" t="s">
        <v>1</v>
      </c>
      <c r="N126" s="100" t="s">
        <v>38</v>
      </c>
      <c r="O126" s="100" t="s">
        <v>109</v>
      </c>
      <c r="P126" s="100" t="s">
        <v>110</v>
      </c>
      <c r="Q126" s="100" t="s">
        <v>111</v>
      </c>
      <c r="R126" s="100" t="s">
        <v>112</v>
      </c>
      <c r="S126" s="100" t="s">
        <v>113</v>
      </c>
      <c r="T126" s="101" t="s">
        <v>114</v>
      </c>
      <c r="U126" s="183"/>
      <c r="V126" s="183"/>
      <c r="W126" s="183"/>
      <c r="X126" s="183"/>
      <c r="Y126" s="183"/>
      <c r="Z126" s="183"/>
      <c r="AA126" s="183"/>
      <c r="AB126" s="183"/>
      <c r="AC126" s="183"/>
      <c r="AD126" s="183"/>
      <c r="AE126" s="183"/>
    </row>
    <row r="127" s="2" customFormat="1" ht="22.8" customHeight="1">
      <c r="A127" s="37"/>
      <c r="B127" s="38"/>
      <c r="C127" s="106" t="s">
        <v>115</v>
      </c>
      <c r="D127" s="39"/>
      <c r="E127" s="39"/>
      <c r="F127" s="39"/>
      <c r="G127" s="39"/>
      <c r="H127" s="39"/>
      <c r="I127" s="39"/>
      <c r="J127" s="189">
        <f>BK127</f>
        <v>0</v>
      </c>
      <c r="K127" s="39"/>
      <c r="L127" s="43"/>
      <c r="M127" s="102"/>
      <c r="N127" s="190"/>
      <c r="O127" s="103"/>
      <c r="P127" s="191">
        <f>P128+P398</f>
        <v>0</v>
      </c>
      <c r="Q127" s="103"/>
      <c r="R127" s="191">
        <f>R128+R398</f>
        <v>32.021489160000002</v>
      </c>
      <c r="S127" s="103"/>
      <c r="T127" s="192">
        <f>T128+T398</f>
        <v>98.752799999999979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73</v>
      </c>
      <c r="AU127" s="16" t="s">
        <v>87</v>
      </c>
      <c r="BK127" s="193">
        <f>BK128+BK398</f>
        <v>0</v>
      </c>
    </row>
    <row r="128" s="12" customFormat="1" ht="25.92" customHeight="1">
      <c r="A128" s="12"/>
      <c r="B128" s="194"/>
      <c r="C128" s="195"/>
      <c r="D128" s="196" t="s">
        <v>73</v>
      </c>
      <c r="E128" s="197" t="s">
        <v>116</v>
      </c>
      <c r="F128" s="197" t="s">
        <v>117</v>
      </c>
      <c r="G128" s="195"/>
      <c r="H128" s="195"/>
      <c r="I128" s="198"/>
      <c r="J128" s="199">
        <f>BK128</f>
        <v>0</v>
      </c>
      <c r="K128" s="195"/>
      <c r="L128" s="200"/>
      <c r="M128" s="201"/>
      <c r="N128" s="202"/>
      <c r="O128" s="202"/>
      <c r="P128" s="203">
        <f>P129+P223+P241+P265+P283+P310+P317+P363+P382+P395</f>
        <v>0</v>
      </c>
      <c r="Q128" s="202"/>
      <c r="R128" s="203">
        <f>R129+R223+R241+R265+R283+R310+R317+R363+R382+R395</f>
        <v>32.021489160000002</v>
      </c>
      <c r="S128" s="202"/>
      <c r="T128" s="204">
        <f>T129+T223+T241+T265+T283+T310+T317+T363+T382+T395</f>
        <v>98.752799999999979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5" t="s">
        <v>79</v>
      </c>
      <c r="AT128" s="206" t="s">
        <v>73</v>
      </c>
      <c r="AU128" s="206" t="s">
        <v>74</v>
      </c>
      <c r="AY128" s="205" t="s">
        <v>118</v>
      </c>
      <c r="BK128" s="207">
        <f>BK129+BK223+BK241+BK265+BK283+BK310+BK317+BK363+BK382+BK395</f>
        <v>0</v>
      </c>
    </row>
    <row r="129" s="12" customFormat="1" ht="22.8" customHeight="1">
      <c r="A129" s="12"/>
      <c r="B129" s="194"/>
      <c r="C129" s="195"/>
      <c r="D129" s="196" t="s">
        <v>73</v>
      </c>
      <c r="E129" s="208" t="s">
        <v>79</v>
      </c>
      <c r="F129" s="208" t="s">
        <v>119</v>
      </c>
      <c r="G129" s="195"/>
      <c r="H129" s="195"/>
      <c r="I129" s="198"/>
      <c r="J129" s="209">
        <f>BK129</f>
        <v>0</v>
      </c>
      <c r="K129" s="195"/>
      <c r="L129" s="200"/>
      <c r="M129" s="201"/>
      <c r="N129" s="202"/>
      <c r="O129" s="202"/>
      <c r="P129" s="203">
        <f>SUM(P130:P222)</f>
        <v>0</v>
      </c>
      <c r="Q129" s="202"/>
      <c r="R129" s="203">
        <f>SUM(R130:R222)</f>
        <v>1.941193</v>
      </c>
      <c r="S129" s="202"/>
      <c r="T129" s="204">
        <f>SUM(T130:T222)</f>
        <v>69.403999999999996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5" t="s">
        <v>79</v>
      </c>
      <c r="AT129" s="206" t="s">
        <v>73</v>
      </c>
      <c r="AU129" s="206" t="s">
        <v>79</v>
      </c>
      <c r="AY129" s="205" t="s">
        <v>118</v>
      </c>
      <c r="BK129" s="207">
        <f>SUM(BK130:BK222)</f>
        <v>0</v>
      </c>
    </row>
    <row r="130" s="2" customFormat="1" ht="24.15" customHeight="1">
      <c r="A130" s="37"/>
      <c r="B130" s="38"/>
      <c r="C130" s="210" t="s">
        <v>79</v>
      </c>
      <c r="D130" s="210" t="s">
        <v>120</v>
      </c>
      <c r="E130" s="211" t="s">
        <v>121</v>
      </c>
      <c r="F130" s="212" t="s">
        <v>122</v>
      </c>
      <c r="G130" s="213" t="s">
        <v>123</v>
      </c>
      <c r="H130" s="214">
        <v>3.3999999999999999</v>
      </c>
      <c r="I130" s="215"/>
      <c r="J130" s="216">
        <f>ROUND(I130*H130,2)</f>
        <v>0</v>
      </c>
      <c r="K130" s="212" t="s">
        <v>124</v>
      </c>
      <c r="L130" s="43"/>
      <c r="M130" s="217" t="s">
        <v>1</v>
      </c>
      <c r="N130" s="218" t="s">
        <v>39</v>
      </c>
      <c r="O130" s="90"/>
      <c r="P130" s="219">
        <f>O130*H130</f>
        <v>0</v>
      </c>
      <c r="Q130" s="219">
        <v>0</v>
      </c>
      <c r="R130" s="219">
        <f>Q130*H130</f>
        <v>0</v>
      </c>
      <c r="S130" s="219">
        <v>0.26000000000000001</v>
      </c>
      <c r="T130" s="220">
        <f>S130*H130</f>
        <v>0.88400000000000001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1" t="s">
        <v>125</v>
      </c>
      <c r="AT130" s="221" t="s">
        <v>120</v>
      </c>
      <c r="AU130" s="221" t="s">
        <v>81</v>
      </c>
      <c r="AY130" s="16" t="s">
        <v>118</v>
      </c>
      <c r="BE130" s="222">
        <f>IF(N130="základní",J130,0)</f>
        <v>0</v>
      </c>
      <c r="BF130" s="222">
        <f>IF(N130="snížená",J130,0)</f>
        <v>0</v>
      </c>
      <c r="BG130" s="222">
        <f>IF(N130="zákl. přenesená",J130,0)</f>
        <v>0</v>
      </c>
      <c r="BH130" s="222">
        <f>IF(N130="sníž. přenesená",J130,0)</f>
        <v>0</v>
      </c>
      <c r="BI130" s="222">
        <f>IF(N130="nulová",J130,0)</f>
        <v>0</v>
      </c>
      <c r="BJ130" s="16" t="s">
        <v>79</v>
      </c>
      <c r="BK130" s="222">
        <f>ROUND(I130*H130,2)</f>
        <v>0</v>
      </c>
      <c r="BL130" s="16" t="s">
        <v>125</v>
      </c>
      <c r="BM130" s="221" t="s">
        <v>126</v>
      </c>
    </row>
    <row r="131" s="2" customFormat="1">
      <c r="A131" s="37"/>
      <c r="B131" s="38"/>
      <c r="C131" s="39"/>
      <c r="D131" s="223" t="s">
        <v>127</v>
      </c>
      <c r="E131" s="39"/>
      <c r="F131" s="224" t="s">
        <v>128</v>
      </c>
      <c r="G131" s="39"/>
      <c r="H131" s="39"/>
      <c r="I131" s="225"/>
      <c r="J131" s="39"/>
      <c r="K131" s="39"/>
      <c r="L131" s="43"/>
      <c r="M131" s="226"/>
      <c r="N131" s="227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127</v>
      </c>
      <c r="AU131" s="16" t="s">
        <v>81</v>
      </c>
    </row>
    <row r="132" s="2" customFormat="1" ht="33" customHeight="1">
      <c r="A132" s="37"/>
      <c r="B132" s="38"/>
      <c r="C132" s="210" t="s">
        <v>81</v>
      </c>
      <c r="D132" s="210" t="s">
        <v>120</v>
      </c>
      <c r="E132" s="211" t="s">
        <v>129</v>
      </c>
      <c r="F132" s="212" t="s">
        <v>130</v>
      </c>
      <c r="G132" s="213" t="s">
        <v>123</v>
      </c>
      <c r="H132" s="214">
        <v>3.3999999999999999</v>
      </c>
      <c r="I132" s="215"/>
      <c r="J132" s="216">
        <f>ROUND(I132*H132,2)</f>
        <v>0</v>
      </c>
      <c r="K132" s="212" t="s">
        <v>124</v>
      </c>
      <c r="L132" s="43"/>
      <c r="M132" s="217" t="s">
        <v>1</v>
      </c>
      <c r="N132" s="218" t="s">
        <v>39</v>
      </c>
      <c r="O132" s="90"/>
      <c r="P132" s="219">
        <f>O132*H132</f>
        <v>0</v>
      </c>
      <c r="Q132" s="219">
        <v>0</v>
      </c>
      <c r="R132" s="219">
        <f>Q132*H132</f>
        <v>0</v>
      </c>
      <c r="S132" s="219">
        <v>0.28999999999999998</v>
      </c>
      <c r="T132" s="220">
        <f>S132*H132</f>
        <v>0.98599999999999988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1" t="s">
        <v>125</v>
      </c>
      <c r="AT132" s="221" t="s">
        <v>120</v>
      </c>
      <c r="AU132" s="221" t="s">
        <v>81</v>
      </c>
      <c r="AY132" s="16" t="s">
        <v>118</v>
      </c>
      <c r="BE132" s="222">
        <f>IF(N132="základní",J132,0)</f>
        <v>0</v>
      </c>
      <c r="BF132" s="222">
        <f>IF(N132="snížená",J132,0)</f>
        <v>0</v>
      </c>
      <c r="BG132" s="222">
        <f>IF(N132="zákl. přenesená",J132,0)</f>
        <v>0</v>
      </c>
      <c r="BH132" s="222">
        <f>IF(N132="sníž. přenesená",J132,0)</f>
        <v>0</v>
      </c>
      <c r="BI132" s="222">
        <f>IF(N132="nulová",J132,0)</f>
        <v>0</v>
      </c>
      <c r="BJ132" s="16" t="s">
        <v>79</v>
      </c>
      <c r="BK132" s="222">
        <f>ROUND(I132*H132,2)</f>
        <v>0</v>
      </c>
      <c r="BL132" s="16" t="s">
        <v>125</v>
      </c>
      <c r="BM132" s="221" t="s">
        <v>131</v>
      </c>
    </row>
    <row r="133" s="2" customFormat="1">
      <c r="A133" s="37"/>
      <c r="B133" s="38"/>
      <c r="C133" s="39"/>
      <c r="D133" s="223" t="s">
        <v>127</v>
      </c>
      <c r="E133" s="39"/>
      <c r="F133" s="224" t="s">
        <v>132</v>
      </c>
      <c r="G133" s="39"/>
      <c r="H133" s="39"/>
      <c r="I133" s="225"/>
      <c r="J133" s="39"/>
      <c r="K133" s="39"/>
      <c r="L133" s="43"/>
      <c r="M133" s="226"/>
      <c r="N133" s="227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127</v>
      </c>
      <c r="AU133" s="16" t="s">
        <v>81</v>
      </c>
    </row>
    <row r="134" s="2" customFormat="1" ht="33" customHeight="1">
      <c r="A134" s="37"/>
      <c r="B134" s="38"/>
      <c r="C134" s="210" t="s">
        <v>133</v>
      </c>
      <c r="D134" s="210" t="s">
        <v>120</v>
      </c>
      <c r="E134" s="211" t="s">
        <v>134</v>
      </c>
      <c r="F134" s="212" t="s">
        <v>135</v>
      </c>
      <c r="G134" s="213" t="s">
        <v>123</v>
      </c>
      <c r="H134" s="214">
        <v>76</v>
      </c>
      <c r="I134" s="215"/>
      <c r="J134" s="216">
        <f>ROUND(I134*H134,2)</f>
        <v>0</v>
      </c>
      <c r="K134" s="212" t="s">
        <v>124</v>
      </c>
      <c r="L134" s="43"/>
      <c r="M134" s="217" t="s">
        <v>1</v>
      </c>
      <c r="N134" s="218" t="s">
        <v>39</v>
      </c>
      <c r="O134" s="90"/>
      <c r="P134" s="219">
        <f>O134*H134</f>
        <v>0</v>
      </c>
      <c r="Q134" s="219">
        <v>0</v>
      </c>
      <c r="R134" s="219">
        <f>Q134*H134</f>
        <v>0</v>
      </c>
      <c r="S134" s="219">
        <v>0.44</v>
      </c>
      <c r="T134" s="220">
        <f>S134*H134</f>
        <v>33.439999999999998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1" t="s">
        <v>125</v>
      </c>
      <c r="AT134" s="221" t="s">
        <v>120</v>
      </c>
      <c r="AU134" s="221" t="s">
        <v>81</v>
      </c>
      <c r="AY134" s="16" t="s">
        <v>118</v>
      </c>
      <c r="BE134" s="222">
        <f>IF(N134="základní",J134,0)</f>
        <v>0</v>
      </c>
      <c r="BF134" s="222">
        <f>IF(N134="snížená",J134,0)</f>
        <v>0</v>
      </c>
      <c r="BG134" s="222">
        <f>IF(N134="zákl. přenesená",J134,0)</f>
        <v>0</v>
      </c>
      <c r="BH134" s="222">
        <f>IF(N134="sníž. přenesená",J134,0)</f>
        <v>0</v>
      </c>
      <c r="BI134" s="222">
        <f>IF(N134="nulová",J134,0)</f>
        <v>0</v>
      </c>
      <c r="BJ134" s="16" t="s">
        <v>79</v>
      </c>
      <c r="BK134" s="222">
        <f>ROUND(I134*H134,2)</f>
        <v>0</v>
      </c>
      <c r="BL134" s="16" t="s">
        <v>125</v>
      </c>
      <c r="BM134" s="221" t="s">
        <v>136</v>
      </c>
    </row>
    <row r="135" s="2" customFormat="1">
      <c r="A135" s="37"/>
      <c r="B135" s="38"/>
      <c r="C135" s="39"/>
      <c r="D135" s="223" t="s">
        <v>127</v>
      </c>
      <c r="E135" s="39"/>
      <c r="F135" s="224" t="s">
        <v>137</v>
      </c>
      <c r="G135" s="39"/>
      <c r="H135" s="39"/>
      <c r="I135" s="225"/>
      <c r="J135" s="39"/>
      <c r="K135" s="39"/>
      <c r="L135" s="43"/>
      <c r="M135" s="226"/>
      <c r="N135" s="227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127</v>
      </c>
      <c r="AU135" s="16" t="s">
        <v>81</v>
      </c>
    </row>
    <row r="136" s="13" customFormat="1">
      <c r="A136" s="13"/>
      <c r="B136" s="228"/>
      <c r="C136" s="229"/>
      <c r="D136" s="223" t="s">
        <v>138</v>
      </c>
      <c r="E136" s="230" t="s">
        <v>1</v>
      </c>
      <c r="F136" s="231" t="s">
        <v>139</v>
      </c>
      <c r="G136" s="229"/>
      <c r="H136" s="232">
        <v>76</v>
      </c>
      <c r="I136" s="233"/>
      <c r="J136" s="229"/>
      <c r="K136" s="229"/>
      <c r="L136" s="234"/>
      <c r="M136" s="235"/>
      <c r="N136" s="236"/>
      <c r="O136" s="236"/>
      <c r="P136" s="236"/>
      <c r="Q136" s="236"/>
      <c r="R136" s="236"/>
      <c r="S136" s="236"/>
      <c r="T136" s="23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8" t="s">
        <v>138</v>
      </c>
      <c r="AU136" s="238" t="s">
        <v>81</v>
      </c>
      <c r="AV136" s="13" t="s">
        <v>81</v>
      </c>
      <c r="AW136" s="13" t="s">
        <v>31</v>
      </c>
      <c r="AX136" s="13" t="s">
        <v>74</v>
      </c>
      <c r="AY136" s="238" t="s">
        <v>118</v>
      </c>
    </row>
    <row r="137" s="14" customFormat="1">
      <c r="A137" s="14"/>
      <c r="B137" s="239"/>
      <c r="C137" s="240"/>
      <c r="D137" s="223" t="s">
        <v>138</v>
      </c>
      <c r="E137" s="241" t="s">
        <v>1</v>
      </c>
      <c r="F137" s="242" t="s">
        <v>140</v>
      </c>
      <c r="G137" s="240"/>
      <c r="H137" s="243">
        <v>76</v>
      </c>
      <c r="I137" s="244"/>
      <c r="J137" s="240"/>
      <c r="K137" s="240"/>
      <c r="L137" s="245"/>
      <c r="M137" s="246"/>
      <c r="N137" s="247"/>
      <c r="O137" s="247"/>
      <c r="P137" s="247"/>
      <c r="Q137" s="247"/>
      <c r="R137" s="247"/>
      <c r="S137" s="247"/>
      <c r="T137" s="24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9" t="s">
        <v>138</v>
      </c>
      <c r="AU137" s="249" t="s">
        <v>81</v>
      </c>
      <c r="AV137" s="14" t="s">
        <v>125</v>
      </c>
      <c r="AW137" s="14" t="s">
        <v>31</v>
      </c>
      <c r="AX137" s="14" t="s">
        <v>79</v>
      </c>
      <c r="AY137" s="249" t="s">
        <v>118</v>
      </c>
    </row>
    <row r="138" s="2" customFormat="1" ht="33" customHeight="1">
      <c r="A138" s="37"/>
      <c r="B138" s="38"/>
      <c r="C138" s="210" t="s">
        <v>125</v>
      </c>
      <c r="D138" s="210" t="s">
        <v>120</v>
      </c>
      <c r="E138" s="211" t="s">
        <v>141</v>
      </c>
      <c r="F138" s="212" t="s">
        <v>142</v>
      </c>
      <c r="G138" s="213" t="s">
        <v>123</v>
      </c>
      <c r="H138" s="214">
        <v>6.5</v>
      </c>
      <c r="I138" s="215"/>
      <c r="J138" s="216">
        <f>ROUND(I138*H138,2)</f>
        <v>0</v>
      </c>
      <c r="K138" s="212" t="s">
        <v>124</v>
      </c>
      <c r="L138" s="43"/>
      <c r="M138" s="217" t="s">
        <v>1</v>
      </c>
      <c r="N138" s="218" t="s">
        <v>39</v>
      </c>
      <c r="O138" s="90"/>
      <c r="P138" s="219">
        <f>O138*H138</f>
        <v>0</v>
      </c>
      <c r="Q138" s="219">
        <v>0</v>
      </c>
      <c r="R138" s="219">
        <f>Q138*H138</f>
        <v>0</v>
      </c>
      <c r="S138" s="219">
        <v>0.57999999999999996</v>
      </c>
      <c r="T138" s="220">
        <f>S138*H138</f>
        <v>3.7699999999999996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1" t="s">
        <v>125</v>
      </c>
      <c r="AT138" s="221" t="s">
        <v>120</v>
      </c>
      <c r="AU138" s="221" t="s">
        <v>81</v>
      </c>
      <c r="AY138" s="16" t="s">
        <v>118</v>
      </c>
      <c r="BE138" s="222">
        <f>IF(N138="základní",J138,0)</f>
        <v>0</v>
      </c>
      <c r="BF138" s="222">
        <f>IF(N138="snížená",J138,0)</f>
        <v>0</v>
      </c>
      <c r="BG138" s="222">
        <f>IF(N138="zákl. přenesená",J138,0)</f>
        <v>0</v>
      </c>
      <c r="BH138" s="222">
        <f>IF(N138="sníž. přenesená",J138,0)</f>
        <v>0</v>
      </c>
      <c r="BI138" s="222">
        <f>IF(N138="nulová",J138,0)</f>
        <v>0</v>
      </c>
      <c r="BJ138" s="16" t="s">
        <v>79</v>
      </c>
      <c r="BK138" s="222">
        <f>ROUND(I138*H138,2)</f>
        <v>0</v>
      </c>
      <c r="BL138" s="16" t="s">
        <v>125</v>
      </c>
      <c r="BM138" s="221" t="s">
        <v>143</v>
      </c>
    </row>
    <row r="139" s="2" customFormat="1">
      <c r="A139" s="37"/>
      <c r="B139" s="38"/>
      <c r="C139" s="39"/>
      <c r="D139" s="223" t="s">
        <v>127</v>
      </c>
      <c r="E139" s="39"/>
      <c r="F139" s="224" t="s">
        <v>144</v>
      </c>
      <c r="G139" s="39"/>
      <c r="H139" s="39"/>
      <c r="I139" s="225"/>
      <c r="J139" s="39"/>
      <c r="K139" s="39"/>
      <c r="L139" s="43"/>
      <c r="M139" s="226"/>
      <c r="N139" s="227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127</v>
      </c>
      <c r="AU139" s="16" t="s">
        <v>81</v>
      </c>
    </row>
    <row r="140" s="2" customFormat="1" ht="24.15" customHeight="1">
      <c r="A140" s="37"/>
      <c r="B140" s="38"/>
      <c r="C140" s="210" t="s">
        <v>145</v>
      </c>
      <c r="D140" s="210" t="s">
        <v>120</v>
      </c>
      <c r="E140" s="211" t="s">
        <v>146</v>
      </c>
      <c r="F140" s="212" t="s">
        <v>147</v>
      </c>
      <c r="G140" s="213" t="s">
        <v>123</v>
      </c>
      <c r="H140" s="214">
        <v>190.5</v>
      </c>
      <c r="I140" s="215"/>
      <c r="J140" s="216">
        <f>ROUND(I140*H140,2)</f>
        <v>0</v>
      </c>
      <c r="K140" s="212" t="s">
        <v>124</v>
      </c>
      <c r="L140" s="43"/>
      <c r="M140" s="217" t="s">
        <v>1</v>
      </c>
      <c r="N140" s="218" t="s">
        <v>39</v>
      </c>
      <c r="O140" s="90"/>
      <c r="P140" s="219">
        <f>O140*H140</f>
        <v>0</v>
      </c>
      <c r="Q140" s="219">
        <v>0</v>
      </c>
      <c r="R140" s="219">
        <f>Q140*H140</f>
        <v>0</v>
      </c>
      <c r="S140" s="219">
        <v>0.098000000000000004</v>
      </c>
      <c r="T140" s="220">
        <f>S140*H140</f>
        <v>18.669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1" t="s">
        <v>125</v>
      </c>
      <c r="AT140" s="221" t="s">
        <v>120</v>
      </c>
      <c r="AU140" s="221" t="s">
        <v>81</v>
      </c>
      <c r="AY140" s="16" t="s">
        <v>118</v>
      </c>
      <c r="BE140" s="222">
        <f>IF(N140="základní",J140,0)</f>
        <v>0</v>
      </c>
      <c r="BF140" s="222">
        <f>IF(N140="snížená",J140,0)</f>
        <v>0</v>
      </c>
      <c r="BG140" s="222">
        <f>IF(N140="zákl. přenesená",J140,0)</f>
        <v>0</v>
      </c>
      <c r="BH140" s="222">
        <f>IF(N140="sníž. přenesená",J140,0)</f>
        <v>0</v>
      </c>
      <c r="BI140" s="222">
        <f>IF(N140="nulová",J140,0)</f>
        <v>0</v>
      </c>
      <c r="BJ140" s="16" t="s">
        <v>79</v>
      </c>
      <c r="BK140" s="222">
        <f>ROUND(I140*H140,2)</f>
        <v>0</v>
      </c>
      <c r="BL140" s="16" t="s">
        <v>125</v>
      </c>
      <c r="BM140" s="221" t="s">
        <v>148</v>
      </c>
    </row>
    <row r="141" s="2" customFormat="1">
      <c r="A141" s="37"/>
      <c r="B141" s="38"/>
      <c r="C141" s="39"/>
      <c r="D141" s="223" t="s">
        <v>127</v>
      </c>
      <c r="E141" s="39"/>
      <c r="F141" s="224" t="s">
        <v>149</v>
      </c>
      <c r="G141" s="39"/>
      <c r="H141" s="39"/>
      <c r="I141" s="225"/>
      <c r="J141" s="39"/>
      <c r="K141" s="39"/>
      <c r="L141" s="43"/>
      <c r="M141" s="226"/>
      <c r="N141" s="227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127</v>
      </c>
      <c r="AU141" s="16" t="s">
        <v>81</v>
      </c>
    </row>
    <row r="142" s="13" customFormat="1">
      <c r="A142" s="13"/>
      <c r="B142" s="228"/>
      <c r="C142" s="229"/>
      <c r="D142" s="223" t="s">
        <v>138</v>
      </c>
      <c r="E142" s="230" t="s">
        <v>1</v>
      </c>
      <c r="F142" s="231" t="s">
        <v>150</v>
      </c>
      <c r="G142" s="229"/>
      <c r="H142" s="232">
        <v>103.5</v>
      </c>
      <c r="I142" s="233"/>
      <c r="J142" s="229"/>
      <c r="K142" s="229"/>
      <c r="L142" s="234"/>
      <c r="M142" s="235"/>
      <c r="N142" s="236"/>
      <c r="O142" s="236"/>
      <c r="P142" s="236"/>
      <c r="Q142" s="236"/>
      <c r="R142" s="236"/>
      <c r="S142" s="236"/>
      <c r="T142" s="23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8" t="s">
        <v>138</v>
      </c>
      <c r="AU142" s="238" t="s">
        <v>81</v>
      </c>
      <c r="AV142" s="13" t="s">
        <v>81</v>
      </c>
      <c r="AW142" s="13" t="s">
        <v>31</v>
      </c>
      <c r="AX142" s="13" t="s">
        <v>74</v>
      </c>
      <c r="AY142" s="238" t="s">
        <v>118</v>
      </c>
    </row>
    <row r="143" s="13" customFormat="1">
      <c r="A143" s="13"/>
      <c r="B143" s="228"/>
      <c r="C143" s="229"/>
      <c r="D143" s="223" t="s">
        <v>138</v>
      </c>
      <c r="E143" s="230" t="s">
        <v>1</v>
      </c>
      <c r="F143" s="231" t="s">
        <v>151</v>
      </c>
      <c r="G143" s="229"/>
      <c r="H143" s="232">
        <v>87</v>
      </c>
      <c r="I143" s="233"/>
      <c r="J143" s="229"/>
      <c r="K143" s="229"/>
      <c r="L143" s="234"/>
      <c r="M143" s="235"/>
      <c r="N143" s="236"/>
      <c r="O143" s="236"/>
      <c r="P143" s="236"/>
      <c r="Q143" s="236"/>
      <c r="R143" s="236"/>
      <c r="S143" s="236"/>
      <c r="T143" s="23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8" t="s">
        <v>138</v>
      </c>
      <c r="AU143" s="238" t="s">
        <v>81</v>
      </c>
      <c r="AV143" s="13" t="s">
        <v>81</v>
      </c>
      <c r="AW143" s="13" t="s">
        <v>31</v>
      </c>
      <c r="AX143" s="13" t="s">
        <v>74</v>
      </c>
      <c r="AY143" s="238" t="s">
        <v>118</v>
      </c>
    </row>
    <row r="144" s="14" customFormat="1">
      <c r="A144" s="14"/>
      <c r="B144" s="239"/>
      <c r="C144" s="240"/>
      <c r="D144" s="223" t="s">
        <v>138</v>
      </c>
      <c r="E144" s="241" t="s">
        <v>1</v>
      </c>
      <c r="F144" s="242" t="s">
        <v>140</v>
      </c>
      <c r="G144" s="240"/>
      <c r="H144" s="243">
        <v>190.5</v>
      </c>
      <c r="I144" s="244"/>
      <c r="J144" s="240"/>
      <c r="K144" s="240"/>
      <c r="L144" s="245"/>
      <c r="M144" s="246"/>
      <c r="N144" s="247"/>
      <c r="O144" s="247"/>
      <c r="P144" s="247"/>
      <c r="Q144" s="247"/>
      <c r="R144" s="247"/>
      <c r="S144" s="247"/>
      <c r="T144" s="24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9" t="s">
        <v>138</v>
      </c>
      <c r="AU144" s="249" t="s">
        <v>81</v>
      </c>
      <c r="AV144" s="14" t="s">
        <v>125</v>
      </c>
      <c r="AW144" s="14" t="s">
        <v>31</v>
      </c>
      <c r="AX144" s="14" t="s">
        <v>79</v>
      </c>
      <c r="AY144" s="249" t="s">
        <v>118</v>
      </c>
    </row>
    <row r="145" s="2" customFormat="1" ht="33" customHeight="1">
      <c r="A145" s="37"/>
      <c r="B145" s="38"/>
      <c r="C145" s="210" t="s">
        <v>152</v>
      </c>
      <c r="D145" s="210" t="s">
        <v>120</v>
      </c>
      <c r="E145" s="211" t="s">
        <v>153</v>
      </c>
      <c r="F145" s="212" t="s">
        <v>154</v>
      </c>
      <c r="G145" s="213" t="s">
        <v>123</v>
      </c>
      <c r="H145" s="214">
        <v>120</v>
      </c>
      <c r="I145" s="215"/>
      <c r="J145" s="216">
        <f>ROUND(I145*H145,2)</f>
        <v>0</v>
      </c>
      <c r="K145" s="212" t="s">
        <v>124</v>
      </c>
      <c r="L145" s="43"/>
      <c r="M145" s="217" t="s">
        <v>1</v>
      </c>
      <c r="N145" s="218" t="s">
        <v>39</v>
      </c>
      <c r="O145" s="90"/>
      <c r="P145" s="219">
        <f>O145*H145</f>
        <v>0</v>
      </c>
      <c r="Q145" s="219">
        <v>4.0000000000000003E-05</v>
      </c>
      <c r="R145" s="219">
        <f>Q145*H145</f>
        <v>0.0048000000000000004</v>
      </c>
      <c r="S145" s="219">
        <v>0.091999999999999998</v>
      </c>
      <c r="T145" s="220">
        <f>S145*H145</f>
        <v>11.039999999999999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1" t="s">
        <v>125</v>
      </c>
      <c r="AT145" s="221" t="s">
        <v>120</v>
      </c>
      <c r="AU145" s="221" t="s">
        <v>81</v>
      </c>
      <c r="AY145" s="16" t="s">
        <v>118</v>
      </c>
      <c r="BE145" s="222">
        <f>IF(N145="základní",J145,0)</f>
        <v>0</v>
      </c>
      <c r="BF145" s="222">
        <f>IF(N145="snížená",J145,0)</f>
        <v>0</v>
      </c>
      <c r="BG145" s="222">
        <f>IF(N145="zákl. přenesená",J145,0)</f>
        <v>0</v>
      </c>
      <c r="BH145" s="222">
        <f>IF(N145="sníž. přenesená",J145,0)</f>
        <v>0</v>
      </c>
      <c r="BI145" s="222">
        <f>IF(N145="nulová",J145,0)</f>
        <v>0</v>
      </c>
      <c r="BJ145" s="16" t="s">
        <v>79</v>
      </c>
      <c r="BK145" s="222">
        <f>ROUND(I145*H145,2)</f>
        <v>0</v>
      </c>
      <c r="BL145" s="16" t="s">
        <v>125</v>
      </c>
      <c r="BM145" s="221" t="s">
        <v>155</v>
      </c>
    </row>
    <row r="146" s="2" customFormat="1">
      <c r="A146" s="37"/>
      <c r="B146" s="38"/>
      <c r="C146" s="39"/>
      <c r="D146" s="223" t="s">
        <v>127</v>
      </c>
      <c r="E146" s="39"/>
      <c r="F146" s="224" t="s">
        <v>156</v>
      </c>
      <c r="G146" s="39"/>
      <c r="H146" s="39"/>
      <c r="I146" s="225"/>
      <c r="J146" s="39"/>
      <c r="K146" s="39"/>
      <c r="L146" s="43"/>
      <c r="M146" s="226"/>
      <c r="N146" s="227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127</v>
      </c>
      <c r="AU146" s="16" t="s">
        <v>81</v>
      </c>
    </row>
    <row r="147" s="13" customFormat="1">
      <c r="A147" s="13"/>
      <c r="B147" s="228"/>
      <c r="C147" s="229"/>
      <c r="D147" s="223" t="s">
        <v>138</v>
      </c>
      <c r="E147" s="230" t="s">
        <v>1</v>
      </c>
      <c r="F147" s="231" t="s">
        <v>157</v>
      </c>
      <c r="G147" s="229"/>
      <c r="H147" s="232">
        <v>120</v>
      </c>
      <c r="I147" s="233"/>
      <c r="J147" s="229"/>
      <c r="K147" s="229"/>
      <c r="L147" s="234"/>
      <c r="M147" s="235"/>
      <c r="N147" s="236"/>
      <c r="O147" s="236"/>
      <c r="P147" s="236"/>
      <c r="Q147" s="236"/>
      <c r="R147" s="236"/>
      <c r="S147" s="236"/>
      <c r="T147" s="23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8" t="s">
        <v>138</v>
      </c>
      <c r="AU147" s="238" t="s">
        <v>81</v>
      </c>
      <c r="AV147" s="13" t="s">
        <v>81</v>
      </c>
      <c r="AW147" s="13" t="s">
        <v>31</v>
      </c>
      <c r="AX147" s="13" t="s">
        <v>79</v>
      </c>
      <c r="AY147" s="238" t="s">
        <v>118</v>
      </c>
    </row>
    <row r="148" s="2" customFormat="1" ht="16.5" customHeight="1">
      <c r="A148" s="37"/>
      <c r="B148" s="38"/>
      <c r="C148" s="210" t="s">
        <v>158</v>
      </c>
      <c r="D148" s="210" t="s">
        <v>120</v>
      </c>
      <c r="E148" s="211" t="s">
        <v>159</v>
      </c>
      <c r="F148" s="212" t="s">
        <v>160</v>
      </c>
      <c r="G148" s="213" t="s">
        <v>161</v>
      </c>
      <c r="H148" s="214">
        <v>3</v>
      </c>
      <c r="I148" s="215"/>
      <c r="J148" s="216">
        <f>ROUND(I148*H148,2)</f>
        <v>0</v>
      </c>
      <c r="K148" s="212" t="s">
        <v>124</v>
      </c>
      <c r="L148" s="43"/>
      <c r="M148" s="217" t="s">
        <v>1</v>
      </c>
      <c r="N148" s="218" t="s">
        <v>39</v>
      </c>
      <c r="O148" s="90"/>
      <c r="P148" s="219">
        <f>O148*H148</f>
        <v>0</v>
      </c>
      <c r="Q148" s="219">
        <v>0</v>
      </c>
      <c r="R148" s="219">
        <f>Q148*H148</f>
        <v>0</v>
      </c>
      <c r="S148" s="219">
        <v>0.20499999999999999</v>
      </c>
      <c r="T148" s="220">
        <f>S148*H148</f>
        <v>0.61499999999999999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1" t="s">
        <v>125</v>
      </c>
      <c r="AT148" s="221" t="s">
        <v>120</v>
      </c>
      <c r="AU148" s="221" t="s">
        <v>81</v>
      </c>
      <c r="AY148" s="16" t="s">
        <v>118</v>
      </c>
      <c r="BE148" s="222">
        <f>IF(N148="základní",J148,0)</f>
        <v>0</v>
      </c>
      <c r="BF148" s="222">
        <f>IF(N148="snížená",J148,0)</f>
        <v>0</v>
      </c>
      <c r="BG148" s="222">
        <f>IF(N148="zákl. přenesená",J148,0)</f>
        <v>0</v>
      </c>
      <c r="BH148" s="222">
        <f>IF(N148="sníž. přenesená",J148,0)</f>
        <v>0</v>
      </c>
      <c r="BI148" s="222">
        <f>IF(N148="nulová",J148,0)</f>
        <v>0</v>
      </c>
      <c r="BJ148" s="16" t="s">
        <v>79</v>
      </c>
      <c r="BK148" s="222">
        <f>ROUND(I148*H148,2)</f>
        <v>0</v>
      </c>
      <c r="BL148" s="16" t="s">
        <v>125</v>
      </c>
      <c r="BM148" s="221" t="s">
        <v>162</v>
      </c>
    </row>
    <row r="149" s="2" customFormat="1">
      <c r="A149" s="37"/>
      <c r="B149" s="38"/>
      <c r="C149" s="39"/>
      <c r="D149" s="223" t="s">
        <v>127</v>
      </c>
      <c r="E149" s="39"/>
      <c r="F149" s="224" t="s">
        <v>163</v>
      </c>
      <c r="G149" s="39"/>
      <c r="H149" s="39"/>
      <c r="I149" s="225"/>
      <c r="J149" s="39"/>
      <c r="K149" s="39"/>
      <c r="L149" s="43"/>
      <c r="M149" s="226"/>
      <c r="N149" s="227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127</v>
      </c>
      <c r="AU149" s="16" t="s">
        <v>81</v>
      </c>
    </row>
    <row r="150" s="2" customFormat="1" ht="16.5" customHeight="1">
      <c r="A150" s="37"/>
      <c r="B150" s="38"/>
      <c r="C150" s="210" t="s">
        <v>164</v>
      </c>
      <c r="D150" s="210" t="s">
        <v>120</v>
      </c>
      <c r="E150" s="211" t="s">
        <v>165</v>
      </c>
      <c r="F150" s="212" t="s">
        <v>166</v>
      </c>
      <c r="G150" s="213" t="s">
        <v>161</v>
      </c>
      <c r="H150" s="214">
        <v>68</v>
      </c>
      <c r="I150" s="215"/>
      <c r="J150" s="216">
        <f>ROUND(I150*H150,2)</f>
        <v>0</v>
      </c>
      <c r="K150" s="212" t="s">
        <v>124</v>
      </c>
      <c r="L150" s="43"/>
      <c r="M150" s="217" t="s">
        <v>1</v>
      </c>
      <c r="N150" s="218" t="s">
        <v>39</v>
      </c>
      <c r="O150" s="90"/>
      <c r="P150" s="219">
        <f>O150*H150</f>
        <v>0</v>
      </c>
      <c r="Q150" s="219">
        <v>0.017500000000000002</v>
      </c>
      <c r="R150" s="219">
        <f>Q150*H150</f>
        <v>1.1900000000000002</v>
      </c>
      <c r="S150" s="219">
        <v>0</v>
      </c>
      <c r="T150" s="220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1" t="s">
        <v>125</v>
      </c>
      <c r="AT150" s="221" t="s">
        <v>120</v>
      </c>
      <c r="AU150" s="221" t="s">
        <v>81</v>
      </c>
      <c r="AY150" s="16" t="s">
        <v>118</v>
      </c>
      <c r="BE150" s="222">
        <f>IF(N150="základní",J150,0)</f>
        <v>0</v>
      </c>
      <c r="BF150" s="222">
        <f>IF(N150="snížená",J150,0)</f>
        <v>0</v>
      </c>
      <c r="BG150" s="222">
        <f>IF(N150="zákl. přenesená",J150,0)</f>
        <v>0</v>
      </c>
      <c r="BH150" s="222">
        <f>IF(N150="sníž. přenesená",J150,0)</f>
        <v>0</v>
      </c>
      <c r="BI150" s="222">
        <f>IF(N150="nulová",J150,0)</f>
        <v>0</v>
      </c>
      <c r="BJ150" s="16" t="s">
        <v>79</v>
      </c>
      <c r="BK150" s="222">
        <f>ROUND(I150*H150,2)</f>
        <v>0</v>
      </c>
      <c r="BL150" s="16" t="s">
        <v>125</v>
      </c>
      <c r="BM150" s="221" t="s">
        <v>167</v>
      </c>
    </row>
    <row r="151" s="2" customFormat="1">
      <c r="A151" s="37"/>
      <c r="B151" s="38"/>
      <c r="C151" s="39"/>
      <c r="D151" s="223" t="s">
        <v>127</v>
      </c>
      <c r="E151" s="39"/>
      <c r="F151" s="224" t="s">
        <v>168</v>
      </c>
      <c r="G151" s="39"/>
      <c r="H151" s="39"/>
      <c r="I151" s="225"/>
      <c r="J151" s="39"/>
      <c r="K151" s="39"/>
      <c r="L151" s="43"/>
      <c r="M151" s="226"/>
      <c r="N151" s="227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127</v>
      </c>
      <c r="AU151" s="16" t="s">
        <v>81</v>
      </c>
    </row>
    <row r="152" s="2" customFormat="1" ht="24.15" customHeight="1">
      <c r="A152" s="37"/>
      <c r="B152" s="38"/>
      <c r="C152" s="210" t="s">
        <v>169</v>
      </c>
      <c r="D152" s="210" t="s">
        <v>120</v>
      </c>
      <c r="E152" s="211" t="s">
        <v>170</v>
      </c>
      <c r="F152" s="212" t="s">
        <v>171</v>
      </c>
      <c r="G152" s="213" t="s">
        <v>172</v>
      </c>
      <c r="H152" s="214">
        <v>400</v>
      </c>
      <c r="I152" s="215"/>
      <c r="J152" s="216">
        <f>ROUND(I152*H152,2)</f>
        <v>0</v>
      </c>
      <c r="K152" s="212" t="s">
        <v>124</v>
      </c>
      <c r="L152" s="43"/>
      <c r="M152" s="217" t="s">
        <v>1</v>
      </c>
      <c r="N152" s="218" t="s">
        <v>39</v>
      </c>
      <c r="O152" s="90"/>
      <c r="P152" s="219">
        <f>O152*H152</f>
        <v>0</v>
      </c>
      <c r="Q152" s="219">
        <v>3.0000000000000001E-05</v>
      </c>
      <c r="R152" s="219">
        <f>Q152*H152</f>
        <v>0.012</v>
      </c>
      <c r="S152" s="219">
        <v>0</v>
      </c>
      <c r="T152" s="220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1" t="s">
        <v>125</v>
      </c>
      <c r="AT152" s="221" t="s">
        <v>120</v>
      </c>
      <c r="AU152" s="221" t="s">
        <v>81</v>
      </c>
      <c r="AY152" s="16" t="s">
        <v>118</v>
      </c>
      <c r="BE152" s="222">
        <f>IF(N152="základní",J152,0)</f>
        <v>0</v>
      </c>
      <c r="BF152" s="222">
        <f>IF(N152="snížená",J152,0)</f>
        <v>0</v>
      </c>
      <c r="BG152" s="222">
        <f>IF(N152="zákl. přenesená",J152,0)</f>
        <v>0</v>
      </c>
      <c r="BH152" s="222">
        <f>IF(N152="sníž. přenesená",J152,0)</f>
        <v>0</v>
      </c>
      <c r="BI152" s="222">
        <f>IF(N152="nulová",J152,0)</f>
        <v>0</v>
      </c>
      <c r="BJ152" s="16" t="s">
        <v>79</v>
      </c>
      <c r="BK152" s="222">
        <f>ROUND(I152*H152,2)</f>
        <v>0</v>
      </c>
      <c r="BL152" s="16" t="s">
        <v>125</v>
      </c>
      <c r="BM152" s="221" t="s">
        <v>173</v>
      </c>
    </row>
    <row r="153" s="2" customFormat="1">
      <c r="A153" s="37"/>
      <c r="B153" s="38"/>
      <c r="C153" s="39"/>
      <c r="D153" s="223" t="s">
        <v>127</v>
      </c>
      <c r="E153" s="39"/>
      <c r="F153" s="224" t="s">
        <v>174</v>
      </c>
      <c r="G153" s="39"/>
      <c r="H153" s="39"/>
      <c r="I153" s="225"/>
      <c r="J153" s="39"/>
      <c r="K153" s="39"/>
      <c r="L153" s="43"/>
      <c r="M153" s="226"/>
      <c r="N153" s="227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127</v>
      </c>
      <c r="AU153" s="16" t="s">
        <v>81</v>
      </c>
    </row>
    <row r="154" s="2" customFormat="1" ht="24.15" customHeight="1">
      <c r="A154" s="37"/>
      <c r="B154" s="38"/>
      <c r="C154" s="210" t="s">
        <v>175</v>
      </c>
      <c r="D154" s="210" t="s">
        <v>120</v>
      </c>
      <c r="E154" s="211" t="s">
        <v>176</v>
      </c>
      <c r="F154" s="212" t="s">
        <v>177</v>
      </c>
      <c r="G154" s="213" t="s">
        <v>178</v>
      </c>
      <c r="H154" s="214">
        <v>60</v>
      </c>
      <c r="I154" s="215"/>
      <c r="J154" s="216">
        <f>ROUND(I154*H154,2)</f>
        <v>0</v>
      </c>
      <c r="K154" s="212" t="s">
        <v>124</v>
      </c>
      <c r="L154" s="43"/>
      <c r="M154" s="217" t="s">
        <v>1</v>
      </c>
      <c r="N154" s="218" t="s">
        <v>39</v>
      </c>
      <c r="O154" s="90"/>
      <c r="P154" s="219">
        <f>O154*H154</f>
        <v>0</v>
      </c>
      <c r="Q154" s="219">
        <v>0</v>
      </c>
      <c r="R154" s="219">
        <f>Q154*H154</f>
        <v>0</v>
      </c>
      <c r="S154" s="219">
        <v>0</v>
      </c>
      <c r="T154" s="220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1" t="s">
        <v>125</v>
      </c>
      <c r="AT154" s="221" t="s">
        <v>120</v>
      </c>
      <c r="AU154" s="221" t="s">
        <v>81</v>
      </c>
      <c r="AY154" s="16" t="s">
        <v>118</v>
      </c>
      <c r="BE154" s="222">
        <f>IF(N154="základní",J154,0)</f>
        <v>0</v>
      </c>
      <c r="BF154" s="222">
        <f>IF(N154="snížená",J154,0)</f>
        <v>0</v>
      </c>
      <c r="BG154" s="222">
        <f>IF(N154="zákl. přenesená",J154,0)</f>
        <v>0</v>
      </c>
      <c r="BH154" s="222">
        <f>IF(N154="sníž. přenesená",J154,0)</f>
        <v>0</v>
      </c>
      <c r="BI154" s="222">
        <f>IF(N154="nulová",J154,0)</f>
        <v>0</v>
      </c>
      <c r="BJ154" s="16" t="s">
        <v>79</v>
      </c>
      <c r="BK154" s="222">
        <f>ROUND(I154*H154,2)</f>
        <v>0</v>
      </c>
      <c r="BL154" s="16" t="s">
        <v>125</v>
      </c>
      <c r="BM154" s="221" t="s">
        <v>179</v>
      </c>
    </row>
    <row r="155" s="2" customFormat="1">
      <c r="A155" s="37"/>
      <c r="B155" s="38"/>
      <c r="C155" s="39"/>
      <c r="D155" s="223" t="s">
        <v>127</v>
      </c>
      <c r="E155" s="39"/>
      <c r="F155" s="224" t="s">
        <v>180</v>
      </c>
      <c r="G155" s="39"/>
      <c r="H155" s="39"/>
      <c r="I155" s="225"/>
      <c r="J155" s="39"/>
      <c r="K155" s="39"/>
      <c r="L155" s="43"/>
      <c r="M155" s="226"/>
      <c r="N155" s="227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127</v>
      </c>
      <c r="AU155" s="16" t="s">
        <v>81</v>
      </c>
    </row>
    <row r="156" s="2" customFormat="1" ht="24.15" customHeight="1">
      <c r="A156" s="37"/>
      <c r="B156" s="38"/>
      <c r="C156" s="210" t="s">
        <v>181</v>
      </c>
      <c r="D156" s="210" t="s">
        <v>120</v>
      </c>
      <c r="E156" s="211" t="s">
        <v>182</v>
      </c>
      <c r="F156" s="212" t="s">
        <v>183</v>
      </c>
      <c r="G156" s="213" t="s">
        <v>161</v>
      </c>
      <c r="H156" s="214">
        <v>3.2000000000000002</v>
      </c>
      <c r="I156" s="215"/>
      <c r="J156" s="216">
        <f>ROUND(I156*H156,2)</f>
        <v>0</v>
      </c>
      <c r="K156" s="212" t="s">
        <v>124</v>
      </c>
      <c r="L156" s="43"/>
      <c r="M156" s="217" t="s">
        <v>1</v>
      </c>
      <c r="N156" s="218" t="s">
        <v>39</v>
      </c>
      <c r="O156" s="90"/>
      <c r="P156" s="219">
        <f>O156*H156</f>
        <v>0</v>
      </c>
      <c r="Q156" s="219">
        <v>0.0086800000000000002</v>
      </c>
      <c r="R156" s="219">
        <f>Q156*H156</f>
        <v>0.027776000000000002</v>
      </c>
      <c r="S156" s="219">
        <v>0</v>
      </c>
      <c r="T156" s="220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1" t="s">
        <v>125</v>
      </c>
      <c r="AT156" s="221" t="s">
        <v>120</v>
      </c>
      <c r="AU156" s="221" t="s">
        <v>81</v>
      </c>
      <c r="AY156" s="16" t="s">
        <v>118</v>
      </c>
      <c r="BE156" s="222">
        <f>IF(N156="základní",J156,0)</f>
        <v>0</v>
      </c>
      <c r="BF156" s="222">
        <f>IF(N156="snížená",J156,0)</f>
        <v>0</v>
      </c>
      <c r="BG156" s="222">
        <f>IF(N156="zákl. přenesená",J156,0)</f>
        <v>0</v>
      </c>
      <c r="BH156" s="222">
        <f>IF(N156="sníž. přenesená",J156,0)</f>
        <v>0</v>
      </c>
      <c r="BI156" s="222">
        <f>IF(N156="nulová",J156,0)</f>
        <v>0</v>
      </c>
      <c r="BJ156" s="16" t="s">
        <v>79</v>
      </c>
      <c r="BK156" s="222">
        <f>ROUND(I156*H156,2)</f>
        <v>0</v>
      </c>
      <c r="BL156" s="16" t="s">
        <v>125</v>
      </c>
      <c r="BM156" s="221" t="s">
        <v>184</v>
      </c>
    </row>
    <row r="157" s="2" customFormat="1">
      <c r="A157" s="37"/>
      <c r="B157" s="38"/>
      <c r="C157" s="39"/>
      <c r="D157" s="223" t="s">
        <v>127</v>
      </c>
      <c r="E157" s="39"/>
      <c r="F157" s="224" t="s">
        <v>185</v>
      </c>
      <c r="G157" s="39"/>
      <c r="H157" s="39"/>
      <c r="I157" s="225"/>
      <c r="J157" s="39"/>
      <c r="K157" s="39"/>
      <c r="L157" s="43"/>
      <c r="M157" s="226"/>
      <c r="N157" s="227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127</v>
      </c>
      <c r="AU157" s="16" t="s">
        <v>81</v>
      </c>
    </row>
    <row r="158" s="13" customFormat="1">
      <c r="A158" s="13"/>
      <c r="B158" s="228"/>
      <c r="C158" s="229"/>
      <c r="D158" s="223" t="s">
        <v>138</v>
      </c>
      <c r="E158" s="230" t="s">
        <v>1</v>
      </c>
      <c r="F158" s="231" t="s">
        <v>186</v>
      </c>
      <c r="G158" s="229"/>
      <c r="H158" s="232">
        <v>3.2000000000000002</v>
      </c>
      <c r="I158" s="233"/>
      <c r="J158" s="229"/>
      <c r="K158" s="229"/>
      <c r="L158" s="234"/>
      <c r="M158" s="235"/>
      <c r="N158" s="236"/>
      <c r="O158" s="236"/>
      <c r="P158" s="236"/>
      <c r="Q158" s="236"/>
      <c r="R158" s="236"/>
      <c r="S158" s="236"/>
      <c r="T158" s="23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8" t="s">
        <v>138</v>
      </c>
      <c r="AU158" s="238" t="s">
        <v>81</v>
      </c>
      <c r="AV158" s="13" t="s">
        <v>81</v>
      </c>
      <c r="AW158" s="13" t="s">
        <v>31</v>
      </c>
      <c r="AX158" s="13" t="s">
        <v>79</v>
      </c>
      <c r="AY158" s="238" t="s">
        <v>118</v>
      </c>
    </row>
    <row r="159" s="2" customFormat="1" ht="16.5" customHeight="1">
      <c r="A159" s="37"/>
      <c r="B159" s="38"/>
      <c r="C159" s="210" t="s">
        <v>8</v>
      </c>
      <c r="D159" s="210" t="s">
        <v>120</v>
      </c>
      <c r="E159" s="211" t="s">
        <v>187</v>
      </c>
      <c r="F159" s="212" t="s">
        <v>188</v>
      </c>
      <c r="G159" s="213" t="s">
        <v>161</v>
      </c>
      <c r="H159" s="214">
        <v>3.2000000000000002</v>
      </c>
      <c r="I159" s="215"/>
      <c r="J159" s="216">
        <f>ROUND(I159*H159,2)</f>
        <v>0</v>
      </c>
      <c r="K159" s="212" t="s">
        <v>124</v>
      </c>
      <c r="L159" s="43"/>
      <c r="M159" s="217" t="s">
        <v>1</v>
      </c>
      <c r="N159" s="218" t="s">
        <v>39</v>
      </c>
      <c r="O159" s="90"/>
      <c r="P159" s="219">
        <f>O159*H159</f>
        <v>0</v>
      </c>
      <c r="Q159" s="219">
        <v>0.036900000000000002</v>
      </c>
      <c r="R159" s="219">
        <f>Q159*H159</f>
        <v>0.11808000000000002</v>
      </c>
      <c r="S159" s="219">
        <v>0</v>
      </c>
      <c r="T159" s="220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1" t="s">
        <v>125</v>
      </c>
      <c r="AT159" s="221" t="s">
        <v>120</v>
      </c>
      <c r="AU159" s="221" t="s">
        <v>81</v>
      </c>
      <c r="AY159" s="16" t="s">
        <v>118</v>
      </c>
      <c r="BE159" s="222">
        <f>IF(N159="základní",J159,0)</f>
        <v>0</v>
      </c>
      <c r="BF159" s="222">
        <f>IF(N159="snížená",J159,0)</f>
        <v>0</v>
      </c>
      <c r="BG159" s="222">
        <f>IF(N159="zákl. přenesená",J159,0)</f>
        <v>0</v>
      </c>
      <c r="BH159" s="222">
        <f>IF(N159="sníž. přenesená",J159,0)</f>
        <v>0</v>
      </c>
      <c r="BI159" s="222">
        <f>IF(N159="nulová",J159,0)</f>
        <v>0</v>
      </c>
      <c r="BJ159" s="16" t="s">
        <v>79</v>
      </c>
      <c r="BK159" s="222">
        <f>ROUND(I159*H159,2)</f>
        <v>0</v>
      </c>
      <c r="BL159" s="16" t="s">
        <v>125</v>
      </c>
      <c r="BM159" s="221" t="s">
        <v>189</v>
      </c>
    </row>
    <row r="160" s="2" customFormat="1">
      <c r="A160" s="37"/>
      <c r="B160" s="38"/>
      <c r="C160" s="39"/>
      <c r="D160" s="223" t="s">
        <v>127</v>
      </c>
      <c r="E160" s="39"/>
      <c r="F160" s="224" t="s">
        <v>190</v>
      </c>
      <c r="G160" s="39"/>
      <c r="H160" s="39"/>
      <c r="I160" s="225"/>
      <c r="J160" s="39"/>
      <c r="K160" s="39"/>
      <c r="L160" s="43"/>
      <c r="M160" s="226"/>
      <c r="N160" s="227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127</v>
      </c>
      <c r="AU160" s="16" t="s">
        <v>81</v>
      </c>
    </row>
    <row r="161" s="13" customFormat="1">
      <c r="A161" s="13"/>
      <c r="B161" s="228"/>
      <c r="C161" s="229"/>
      <c r="D161" s="223" t="s">
        <v>138</v>
      </c>
      <c r="E161" s="230" t="s">
        <v>1</v>
      </c>
      <c r="F161" s="231" t="s">
        <v>186</v>
      </c>
      <c r="G161" s="229"/>
      <c r="H161" s="232">
        <v>3.2000000000000002</v>
      </c>
      <c r="I161" s="233"/>
      <c r="J161" s="229"/>
      <c r="K161" s="229"/>
      <c r="L161" s="234"/>
      <c r="M161" s="235"/>
      <c r="N161" s="236"/>
      <c r="O161" s="236"/>
      <c r="P161" s="236"/>
      <c r="Q161" s="236"/>
      <c r="R161" s="236"/>
      <c r="S161" s="236"/>
      <c r="T161" s="23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8" t="s">
        <v>138</v>
      </c>
      <c r="AU161" s="238" t="s">
        <v>81</v>
      </c>
      <c r="AV161" s="13" t="s">
        <v>81</v>
      </c>
      <c r="AW161" s="13" t="s">
        <v>31</v>
      </c>
      <c r="AX161" s="13" t="s">
        <v>79</v>
      </c>
      <c r="AY161" s="238" t="s">
        <v>118</v>
      </c>
    </row>
    <row r="162" s="2" customFormat="1" ht="24.15" customHeight="1">
      <c r="A162" s="37"/>
      <c r="B162" s="38"/>
      <c r="C162" s="210" t="s">
        <v>191</v>
      </c>
      <c r="D162" s="210" t="s">
        <v>120</v>
      </c>
      <c r="E162" s="211" t="s">
        <v>192</v>
      </c>
      <c r="F162" s="212" t="s">
        <v>193</v>
      </c>
      <c r="G162" s="213" t="s">
        <v>161</v>
      </c>
      <c r="H162" s="214">
        <v>3.2000000000000002</v>
      </c>
      <c r="I162" s="215"/>
      <c r="J162" s="216">
        <f>ROUND(I162*H162,2)</f>
        <v>0</v>
      </c>
      <c r="K162" s="212" t="s">
        <v>124</v>
      </c>
      <c r="L162" s="43"/>
      <c r="M162" s="217" t="s">
        <v>1</v>
      </c>
      <c r="N162" s="218" t="s">
        <v>39</v>
      </c>
      <c r="O162" s="90"/>
      <c r="P162" s="219">
        <f>O162*H162</f>
        <v>0</v>
      </c>
      <c r="Q162" s="219">
        <v>0.01269</v>
      </c>
      <c r="R162" s="219">
        <f>Q162*H162</f>
        <v>0.040608000000000005</v>
      </c>
      <c r="S162" s="219">
        <v>0</v>
      </c>
      <c r="T162" s="220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1" t="s">
        <v>125</v>
      </c>
      <c r="AT162" s="221" t="s">
        <v>120</v>
      </c>
      <c r="AU162" s="221" t="s">
        <v>81</v>
      </c>
      <c r="AY162" s="16" t="s">
        <v>118</v>
      </c>
      <c r="BE162" s="222">
        <f>IF(N162="základní",J162,0)</f>
        <v>0</v>
      </c>
      <c r="BF162" s="222">
        <f>IF(N162="snížená",J162,0)</f>
        <v>0</v>
      </c>
      <c r="BG162" s="222">
        <f>IF(N162="zákl. přenesená",J162,0)</f>
        <v>0</v>
      </c>
      <c r="BH162" s="222">
        <f>IF(N162="sníž. přenesená",J162,0)</f>
        <v>0</v>
      </c>
      <c r="BI162" s="222">
        <f>IF(N162="nulová",J162,0)</f>
        <v>0</v>
      </c>
      <c r="BJ162" s="16" t="s">
        <v>79</v>
      </c>
      <c r="BK162" s="222">
        <f>ROUND(I162*H162,2)</f>
        <v>0</v>
      </c>
      <c r="BL162" s="16" t="s">
        <v>125</v>
      </c>
      <c r="BM162" s="221" t="s">
        <v>194</v>
      </c>
    </row>
    <row r="163" s="2" customFormat="1">
      <c r="A163" s="37"/>
      <c r="B163" s="38"/>
      <c r="C163" s="39"/>
      <c r="D163" s="223" t="s">
        <v>127</v>
      </c>
      <c r="E163" s="39"/>
      <c r="F163" s="224" t="s">
        <v>195</v>
      </c>
      <c r="G163" s="39"/>
      <c r="H163" s="39"/>
      <c r="I163" s="225"/>
      <c r="J163" s="39"/>
      <c r="K163" s="39"/>
      <c r="L163" s="43"/>
      <c r="M163" s="226"/>
      <c r="N163" s="227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127</v>
      </c>
      <c r="AU163" s="16" t="s">
        <v>81</v>
      </c>
    </row>
    <row r="164" s="13" customFormat="1">
      <c r="A164" s="13"/>
      <c r="B164" s="228"/>
      <c r="C164" s="229"/>
      <c r="D164" s="223" t="s">
        <v>138</v>
      </c>
      <c r="E164" s="230" t="s">
        <v>1</v>
      </c>
      <c r="F164" s="231" t="s">
        <v>186</v>
      </c>
      <c r="G164" s="229"/>
      <c r="H164" s="232">
        <v>3.2000000000000002</v>
      </c>
      <c r="I164" s="233"/>
      <c r="J164" s="229"/>
      <c r="K164" s="229"/>
      <c r="L164" s="234"/>
      <c r="M164" s="235"/>
      <c r="N164" s="236"/>
      <c r="O164" s="236"/>
      <c r="P164" s="236"/>
      <c r="Q164" s="236"/>
      <c r="R164" s="236"/>
      <c r="S164" s="236"/>
      <c r="T164" s="23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8" t="s">
        <v>138</v>
      </c>
      <c r="AU164" s="238" t="s">
        <v>81</v>
      </c>
      <c r="AV164" s="13" t="s">
        <v>81</v>
      </c>
      <c r="AW164" s="13" t="s">
        <v>31</v>
      </c>
      <c r="AX164" s="13" t="s">
        <v>79</v>
      </c>
      <c r="AY164" s="238" t="s">
        <v>118</v>
      </c>
    </row>
    <row r="165" s="2" customFormat="1" ht="24.15" customHeight="1">
      <c r="A165" s="37"/>
      <c r="B165" s="38"/>
      <c r="C165" s="210" t="s">
        <v>196</v>
      </c>
      <c r="D165" s="210" t="s">
        <v>120</v>
      </c>
      <c r="E165" s="211" t="s">
        <v>197</v>
      </c>
      <c r="F165" s="212" t="s">
        <v>198</v>
      </c>
      <c r="G165" s="213" t="s">
        <v>161</v>
      </c>
      <c r="H165" s="214">
        <v>8</v>
      </c>
      <c r="I165" s="215"/>
      <c r="J165" s="216">
        <f>ROUND(I165*H165,2)</f>
        <v>0</v>
      </c>
      <c r="K165" s="212" t="s">
        <v>124</v>
      </c>
      <c r="L165" s="43"/>
      <c r="M165" s="217" t="s">
        <v>1</v>
      </c>
      <c r="N165" s="218" t="s">
        <v>39</v>
      </c>
      <c r="O165" s="90"/>
      <c r="P165" s="219">
        <f>O165*H165</f>
        <v>0</v>
      </c>
      <c r="Q165" s="219">
        <v>0.036900000000000002</v>
      </c>
      <c r="R165" s="219">
        <f>Q165*H165</f>
        <v>0.29520000000000002</v>
      </c>
      <c r="S165" s="219">
        <v>0</v>
      </c>
      <c r="T165" s="220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1" t="s">
        <v>125</v>
      </c>
      <c r="AT165" s="221" t="s">
        <v>120</v>
      </c>
      <c r="AU165" s="221" t="s">
        <v>81</v>
      </c>
      <c r="AY165" s="16" t="s">
        <v>118</v>
      </c>
      <c r="BE165" s="222">
        <f>IF(N165="základní",J165,0)</f>
        <v>0</v>
      </c>
      <c r="BF165" s="222">
        <f>IF(N165="snížená",J165,0)</f>
        <v>0</v>
      </c>
      <c r="BG165" s="222">
        <f>IF(N165="zákl. přenesená",J165,0)</f>
        <v>0</v>
      </c>
      <c r="BH165" s="222">
        <f>IF(N165="sníž. přenesená",J165,0)</f>
        <v>0</v>
      </c>
      <c r="BI165" s="222">
        <f>IF(N165="nulová",J165,0)</f>
        <v>0</v>
      </c>
      <c r="BJ165" s="16" t="s">
        <v>79</v>
      </c>
      <c r="BK165" s="222">
        <f>ROUND(I165*H165,2)</f>
        <v>0</v>
      </c>
      <c r="BL165" s="16" t="s">
        <v>125</v>
      </c>
      <c r="BM165" s="221" t="s">
        <v>199</v>
      </c>
    </row>
    <row r="166" s="2" customFormat="1">
      <c r="A166" s="37"/>
      <c r="B166" s="38"/>
      <c r="C166" s="39"/>
      <c r="D166" s="223" t="s">
        <v>127</v>
      </c>
      <c r="E166" s="39"/>
      <c r="F166" s="224" t="s">
        <v>200</v>
      </c>
      <c r="G166" s="39"/>
      <c r="H166" s="39"/>
      <c r="I166" s="225"/>
      <c r="J166" s="39"/>
      <c r="K166" s="39"/>
      <c r="L166" s="43"/>
      <c r="M166" s="226"/>
      <c r="N166" s="227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127</v>
      </c>
      <c r="AU166" s="16" t="s">
        <v>81</v>
      </c>
    </row>
    <row r="167" s="13" customFormat="1">
      <c r="A167" s="13"/>
      <c r="B167" s="228"/>
      <c r="C167" s="229"/>
      <c r="D167" s="223" t="s">
        <v>138</v>
      </c>
      <c r="E167" s="230" t="s">
        <v>1</v>
      </c>
      <c r="F167" s="231" t="s">
        <v>201</v>
      </c>
      <c r="G167" s="229"/>
      <c r="H167" s="232">
        <v>8</v>
      </c>
      <c r="I167" s="233"/>
      <c r="J167" s="229"/>
      <c r="K167" s="229"/>
      <c r="L167" s="234"/>
      <c r="M167" s="235"/>
      <c r="N167" s="236"/>
      <c r="O167" s="236"/>
      <c r="P167" s="236"/>
      <c r="Q167" s="236"/>
      <c r="R167" s="236"/>
      <c r="S167" s="236"/>
      <c r="T167" s="23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8" t="s">
        <v>138</v>
      </c>
      <c r="AU167" s="238" t="s">
        <v>81</v>
      </c>
      <c r="AV167" s="13" t="s">
        <v>81</v>
      </c>
      <c r="AW167" s="13" t="s">
        <v>31</v>
      </c>
      <c r="AX167" s="13" t="s">
        <v>79</v>
      </c>
      <c r="AY167" s="238" t="s">
        <v>118</v>
      </c>
    </row>
    <row r="168" s="2" customFormat="1" ht="16.5" customHeight="1">
      <c r="A168" s="37"/>
      <c r="B168" s="38"/>
      <c r="C168" s="210" t="s">
        <v>202</v>
      </c>
      <c r="D168" s="210" t="s">
        <v>120</v>
      </c>
      <c r="E168" s="211" t="s">
        <v>203</v>
      </c>
      <c r="F168" s="212" t="s">
        <v>204</v>
      </c>
      <c r="G168" s="213" t="s">
        <v>161</v>
      </c>
      <c r="H168" s="214">
        <v>136</v>
      </c>
      <c r="I168" s="215"/>
      <c r="J168" s="216">
        <f>ROUND(I168*H168,2)</f>
        <v>0</v>
      </c>
      <c r="K168" s="212" t="s">
        <v>124</v>
      </c>
      <c r="L168" s="43"/>
      <c r="M168" s="217" t="s">
        <v>1</v>
      </c>
      <c r="N168" s="218" t="s">
        <v>39</v>
      </c>
      <c r="O168" s="90"/>
      <c r="P168" s="219">
        <f>O168*H168</f>
        <v>0</v>
      </c>
      <c r="Q168" s="219">
        <v>0.00055999999999999995</v>
      </c>
      <c r="R168" s="219">
        <f>Q168*H168</f>
        <v>0.076159999999999992</v>
      </c>
      <c r="S168" s="219">
        <v>0</v>
      </c>
      <c r="T168" s="220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1" t="s">
        <v>125</v>
      </c>
      <c r="AT168" s="221" t="s">
        <v>120</v>
      </c>
      <c r="AU168" s="221" t="s">
        <v>81</v>
      </c>
      <c r="AY168" s="16" t="s">
        <v>118</v>
      </c>
      <c r="BE168" s="222">
        <f>IF(N168="základní",J168,0)</f>
        <v>0</v>
      </c>
      <c r="BF168" s="222">
        <f>IF(N168="snížená",J168,0)</f>
        <v>0</v>
      </c>
      <c r="BG168" s="222">
        <f>IF(N168="zákl. přenesená",J168,0)</f>
        <v>0</v>
      </c>
      <c r="BH168" s="222">
        <f>IF(N168="sníž. přenesená",J168,0)</f>
        <v>0</v>
      </c>
      <c r="BI168" s="222">
        <f>IF(N168="nulová",J168,0)</f>
        <v>0</v>
      </c>
      <c r="BJ168" s="16" t="s">
        <v>79</v>
      </c>
      <c r="BK168" s="222">
        <f>ROUND(I168*H168,2)</f>
        <v>0</v>
      </c>
      <c r="BL168" s="16" t="s">
        <v>125</v>
      </c>
      <c r="BM168" s="221" t="s">
        <v>205</v>
      </c>
    </row>
    <row r="169" s="2" customFormat="1">
      <c r="A169" s="37"/>
      <c r="B169" s="38"/>
      <c r="C169" s="39"/>
      <c r="D169" s="223" t="s">
        <v>127</v>
      </c>
      <c r="E169" s="39"/>
      <c r="F169" s="224" t="s">
        <v>206</v>
      </c>
      <c r="G169" s="39"/>
      <c r="H169" s="39"/>
      <c r="I169" s="225"/>
      <c r="J169" s="39"/>
      <c r="K169" s="39"/>
      <c r="L169" s="43"/>
      <c r="M169" s="226"/>
      <c r="N169" s="227"/>
      <c r="O169" s="90"/>
      <c r="P169" s="90"/>
      <c r="Q169" s="90"/>
      <c r="R169" s="90"/>
      <c r="S169" s="90"/>
      <c r="T169" s="91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127</v>
      </c>
      <c r="AU169" s="16" t="s">
        <v>81</v>
      </c>
    </row>
    <row r="170" s="13" customFormat="1">
      <c r="A170" s="13"/>
      <c r="B170" s="228"/>
      <c r="C170" s="229"/>
      <c r="D170" s="223" t="s">
        <v>138</v>
      </c>
      <c r="E170" s="230" t="s">
        <v>1</v>
      </c>
      <c r="F170" s="231" t="s">
        <v>207</v>
      </c>
      <c r="G170" s="229"/>
      <c r="H170" s="232">
        <v>136</v>
      </c>
      <c r="I170" s="233"/>
      <c r="J170" s="229"/>
      <c r="K170" s="229"/>
      <c r="L170" s="234"/>
      <c r="M170" s="235"/>
      <c r="N170" s="236"/>
      <c r="O170" s="236"/>
      <c r="P170" s="236"/>
      <c r="Q170" s="236"/>
      <c r="R170" s="236"/>
      <c r="S170" s="236"/>
      <c r="T170" s="23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8" t="s">
        <v>138</v>
      </c>
      <c r="AU170" s="238" t="s">
        <v>81</v>
      </c>
      <c r="AV170" s="13" t="s">
        <v>81</v>
      </c>
      <c r="AW170" s="13" t="s">
        <v>31</v>
      </c>
      <c r="AX170" s="13" t="s">
        <v>79</v>
      </c>
      <c r="AY170" s="238" t="s">
        <v>118</v>
      </c>
    </row>
    <row r="171" s="2" customFormat="1" ht="21.75" customHeight="1">
      <c r="A171" s="37"/>
      <c r="B171" s="38"/>
      <c r="C171" s="210" t="s">
        <v>208</v>
      </c>
      <c r="D171" s="210" t="s">
        <v>120</v>
      </c>
      <c r="E171" s="211" t="s">
        <v>209</v>
      </c>
      <c r="F171" s="212" t="s">
        <v>210</v>
      </c>
      <c r="G171" s="213" t="s">
        <v>161</v>
      </c>
      <c r="H171" s="214">
        <v>136</v>
      </c>
      <c r="I171" s="215"/>
      <c r="J171" s="216">
        <f>ROUND(I171*H171,2)</f>
        <v>0</v>
      </c>
      <c r="K171" s="212" t="s">
        <v>124</v>
      </c>
      <c r="L171" s="43"/>
      <c r="M171" s="217" t="s">
        <v>1</v>
      </c>
      <c r="N171" s="218" t="s">
        <v>39</v>
      </c>
      <c r="O171" s="90"/>
      <c r="P171" s="219">
        <f>O171*H171</f>
        <v>0</v>
      </c>
      <c r="Q171" s="219">
        <v>0</v>
      </c>
      <c r="R171" s="219">
        <f>Q171*H171</f>
        <v>0</v>
      </c>
      <c r="S171" s="219">
        <v>0</v>
      </c>
      <c r="T171" s="220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1" t="s">
        <v>125</v>
      </c>
      <c r="AT171" s="221" t="s">
        <v>120</v>
      </c>
      <c r="AU171" s="221" t="s">
        <v>81</v>
      </c>
      <c r="AY171" s="16" t="s">
        <v>118</v>
      </c>
      <c r="BE171" s="222">
        <f>IF(N171="základní",J171,0)</f>
        <v>0</v>
      </c>
      <c r="BF171" s="222">
        <f>IF(N171="snížená",J171,0)</f>
        <v>0</v>
      </c>
      <c r="BG171" s="222">
        <f>IF(N171="zákl. přenesená",J171,0)</f>
        <v>0</v>
      </c>
      <c r="BH171" s="222">
        <f>IF(N171="sníž. přenesená",J171,0)</f>
        <v>0</v>
      </c>
      <c r="BI171" s="222">
        <f>IF(N171="nulová",J171,0)</f>
        <v>0</v>
      </c>
      <c r="BJ171" s="16" t="s">
        <v>79</v>
      </c>
      <c r="BK171" s="222">
        <f>ROUND(I171*H171,2)</f>
        <v>0</v>
      </c>
      <c r="BL171" s="16" t="s">
        <v>125</v>
      </c>
      <c r="BM171" s="221" t="s">
        <v>211</v>
      </c>
    </row>
    <row r="172" s="2" customFormat="1">
      <c r="A172" s="37"/>
      <c r="B172" s="38"/>
      <c r="C172" s="39"/>
      <c r="D172" s="223" t="s">
        <v>127</v>
      </c>
      <c r="E172" s="39"/>
      <c r="F172" s="224" t="s">
        <v>212</v>
      </c>
      <c r="G172" s="39"/>
      <c r="H172" s="39"/>
      <c r="I172" s="225"/>
      <c r="J172" s="39"/>
      <c r="K172" s="39"/>
      <c r="L172" s="43"/>
      <c r="M172" s="226"/>
      <c r="N172" s="227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127</v>
      </c>
      <c r="AU172" s="16" t="s">
        <v>81</v>
      </c>
    </row>
    <row r="173" s="2" customFormat="1" ht="24.15" customHeight="1">
      <c r="A173" s="37"/>
      <c r="B173" s="38"/>
      <c r="C173" s="210" t="s">
        <v>213</v>
      </c>
      <c r="D173" s="210" t="s">
        <v>120</v>
      </c>
      <c r="E173" s="211" t="s">
        <v>214</v>
      </c>
      <c r="F173" s="212" t="s">
        <v>215</v>
      </c>
      <c r="G173" s="213" t="s">
        <v>161</v>
      </c>
      <c r="H173" s="214">
        <v>1.7</v>
      </c>
      <c r="I173" s="215"/>
      <c r="J173" s="216">
        <f>ROUND(I173*H173,2)</f>
        <v>0</v>
      </c>
      <c r="K173" s="212" t="s">
        <v>124</v>
      </c>
      <c r="L173" s="43"/>
      <c r="M173" s="217" t="s">
        <v>1</v>
      </c>
      <c r="N173" s="218" t="s">
        <v>39</v>
      </c>
      <c r="O173" s="90"/>
      <c r="P173" s="219">
        <f>O173*H173</f>
        <v>0</v>
      </c>
      <c r="Q173" s="219">
        <v>0.00046999999999999999</v>
      </c>
      <c r="R173" s="219">
        <f>Q173*H173</f>
        <v>0.00079899999999999991</v>
      </c>
      <c r="S173" s="219">
        <v>0</v>
      </c>
      <c r="T173" s="220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1" t="s">
        <v>125</v>
      </c>
      <c r="AT173" s="221" t="s">
        <v>120</v>
      </c>
      <c r="AU173" s="221" t="s">
        <v>81</v>
      </c>
      <c r="AY173" s="16" t="s">
        <v>118</v>
      </c>
      <c r="BE173" s="222">
        <f>IF(N173="základní",J173,0)</f>
        <v>0</v>
      </c>
      <c r="BF173" s="222">
        <f>IF(N173="snížená",J173,0)</f>
        <v>0</v>
      </c>
      <c r="BG173" s="222">
        <f>IF(N173="zákl. přenesená",J173,0)</f>
        <v>0</v>
      </c>
      <c r="BH173" s="222">
        <f>IF(N173="sníž. přenesená",J173,0)</f>
        <v>0</v>
      </c>
      <c r="BI173" s="222">
        <f>IF(N173="nulová",J173,0)</f>
        <v>0</v>
      </c>
      <c r="BJ173" s="16" t="s">
        <v>79</v>
      </c>
      <c r="BK173" s="222">
        <f>ROUND(I173*H173,2)</f>
        <v>0</v>
      </c>
      <c r="BL173" s="16" t="s">
        <v>125</v>
      </c>
      <c r="BM173" s="221" t="s">
        <v>216</v>
      </c>
    </row>
    <row r="174" s="2" customFormat="1">
      <c r="A174" s="37"/>
      <c r="B174" s="38"/>
      <c r="C174" s="39"/>
      <c r="D174" s="223" t="s">
        <v>127</v>
      </c>
      <c r="E174" s="39"/>
      <c r="F174" s="224" t="s">
        <v>217</v>
      </c>
      <c r="G174" s="39"/>
      <c r="H174" s="39"/>
      <c r="I174" s="225"/>
      <c r="J174" s="39"/>
      <c r="K174" s="39"/>
      <c r="L174" s="43"/>
      <c r="M174" s="226"/>
      <c r="N174" s="227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127</v>
      </c>
      <c r="AU174" s="16" t="s">
        <v>81</v>
      </c>
    </row>
    <row r="175" s="2" customFormat="1" ht="24.15" customHeight="1">
      <c r="A175" s="37"/>
      <c r="B175" s="38"/>
      <c r="C175" s="210" t="s">
        <v>218</v>
      </c>
      <c r="D175" s="210" t="s">
        <v>120</v>
      </c>
      <c r="E175" s="211" t="s">
        <v>219</v>
      </c>
      <c r="F175" s="212" t="s">
        <v>220</v>
      </c>
      <c r="G175" s="213" t="s">
        <v>161</v>
      </c>
      <c r="H175" s="214">
        <v>1.7</v>
      </c>
      <c r="I175" s="215"/>
      <c r="J175" s="216">
        <f>ROUND(I175*H175,2)</f>
        <v>0</v>
      </c>
      <c r="K175" s="212" t="s">
        <v>124</v>
      </c>
      <c r="L175" s="43"/>
      <c r="M175" s="217" t="s">
        <v>1</v>
      </c>
      <c r="N175" s="218" t="s">
        <v>39</v>
      </c>
      <c r="O175" s="90"/>
      <c r="P175" s="219">
        <f>O175*H175</f>
        <v>0</v>
      </c>
      <c r="Q175" s="219">
        <v>0</v>
      </c>
      <c r="R175" s="219">
        <f>Q175*H175</f>
        <v>0</v>
      </c>
      <c r="S175" s="219">
        <v>0</v>
      </c>
      <c r="T175" s="220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1" t="s">
        <v>125</v>
      </c>
      <c r="AT175" s="221" t="s">
        <v>120</v>
      </c>
      <c r="AU175" s="221" t="s">
        <v>81</v>
      </c>
      <c r="AY175" s="16" t="s">
        <v>118</v>
      </c>
      <c r="BE175" s="222">
        <f>IF(N175="základní",J175,0)</f>
        <v>0</v>
      </c>
      <c r="BF175" s="222">
        <f>IF(N175="snížená",J175,0)</f>
        <v>0</v>
      </c>
      <c r="BG175" s="222">
        <f>IF(N175="zákl. přenesená",J175,0)</f>
        <v>0</v>
      </c>
      <c r="BH175" s="222">
        <f>IF(N175="sníž. přenesená",J175,0)</f>
        <v>0</v>
      </c>
      <c r="BI175" s="222">
        <f>IF(N175="nulová",J175,0)</f>
        <v>0</v>
      </c>
      <c r="BJ175" s="16" t="s">
        <v>79</v>
      </c>
      <c r="BK175" s="222">
        <f>ROUND(I175*H175,2)</f>
        <v>0</v>
      </c>
      <c r="BL175" s="16" t="s">
        <v>125</v>
      </c>
      <c r="BM175" s="221" t="s">
        <v>221</v>
      </c>
    </row>
    <row r="176" s="2" customFormat="1">
      <c r="A176" s="37"/>
      <c r="B176" s="38"/>
      <c r="C176" s="39"/>
      <c r="D176" s="223" t="s">
        <v>127</v>
      </c>
      <c r="E176" s="39"/>
      <c r="F176" s="224" t="s">
        <v>222</v>
      </c>
      <c r="G176" s="39"/>
      <c r="H176" s="39"/>
      <c r="I176" s="225"/>
      <c r="J176" s="39"/>
      <c r="K176" s="39"/>
      <c r="L176" s="43"/>
      <c r="M176" s="226"/>
      <c r="N176" s="227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127</v>
      </c>
      <c r="AU176" s="16" t="s">
        <v>81</v>
      </c>
    </row>
    <row r="177" s="2" customFormat="1" ht="24.15" customHeight="1">
      <c r="A177" s="37"/>
      <c r="B177" s="38"/>
      <c r="C177" s="210" t="s">
        <v>223</v>
      </c>
      <c r="D177" s="210" t="s">
        <v>120</v>
      </c>
      <c r="E177" s="211" t="s">
        <v>224</v>
      </c>
      <c r="F177" s="212" t="s">
        <v>225</v>
      </c>
      <c r="G177" s="213" t="s">
        <v>123</v>
      </c>
      <c r="H177" s="214">
        <v>32.700000000000003</v>
      </c>
      <c r="I177" s="215"/>
      <c r="J177" s="216">
        <f>ROUND(I177*H177,2)</f>
        <v>0</v>
      </c>
      <c r="K177" s="212" t="s">
        <v>124</v>
      </c>
      <c r="L177" s="43"/>
      <c r="M177" s="217" t="s">
        <v>1</v>
      </c>
      <c r="N177" s="218" t="s">
        <v>39</v>
      </c>
      <c r="O177" s="90"/>
      <c r="P177" s="219">
        <f>O177*H177</f>
        <v>0</v>
      </c>
      <c r="Q177" s="219">
        <v>0</v>
      </c>
      <c r="R177" s="219">
        <f>Q177*H177</f>
        <v>0</v>
      </c>
      <c r="S177" s="219">
        <v>0</v>
      </c>
      <c r="T177" s="220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1" t="s">
        <v>125</v>
      </c>
      <c r="AT177" s="221" t="s">
        <v>120</v>
      </c>
      <c r="AU177" s="221" t="s">
        <v>81</v>
      </c>
      <c r="AY177" s="16" t="s">
        <v>118</v>
      </c>
      <c r="BE177" s="222">
        <f>IF(N177="základní",J177,0)</f>
        <v>0</v>
      </c>
      <c r="BF177" s="222">
        <f>IF(N177="snížená",J177,0)</f>
        <v>0</v>
      </c>
      <c r="BG177" s="222">
        <f>IF(N177="zákl. přenesená",J177,0)</f>
        <v>0</v>
      </c>
      <c r="BH177" s="222">
        <f>IF(N177="sníž. přenesená",J177,0)</f>
        <v>0</v>
      </c>
      <c r="BI177" s="222">
        <f>IF(N177="nulová",J177,0)</f>
        <v>0</v>
      </c>
      <c r="BJ177" s="16" t="s">
        <v>79</v>
      </c>
      <c r="BK177" s="222">
        <f>ROUND(I177*H177,2)</f>
        <v>0</v>
      </c>
      <c r="BL177" s="16" t="s">
        <v>125</v>
      </c>
      <c r="BM177" s="221" t="s">
        <v>226</v>
      </c>
    </row>
    <row r="178" s="2" customFormat="1">
      <c r="A178" s="37"/>
      <c r="B178" s="38"/>
      <c r="C178" s="39"/>
      <c r="D178" s="223" t="s">
        <v>127</v>
      </c>
      <c r="E178" s="39"/>
      <c r="F178" s="224" t="s">
        <v>227</v>
      </c>
      <c r="G178" s="39"/>
      <c r="H178" s="39"/>
      <c r="I178" s="225"/>
      <c r="J178" s="39"/>
      <c r="K178" s="39"/>
      <c r="L178" s="43"/>
      <c r="M178" s="226"/>
      <c r="N178" s="227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127</v>
      </c>
      <c r="AU178" s="16" t="s">
        <v>81</v>
      </c>
    </row>
    <row r="179" s="13" customFormat="1">
      <c r="A179" s="13"/>
      <c r="B179" s="228"/>
      <c r="C179" s="229"/>
      <c r="D179" s="223" t="s">
        <v>138</v>
      </c>
      <c r="E179" s="230" t="s">
        <v>1</v>
      </c>
      <c r="F179" s="231" t="s">
        <v>228</v>
      </c>
      <c r="G179" s="229"/>
      <c r="H179" s="232">
        <v>13.1</v>
      </c>
      <c r="I179" s="233"/>
      <c r="J179" s="229"/>
      <c r="K179" s="229"/>
      <c r="L179" s="234"/>
      <c r="M179" s="235"/>
      <c r="N179" s="236"/>
      <c r="O179" s="236"/>
      <c r="P179" s="236"/>
      <c r="Q179" s="236"/>
      <c r="R179" s="236"/>
      <c r="S179" s="236"/>
      <c r="T179" s="23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8" t="s">
        <v>138</v>
      </c>
      <c r="AU179" s="238" t="s">
        <v>81</v>
      </c>
      <c r="AV179" s="13" t="s">
        <v>81</v>
      </c>
      <c r="AW179" s="13" t="s">
        <v>31</v>
      </c>
      <c r="AX179" s="13" t="s">
        <v>74</v>
      </c>
      <c r="AY179" s="238" t="s">
        <v>118</v>
      </c>
    </row>
    <row r="180" s="13" customFormat="1">
      <c r="A180" s="13"/>
      <c r="B180" s="228"/>
      <c r="C180" s="229"/>
      <c r="D180" s="223" t="s">
        <v>138</v>
      </c>
      <c r="E180" s="230" t="s">
        <v>1</v>
      </c>
      <c r="F180" s="231" t="s">
        <v>229</v>
      </c>
      <c r="G180" s="229"/>
      <c r="H180" s="232">
        <v>19.600000000000001</v>
      </c>
      <c r="I180" s="233"/>
      <c r="J180" s="229"/>
      <c r="K180" s="229"/>
      <c r="L180" s="234"/>
      <c r="M180" s="235"/>
      <c r="N180" s="236"/>
      <c r="O180" s="236"/>
      <c r="P180" s="236"/>
      <c r="Q180" s="236"/>
      <c r="R180" s="236"/>
      <c r="S180" s="236"/>
      <c r="T180" s="23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8" t="s">
        <v>138</v>
      </c>
      <c r="AU180" s="238" t="s">
        <v>81</v>
      </c>
      <c r="AV180" s="13" t="s">
        <v>81</v>
      </c>
      <c r="AW180" s="13" t="s">
        <v>31</v>
      </c>
      <c r="AX180" s="13" t="s">
        <v>74</v>
      </c>
      <c r="AY180" s="238" t="s">
        <v>118</v>
      </c>
    </row>
    <row r="181" s="14" customFormat="1">
      <c r="A181" s="14"/>
      <c r="B181" s="239"/>
      <c r="C181" s="240"/>
      <c r="D181" s="223" t="s">
        <v>138</v>
      </c>
      <c r="E181" s="241" t="s">
        <v>1</v>
      </c>
      <c r="F181" s="242" t="s">
        <v>140</v>
      </c>
      <c r="G181" s="240"/>
      <c r="H181" s="243">
        <v>32.700000000000003</v>
      </c>
      <c r="I181" s="244"/>
      <c r="J181" s="240"/>
      <c r="K181" s="240"/>
      <c r="L181" s="245"/>
      <c r="M181" s="246"/>
      <c r="N181" s="247"/>
      <c r="O181" s="247"/>
      <c r="P181" s="247"/>
      <c r="Q181" s="247"/>
      <c r="R181" s="247"/>
      <c r="S181" s="247"/>
      <c r="T181" s="24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9" t="s">
        <v>138</v>
      </c>
      <c r="AU181" s="249" t="s">
        <v>81</v>
      </c>
      <c r="AV181" s="14" t="s">
        <v>125</v>
      </c>
      <c r="AW181" s="14" t="s">
        <v>31</v>
      </c>
      <c r="AX181" s="14" t="s">
        <v>79</v>
      </c>
      <c r="AY181" s="249" t="s">
        <v>118</v>
      </c>
    </row>
    <row r="182" s="2" customFormat="1" ht="33" customHeight="1">
      <c r="A182" s="37"/>
      <c r="B182" s="38"/>
      <c r="C182" s="210" t="s">
        <v>230</v>
      </c>
      <c r="D182" s="210" t="s">
        <v>120</v>
      </c>
      <c r="E182" s="211" t="s">
        <v>231</v>
      </c>
      <c r="F182" s="212" t="s">
        <v>232</v>
      </c>
      <c r="G182" s="213" t="s">
        <v>233</v>
      </c>
      <c r="H182" s="214">
        <v>69.561999999999998</v>
      </c>
      <c r="I182" s="215"/>
      <c r="J182" s="216">
        <f>ROUND(I182*H182,2)</f>
        <v>0</v>
      </c>
      <c r="K182" s="212" t="s">
        <v>124</v>
      </c>
      <c r="L182" s="43"/>
      <c r="M182" s="217" t="s">
        <v>1</v>
      </c>
      <c r="N182" s="218" t="s">
        <v>39</v>
      </c>
      <c r="O182" s="90"/>
      <c r="P182" s="219">
        <f>O182*H182</f>
        <v>0</v>
      </c>
      <c r="Q182" s="219">
        <v>0</v>
      </c>
      <c r="R182" s="219">
        <f>Q182*H182</f>
        <v>0</v>
      </c>
      <c r="S182" s="219">
        <v>0</v>
      </c>
      <c r="T182" s="220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1" t="s">
        <v>125</v>
      </c>
      <c r="AT182" s="221" t="s">
        <v>120</v>
      </c>
      <c r="AU182" s="221" t="s">
        <v>81</v>
      </c>
      <c r="AY182" s="16" t="s">
        <v>118</v>
      </c>
      <c r="BE182" s="222">
        <f>IF(N182="základní",J182,0)</f>
        <v>0</v>
      </c>
      <c r="BF182" s="222">
        <f>IF(N182="snížená",J182,0)</f>
        <v>0</v>
      </c>
      <c r="BG182" s="222">
        <f>IF(N182="zákl. přenesená",J182,0)</f>
        <v>0</v>
      </c>
      <c r="BH182" s="222">
        <f>IF(N182="sníž. přenesená",J182,0)</f>
        <v>0</v>
      </c>
      <c r="BI182" s="222">
        <f>IF(N182="nulová",J182,0)</f>
        <v>0</v>
      </c>
      <c r="BJ182" s="16" t="s">
        <v>79</v>
      </c>
      <c r="BK182" s="222">
        <f>ROUND(I182*H182,2)</f>
        <v>0</v>
      </c>
      <c r="BL182" s="16" t="s">
        <v>125</v>
      </c>
      <c r="BM182" s="221" t="s">
        <v>234</v>
      </c>
    </row>
    <row r="183" s="2" customFormat="1">
      <c r="A183" s="37"/>
      <c r="B183" s="38"/>
      <c r="C183" s="39"/>
      <c r="D183" s="223" t="s">
        <v>127</v>
      </c>
      <c r="E183" s="39"/>
      <c r="F183" s="224" t="s">
        <v>235</v>
      </c>
      <c r="G183" s="39"/>
      <c r="H183" s="39"/>
      <c r="I183" s="225"/>
      <c r="J183" s="39"/>
      <c r="K183" s="39"/>
      <c r="L183" s="43"/>
      <c r="M183" s="226"/>
      <c r="N183" s="227"/>
      <c r="O183" s="90"/>
      <c r="P183" s="90"/>
      <c r="Q183" s="90"/>
      <c r="R183" s="90"/>
      <c r="S183" s="90"/>
      <c r="T183" s="91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127</v>
      </c>
      <c r="AU183" s="16" t="s">
        <v>81</v>
      </c>
    </row>
    <row r="184" s="13" customFormat="1">
      <c r="A184" s="13"/>
      <c r="B184" s="228"/>
      <c r="C184" s="229"/>
      <c r="D184" s="223" t="s">
        <v>138</v>
      </c>
      <c r="E184" s="230" t="s">
        <v>1</v>
      </c>
      <c r="F184" s="231" t="s">
        <v>236</v>
      </c>
      <c r="G184" s="229"/>
      <c r="H184" s="232">
        <v>132.624</v>
      </c>
      <c r="I184" s="233"/>
      <c r="J184" s="229"/>
      <c r="K184" s="229"/>
      <c r="L184" s="234"/>
      <c r="M184" s="235"/>
      <c r="N184" s="236"/>
      <c r="O184" s="236"/>
      <c r="P184" s="236"/>
      <c r="Q184" s="236"/>
      <c r="R184" s="236"/>
      <c r="S184" s="236"/>
      <c r="T184" s="23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8" t="s">
        <v>138</v>
      </c>
      <c r="AU184" s="238" t="s">
        <v>81</v>
      </c>
      <c r="AV184" s="13" t="s">
        <v>81</v>
      </c>
      <c r="AW184" s="13" t="s">
        <v>31</v>
      </c>
      <c r="AX184" s="13" t="s">
        <v>74</v>
      </c>
      <c r="AY184" s="238" t="s">
        <v>118</v>
      </c>
    </row>
    <row r="185" s="13" customFormat="1">
      <c r="A185" s="13"/>
      <c r="B185" s="228"/>
      <c r="C185" s="229"/>
      <c r="D185" s="223" t="s">
        <v>138</v>
      </c>
      <c r="E185" s="230" t="s">
        <v>1</v>
      </c>
      <c r="F185" s="231" t="s">
        <v>237</v>
      </c>
      <c r="G185" s="229"/>
      <c r="H185" s="232">
        <v>6.5</v>
      </c>
      <c r="I185" s="233"/>
      <c r="J185" s="229"/>
      <c r="K185" s="229"/>
      <c r="L185" s="234"/>
      <c r="M185" s="235"/>
      <c r="N185" s="236"/>
      <c r="O185" s="236"/>
      <c r="P185" s="236"/>
      <c r="Q185" s="236"/>
      <c r="R185" s="236"/>
      <c r="S185" s="236"/>
      <c r="T185" s="23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8" t="s">
        <v>138</v>
      </c>
      <c r="AU185" s="238" t="s">
        <v>81</v>
      </c>
      <c r="AV185" s="13" t="s">
        <v>81</v>
      </c>
      <c r="AW185" s="13" t="s">
        <v>31</v>
      </c>
      <c r="AX185" s="13" t="s">
        <v>74</v>
      </c>
      <c r="AY185" s="238" t="s">
        <v>118</v>
      </c>
    </row>
    <row r="186" s="14" customFormat="1">
      <c r="A186" s="14"/>
      <c r="B186" s="239"/>
      <c r="C186" s="240"/>
      <c r="D186" s="223" t="s">
        <v>138</v>
      </c>
      <c r="E186" s="241" t="s">
        <v>1</v>
      </c>
      <c r="F186" s="242" t="s">
        <v>140</v>
      </c>
      <c r="G186" s="240"/>
      <c r="H186" s="243">
        <v>139.124</v>
      </c>
      <c r="I186" s="244"/>
      <c r="J186" s="240"/>
      <c r="K186" s="240"/>
      <c r="L186" s="245"/>
      <c r="M186" s="246"/>
      <c r="N186" s="247"/>
      <c r="O186" s="247"/>
      <c r="P186" s="247"/>
      <c r="Q186" s="247"/>
      <c r="R186" s="247"/>
      <c r="S186" s="247"/>
      <c r="T186" s="24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9" t="s">
        <v>138</v>
      </c>
      <c r="AU186" s="249" t="s">
        <v>81</v>
      </c>
      <c r="AV186" s="14" t="s">
        <v>125</v>
      </c>
      <c r="AW186" s="14" t="s">
        <v>31</v>
      </c>
      <c r="AX186" s="14" t="s">
        <v>79</v>
      </c>
      <c r="AY186" s="249" t="s">
        <v>118</v>
      </c>
    </row>
    <row r="187" s="13" customFormat="1">
      <c r="A187" s="13"/>
      <c r="B187" s="228"/>
      <c r="C187" s="229"/>
      <c r="D187" s="223" t="s">
        <v>138</v>
      </c>
      <c r="E187" s="229"/>
      <c r="F187" s="231" t="s">
        <v>238</v>
      </c>
      <c r="G187" s="229"/>
      <c r="H187" s="232">
        <v>69.561999999999998</v>
      </c>
      <c r="I187" s="233"/>
      <c r="J187" s="229"/>
      <c r="K187" s="229"/>
      <c r="L187" s="234"/>
      <c r="M187" s="235"/>
      <c r="N187" s="236"/>
      <c r="O187" s="236"/>
      <c r="P187" s="236"/>
      <c r="Q187" s="236"/>
      <c r="R187" s="236"/>
      <c r="S187" s="236"/>
      <c r="T187" s="23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8" t="s">
        <v>138</v>
      </c>
      <c r="AU187" s="238" t="s">
        <v>81</v>
      </c>
      <c r="AV187" s="13" t="s">
        <v>81</v>
      </c>
      <c r="AW187" s="13" t="s">
        <v>4</v>
      </c>
      <c r="AX187" s="13" t="s">
        <v>79</v>
      </c>
      <c r="AY187" s="238" t="s">
        <v>118</v>
      </c>
    </row>
    <row r="188" s="2" customFormat="1" ht="33" customHeight="1">
      <c r="A188" s="37"/>
      <c r="B188" s="38"/>
      <c r="C188" s="210" t="s">
        <v>7</v>
      </c>
      <c r="D188" s="210" t="s">
        <v>120</v>
      </c>
      <c r="E188" s="211" t="s">
        <v>239</v>
      </c>
      <c r="F188" s="212" t="s">
        <v>240</v>
      </c>
      <c r="G188" s="213" t="s">
        <v>233</v>
      </c>
      <c r="H188" s="214">
        <v>69.561999999999998</v>
      </c>
      <c r="I188" s="215"/>
      <c r="J188" s="216">
        <f>ROUND(I188*H188,2)</f>
        <v>0</v>
      </c>
      <c r="K188" s="212" t="s">
        <v>124</v>
      </c>
      <c r="L188" s="43"/>
      <c r="M188" s="217" t="s">
        <v>1</v>
      </c>
      <c r="N188" s="218" t="s">
        <v>39</v>
      </c>
      <c r="O188" s="90"/>
      <c r="P188" s="219">
        <f>O188*H188</f>
        <v>0</v>
      </c>
      <c r="Q188" s="219">
        <v>0</v>
      </c>
      <c r="R188" s="219">
        <f>Q188*H188</f>
        <v>0</v>
      </c>
      <c r="S188" s="219">
        <v>0</v>
      </c>
      <c r="T188" s="220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1" t="s">
        <v>125</v>
      </c>
      <c r="AT188" s="221" t="s">
        <v>120</v>
      </c>
      <c r="AU188" s="221" t="s">
        <v>81</v>
      </c>
      <c r="AY188" s="16" t="s">
        <v>118</v>
      </c>
      <c r="BE188" s="222">
        <f>IF(N188="základní",J188,0)</f>
        <v>0</v>
      </c>
      <c r="BF188" s="222">
        <f>IF(N188="snížená",J188,0)</f>
        <v>0</v>
      </c>
      <c r="BG188" s="222">
        <f>IF(N188="zákl. přenesená",J188,0)</f>
        <v>0</v>
      </c>
      <c r="BH188" s="222">
        <f>IF(N188="sníž. přenesená",J188,0)</f>
        <v>0</v>
      </c>
      <c r="BI188" s="222">
        <f>IF(N188="nulová",J188,0)</f>
        <v>0</v>
      </c>
      <c r="BJ188" s="16" t="s">
        <v>79</v>
      </c>
      <c r="BK188" s="222">
        <f>ROUND(I188*H188,2)</f>
        <v>0</v>
      </c>
      <c r="BL188" s="16" t="s">
        <v>125</v>
      </c>
      <c r="BM188" s="221" t="s">
        <v>241</v>
      </c>
    </row>
    <row r="189" s="2" customFormat="1">
      <c r="A189" s="37"/>
      <c r="B189" s="38"/>
      <c r="C189" s="39"/>
      <c r="D189" s="223" t="s">
        <v>127</v>
      </c>
      <c r="E189" s="39"/>
      <c r="F189" s="224" t="s">
        <v>242</v>
      </c>
      <c r="G189" s="39"/>
      <c r="H189" s="39"/>
      <c r="I189" s="225"/>
      <c r="J189" s="39"/>
      <c r="K189" s="39"/>
      <c r="L189" s="43"/>
      <c r="M189" s="226"/>
      <c r="N189" s="227"/>
      <c r="O189" s="90"/>
      <c r="P189" s="90"/>
      <c r="Q189" s="90"/>
      <c r="R189" s="90"/>
      <c r="S189" s="90"/>
      <c r="T189" s="91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127</v>
      </c>
      <c r="AU189" s="16" t="s">
        <v>81</v>
      </c>
    </row>
    <row r="190" s="13" customFormat="1">
      <c r="A190" s="13"/>
      <c r="B190" s="228"/>
      <c r="C190" s="229"/>
      <c r="D190" s="223" t="s">
        <v>138</v>
      </c>
      <c r="E190" s="230" t="s">
        <v>1</v>
      </c>
      <c r="F190" s="231" t="s">
        <v>236</v>
      </c>
      <c r="G190" s="229"/>
      <c r="H190" s="232">
        <v>132.624</v>
      </c>
      <c r="I190" s="233"/>
      <c r="J190" s="229"/>
      <c r="K190" s="229"/>
      <c r="L190" s="234"/>
      <c r="M190" s="235"/>
      <c r="N190" s="236"/>
      <c r="O190" s="236"/>
      <c r="P190" s="236"/>
      <c r="Q190" s="236"/>
      <c r="R190" s="236"/>
      <c r="S190" s="236"/>
      <c r="T190" s="23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8" t="s">
        <v>138</v>
      </c>
      <c r="AU190" s="238" t="s">
        <v>81</v>
      </c>
      <c r="AV190" s="13" t="s">
        <v>81</v>
      </c>
      <c r="AW190" s="13" t="s">
        <v>31</v>
      </c>
      <c r="AX190" s="13" t="s">
        <v>74</v>
      </c>
      <c r="AY190" s="238" t="s">
        <v>118</v>
      </c>
    </row>
    <row r="191" s="13" customFormat="1">
      <c r="A191" s="13"/>
      <c r="B191" s="228"/>
      <c r="C191" s="229"/>
      <c r="D191" s="223" t="s">
        <v>138</v>
      </c>
      <c r="E191" s="230" t="s">
        <v>1</v>
      </c>
      <c r="F191" s="231" t="s">
        <v>237</v>
      </c>
      <c r="G191" s="229"/>
      <c r="H191" s="232">
        <v>6.5</v>
      </c>
      <c r="I191" s="233"/>
      <c r="J191" s="229"/>
      <c r="K191" s="229"/>
      <c r="L191" s="234"/>
      <c r="M191" s="235"/>
      <c r="N191" s="236"/>
      <c r="O191" s="236"/>
      <c r="P191" s="236"/>
      <c r="Q191" s="236"/>
      <c r="R191" s="236"/>
      <c r="S191" s="236"/>
      <c r="T191" s="23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8" t="s">
        <v>138</v>
      </c>
      <c r="AU191" s="238" t="s">
        <v>81</v>
      </c>
      <c r="AV191" s="13" t="s">
        <v>81</v>
      </c>
      <c r="AW191" s="13" t="s">
        <v>31</v>
      </c>
      <c r="AX191" s="13" t="s">
        <v>74</v>
      </c>
      <c r="AY191" s="238" t="s">
        <v>118</v>
      </c>
    </row>
    <row r="192" s="14" customFormat="1">
      <c r="A192" s="14"/>
      <c r="B192" s="239"/>
      <c r="C192" s="240"/>
      <c r="D192" s="223" t="s">
        <v>138</v>
      </c>
      <c r="E192" s="241" t="s">
        <v>1</v>
      </c>
      <c r="F192" s="242" t="s">
        <v>140</v>
      </c>
      <c r="G192" s="240"/>
      <c r="H192" s="243">
        <v>139.124</v>
      </c>
      <c r="I192" s="244"/>
      <c r="J192" s="240"/>
      <c r="K192" s="240"/>
      <c r="L192" s="245"/>
      <c r="M192" s="246"/>
      <c r="N192" s="247"/>
      <c r="O192" s="247"/>
      <c r="P192" s="247"/>
      <c r="Q192" s="247"/>
      <c r="R192" s="247"/>
      <c r="S192" s="247"/>
      <c r="T192" s="24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9" t="s">
        <v>138</v>
      </c>
      <c r="AU192" s="249" t="s">
        <v>81</v>
      </c>
      <c r="AV192" s="14" t="s">
        <v>125</v>
      </c>
      <c r="AW192" s="14" t="s">
        <v>31</v>
      </c>
      <c r="AX192" s="14" t="s">
        <v>79</v>
      </c>
      <c r="AY192" s="249" t="s">
        <v>118</v>
      </c>
    </row>
    <row r="193" s="13" customFormat="1">
      <c r="A193" s="13"/>
      <c r="B193" s="228"/>
      <c r="C193" s="229"/>
      <c r="D193" s="223" t="s">
        <v>138</v>
      </c>
      <c r="E193" s="229"/>
      <c r="F193" s="231" t="s">
        <v>238</v>
      </c>
      <c r="G193" s="229"/>
      <c r="H193" s="232">
        <v>69.561999999999998</v>
      </c>
      <c r="I193" s="233"/>
      <c r="J193" s="229"/>
      <c r="K193" s="229"/>
      <c r="L193" s="234"/>
      <c r="M193" s="235"/>
      <c r="N193" s="236"/>
      <c r="O193" s="236"/>
      <c r="P193" s="236"/>
      <c r="Q193" s="236"/>
      <c r="R193" s="236"/>
      <c r="S193" s="236"/>
      <c r="T193" s="23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8" t="s">
        <v>138</v>
      </c>
      <c r="AU193" s="238" t="s">
        <v>81</v>
      </c>
      <c r="AV193" s="13" t="s">
        <v>81</v>
      </c>
      <c r="AW193" s="13" t="s">
        <v>4</v>
      </c>
      <c r="AX193" s="13" t="s">
        <v>79</v>
      </c>
      <c r="AY193" s="238" t="s">
        <v>118</v>
      </c>
    </row>
    <row r="194" s="2" customFormat="1" ht="24.15" customHeight="1">
      <c r="A194" s="37"/>
      <c r="B194" s="38"/>
      <c r="C194" s="210" t="s">
        <v>243</v>
      </c>
      <c r="D194" s="210" t="s">
        <v>120</v>
      </c>
      <c r="E194" s="211" t="s">
        <v>244</v>
      </c>
      <c r="F194" s="212" t="s">
        <v>245</v>
      </c>
      <c r="G194" s="213" t="s">
        <v>233</v>
      </c>
      <c r="H194" s="214">
        <v>7</v>
      </c>
      <c r="I194" s="215"/>
      <c r="J194" s="216">
        <f>ROUND(I194*H194,2)</f>
        <v>0</v>
      </c>
      <c r="K194" s="212" t="s">
        <v>124</v>
      </c>
      <c r="L194" s="43"/>
      <c r="M194" s="217" t="s">
        <v>1</v>
      </c>
      <c r="N194" s="218" t="s">
        <v>39</v>
      </c>
      <c r="O194" s="90"/>
      <c r="P194" s="219">
        <f>O194*H194</f>
        <v>0</v>
      </c>
      <c r="Q194" s="219">
        <v>0</v>
      </c>
      <c r="R194" s="219">
        <f>Q194*H194</f>
        <v>0</v>
      </c>
      <c r="S194" s="219">
        <v>0</v>
      </c>
      <c r="T194" s="220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1" t="s">
        <v>125</v>
      </c>
      <c r="AT194" s="221" t="s">
        <v>120</v>
      </c>
      <c r="AU194" s="221" t="s">
        <v>81</v>
      </c>
      <c r="AY194" s="16" t="s">
        <v>118</v>
      </c>
      <c r="BE194" s="222">
        <f>IF(N194="základní",J194,0)</f>
        <v>0</v>
      </c>
      <c r="BF194" s="222">
        <f>IF(N194="snížená",J194,0)</f>
        <v>0</v>
      </c>
      <c r="BG194" s="222">
        <f>IF(N194="zákl. přenesená",J194,0)</f>
        <v>0</v>
      </c>
      <c r="BH194" s="222">
        <f>IF(N194="sníž. přenesená",J194,0)</f>
        <v>0</v>
      </c>
      <c r="BI194" s="222">
        <f>IF(N194="nulová",J194,0)</f>
        <v>0</v>
      </c>
      <c r="BJ194" s="16" t="s">
        <v>79</v>
      </c>
      <c r="BK194" s="222">
        <f>ROUND(I194*H194,2)</f>
        <v>0</v>
      </c>
      <c r="BL194" s="16" t="s">
        <v>125</v>
      </c>
      <c r="BM194" s="221" t="s">
        <v>246</v>
      </c>
    </row>
    <row r="195" s="2" customFormat="1">
      <c r="A195" s="37"/>
      <c r="B195" s="38"/>
      <c r="C195" s="39"/>
      <c r="D195" s="223" t="s">
        <v>127</v>
      </c>
      <c r="E195" s="39"/>
      <c r="F195" s="224" t="s">
        <v>247</v>
      </c>
      <c r="G195" s="39"/>
      <c r="H195" s="39"/>
      <c r="I195" s="225"/>
      <c r="J195" s="39"/>
      <c r="K195" s="39"/>
      <c r="L195" s="43"/>
      <c r="M195" s="226"/>
      <c r="N195" s="227"/>
      <c r="O195" s="90"/>
      <c r="P195" s="90"/>
      <c r="Q195" s="90"/>
      <c r="R195" s="90"/>
      <c r="S195" s="90"/>
      <c r="T195" s="91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127</v>
      </c>
      <c r="AU195" s="16" t="s">
        <v>81</v>
      </c>
    </row>
    <row r="196" s="13" customFormat="1">
      <c r="A196" s="13"/>
      <c r="B196" s="228"/>
      <c r="C196" s="229"/>
      <c r="D196" s="223" t="s">
        <v>138</v>
      </c>
      <c r="E196" s="230" t="s">
        <v>1</v>
      </c>
      <c r="F196" s="231" t="s">
        <v>248</v>
      </c>
      <c r="G196" s="229"/>
      <c r="H196" s="232">
        <v>7</v>
      </c>
      <c r="I196" s="233"/>
      <c r="J196" s="229"/>
      <c r="K196" s="229"/>
      <c r="L196" s="234"/>
      <c r="M196" s="235"/>
      <c r="N196" s="236"/>
      <c r="O196" s="236"/>
      <c r="P196" s="236"/>
      <c r="Q196" s="236"/>
      <c r="R196" s="236"/>
      <c r="S196" s="236"/>
      <c r="T196" s="23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8" t="s">
        <v>138</v>
      </c>
      <c r="AU196" s="238" t="s">
        <v>81</v>
      </c>
      <c r="AV196" s="13" t="s">
        <v>81</v>
      </c>
      <c r="AW196" s="13" t="s">
        <v>31</v>
      </c>
      <c r="AX196" s="13" t="s">
        <v>79</v>
      </c>
      <c r="AY196" s="238" t="s">
        <v>118</v>
      </c>
    </row>
    <row r="197" s="2" customFormat="1" ht="21.75" customHeight="1">
      <c r="A197" s="37"/>
      <c r="B197" s="38"/>
      <c r="C197" s="210" t="s">
        <v>249</v>
      </c>
      <c r="D197" s="210" t="s">
        <v>120</v>
      </c>
      <c r="E197" s="211" t="s">
        <v>250</v>
      </c>
      <c r="F197" s="212" t="s">
        <v>251</v>
      </c>
      <c r="G197" s="213" t="s">
        <v>123</v>
      </c>
      <c r="H197" s="214">
        <v>209.25</v>
      </c>
      <c r="I197" s="215"/>
      <c r="J197" s="216">
        <f>ROUND(I197*H197,2)</f>
        <v>0</v>
      </c>
      <c r="K197" s="212" t="s">
        <v>124</v>
      </c>
      <c r="L197" s="43"/>
      <c r="M197" s="217" t="s">
        <v>1</v>
      </c>
      <c r="N197" s="218" t="s">
        <v>39</v>
      </c>
      <c r="O197" s="90"/>
      <c r="P197" s="219">
        <f>O197*H197</f>
        <v>0</v>
      </c>
      <c r="Q197" s="219">
        <v>0.00084000000000000003</v>
      </c>
      <c r="R197" s="219">
        <f>Q197*H197</f>
        <v>0.17577000000000001</v>
      </c>
      <c r="S197" s="219">
        <v>0</v>
      </c>
      <c r="T197" s="220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1" t="s">
        <v>125</v>
      </c>
      <c r="AT197" s="221" t="s">
        <v>120</v>
      </c>
      <c r="AU197" s="221" t="s">
        <v>81</v>
      </c>
      <c r="AY197" s="16" t="s">
        <v>118</v>
      </c>
      <c r="BE197" s="222">
        <f>IF(N197="základní",J197,0)</f>
        <v>0</v>
      </c>
      <c r="BF197" s="222">
        <f>IF(N197="snížená",J197,0)</f>
        <v>0</v>
      </c>
      <c r="BG197" s="222">
        <f>IF(N197="zákl. přenesená",J197,0)</f>
        <v>0</v>
      </c>
      <c r="BH197" s="222">
        <f>IF(N197="sníž. přenesená",J197,0)</f>
        <v>0</v>
      </c>
      <c r="BI197" s="222">
        <f>IF(N197="nulová",J197,0)</f>
        <v>0</v>
      </c>
      <c r="BJ197" s="16" t="s">
        <v>79</v>
      </c>
      <c r="BK197" s="222">
        <f>ROUND(I197*H197,2)</f>
        <v>0</v>
      </c>
      <c r="BL197" s="16" t="s">
        <v>125</v>
      </c>
      <c r="BM197" s="221" t="s">
        <v>252</v>
      </c>
    </row>
    <row r="198" s="2" customFormat="1">
      <c r="A198" s="37"/>
      <c r="B198" s="38"/>
      <c r="C198" s="39"/>
      <c r="D198" s="223" t="s">
        <v>127</v>
      </c>
      <c r="E198" s="39"/>
      <c r="F198" s="224" t="s">
        <v>253</v>
      </c>
      <c r="G198" s="39"/>
      <c r="H198" s="39"/>
      <c r="I198" s="225"/>
      <c r="J198" s="39"/>
      <c r="K198" s="39"/>
      <c r="L198" s="43"/>
      <c r="M198" s="226"/>
      <c r="N198" s="227"/>
      <c r="O198" s="90"/>
      <c r="P198" s="90"/>
      <c r="Q198" s="90"/>
      <c r="R198" s="90"/>
      <c r="S198" s="90"/>
      <c r="T198" s="91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6" t="s">
        <v>127</v>
      </c>
      <c r="AU198" s="16" t="s">
        <v>81</v>
      </c>
    </row>
    <row r="199" s="13" customFormat="1">
      <c r="A199" s="13"/>
      <c r="B199" s="228"/>
      <c r="C199" s="229"/>
      <c r="D199" s="223" t="s">
        <v>138</v>
      </c>
      <c r="E199" s="230" t="s">
        <v>1</v>
      </c>
      <c r="F199" s="231" t="s">
        <v>254</v>
      </c>
      <c r="G199" s="229"/>
      <c r="H199" s="232">
        <v>209.25</v>
      </c>
      <c r="I199" s="233"/>
      <c r="J199" s="229"/>
      <c r="K199" s="229"/>
      <c r="L199" s="234"/>
      <c r="M199" s="235"/>
      <c r="N199" s="236"/>
      <c r="O199" s="236"/>
      <c r="P199" s="236"/>
      <c r="Q199" s="236"/>
      <c r="R199" s="236"/>
      <c r="S199" s="236"/>
      <c r="T199" s="23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8" t="s">
        <v>138</v>
      </c>
      <c r="AU199" s="238" t="s">
        <v>81</v>
      </c>
      <c r="AV199" s="13" t="s">
        <v>81</v>
      </c>
      <c r="AW199" s="13" t="s">
        <v>31</v>
      </c>
      <c r="AX199" s="13" t="s">
        <v>79</v>
      </c>
      <c r="AY199" s="238" t="s">
        <v>118</v>
      </c>
    </row>
    <row r="200" s="2" customFormat="1" ht="24.15" customHeight="1">
      <c r="A200" s="37"/>
      <c r="B200" s="38"/>
      <c r="C200" s="210" t="s">
        <v>255</v>
      </c>
      <c r="D200" s="210" t="s">
        <v>120</v>
      </c>
      <c r="E200" s="211" t="s">
        <v>256</v>
      </c>
      <c r="F200" s="212" t="s">
        <v>257</v>
      </c>
      <c r="G200" s="213" t="s">
        <v>123</v>
      </c>
      <c r="H200" s="214">
        <v>209.25</v>
      </c>
      <c r="I200" s="215"/>
      <c r="J200" s="216">
        <f>ROUND(I200*H200,2)</f>
        <v>0</v>
      </c>
      <c r="K200" s="212" t="s">
        <v>124</v>
      </c>
      <c r="L200" s="43"/>
      <c r="M200" s="217" t="s">
        <v>1</v>
      </c>
      <c r="N200" s="218" t="s">
        <v>39</v>
      </c>
      <c r="O200" s="90"/>
      <c r="P200" s="219">
        <f>O200*H200</f>
        <v>0</v>
      </c>
      <c r="Q200" s="219">
        <v>0</v>
      </c>
      <c r="R200" s="219">
        <f>Q200*H200</f>
        <v>0</v>
      </c>
      <c r="S200" s="219">
        <v>0</v>
      </c>
      <c r="T200" s="220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21" t="s">
        <v>125</v>
      </c>
      <c r="AT200" s="221" t="s">
        <v>120</v>
      </c>
      <c r="AU200" s="221" t="s">
        <v>81</v>
      </c>
      <c r="AY200" s="16" t="s">
        <v>118</v>
      </c>
      <c r="BE200" s="222">
        <f>IF(N200="základní",J200,0)</f>
        <v>0</v>
      </c>
      <c r="BF200" s="222">
        <f>IF(N200="snížená",J200,0)</f>
        <v>0</v>
      </c>
      <c r="BG200" s="222">
        <f>IF(N200="zákl. přenesená",J200,0)</f>
        <v>0</v>
      </c>
      <c r="BH200" s="222">
        <f>IF(N200="sníž. přenesená",J200,0)</f>
        <v>0</v>
      </c>
      <c r="BI200" s="222">
        <f>IF(N200="nulová",J200,0)</f>
        <v>0</v>
      </c>
      <c r="BJ200" s="16" t="s">
        <v>79</v>
      </c>
      <c r="BK200" s="222">
        <f>ROUND(I200*H200,2)</f>
        <v>0</v>
      </c>
      <c r="BL200" s="16" t="s">
        <v>125</v>
      </c>
      <c r="BM200" s="221" t="s">
        <v>258</v>
      </c>
    </row>
    <row r="201" s="2" customFormat="1">
      <c r="A201" s="37"/>
      <c r="B201" s="38"/>
      <c r="C201" s="39"/>
      <c r="D201" s="223" t="s">
        <v>127</v>
      </c>
      <c r="E201" s="39"/>
      <c r="F201" s="224" t="s">
        <v>259</v>
      </c>
      <c r="G201" s="39"/>
      <c r="H201" s="39"/>
      <c r="I201" s="225"/>
      <c r="J201" s="39"/>
      <c r="K201" s="39"/>
      <c r="L201" s="43"/>
      <c r="M201" s="226"/>
      <c r="N201" s="227"/>
      <c r="O201" s="90"/>
      <c r="P201" s="90"/>
      <c r="Q201" s="90"/>
      <c r="R201" s="90"/>
      <c r="S201" s="90"/>
      <c r="T201" s="91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127</v>
      </c>
      <c r="AU201" s="16" t="s">
        <v>81</v>
      </c>
    </row>
    <row r="202" s="2" customFormat="1" ht="37.8" customHeight="1">
      <c r="A202" s="37"/>
      <c r="B202" s="38"/>
      <c r="C202" s="210" t="s">
        <v>260</v>
      </c>
      <c r="D202" s="210" t="s">
        <v>120</v>
      </c>
      <c r="E202" s="211" t="s">
        <v>261</v>
      </c>
      <c r="F202" s="212" t="s">
        <v>262</v>
      </c>
      <c r="G202" s="213" t="s">
        <v>233</v>
      </c>
      <c r="H202" s="214">
        <v>91.340000000000003</v>
      </c>
      <c r="I202" s="215"/>
      <c r="J202" s="216">
        <f>ROUND(I202*H202,2)</f>
        <v>0</v>
      </c>
      <c r="K202" s="212" t="s">
        <v>124</v>
      </c>
      <c r="L202" s="43"/>
      <c r="M202" s="217" t="s">
        <v>1</v>
      </c>
      <c r="N202" s="218" t="s">
        <v>39</v>
      </c>
      <c r="O202" s="90"/>
      <c r="P202" s="219">
        <f>O202*H202</f>
        <v>0</v>
      </c>
      <c r="Q202" s="219">
        <v>0</v>
      </c>
      <c r="R202" s="219">
        <f>Q202*H202</f>
        <v>0</v>
      </c>
      <c r="S202" s="219">
        <v>0</v>
      </c>
      <c r="T202" s="220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21" t="s">
        <v>125</v>
      </c>
      <c r="AT202" s="221" t="s">
        <v>120</v>
      </c>
      <c r="AU202" s="221" t="s">
        <v>81</v>
      </c>
      <c r="AY202" s="16" t="s">
        <v>118</v>
      </c>
      <c r="BE202" s="222">
        <f>IF(N202="základní",J202,0)</f>
        <v>0</v>
      </c>
      <c r="BF202" s="222">
        <f>IF(N202="snížená",J202,0)</f>
        <v>0</v>
      </c>
      <c r="BG202" s="222">
        <f>IF(N202="zákl. přenesená",J202,0)</f>
        <v>0</v>
      </c>
      <c r="BH202" s="222">
        <f>IF(N202="sníž. přenesená",J202,0)</f>
        <v>0</v>
      </c>
      <c r="BI202" s="222">
        <f>IF(N202="nulová",J202,0)</f>
        <v>0</v>
      </c>
      <c r="BJ202" s="16" t="s">
        <v>79</v>
      </c>
      <c r="BK202" s="222">
        <f>ROUND(I202*H202,2)</f>
        <v>0</v>
      </c>
      <c r="BL202" s="16" t="s">
        <v>125</v>
      </c>
      <c r="BM202" s="221" t="s">
        <v>263</v>
      </c>
    </row>
    <row r="203" s="2" customFormat="1">
      <c r="A203" s="37"/>
      <c r="B203" s="38"/>
      <c r="C203" s="39"/>
      <c r="D203" s="223" t="s">
        <v>127</v>
      </c>
      <c r="E203" s="39"/>
      <c r="F203" s="224" t="s">
        <v>264</v>
      </c>
      <c r="G203" s="39"/>
      <c r="H203" s="39"/>
      <c r="I203" s="225"/>
      <c r="J203" s="39"/>
      <c r="K203" s="39"/>
      <c r="L203" s="43"/>
      <c r="M203" s="226"/>
      <c r="N203" s="227"/>
      <c r="O203" s="90"/>
      <c r="P203" s="90"/>
      <c r="Q203" s="90"/>
      <c r="R203" s="90"/>
      <c r="S203" s="90"/>
      <c r="T203" s="91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6" t="s">
        <v>127</v>
      </c>
      <c r="AU203" s="16" t="s">
        <v>81</v>
      </c>
    </row>
    <row r="204" s="13" customFormat="1">
      <c r="A204" s="13"/>
      <c r="B204" s="228"/>
      <c r="C204" s="229"/>
      <c r="D204" s="223" t="s">
        <v>138</v>
      </c>
      <c r="E204" s="230" t="s">
        <v>1</v>
      </c>
      <c r="F204" s="231" t="s">
        <v>265</v>
      </c>
      <c r="G204" s="229"/>
      <c r="H204" s="232">
        <v>91.340000000000003</v>
      </c>
      <c r="I204" s="233"/>
      <c r="J204" s="229"/>
      <c r="K204" s="229"/>
      <c r="L204" s="234"/>
      <c r="M204" s="235"/>
      <c r="N204" s="236"/>
      <c r="O204" s="236"/>
      <c r="P204" s="236"/>
      <c r="Q204" s="236"/>
      <c r="R204" s="236"/>
      <c r="S204" s="236"/>
      <c r="T204" s="23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8" t="s">
        <v>138</v>
      </c>
      <c r="AU204" s="238" t="s">
        <v>81</v>
      </c>
      <c r="AV204" s="13" t="s">
        <v>81</v>
      </c>
      <c r="AW204" s="13" t="s">
        <v>31</v>
      </c>
      <c r="AX204" s="13" t="s">
        <v>79</v>
      </c>
      <c r="AY204" s="238" t="s">
        <v>118</v>
      </c>
    </row>
    <row r="205" s="2" customFormat="1" ht="37.8" customHeight="1">
      <c r="A205" s="37"/>
      <c r="B205" s="38"/>
      <c r="C205" s="210" t="s">
        <v>266</v>
      </c>
      <c r="D205" s="210" t="s">
        <v>120</v>
      </c>
      <c r="E205" s="211" t="s">
        <v>267</v>
      </c>
      <c r="F205" s="212" t="s">
        <v>268</v>
      </c>
      <c r="G205" s="213" t="s">
        <v>233</v>
      </c>
      <c r="H205" s="214">
        <v>1370.0999999999999</v>
      </c>
      <c r="I205" s="215"/>
      <c r="J205" s="216">
        <f>ROUND(I205*H205,2)</f>
        <v>0</v>
      </c>
      <c r="K205" s="212" t="s">
        <v>124</v>
      </c>
      <c r="L205" s="43"/>
      <c r="M205" s="217" t="s">
        <v>1</v>
      </c>
      <c r="N205" s="218" t="s">
        <v>39</v>
      </c>
      <c r="O205" s="90"/>
      <c r="P205" s="219">
        <f>O205*H205</f>
        <v>0</v>
      </c>
      <c r="Q205" s="219">
        <v>0</v>
      </c>
      <c r="R205" s="219">
        <f>Q205*H205</f>
        <v>0</v>
      </c>
      <c r="S205" s="219">
        <v>0</v>
      </c>
      <c r="T205" s="220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21" t="s">
        <v>125</v>
      </c>
      <c r="AT205" s="221" t="s">
        <v>120</v>
      </c>
      <c r="AU205" s="221" t="s">
        <v>81</v>
      </c>
      <c r="AY205" s="16" t="s">
        <v>118</v>
      </c>
      <c r="BE205" s="222">
        <f>IF(N205="základní",J205,0)</f>
        <v>0</v>
      </c>
      <c r="BF205" s="222">
        <f>IF(N205="snížená",J205,0)</f>
        <v>0</v>
      </c>
      <c r="BG205" s="222">
        <f>IF(N205="zákl. přenesená",J205,0)</f>
        <v>0</v>
      </c>
      <c r="BH205" s="222">
        <f>IF(N205="sníž. přenesená",J205,0)</f>
        <v>0</v>
      </c>
      <c r="BI205" s="222">
        <f>IF(N205="nulová",J205,0)</f>
        <v>0</v>
      </c>
      <c r="BJ205" s="16" t="s">
        <v>79</v>
      </c>
      <c r="BK205" s="222">
        <f>ROUND(I205*H205,2)</f>
        <v>0</v>
      </c>
      <c r="BL205" s="16" t="s">
        <v>125</v>
      </c>
      <c r="BM205" s="221" t="s">
        <v>269</v>
      </c>
    </row>
    <row r="206" s="2" customFormat="1">
      <c r="A206" s="37"/>
      <c r="B206" s="38"/>
      <c r="C206" s="39"/>
      <c r="D206" s="223" t="s">
        <v>127</v>
      </c>
      <c r="E206" s="39"/>
      <c r="F206" s="224" t="s">
        <v>270</v>
      </c>
      <c r="G206" s="39"/>
      <c r="H206" s="39"/>
      <c r="I206" s="225"/>
      <c r="J206" s="39"/>
      <c r="K206" s="39"/>
      <c r="L206" s="43"/>
      <c r="M206" s="226"/>
      <c r="N206" s="227"/>
      <c r="O206" s="90"/>
      <c r="P206" s="90"/>
      <c r="Q206" s="90"/>
      <c r="R206" s="90"/>
      <c r="S206" s="90"/>
      <c r="T206" s="91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127</v>
      </c>
      <c r="AU206" s="16" t="s">
        <v>81</v>
      </c>
    </row>
    <row r="207" s="13" customFormat="1">
      <c r="A207" s="13"/>
      <c r="B207" s="228"/>
      <c r="C207" s="229"/>
      <c r="D207" s="223" t="s">
        <v>138</v>
      </c>
      <c r="E207" s="230" t="s">
        <v>1</v>
      </c>
      <c r="F207" s="231" t="s">
        <v>271</v>
      </c>
      <c r="G207" s="229"/>
      <c r="H207" s="232">
        <v>91.340000000000003</v>
      </c>
      <c r="I207" s="233"/>
      <c r="J207" s="229"/>
      <c r="K207" s="229"/>
      <c r="L207" s="234"/>
      <c r="M207" s="235"/>
      <c r="N207" s="236"/>
      <c r="O207" s="236"/>
      <c r="P207" s="236"/>
      <c r="Q207" s="236"/>
      <c r="R207" s="236"/>
      <c r="S207" s="236"/>
      <c r="T207" s="23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8" t="s">
        <v>138</v>
      </c>
      <c r="AU207" s="238" t="s">
        <v>81</v>
      </c>
      <c r="AV207" s="13" t="s">
        <v>81</v>
      </c>
      <c r="AW207" s="13" t="s">
        <v>31</v>
      </c>
      <c r="AX207" s="13" t="s">
        <v>79</v>
      </c>
      <c r="AY207" s="238" t="s">
        <v>118</v>
      </c>
    </row>
    <row r="208" s="13" customFormat="1">
      <c r="A208" s="13"/>
      <c r="B208" s="228"/>
      <c r="C208" s="229"/>
      <c r="D208" s="223" t="s">
        <v>138</v>
      </c>
      <c r="E208" s="229"/>
      <c r="F208" s="231" t="s">
        <v>272</v>
      </c>
      <c r="G208" s="229"/>
      <c r="H208" s="232">
        <v>1370.0999999999999</v>
      </c>
      <c r="I208" s="233"/>
      <c r="J208" s="229"/>
      <c r="K208" s="229"/>
      <c r="L208" s="234"/>
      <c r="M208" s="235"/>
      <c r="N208" s="236"/>
      <c r="O208" s="236"/>
      <c r="P208" s="236"/>
      <c r="Q208" s="236"/>
      <c r="R208" s="236"/>
      <c r="S208" s="236"/>
      <c r="T208" s="23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8" t="s">
        <v>138</v>
      </c>
      <c r="AU208" s="238" t="s">
        <v>81</v>
      </c>
      <c r="AV208" s="13" t="s">
        <v>81</v>
      </c>
      <c r="AW208" s="13" t="s">
        <v>4</v>
      </c>
      <c r="AX208" s="13" t="s">
        <v>79</v>
      </c>
      <c r="AY208" s="238" t="s">
        <v>118</v>
      </c>
    </row>
    <row r="209" s="2" customFormat="1" ht="33" customHeight="1">
      <c r="A209" s="37"/>
      <c r="B209" s="38"/>
      <c r="C209" s="210" t="s">
        <v>273</v>
      </c>
      <c r="D209" s="210" t="s">
        <v>120</v>
      </c>
      <c r="E209" s="211" t="s">
        <v>274</v>
      </c>
      <c r="F209" s="212" t="s">
        <v>275</v>
      </c>
      <c r="G209" s="213" t="s">
        <v>276</v>
      </c>
      <c r="H209" s="214">
        <v>182.68000000000001</v>
      </c>
      <c r="I209" s="215"/>
      <c r="J209" s="216">
        <f>ROUND(I209*H209,2)</f>
        <v>0</v>
      </c>
      <c r="K209" s="212" t="s">
        <v>124</v>
      </c>
      <c r="L209" s="43"/>
      <c r="M209" s="217" t="s">
        <v>1</v>
      </c>
      <c r="N209" s="218" t="s">
        <v>39</v>
      </c>
      <c r="O209" s="90"/>
      <c r="P209" s="219">
        <f>O209*H209</f>
        <v>0</v>
      </c>
      <c r="Q209" s="219">
        <v>0</v>
      </c>
      <c r="R209" s="219">
        <f>Q209*H209</f>
        <v>0</v>
      </c>
      <c r="S209" s="219">
        <v>0</v>
      </c>
      <c r="T209" s="220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21" t="s">
        <v>125</v>
      </c>
      <c r="AT209" s="221" t="s">
        <v>120</v>
      </c>
      <c r="AU209" s="221" t="s">
        <v>81</v>
      </c>
      <c r="AY209" s="16" t="s">
        <v>118</v>
      </c>
      <c r="BE209" s="222">
        <f>IF(N209="základní",J209,0)</f>
        <v>0</v>
      </c>
      <c r="BF209" s="222">
        <f>IF(N209="snížená",J209,0)</f>
        <v>0</v>
      </c>
      <c r="BG209" s="222">
        <f>IF(N209="zákl. přenesená",J209,0)</f>
        <v>0</v>
      </c>
      <c r="BH209" s="222">
        <f>IF(N209="sníž. přenesená",J209,0)</f>
        <v>0</v>
      </c>
      <c r="BI209" s="222">
        <f>IF(N209="nulová",J209,0)</f>
        <v>0</v>
      </c>
      <c r="BJ209" s="16" t="s">
        <v>79</v>
      </c>
      <c r="BK209" s="222">
        <f>ROUND(I209*H209,2)</f>
        <v>0</v>
      </c>
      <c r="BL209" s="16" t="s">
        <v>125</v>
      </c>
      <c r="BM209" s="221" t="s">
        <v>277</v>
      </c>
    </row>
    <row r="210" s="2" customFormat="1">
      <c r="A210" s="37"/>
      <c r="B210" s="38"/>
      <c r="C210" s="39"/>
      <c r="D210" s="223" t="s">
        <v>127</v>
      </c>
      <c r="E210" s="39"/>
      <c r="F210" s="224" t="s">
        <v>278</v>
      </c>
      <c r="G210" s="39"/>
      <c r="H210" s="39"/>
      <c r="I210" s="225"/>
      <c r="J210" s="39"/>
      <c r="K210" s="39"/>
      <c r="L210" s="43"/>
      <c r="M210" s="226"/>
      <c r="N210" s="227"/>
      <c r="O210" s="90"/>
      <c r="P210" s="90"/>
      <c r="Q210" s="90"/>
      <c r="R210" s="90"/>
      <c r="S210" s="90"/>
      <c r="T210" s="91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6" t="s">
        <v>127</v>
      </c>
      <c r="AU210" s="16" t="s">
        <v>81</v>
      </c>
    </row>
    <row r="211" s="13" customFormat="1">
      <c r="A211" s="13"/>
      <c r="B211" s="228"/>
      <c r="C211" s="229"/>
      <c r="D211" s="223" t="s">
        <v>138</v>
      </c>
      <c r="E211" s="229"/>
      <c r="F211" s="231" t="s">
        <v>279</v>
      </c>
      <c r="G211" s="229"/>
      <c r="H211" s="232">
        <v>182.68000000000001</v>
      </c>
      <c r="I211" s="233"/>
      <c r="J211" s="229"/>
      <c r="K211" s="229"/>
      <c r="L211" s="234"/>
      <c r="M211" s="235"/>
      <c r="N211" s="236"/>
      <c r="O211" s="236"/>
      <c r="P211" s="236"/>
      <c r="Q211" s="236"/>
      <c r="R211" s="236"/>
      <c r="S211" s="236"/>
      <c r="T211" s="23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8" t="s">
        <v>138</v>
      </c>
      <c r="AU211" s="238" t="s">
        <v>81</v>
      </c>
      <c r="AV211" s="13" t="s">
        <v>81</v>
      </c>
      <c r="AW211" s="13" t="s">
        <v>4</v>
      </c>
      <c r="AX211" s="13" t="s">
        <v>79</v>
      </c>
      <c r="AY211" s="238" t="s">
        <v>118</v>
      </c>
    </row>
    <row r="212" s="2" customFormat="1" ht="24.15" customHeight="1">
      <c r="A212" s="37"/>
      <c r="B212" s="38"/>
      <c r="C212" s="210" t="s">
        <v>280</v>
      </c>
      <c r="D212" s="210" t="s">
        <v>120</v>
      </c>
      <c r="E212" s="211" t="s">
        <v>281</v>
      </c>
      <c r="F212" s="212" t="s">
        <v>282</v>
      </c>
      <c r="G212" s="213" t="s">
        <v>233</v>
      </c>
      <c r="H212" s="214">
        <v>47.783999999999999</v>
      </c>
      <c r="I212" s="215"/>
      <c r="J212" s="216">
        <f>ROUND(I212*H212,2)</f>
        <v>0</v>
      </c>
      <c r="K212" s="212" t="s">
        <v>124</v>
      </c>
      <c r="L212" s="43"/>
      <c r="M212" s="217" t="s">
        <v>1</v>
      </c>
      <c r="N212" s="218" t="s">
        <v>39</v>
      </c>
      <c r="O212" s="90"/>
      <c r="P212" s="219">
        <f>O212*H212</f>
        <v>0</v>
      </c>
      <c r="Q212" s="219">
        <v>0</v>
      </c>
      <c r="R212" s="219">
        <f>Q212*H212</f>
        <v>0</v>
      </c>
      <c r="S212" s="219">
        <v>0</v>
      </c>
      <c r="T212" s="220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21" t="s">
        <v>125</v>
      </c>
      <c r="AT212" s="221" t="s">
        <v>120</v>
      </c>
      <c r="AU212" s="221" t="s">
        <v>81</v>
      </c>
      <c r="AY212" s="16" t="s">
        <v>118</v>
      </c>
      <c r="BE212" s="222">
        <f>IF(N212="základní",J212,0)</f>
        <v>0</v>
      </c>
      <c r="BF212" s="222">
        <f>IF(N212="snížená",J212,0)</f>
        <v>0</v>
      </c>
      <c r="BG212" s="222">
        <f>IF(N212="zákl. přenesená",J212,0)</f>
        <v>0</v>
      </c>
      <c r="BH212" s="222">
        <f>IF(N212="sníž. přenesená",J212,0)</f>
        <v>0</v>
      </c>
      <c r="BI212" s="222">
        <f>IF(N212="nulová",J212,0)</f>
        <v>0</v>
      </c>
      <c r="BJ212" s="16" t="s">
        <v>79</v>
      </c>
      <c r="BK212" s="222">
        <f>ROUND(I212*H212,2)</f>
        <v>0</v>
      </c>
      <c r="BL212" s="16" t="s">
        <v>125</v>
      </c>
      <c r="BM212" s="221" t="s">
        <v>283</v>
      </c>
    </row>
    <row r="213" s="2" customFormat="1">
      <c r="A213" s="37"/>
      <c r="B213" s="38"/>
      <c r="C213" s="39"/>
      <c r="D213" s="223" t="s">
        <v>127</v>
      </c>
      <c r="E213" s="39"/>
      <c r="F213" s="224" t="s">
        <v>284</v>
      </c>
      <c r="G213" s="39"/>
      <c r="H213" s="39"/>
      <c r="I213" s="225"/>
      <c r="J213" s="39"/>
      <c r="K213" s="39"/>
      <c r="L213" s="43"/>
      <c r="M213" s="226"/>
      <c r="N213" s="227"/>
      <c r="O213" s="90"/>
      <c r="P213" s="90"/>
      <c r="Q213" s="90"/>
      <c r="R213" s="90"/>
      <c r="S213" s="90"/>
      <c r="T213" s="91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127</v>
      </c>
      <c r="AU213" s="16" t="s">
        <v>81</v>
      </c>
    </row>
    <row r="214" s="13" customFormat="1">
      <c r="A214" s="13"/>
      <c r="B214" s="228"/>
      <c r="C214" s="229"/>
      <c r="D214" s="223" t="s">
        <v>138</v>
      </c>
      <c r="E214" s="230" t="s">
        <v>1</v>
      </c>
      <c r="F214" s="231" t="s">
        <v>285</v>
      </c>
      <c r="G214" s="229"/>
      <c r="H214" s="232">
        <v>139.124</v>
      </c>
      <c r="I214" s="233"/>
      <c r="J214" s="229"/>
      <c r="K214" s="229"/>
      <c r="L214" s="234"/>
      <c r="M214" s="235"/>
      <c r="N214" s="236"/>
      <c r="O214" s="236"/>
      <c r="P214" s="236"/>
      <c r="Q214" s="236"/>
      <c r="R214" s="236"/>
      <c r="S214" s="236"/>
      <c r="T214" s="23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8" t="s">
        <v>138</v>
      </c>
      <c r="AU214" s="238" t="s">
        <v>81</v>
      </c>
      <c r="AV214" s="13" t="s">
        <v>81</v>
      </c>
      <c r="AW214" s="13" t="s">
        <v>31</v>
      </c>
      <c r="AX214" s="13" t="s">
        <v>74</v>
      </c>
      <c r="AY214" s="238" t="s">
        <v>118</v>
      </c>
    </row>
    <row r="215" s="13" customFormat="1">
      <c r="A215" s="13"/>
      <c r="B215" s="228"/>
      <c r="C215" s="229"/>
      <c r="D215" s="223" t="s">
        <v>138</v>
      </c>
      <c r="E215" s="230" t="s">
        <v>1</v>
      </c>
      <c r="F215" s="231" t="s">
        <v>286</v>
      </c>
      <c r="G215" s="229"/>
      <c r="H215" s="232">
        <v>-89.099999999999994</v>
      </c>
      <c r="I215" s="233"/>
      <c r="J215" s="229"/>
      <c r="K215" s="229"/>
      <c r="L215" s="234"/>
      <c r="M215" s="235"/>
      <c r="N215" s="236"/>
      <c r="O215" s="236"/>
      <c r="P215" s="236"/>
      <c r="Q215" s="236"/>
      <c r="R215" s="236"/>
      <c r="S215" s="236"/>
      <c r="T215" s="23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8" t="s">
        <v>138</v>
      </c>
      <c r="AU215" s="238" t="s">
        <v>81</v>
      </c>
      <c r="AV215" s="13" t="s">
        <v>81</v>
      </c>
      <c r="AW215" s="13" t="s">
        <v>31</v>
      </c>
      <c r="AX215" s="13" t="s">
        <v>74</v>
      </c>
      <c r="AY215" s="238" t="s">
        <v>118</v>
      </c>
    </row>
    <row r="216" s="13" customFormat="1">
      <c r="A216" s="13"/>
      <c r="B216" s="228"/>
      <c r="C216" s="229"/>
      <c r="D216" s="223" t="s">
        <v>138</v>
      </c>
      <c r="E216" s="230" t="s">
        <v>1</v>
      </c>
      <c r="F216" s="231" t="s">
        <v>287</v>
      </c>
      <c r="G216" s="229"/>
      <c r="H216" s="232">
        <v>-2.2400000000000002</v>
      </c>
      <c r="I216" s="233"/>
      <c r="J216" s="229"/>
      <c r="K216" s="229"/>
      <c r="L216" s="234"/>
      <c r="M216" s="235"/>
      <c r="N216" s="236"/>
      <c r="O216" s="236"/>
      <c r="P216" s="236"/>
      <c r="Q216" s="236"/>
      <c r="R216" s="236"/>
      <c r="S216" s="236"/>
      <c r="T216" s="23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8" t="s">
        <v>138</v>
      </c>
      <c r="AU216" s="238" t="s">
        <v>81</v>
      </c>
      <c r="AV216" s="13" t="s">
        <v>81</v>
      </c>
      <c r="AW216" s="13" t="s">
        <v>31</v>
      </c>
      <c r="AX216" s="13" t="s">
        <v>74</v>
      </c>
      <c r="AY216" s="238" t="s">
        <v>118</v>
      </c>
    </row>
    <row r="217" s="14" customFormat="1">
      <c r="A217" s="14"/>
      <c r="B217" s="239"/>
      <c r="C217" s="240"/>
      <c r="D217" s="223" t="s">
        <v>138</v>
      </c>
      <c r="E217" s="241" t="s">
        <v>1</v>
      </c>
      <c r="F217" s="242" t="s">
        <v>140</v>
      </c>
      <c r="G217" s="240"/>
      <c r="H217" s="243">
        <v>47.783999999999999</v>
      </c>
      <c r="I217" s="244"/>
      <c r="J217" s="240"/>
      <c r="K217" s="240"/>
      <c r="L217" s="245"/>
      <c r="M217" s="246"/>
      <c r="N217" s="247"/>
      <c r="O217" s="247"/>
      <c r="P217" s="247"/>
      <c r="Q217" s="247"/>
      <c r="R217" s="247"/>
      <c r="S217" s="247"/>
      <c r="T217" s="24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9" t="s">
        <v>138</v>
      </c>
      <c r="AU217" s="249" t="s">
        <v>81</v>
      </c>
      <c r="AV217" s="14" t="s">
        <v>125</v>
      </c>
      <c r="AW217" s="14" t="s">
        <v>31</v>
      </c>
      <c r="AX217" s="14" t="s">
        <v>79</v>
      </c>
      <c r="AY217" s="249" t="s">
        <v>118</v>
      </c>
    </row>
    <row r="218" s="2" customFormat="1" ht="24.15" customHeight="1">
      <c r="A218" s="37"/>
      <c r="B218" s="38"/>
      <c r="C218" s="210" t="s">
        <v>288</v>
      </c>
      <c r="D218" s="210" t="s">
        <v>120</v>
      </c>
      <c r="E218" s="211" t="s">
        <v>289</v>
      </c>
      <c r="F218" s="212" t="s">
        <v>290</v>
      </c>
      <c r="G218" s="213" t="s">
        <v>123</v>
      </c>
      <c r="H218" s="214">
        <v>32.700000000000003</v>
      </c>
      <c r="I218" s="215"/>
      <c r="J218" s="216">
        <f>ROUND(I218*H218,2)</f>
        <v>0</v>
      </c>
      <c r="K218" s="212" t="s">
        <v>124</v>
      </c>
      <c r="L218" s="43"/>
      <c r="M218" s="217" t="s">
        <v>1</v>
      </c>
      <c r="N218" s="218" t="s">
        <v>39</v>
      </c>
      <c r="O218" s="90"/>
      <c r="P218" s="219">
        <f>O218*H218</f>
        <v>0</v>
      </c>
      <c r="Q218" s="219">
        <v>0</v>
      </c>
      <c r="R218" s="219">
        <f>Q218*H218</f>
        <v>0</v>
      </c>
      <c r="S218" s="219">
        <v>0</v>
      </c>
      <c r="T218" s="220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21" t="s">
        <v>125</v>
      </c>
      <c r="AT218" s="221" t="s">
        <v>120</v>
      </c>
      <c r="AU218" s="221" t="s">
        <v>81</v>
      </c>
      <c r="AY218" s="16" t="s">
        <v>118</v>
      </c>
      <c r="BE218" s="222">
        <f>IF(N218="základní",J218,0)</f>
        <v>0</v>
      </c>
      <c r="BF218" s="222">
        <f>IF(N218="snížená",J218,0)</f>
        <v>0</v>
      </c>
      <c r="BG218" s="222">
        <f>IF(N218="zákl. přenesená",J218,0)</f>
        <v>0</v>
      </c>
      <c r="BH218" s="222">
        <f>IF(N218="sníž. přenesená",J218,0)</f>
        <v>0</v>
      </c>
      <c r="BI218" s="222">
        <f>IF(N218="nulová",J218,0)</f>
        <v>0</v>
      </c>
      <c r="BJ218" s="16" t="s">
        <v>79</v>
      </c>
      <c r="BK218" s="222">
        <f>ROUND(I218*H218,2)</f>
        <v>0</v>
      </c>
      <c r="BL218" s="16" t="s">
        <v>125</v>
      </c>
      <c r="BM218" s="221" t="s">
        <v>291</v>
      </c>
    </row>
    <row r="219" s="2" customFormat="1">
      <c r="A219" s="37"/>
      <c r="B219" s="38"/>
      <c r="C219" s="39"/>
      <c r="D219" s="223" t="s">
        <v>127</v>
      </c>
      <c r="E219" s="39"/>
      <c r="F219" s="224" t="s">
        <v>292</v>
      </c>
      <c r="G219" s="39"/>
      <c r="H219" s="39"/>
      <c r="I219" s="225"/>
      <c r="J219" s="39"/>
      <c r="K219" s="39"/>
      <c r="L219" s="43"/>
      <c r="M219" s="226"/>
      <c r="N219" s="227"/>
      <c r="O219" s="90"/>
      <c r="P219" s="90"/>
      <c r="Q219" s="90"/>
      <c r="R219" s="90"/>
      <c r="S219" s="90"/>
      <c r="T219" s="91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6" t="s">
        <v>127</v>
      </c>
      <c r="AU219" s="16" t="s">
        <v>81</v>
      </c>
    </row>
    <row r="220" s="2" customFormat="1" ht="24.15" customHeight="1">
      <c r="A220" s="37"/>
      <c r="B220" s="38"/>
      <c r="C220" s="210" t="s">
        <v>293</v>
      </c>
      <c r="D220" s="210" t="s">
        <v>120</v>
      </c>
      <c r="E220" s="211" t="s">
        <v>294</v>
      </c>
      <c r="F220" s="212" t="s">
        <v>295</v>
      </c>
      <c r="G220" s="213" t="s">
        <v>123</v>
      </c>
      <c r="H220" s="214">
        <v>108</v>
      </c>
      <c r="I220" s="215"/>
      <c r="J220" s="216">
        <f>ROUND(I220*H220,2)</f>
        <v>0</v>
      </c>
      <c r="K220" s="212" t="s">
        <v>124</v>
      </c>
      <c r="L220" s="43"/>
      <c r="M220" s="217" t="s">
        <v>1</v>
      </c>
      <c r="N220" s="218" t="s">
        <v>39</v>
      </c>
      <c r="O220" s="90"/>
      <c r="P220" s="219">
        <f>O220*H220</f>
        <v>0</v>
      </c>
      <c r="Q220" s="219">
        <v>0</v>
      </c>
      <c r="R220" s="219">
        <f>Q220*H220</f>
        <v>0</v>
      </c>
      <c r="S220" s="219">
        <v>0</v>
      </c>
      <c r="T220" s="220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21" t="s">
        <v>125</v>
      </c>
      <c r="AT220" s="221" t="s">
        <v>120</v>
      </c>
      <c r="AU220" s="221" t="s">
        <v>81</v>
      </c>
      <c r="AY220" s="16" t="s">
        <v>118</v>
      </c>
      <c r="BE220" s="222">
        <f>IF(N220="základní",J220,0)</f>
        <v>0</v>
      </c>
      <c r="BF220" s="222">
        <f>IF(N220="snížená",J220,0)</f>
        <v>0</v>
      </c>
      <c r="BG220" s="222">
        <f>IF(N220="zákl. přenesená",J220,0)</f>
        <v>0</v>
      </c>
      <c r="BH220" s="222">
        <f>IF(N220="sníž. přenesená",J220,0)</f>
        <v>0</v>
      </c>
      <c r="BI220" s="222">
        <f>IF(N220="nulová",J220,0)</f>
        <v>0</v>
      </c>
      <c r="BJ220" s="16" t="s">
        <v>79</v>
      </c>
      <c r="BK220" s="222">
        <f>ROUND(I220*H220,2)</f>
        <v>0</v>
      </c>
      <c r="BL220" s="16" t="s">
        <v>125</v>
      </c>
      <c r="BM220" s="221" t="s">
        <v>296</v>
      </c>
    </row>
    <row r="221" s="2" customFormat="1">
      <c r="A221" s="37"/>
      <c r="B221" s="38"/>
      <c r="C221" s="39"/>
      <c r="D221" s="223" t="s">
        <v>127</v>
      </c>
      <c r="E221" s="39"/>
      <c r="F221" s="224" t="s">
        <v>297</v>
      </c>
      <c r="G221" s="39"/>
      <c r="H221" s="39"/>
      <c r="I221" s="225"/>
      <c r="J221" s="39"/>
      <c r="K221" s="39"/>
      <c r="L221" s="43"/>
      <c r="M221" s="226"/>
      <c r="N221" s="227"/>
      <c r="O221" s="90"/>
      <c r="P221" s="90"/>
      <c r="Q221" s="90"/>
      <c r="R221" s="90"/>
      <c r="S221" s="90"/>
      <c r="T221" s="91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16" t="s">
        <v>127</v>
      </c>
      <c r="AU221" s="16" t="s">
        <v>81</v>
      </c>
    </row>
    <row r="222" s="13" customFormat="1">
      <c r="A222" s="13"/>
      <c r="B222" s="228"/>
      <c r="C222" s="229"/>
      <c r="D222" s="223" t="s">
        <v>138</v>
      </c>
      <c r="E222" s="230" t="s">
        <v>1</v>
      </c>
      <c r="F222" s="231" t="s">
        <v>298</v>
      </c>
      <c r="G222" s="229"/>
      <c r="H222" s="232">
        <v>108</v>
      </c>
      <c r="I222" s="233"/>
      <c r="J222" s="229"/>
      <c r="K222" s="229"/>
      <c r="L222" s="234"/>
      <c r="M222" s="235"/>
      <c r="N222" s="236"/>
      <c r="O222" s="236"/>
      <c r="P222" s="236"/>
      <c r="Q222" s="236"/>
      <c r="R222" s="236"/>
      <c r="S222" s="236"/>
      <c r="T222" s="23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8" t="s">
        <v>138</v>
      </c>
      <c r="AU222" s="238" t="s">
        <v>81</v>
      </c>
      <c r="AV222" s="13" t="s">
        <v>81</v>
      </c>
      <c r="AW222" s="13" t="s">
        <v>31</v>
      </c>
      <c r="AX222" s="13" t="s">
        <v>79</v>
      </c>
      <c r="AY222" s="238" t="s">
        <v>118</v>
      </c>
    </row>
    <row r="223" s="12" customFormat="1" ht="22.8" customHeight="1">
      <c r="A223" s="12"/>
      <c r="B223" s="194"/>
      <c r="C223" s="195"/>
      <c r="D223" s="196" t="s">
        <v>73</v>
      </c>
      <c r="E223" s="208" t="s">
        <v>81</v>
      </c>
      <c r="F223" s="208" t="s">
        <v>299</v>
      </c>
      <c r="G223" s="195"/>
      <c r="H223" s="195"/>
      <c r="I223" s="198"/>
      <c r="J223" s="209">
        <f>BK223</f>
        <v>0</v>
      </c>
      <c r="K223" s="195"/>
      <c r="L223" s="200"/>
      <c r="M223" s="201"/>
      <c r="N223" s="202"/>
      <c r="O223" s="202"/>
      <c r="P223" s="203">
        <f>SUM(P224:P240)</f>
        <v>0</v>
      </c>
      <c r="Q223" s="202"/>
      <c r="R223" s="203">
        <f>SUM(R224:R240)</f>
        <v>5.7851808000000009</v>
      </c>
      <c r="S223" s="202"/>
      <c r="T223" s="204">
        <f>SUM(T224:T240)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5" t="s">
        <v>79</v>
      </c>
      <c r="AT223" s="206" t="s">
        <v>73</v>
      </c>
      <c r="AU223" s="206" t="s">
        <v>79</v>
      </c>
      <c r="AY223" s="205" t="s">
        <v>118</v>
      </c>
      <c r="BK223" s="207">
        <f>SUM(BK224:BK240)</f>
        <v>0</v>
      </c>
    </row>
    <row r="224" s="2" customFormat="1" ht="24.15" customHeight="1">
      <c r="A224" s="37"/>
      <c r="B224" s="38"/>
      <c r="C224" s="210" t="s">
        <v>300</v>
      </c>
      <c r="D224" s="210" t="s">
        <v>120</v>
      </c>
      <c r="E224" s="211" t="s">
        <v>301</v>
      </c>
      <c r="F224" s="212" t="s">
        <v>302</v>
      </c>
      <c r="G224" s="213" t="s">
        <v>123</v>
      </c>
      <c r="H224" s="214">
        <v>169.56</v>
      </c>
      <c r="I224" s="215"/>
      <c r="J224" s="216">
        <f>ROUND(I224*H224,2)</f>
        <v>0</v>
      </c>
      <c r="K224" s="212" t="s">
        <v>124</v>
      </c>
      <c r="L224" s="43"/>
      <c r="M224" s="217" t="s">
        <v>1</v>
      </c>
      <c r="N224" s="218" t="s">
        <v>39</v>
      </c>
      <c r="O224" s="90"/>
      <c r="P224" s="219">
        <f>O224*H224</f>
        <v>0</v>
      </c>
      <c r="Q224" s="219">
        <v>0.00010000000000000001</v>
      </c>
      <c r="R224" s="219">
        <f>Q224*H224</f>
        <v>0.016956000000000002</v>
      </c>
      <c r="S224" s="219">
        <v>0</v>
      </c>
      <c r="T224" s="220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21" t="s">
        <v>125</v>
      </c>
      <c r="AT224" s="221" t="s">
        <v>120</v>
      </c>
      <c r="AU224" s="221" t="s">
        <v>81</v>
      </c>
      <c r="AY224" s="16" t="s">
        <v>118</v>
      </c>
      <c r="BE224" s="222">
        <f>IF(N224="základní",J224,0)</f>
        <v>0</v>
      </c>
      <c r="BF224" s="222">
        <f>IF(N224="snížená",J224,0)</f>
        <v>0</v>
      </c>
      <c r="BG224" s="222">
        <f>IF(N224="zákl. přenesená",J224,0)</f>
        <v>0</v>
      </c>
      <c r="BH224" s="222">
        <f>IF(N224="sníž. přenesená",J224,0)</f>
        <v>0</v>
      </c>
      <c r="BI224" s="222">
        <f>IF(N224="nulová",J224,0)</f>
        <v>0</v>
      </c>
      <c r="BJ224" s="16" t="s">
        <v>79</v>
      </c>
      <c r="BK224" s="222">
        <f>ROUND(I224*H224,2)</f>
        <v>0</v>
      </c>
      <c r="BL224" s="16" t="s">
        <v>125</v>
      </c>
      <c r="BM224" s="221" t="s">
        <v>303</v>
      </c>
    </row>
    <row r="225" s="2" customFormat="1">
      <c r="A225" s="37"/>
      <c r="B225" s="38"/>
      <c r="C225" s="39"/>
      <c r="D225" s="223" t="s">
        <v>127</v>
      </c>
      <c r="E225" s="39"/>
      <c r="F225" s="224" t="s">
        <v>304</v>
      </c>
      <c r="G225" s="39"/>
      <c r="H225" s="39"/>
      <c r="I225" s="225"/>
      <c r="J225" s="39"/>
      <c r="K225" s="39"/>
      <c r="L225" s="43"/>
      <c r="M225" s="226"/>
      <c r="N225" s="227"/>
      <c r="O225" s="90"/>
      <c r="P225" s="90"/>
      <c r="Q225" s="90"/>
      <c r="R225" s="90"/>
      <c r="S225" s="90"/>
      <c r="T225" s="91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6" t="s">
        <v>127</v>
      </c>
      <c r="AU225" s="16" t="s">
        <v>81</v>
      </c>
    </row>
    <row r="226" s="13" customFormat="1">
      <c r="A226" s="13"/>
      <c r="B226" s="228"/>
      <c r="C226" s="229"/>
      <c r="D226" s="223" t="s">
        <v>138</v>
      </c>
      <c r="E226" s="230" t="s">
        <v>1</v>
      </c>
      <c r="F226" s="231" t="s">
        <v>305</v>
      </c>
      <c r="G226" s="229"/>
      <c r="H226" s="232">
        <v>169.56</v>
      </c>
      <c r="I226" s="233"/>
      <c r="J226" s="229"/>
      <c r="K226" s="229"/>
      <c r="L226" s="234"/>
      <c r="M226" s="235"/>
      <c r="N226" s="236"/>
      <c r="O226" s="236"/>
      <c r="P226" s="236"/>
      <c r="Q226" s="236"/>
      <c r="R226" s="236"/>
      <c r="S226" s="236"/>
      <c r="T226" s="23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8" t="s">
        <v>138</v>
      </c>
      <c r="AU226" s="238" t="s">
        <v>81</v>
      </c>
      <c r="AV226" s="13" t="s">
        <v>81</v>
      </c>
      <c r="AW226" s="13" t="s">
        <v>31</v>
      </c>
      <c r="AX226" s="13" t="s">
        <v>79</v>
      </c>
      <c r="AY226" s="238" t="s">
        <v>118</v>
      </c>
    </row>
    <row r="227" s="2" customFormat="1" ht="24.15" customHeight="1">
      <c r="A227" s="37"/>
      <c r="B227" s="38"/>
      <c r="C227" s="250" t="s">
        <v>306</v>
      </c>
      <c r="D227" s="250" t="s">
        <v>307</v>
      </c>
      <c r="E227" s="251" t="s">
        <v>308</v>
      </c>
      <c r="F227" s="252" t="s">
        <v>309</v>
      </c>
      <c r="G227" s="253" t="s">
        <v>123</v>
      </c>
      <c r="H227" s="254">
        <v>200.84399999999999</v>
      </c>
      <c r="I227" s="255"/>
      <c r="J227" s="256">
        <f>ROUND(I227*H227,2)</f>
        <v>0</v>
      </c>
      <c r="K227" s="252" t="s">
        <v>124</v>
      </c>
      <c r="L227" s="257"/>
      <c r="M227" s="258" t="s">
        <v>1</v>
      </c>
      <c r="N227" s="259" t="s">
        <v>39</v>
      </c>
      <c r="O227" s="90"/>
      <c r="P227" s="219">
        <f>O227*H227</f>
        <v>0</v>
      </c>
      <c r="Q227" s="219">
        <v>0.00029999999999999997</v>
      </c>
      <c r="R227" s="219">
        <f>Q227*H227</f>
        <v>0.060253199999999993</v>
      </c>
      <c r="S227" s="219">
        <v>0</v>
      </c>
      <c r="T227" s="220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21" t="s">
        <v>164</v>
      </c>
      <c r="AT227" s="221" t="s">
        <v>307</v>
      </c>
      <c r="AU227" s="221" t="s">
        <v>81</v>
      </c>
      <c r="AY227" s="16" t="s">
        <v>118</v>
      </c>
      <c r="BE227" s="222">
        <f>IF(N227="základní",J227,0)</f>
        <v>0</v>
      </c>
      <c r="BF227" s="222">
        <f>IF(N227="snížená",J227,0)</f>
        <v>0</v>
      </c>
      <c r="BG227" s="222">
        <f>IF(N227="zákl. přenesená",J227,0)</f>
        <v>0</v>
      </c>
      <c r="BH227" s="222">
        <f>IF(N227="sníž. přenesená",J227,0)</f>
        <v>0</v>
      </c>
      <c r="BI227" s="222">
        <f>IF(N227="nulová",J227,0)</f>
        <v>0</v>
      </c>
      <c r="BJ227" s="16" t="s">
        <v>79</v>
      </c>
      <c r="BK227" s="222">
        <f>ROUND(I227*H227,2)</f>
        <v>0</v>
      </c>
      <c r="BL227" s="16" t="s">
        <v>125</v>
      </c>
      <c r="BM227" s="221" t="s">
        <v>310</v>
      </c>
    </row>
    <row r="228" s="2" customFormat="1">
      <c r="A228" s="37"/>
      <c r="B228" s="38"/>
      <c r="C228" s="39"/>
      <c r="D228" s="223" t="s">
        <v>127</v>
      </c>
      <c r="E228" s="39"/>
      <c r="F228" s="224" t="s">
        <v>309</v>
      </c>
      <c r="G228" s="39"/>
      <c r="H228" s="39"/>
      <c r="I228" s="225"/>
      <c r="J228" s="39"/>
      <c r="K228" s="39"/>
      <c r="L228" s="43"/>
      <c r="M228" s="226"/>
      <c r="N228" s="227"/>
      <c r="O228" s="90"/>
      <c r="P228" s="90"/>
      <c r="Q228" s="90"/>
      <c r="R228" s="90"/>
      <c r="S228" s="90"/>
      <c r="T228" s="91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6" t="s">
        <v>127</v>
      </c>
      <c r="AU228" s="16" t="s">
        <v>81</v>
      </c>
    </row>
    <row r="229" s="13" customFormat="1">
      <c r="A229" s="13"/>
      <c r="B229" s="228"/>
      <c r="C229" s="229"/>
      <c r="D229" s="223" t="s">
        <v>138</v>
      </c>
      <c r="E229" s="229"/>
      <c r="F229" s="231" t="s">
        <v>311</v>
      </c>
      <c r="G229" s="229"/>
      <c r="H229" s="232">
        <v>200.84399999999999</v>
      </c>
      <c r="I229" s="233"/>
      <c r="J229" s="229"/>
      <c r="K229" s="229"/>
      <c r="L229" s="234"/>
      <c r="M229" s="235"/>
      <c r="N229" s="236"/>
      <c r="O229" s="236"/>
      <c r="P229" s="236"/>
      <c r="Q229" s="236"/>
      <c r="R229" s="236"/>
      <c r="S229" s="236"/>
      <c r="T229" s="23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8" t="s">
        <v>138</v>
      </c>
      <c r="AU229" s="238" t="s">
        <v>81</v>
      </c>
      <c r="AV229" s="13" t="s">
        <v>81</v>
      </c>
      <c r="AW229" s="13" t="s">
        <v>4</v>
      </c>
      <c r="AX229" s="13" t="s">
        <v>79</v>
      </c>
      <c r="AY229" s="238" t="s">
        <v>118</v>
      </c>
    </row>
    <row r="230" s="2" customFormat="1" ht="16.5" customHeight="1">
      <c r="A230" s="37"/>
      <c r="B230" s="38"/>
      <c r="C230" s="210" t="s">
        <v>312</v>
      </c>
      <c r="D230" s="210" t="s">
        <v>120</v>
      </c>
      <c r="E230" s="211" t="s">
        <v>313</v>
      </c>
      <c r="F230" s="212" t="s">
        <v>314</v>
      </c>
      <c r="G230" s="213" t="s">
        <v>233</v>
      </c>
      <c r="H230" s="214">
        <v>0.47999999999999998</v>
      </c>
      <c r="I230" s="215"/>
      <c r="J230" s="216">
        <f>ROUND(I230*H230,2)</f>
        <v>0</v>
      </c>
      <c r="K230" s="212" t="s">
        <v>124</v>
      </c>
      <c r="L230" s="43"/>
      <c r="M230" s="217" t="s">
        <v>1</v>
      </c>
      <c r="N230" s="218" t="s">
        <v>39</v>
      </c>
      <c r="O230" s="90"/>
      <c r="P230" s="219">
        <f>O230*H230</f>
        <v>0</v>
      </c>
      <c r="Q230" s="219">
        <v>2.3010199999999998</v>
      </c>
      <c r="R230" s="219">
        <f>Q230*H230</f>
        <v>1.1044896</v>
      </c>
      <c r="S230" s="219">
        <v>0</v>
      </c>
      <c r="T230" s="220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21" t="s">
        <v>125</v>
      </c>
      <c r="AT230" s="221" t="s">
        <v>120</v>
      </c>
      <c r="AU230" s="221" t="s">
        <v>81</v>
      </c>
      <c r="AY230" s="16" t="s">
        <v>118</v>
      </c>
      <c r="BE230" s="222">
        <f>IF(N230="základní",J230,0)</f>
        <v>0</v>
      </c>
      <c r="BF230" s="222">
        <f>IF(N230="snížená",J230,0)</f>
        <v>0</v>
      </c>
      <c r="BG230" s="222">
        <f>IF(N230="zákl. přenesená",J230,0)</f>
        <v>0</v>
      </c>
      <c r="BH230" s="222">
        <f>IF(N230="sníž. přenesená",J230,0)</f>
        <v>0</v>
      </c>
      <c r="BI230" s="222">
        <f>IF(N230="nulová",J230,0)</f>
        <v>0</v>
      </c>
      <c r="BJ230" s="16" t="s">
        <v>79</v>
      </c>
      <c r="BK230" s="222">
        <f>ROUND(I230*H230,2)</f>
        <v>0</v>
      </c>
      <c r="BL230" s="16" t="s">
        <v>125</v>
      </c>
      <c r="BM230" s="221" t="s">
        <v>315</v>
      </c>
    </row>
    <row r="231" s="2" customFormat="1">
      <c r="A231" s="37"/>
      <c r="B231" s="38"/>
      <c r="C231" s="39"/>
      <c r="D231" s="223" t="s">
        <v>127</v>
      </c>
      <c r="E231" s="39"/>
      <c r="F231" s="224" t="s">
        <v>316</v>
      </c>
      <c r="G231" s="39"/>
      <c r="H231" s="39"/>
      <c r="I231" s="225"/>
      <c r="J231" s="39"/>
      <c r="K231" s="39"/>
      <c r="L231" s="43"/>
      <c r="M231" s="226"/>
      <c r="N231" s="227"/>
      <c r="O231" s="90"/>
      <c r="P231" s="90"/>
      <c r="Q231" s="90"/>
      <c r="R231" s="90"/>
      <c r="S231" s="90"/>
      <c r="T231" s="91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6" t="s">
        <v>127</v>
      </c>
      <c r="AU231" s="16" t="s">
        <v>81</v>
      </c>
    </row>
    <row r="232" s="13" customFormat="1">
      <c r="A232" s="13"/>
      <c r="B232" s="228"/>
      <c r="C232" s="229"/>
      <c r="D232" s="223" t="s">
        <v>138</v>
      </c>
      <c r="E232" s="230" t="s">
        <v>1</v>
      </c>
      <c r="F232" s="231" t="s">
        <v>317</v>
      </c>
      <c r="G232" s="229"/>
      <c r="H232" s="232">
        <v>0.47999999999999998</v>
      </c>
      <c r="I232" s="233"/>
      <c r="J232" s="229"/>
      <c r="K232" s="229"/>
      <c r="L232" s="234"/>
      <c r="M232" s="235"/>
      <c r="N232" s="236"/>
      <c r="O232" s="236"/>
      <c r="P232" s="236"/>
      <c r="Q232" s="236"/>
      <c r="R232" s="236"/>
      <c r="S232" s="236"/>
      <c r="T232" s="23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8" t="s">
        <v>138</v>
      </c>
      <c r="AU232" s="238" t="s">
        <v>81</v>
      </c>
      <c r="AV232" s="13" t="s">
        <v>81</v>
      </c>
      <c r="AW232" s="13" t="s">
        <v>31</v>
      </c>
      <c r="AX232" s="13" t="s">
        <v>79</v>
      </c>
      <c r="AY232" s="238" t="s">
        <v>118</v>
      </c>
    </row>
    <row r="233" s="2" customFormat="1" ht="16.5" customHeight="1">
      <c r="A233" s="37"/>
      <c r="B233" s="38"/>
      <c r="C233" s="210" t="s">
        <v>318</v>
      </c>
      <c r="D233" s="210" t="s">
        <v>120</v>
      </c>
      <c r="E233" s="211" t="s">
        <v>319</v>
      </c>
      <c r="F233" s="212" t="s">
        <v>320</v>
      </c>
      <c r="G233" s="213" t="s">
        <v>123</v>
      </c>
      <c r="H233" s="214">
        <v>4.7999999999999998</v>
      </c>
      <c r="I233" s="215"/>
      <c r="J233" s="216">
        <f>ROUND(I233*H233,2)</f>
        <v>0</v>
      </c>
      <c r="K233" s="212" t="s">
        <v>124</v>
      </c>
      <c r="L233" s="43"/>
      <c r="M233" s="217" t="s">
        <v>1</v>
      </c>
      <c r="N233" s="218" t="s">
        <v>39</v>
      </c>
      <c r="O233" s="90"/>
      <c r="P233" s="219">
        <f>O233*H233</f>
        <v>0</v>
      </c>
      <c r="Q233" s="219">
        <v>0.00264</v>
      </c>
      <c r="R233" s="219">
        <f>Q233*H233</f>
        <v>0.012671999999999999</v>
      </c>
      <c r="S233" s="219">
        <v>0</v>
      </c>
      <c r="T233" s="220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21" t="s">
        <v>125</v>
      </c>
      <c r="AT233" s="221" t="s">
        <v>120</v>
      </c>
      <c r="AU233" s="221" t="s">
        <v>81</v>
      </c>
      <c r="AY233" s="16" t="s">
        <v>118</v>
      </c>
      <c r="BE233" s="222">
        <f>IF(N233="základní",J233,0)</f>
        <v>0</v>
      </c>
      <c r="BF233" s="222">
        <f>IF(N233="snížená",J233,0)</f>
        <v>0</v>
      </c>
      <c r="BG233" s="222">
        <f>IF(N233="zákl. přenesená",J233,0)</f>
        <v>0</v>
      </c>
      <c r="BH233" s="222">
        <f>IF(N233="sníž. přenesená",J233,0)</f>
        <v>0</v>
      </c>
      <c r="BI233" s="222">
        <f>IF(N233="nulová",J233,0)</f>
        <v>0</v>
      </c>
      <c r="BJ233" s="16" t="s">
        <v>79</v>
      </c>
      <c r="BK233" s="222">
        <f>ROUND(I233*H233,2)</f>
        <v>0</v>
      </c>
      <c r="BL233" s="16" t="s">
        <v>125</v>
      </c>
      <c r="BM233" s="221" t="s">
        <v>321</v>
      </c>
    </row>
    <row r="234" s="2" customFormat="1">
      <c r="A234" s="37"/>
      <c r="B234" s="38"/>
      <c r="C234" s="39"/>
      <c r="D234" s="223" t="s">
        <v>127</v>
      </c>
      <c r="E234" s="39"/>
      <c r="F234" s="224" t="s">
        <v>322</v>
      </c>
      <c r="G234" s="39"/>
      <c r="H234" s="39"/>
      <c r="I234" s="225"/>
      <c r="J234" s="39"/>
      <c r="K234" s="39"/>
      <c r="L234" s="43"/>
      <c r="M234" s="226"/>
      <c r="N234" s="227"/>
      <c r="O234" s="90"/>
      <c r="P234" s="90"/>
      <c r="Q234" s="90"/>
      <c r="R234" s="90"/>
      <c r="S234" s="90"/>
      <c r="T234" s="91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6" t="s">
        <v>127</v>
      </c>
      <c r="AU234" s="16" t="s">
        <v>81</v>
      </c>
    </row>
    <row r="235" s="13" customFormat="1">
      <c r="A235" s="13"/>
      <c r="B235" s="228"/>
      <c r="C235" s="229"/>
      <c r="D235" s="223" t="s">
        <v>138</v>
      </c>
      <c r="E235" s="230" t="s">
        <v>1</v>
      </c>
      <c r="F235" s="231" t="s">
        <v>323</v>
      </c>
      <c r="G235" s="229"/>
      <c r="H235" s="232">
        <v>4.7999999999999998</v>
      </c>
      <c r="I235" s="233"/>
      <c r="J235" s="229"/>
      <c r="K235" s="229"/>
      <c r="L235" s="234"/>
      <c r="M235" s="235"/>
      <c r="N235" s="236"/>
      <c r="O235" s="236"/>
      <c r="P235" s="236"/>
      <c r="Q235" s="236"/>
      <c r="R235" s="236"/>
      <c r="S235" s="236"/>
      <c r="T235" s="23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8" t="s">
        <v>138</v>
      </c>
      <c r="AU235" s="238" t="s">
        <v>81</v>
      </c>
      <c r="AV235" s="13" t="s">
        <v>81</v>
      </c>
      <c r="AW235" s="13" t="s">
        <v>31</v>
      </c>
      <c r="AX235" s="13" t="s">
        <v>79</v>
      </c>
      <c r="AY235" s="238" t="s">
        <v>118</v>
      </c>
    </row>
    <row r="236" s="2" customFormat="1" ht="16.5" customHeight="1">
      <c r="A236" s="37"/>
      <c r="B236" s="38"/>
      <c r="C236" s="210" t="s">
        <v>324</v>
      </c>
      <c r="D236" s="210" t="s">
        <v>120</v>
      </c>
      <c r="E236" s="211" t="s">
        <v>325</v>
      </c>
      <c r="F236" s="212" t="s">
        <v>326</v>
      </c>
      <c r="G236" s="213" t="s">
        <v>123</v>
      </c>
      <c r="H236" s="214">
        <v>4.7999999999999998</v>
      </c>
      <c r="I236" s="215"/>
      <c r="J236" s="216">
        <f>ROUND(I236*H236,2)</f>
        <v>0</v>
      </c>
      <c r="K236" s="212" t="s">
        <v>124</v>
      </c>
      <c r="L236" s="43"/>
      <c r="M236" s="217" t="s">
        <v>1</v>
      </c>
      <c r="N236" s="218" t="s">
        <v>39</v>
      </c>
      <c r="O236" s="90"/>
      <c r="P236" s="219">
        <f>O236*H236</f>
        <v>0</v>
      </c>
      <c r="Q236" s="219">
        <v>0</v>
      </c>
      <c r="R236" s="219">
        <f>Q236*H236</f>
        <v>0</v>
      </c>
      <c r="S236" s="219">
        <v>0</v>
      </c>
      <c r="T236" s="220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21" t="s">
        <v>125</v>
      </c>
      <c r="AT236" s="221" t="s">
        <v>120</v>
      </c>
      <c r="AU236" s="221" t="s">
        <v>81</v>
      </c>
      <c r="AY236" s="16" t="s">
        <v>118</v>
      </c>
      <c r="BE236" s="222">
        <f>IF(N236="základní",J236,0)</f>
        <v>0</v>
      </c>
      <c r="BF236" s="222">
        <f>IF(N236="snížená",J236,0)</f>
        <v>0</v>
      </c>
      <c r="BG236" s="222">
        <f>IF(N236="zákl. přenesená",J236,0)</f>
        <v>0</v>
      </c>
      <c r="BH236" s="222">
        <f>IF(N236="sníž. přenesená",J236,0)</f>
        <v>0</v>
      </c>
      <c r="BI236" s="222">
        <f>IF(N236="nulová",J236,0)</f>
        <v>0</v>
      </c>
      <c r="BJ236" s="16" t="s">
        <v>79</v>
      </c>
      <c r="BK236" s="222">
        <f>ROUND(I236*H236,2)</f>
        <v>0</v>
      </c>
      <c r="BL236" s="16" t="s">
        <v>125</v>
      </c>
      <c r="BM236" s="221" t="s">
        <v>327</v>
      </c>
    </row>
    <row r="237" s="2" customFormat="1">
      <c r="A237" s="37"/>
      <c r="B237" s="38"/>
      <c r="C237" s="39"/>
      <c r="D237" s="223" t="s">
        <v>127</v>
      </c>
      <c r="E237" s="39"/>
      <c r="F237" s="224" t="s">
        <v>328</v>
      </c>
      <c r="G237" s="39"/>
      <c r="H237" s="39"/>
      <c r="I237" s="225"/>
      <c r="J237" s="39"/>
      <c r="K237" s="39"/>
      <c r="L237" s="43"/>
      <c r="M237" s="226"/>
      <c r="N237" s="227"/>
      <c r="O237" s="90"/>
      <c r="P237" s="90"/>
      <c r="Q237" s="90"/>
      <c r="R237" s="90"/>
      <c r="S237" s="90"/>
      <c r="T237" s="91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6" t="s">
        <v>127</v>
      </c>
      <c r="AU237" s="16" t="s">
        <v>81</v>
      </c>
    </row>
    <row r="238" s="2" customFormat="1" ht="24.15" customHeight="1">
      <c r="A238" s="37"/>
      <c r="B238" s="38"/>
      <c r="C238" s="210" t="s">
        <v>329</v>
      </c>
      <c r="D238" s="210" t="s">
        <v>120</v>
      </c>
      <c r="E238" s="211" t="s">
        <v>330</v>
      </c>
      <c r="F238" s="212" t="s">
        <v>331</v>
      </c>
      <c r="G238" s="213" t="s">
        <v>233</v>
      </c>
      <c r="H238" s="214">
        <v>1.8</v>
      </c>
      <c r="I238" s="215"/>
      <c r="J238" s="216">
        <f>ROUND(I238*H238,2)</f>
        <v>0</v>
      </c>
      <c r="K238" s="212" t="s">
        <v>124</v>
      </c>
      <c r="L238" s="43"/>
      <c r="M238" s="217" t="s">
        <v>1</v>
      </c>
      <c r="N238" s="218" t="s">
        <v>39</v>
      </c>
      <c r="O238" s="90"/>
      <c r="P238" s="219">
        <f>O238*H238</f>
        <v>0</v>
      </c>
      <c r="Q238" s="219">
        <v>2.5504500000000001</v>
      </c>
      <c r="R238" s="219">
        <f>Q238*H238</f>
        <v>4.5908100000000003</v>
      </c>
      <c r="S238" s="219">
        <v>0</v>
      </c>
      <c r="T238" s="220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21" t="s">
        <v>125</v>
      </c>
      <c r="AT238" s="221" t="s">
        <v>120</v>
      </c>
      <c r="AU238" s="221" t="s">
        <v>81</v>
      </c>
      <c r="AY238" s="16" t="s">
        <v>118</v>
      </c>
      <c r="BE238" s="222">
        <f>IF(N238="základní",J238,0)</f>
        <v>0</v>
      </c>
      <c r="BF238" s="222">
        <f>IF(N238="snížená",J238,0)</f>
        <v>0</v>
      </c>
      <c r="BG238" s="222">
        <f>IF(N238="zákl. přenesená",J238,0)</f>
        <v>0</v>
      </c>
      <c r="BH238" s="222">
        <f>IF(N238="sníž. přenesená",J238,0)</f>
        <v>0</v>
      </c>
      <c r="BI238" s="222">
        <f>IF(N238="nulová",J238,0)</f>
        <v>0</v>
      </c>
      <c r="BJ238" s="16" t="s">
        <v>79</v>
      </c>
      <c r="BK238" s="222">
        <f>ROUND(I238*H238,2)</f>
        <v>0</v>
      </c>
      <c r="BL238" s="16" t="s">
        <v>125</v>
      </c>
      <c r="BM238" s="221" t="s">
        <v>332</v>
      </c>
    </row>
    <row r="239" s="2" customFormat="1">
      <c r="A239" s="37"/>
      <c r="B239" s="38"/>
      <c r="C239" s="39"/>
      <c r="D239" s="223" t="s">
        <v>127</v>
      </c>
      <c r="E239" s="39"/>
      <c r="F239" s="224" t="s">
        <v>333</v>
      </c>
      <c r="G239" s="39"/>
      <c r="H239" s="39"/>
      <c r="I239" s="225"/>
      <c r="J239" s="39"/>
      <c r="K239" s="39"/>
      <c r="L239" s="43"/>
      <c r="M239" s="226"/>
      <c r="N239" s="227"/>
      <c r="O239" s="90"/>
      <c r="P239" s="90"/>
      <c r="Q239" s="90"/>
      <c r="R239" s="90"/>
      <c r="S239" s="90"/>
      <c r="T239" s="91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6" t="s">
        <v>127</v>
      </c>
      <c r="AU239" s="16" t="s">
        <v>81</v>
      </c>
    </row>
    <row r="240" s="13" customFormat="1">
      <c r="A240" s="13"/>
      <c r="B240" s="228"/>
      <c r="C240" s="229"/>
      <c r="D240" s="223" t="s">
        <v>138</v>
      </c>
      <c r="E240" s="230" t="s">
        <v>1</v>
      </c>
      <c r="F240" s="231" t="s">
        <v>334</v>
      </c>
      <c r="G240" s="229"/>
      <c r="H240" s="232">
        <v>1.8</v>
      </c>
      <c r="I240" s="233"/>
      <c r="J240" s="229"/>
      <c r="K240" s="229"/>
      <c r="L240" s="234"/>
      <c r="M240" s="235"/>
      <c r="N240" s="236"/>
      <c r="O240" s="236"/>
      <c r="P240" s="236"/>
      <c r="Q240" s="236"/>
      <c r="R240" s="236"/>
      <c r="S240" s="236"/>
      <c r="T240" s="23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8" t="s">
        <v>138</v>
      </c>
      <c r="AU240" s="238" t="s">
        <v>81</v>
      </c>
      <c r="AV240" s="13" t="s">
        <v>81</v>
      </c>
      <c r="AW240" s="13" t="s">
        <v>31</v>
      </c>
      <c r="AX240" s="13" t="s">
        <v>79</v>
      </c>
      <c r="AY240" s="238" t="s">
        <v>118</v>
      </c>
    </row>
    <row r="241" s="12" customFormat="1" ht="22.8" customHeight="1">
      <c r="A241" s="12"/>
      <c r="B241" s="194"/>
      <c r="C241" s="195"/>
      <c r="D241" s="196" t="s">
        <v>73</v>
      </c>
      <c r="E241" s="208" t="s">
        <v>133</v>
      </c>
      <c r="F241" s="208" t="s">
        <v>335</v>
      </c>
      <c r="G241" s="195"/>
      <c r="H241" s="195"/>
      <c r="I241" s="198"/>
      <c r="J241" s="209">
        <f>BK241</f>
        <v>0</v>
      </c>
      <c r="K241" s="195"/>
      <c r="L241" s="200"/>
      <c r="M241" s="201"/>
      <c r="N241" s="202"/>
      <c r="O241" s="202"/>
      <c r="P241" s="203">
        <f>SUM(P242:P264)</f>
        <v>0</v>
      </c>
      <c r="Q241" s="202"/>
      <c r="R241" s="203">
        <f>SUM(R242:R264)</f>
        <v>9.6746744999999983</v>
      </c>
      <c r="S241" s="202"/>
      <c r="T241" s="204">
        <f>SUM(T242:T264)</f>
        <v>29.248799999999996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05" t="s">
        <v>79</v>
      </c>
      <c r="AT241" s="206" t="s">
        <v>73</v>
      </c>
      <c r="AU241" s="206" t="s">
        <v>79</v>
      </c>
      <c r="AY241" s="205" t="s">
        <v>118</v>
      </c>
      <c r="BK241" s="207">
        <f>SUM(BK242:BK264)</f>
        <v>0</v>
      </c>
    </row>
    <row r="242" s="2" customFormat="1" ht="24.15" customHeight="1">
      <c r="A242" s="37"/>
      <c r="B242" s="38"/>
      <c r="C242" s="210" t="s">
        <v>336</v>
      </c>
      <c r="D242" s="210" t="s">
        <v>120</v>
      </c>
      <c r="E242" s="211" t="s">
        <v>337</v>
      </c>
      <c r="F242" s="212" t="s">
        <v>338</v>
      </c>
      <c r="G242" s="213" t="s">
        <v>233</v>
      </c>
      <c r="H242" s="214">
        <v>0.29999999999999999</v>
      </c>
      <c r="I242" s="215"/>
      <c r="J242" s="216">
        <f>ROUND(I242*H242,2)</f>
        <v>0</v>
      </c>
      <c r="K242" s="212" t="s">
        <v>124</v>
      </c>
      <c r="L242" s="43"/>
      <c r="M242" s="217" t="s">
        <v>1</v>
      </c>
      <c r="N242" s="218" t="s">
        <v>39</v>
      </c>
      <c r="O242" s="90"/>
      <c r="P242" s="219">
        <f>O242*H242</f>
        <v>0</v>
      </c>
      <c r="Q242" s="219">
        <v>2.6770200000000002</v>
      </c>
      <c r="R242" s="219">
        <f>Q242*H242</f>
        <v>0.80310599999999999</v>
      </c>
      <c r="S242" s="219">
        <v>0</v>
      </c>
      <c r="T242" s="220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21" t="s">
        <v>125</v>
      </c>
      <c r="AT242" s="221" t="s">
        <v>120</v>
      </c>
      <c r="AU242" s="221" t="s">
        <v>81</v>
      </c>
      <c r="AY242" s="16" t="s">
        <v>118</v>
      </c>
      <c r="BE242" s="222">
        <f>IF(N242="základní",J242,0)</f>
        <v>0</v>
      </c>
      <c r="BF242" s="222">
        <f>IF(N242="snížená",J242,0)</f>
        <v>0</v>
      </c>
      <c r="BG242" s="222">
        <f>IF(N242="zákl. přenesená",J242,0)</f>
        <v>0</v>
      </c>
      <c r="BH242" s="222">
        <f>IF(N242="sníž. přenesená",J242,0)</f>
        <v>0</v>
      </c>
      <c r="BI242" s="222">
        <f>IF(N242="nulová",J242,0)</f>
        <v>0</v>
      </c>
      <c r="BJ242" s="16" t="s">
        <v>79</v>
      </c>
      <c r="BK242" s="222">
        <f>ROUND(I242*H242,2)</f>
        <v>0</v>
      </c>
      <c r="BL242" s="16" t="s">
        <v>125</v>
      </c>
      <c r="BM242" s="221" t="s">
        <v>339</v>
      </c>
    </row>
    <row r="243" s="2" customFormat="1">
      <c r="A243" s="37"/>
      <c r="B243" s="38"/>
      <c r="C243" s="39"/>
      <c r="D243" s="223" t="s">
        <v>127</v>
      </c>
      <c r="E243" s="39"/>
      <c r="F243" s="224" t="s">
        <v>340</v>
      </c>
      <c r="G243" s="39"/>
      <c r="H243" s="39"/>
      <c r="I243" s="225"/>
      <c r="J243" s="39"/>
      <c r="K243" s="39"/>
      <c r="L243" s="43"/>
      <c r="M243" s="226"/>
      <c r="N243" s="227"/>
      <c r="O243" s="90"/>
      <c r="P243" s="90"/>
      <c r="Q243" s="90"/>
      <c r="R243" s="90"/>
      <c r="S243" s="90"/>
      <c r="T243" s="91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6" t="s">
        <v>127</v>
      </c>
      <c r="AU243" s="16" t="s">
        <v>81</v>
      </c>
    </row>
    <row r="244" s="2" customFormat="1" ht="24.15" customHeight="1">
      <c r="A244" s="37"/>
      <c r="B244" s="38"/>
      <c r="C244" s="210" t="s">
        <v>341</v>
      </c>
      <c r="D244" s="210" t="s">
        <v>120</v>
      </c>
      <c r="E244" s="211" t="s">
        <v>342</v>
      </c>
      <c r="F244" s="212" t="s">
        <v>343</v>
      </c>
      <c r="G244" s="213" t="s">
        <v>344</v>
      </c>
      <c r="H244" s="214">
        <v>12</v>
      </c>
      <c r="I244" s="215"/>
      <c r="J244" s="216">
        <f>ROUND(I244*H244,2)</f>
        <v>0</v>
      </c>
      <c r="K244" s="212" t="s">
        <v>124</v>
      </c>
      <c r="L244" s="43"/>
      <c r="M244" s="217" t="s">
        <v>1</v>
      </c>
      <c r="N244" s="218" t="s">
        <v>39</v>
      </c>
      <c r="O244" s="90"/>
      <c r="P244" s="219">
        <f>O244*H244</f>
        <v>0</v>
      </c>
      <c r="Q244" s="219">
        <v>0.17488999999999999</v>
      </c>
      <c r="R244" s="219">
        <f>Q244*H244</f>
        <v>2.0986799999999999</v>
      </c>
      <c r="S244" s="219">
        <v>0</v>
      </c>
      <c r="T244" s="220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21" t="s">
        <v>125</v>
      </c>
      <c r="AT244" s="221" t="s">
        <v>120</v>
      </c>
      <c r="AU244" s="221" t="s">
        <v>81</v>
      </c>
      <c r="AY244" s="16" t="s">
        <v>118</v>
      </c>
      <c r="BE244" s="222">
        <f>IF(N244="základní",J244,0)</f>
        <v>0</v>
      </c>
      <c r="BF244" s="222">
        <f>IF(N244="snížená",J244,0)</f>
        <v>0</v>
      </c>
      <c r="BG244" s="222">
        <f>IF(N244="zákl. přenesená",J244,0)</f>
        <v>0</v>
      </c>
      <c r="BH244" s="222">
        <f>IF(N244="sníž. přenesená",J244,0)</f>
        <v>0</v>
      </c>
      <c r="BI244" s="222">
        <f>IF(N244="nulová",J244,0)</f>
        <v>0</v>
      </c>
      <c r="BJ244" s="16" t="s">
        <v>79</v>
      </c>
      <c r="BK244" s="222">
        <f>ROUND(I244*H244,2)</f>
        <v>0</v>
      </c>
      <c r="BL244" s="16" t="s">
        <v>125</v>
      </c>
      <c r="BM244" s="221" t="s">
        <v>345</v>
      </c>
    </row>
    <row r="245" s="2" customFormat="1">
      <c r="A245" s="37"/>
      <c r="B245" s="38"/>
      <c r="C245" s="39"/>
      <c r="D245" s="223" t="s">
        <v>127</v>
      </c>
      <c r="E245" s="39"/>
      <c r="F245" s="224" t="s">
        <v>346</v>
      </c>
      <c r="G245" s="39"/>
      <c r="H245" s="39"/>
      <c r="I245" s="225"/>
      <c r="J245" s="39"/>
      <c r="K245" s="39"/>
      <c r="L245" s="43"/>
      <c r="M245" s="226"/>
      <c r="N245" s="227"/>
      <c r="O245" s="90"/>
      <c r="P245" s="90"/>
      <c r="Q245" s="90"/>
      <c r="R245" s="90"/>
      <c r="S245" s="90"/>
      <c r="T245" s="91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127</v>
      </c>
      <c r="AU245" s="16" t="s">
        <v>81</v>
      </c>
    </row>
    <row r="246" s="2" customFormat="1" ht="24.15" customHeight="1">
      <c r="A246" s="37"/>
      <c r="B246" s="38"/>
      <c r="C246" s="250" t="s">
        <v>347</v>
      </c>
      <c r="D246" s="250" t="s">
        <v>307</v>
      </c>
      <c r="E246" s="251" t="s">
        <v>348</v>
      </c>
      <c r="F246" s="252" t="s">
        <v>349</v>
      </c>
      <c r="G246" s="253" t="s">
        <v>344</v>
      </c>
      <c r="H246" s="254">
        <v>12</v>
      </c>
      <c r="I246" s="255"/>
      <c r="J246" s="256">
        <f>ROUND(I246*H246,2)</f>
        <v>0</v>
      </c>
      <c r="K246" s="252" t="s">
        <v>350</v>
      </c>
      <c r="L246" s="257"/>
      <c r="M246" s="258" t="s">
        <v>1</v>
      </c>
      <c r="N246" s="259" t="s">
        <v>39</v>
      </c>
      <c r="O246" s="90"/>
      <c r="P246" s="219">
        <f>O246*H246</f>
        <v>0</v>
      </c>
      <c r="Q246" s="219">
        <v>0.0028999999999999998</v>
      </c>
      <c r="R246" s="219">
        <f>Q246*H246</f>
        <v>0.034799999999999998</v>
      </c>
      <c r="S246" s="219">
        <v>0</v>
      </c>
      <c r="T246" s="220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21" t="s">
        <v>164</v>
      </c>
      <c r="AT246" s="221" t="s">
        <v>307</v>
      </c>
      <c r="AU246" s="221" t="s">
        <v>81</v>
      </c>
      <c r="AY246" s="16" t="s">
        <v>118</v>
      </c>
      <c r="BE246" s="222">
        <f>IF(N246="základní",J246,0)</f>
        <v>0</v>
      </c>
      <c r="BF246" s="222">
        <f>IF(N246="snížená",J246,0)</f>
        <v>0</v>
      </c>
      <c r="BG246" s="222">
        <f>IF(N246="zákl. přenesená",J246,0)</f>
        <v>0</v>
      </c>
      <c r="BH246" s="222">
        <f>IF(N246="sníž. přenesená",J246,0)</f>
        <v>0</v>
      </c>
      <c r="BI246" s="222">
        <f>IF(N246="nulová",J246,0)</f>
        <v>0</v>
      </c>
      <c r="BJ246" s="16" t="s">
        <v>79</v>
      </c>
      <c r="BK246" s="222">
        <f>ROUND(I246*H246,2)</f>
        <v>0</v>
      </c>
      <c r="BL246" s="16" t="s">
        <v>125</v>
      </c>
      <c r="BM246" s="221" t="s">
        <v>351</v>
      </c>
    </row>
    <row r="247" s="2" customFormat="1">
      <c r="A247" s="37"/>
      <c r="B247" s="38"/>
      <c r="C247" s="39"/>
      <c r="D247" s="223" t="s">
        <v>127</v>
      </c>
      <c r="E247" s="39"/>
      <c r="F247" s="224" t="s">
        <v>349</v>
      </c>
      <c r="G247" s="39"/>
      <c r="H247" s="39"/>
      <c r="I247" s="225"/>
      <c r="J247" s="39"/>
      <c r="K247" s="39"/>
      <c r="L247" s="43"/>
      <c r="M247" s="226"/>
      <c r="N247" s="227"/>
      <c r="O247" s="90"/>
      <c r="P247" s="90"/>
      <c r="Q247" s="90"/>
      <c r="R247" s="90"/>
      <c r="S247" s="90"/>
      <c r="T247" s="91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16" t="s">
        <v>127</v>
      </c>
      <c r="AU247" s="16" t="s">
        <v>81</v>
      </c>
    </row>
    <row r="248" s="2" customFormat="1" ht="24.15" customHeight="1">
      <c r="A248" s="37"/>
      <c r="B248" s="38"/>
      <c r="C248" s="210" t="s">
        <v>352</v>
      </c>
      <c r="D248" s="210" t="s">
        <v>120</v>
      </c>
      <c r="E248" s="211" t="s">
        <v>353</v>
      </c>
      <c r="F248" s="212" t="s">
        <v>354</v>
      </c>
      <c r="G248" s="213" t="s">
        <v>161</v>
      </c>
      <c r="H248" s="214">
        <v>37</v>
      </c>
      <c r="I248" s="215"/>
      <c r="J248" s="216">
        <f>ROUND(I248*H248,2)</f>
        <v>0</v>
      </c>
      <c r="K248" s="212" t="s">
        <v>124</v>
      </c>
      <c r="L248" s="43"/>
      <c r="M248" s="217" t="s">
        <v>1</v>
      </c>
      <c r="N248" s="218" t="s">
        <v>39</v>
      </c>
      <c r="O248" s="90"/>
      <c r="P248" s="219">
        <f>O248*H248</f>
        <v>0</v>
      </c>
      <c r="Q248" s="219">
        <v>0</v>
      </c>
      <c r="R248" s="219">
        <f>Q248*H248</f>
        <v>0</v>
      </c>
      <c r="S248" s="219">
        <v>0</v>
      </c>
      <c r="T248" s="220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21" t="s">
        <v>125</v>
      </c>
      <c r="AT248" s="221" t="s">
        <v>120</v>
      </c>
      <c r="AU248" s="221" t="s">
        <v>81</v>
      </c>
      <c r="AY248" s="16" t="s">
        <v>118</v>
      </c>
      <c r="BE248" s="222">
        <f>IF(N248="základní",J248,0)</f>
        <v>0</v>
      </c>
      <c r="BF248" s="222">
        <f>IF(N248="snížená",J248,0)</f>
        <v>0</v>
      </c>
      <c r="BG248" s="222">
        <f>IF(N248="zákl. přenesená",J248,0)</f>
        <v>0</v>
      </c>
      <c r="BH248" s="222">
        <f>IF(N248="sníž. přenesená",J248,0)</f>
        <v>0</v>
      </c>
      <c r="BI248" s="222">
        <f>IF(N248="nulová",J248,0)</f>
        <v>0</v>
      </c>
      <c r="BJ248" s="16" t="s">
        <v>79</v>
      </c>
      <c r="BK248" s="222">
        <f>ROUND(I248*H248,2)</f>
        <v>0</v>
      </c>
      <c r="BL248" s="16" t="s">
        <v>125</v>
      </c>
      <c r="BM248" s="221" t="s">
        <v>355</v>
      </c>
    </row>
    <row r="249" s="2" customFormat="1">
      <c r="A249" s="37"/>
      <c r="B249" s="38"/>
      <c r="C249" s="39"/>
      <c r="D249" s="223" t="s">
        <v>127</v>
      </c>
      <c r="E249" s="39"/>
      <c r="F249" s="224" t="s">
        <v>356</v>
      </c>
      <c r="G249" s="39"/>
      <c r="H249" s="39"/>
      <c r="I249" s="225"/>
      <c r="J249" s="39"/>
      <c r="K249" s="39"/>
      <c r="L249" s="43"/>
      <c r="M249" s="226"/>
      <c r="N249" s="227"/>
      <c r="O249" s="90"/>
      <c r="P249" s="90"/>
      <c r="Q249" s="90"/>
      <c r="R249" s="90"/>
      <c r="S249" s="90"/>
      <c r="T249" s="91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16" t="s">
        <v>127</v>
      </c>
      <c r="AU249" s="16" t="s">
        <v>81</v>
      </c>
    </row>
    <row r="250" s="2" customFormat="1" ht="21.75" customHeight="1">
      <c r="A250" s="37"/>
      <c r="B250" s="38"/>
      <c r="C250" s="210" t="s">
        <v>357</v>
      </c>
      <c r="D250" s="210" t="s">
        <v>120</v>
      </c>
      <c r="E250" s="211" t="s">
        <v>358</v>
      </c>
      <c r="F250" s="212" t="s">
        <v>359</v>
      </c>
      <c r="G250" s="213" t="s">
        <v>233</v>
      </c>
      <c r="H250" s="214">
        <v>2.7749999999999999</v>
      </c>
      <c r="I250" s="215"/>
      <c r="J250" s="216">
        <f>ROUND(I250*H250,2)</f>
        <v>0</v>
      </c>
      <c r="K250" s="212" t="s">
        <v>124</v>
      </c>
      <c r="L250" s="43"/>
      <c r="M250" s="217" t="s">
        <v>1</v>
      </c>
      <c r="N250" s="218" t="s">
        <v>39</v>
      </c>
      <c r="O250" s="90"/>
      <c r="P250" s="219">
        <f>O250*H250</f>
        <v>0</v>
      </c>
      <c r="Q250" s="219">
        <v>2.3010199999999998</v>
      </c>
      <c r="R250" s="219">
        <f>Q250*H250</f>
        <v>6.3853304999999994</v>
      </c>
      <c r="S250" s="219">
        <v>0</v>
      </c>
      <c r="T250" s="220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21" t="s">
        <v>125</v>
      </c>
      <c r="AT250" s="221" t="s">
        <v>120</v>
      </c>
      <c r="AU250" s="221" t="s">
        <v>81</v>
      </c>
      <c r="AY250" s="16" t="s">
        <v>118</v>
      </c>
      <c r="BE250" s="222">
        <f>IF(N250="základní",J250,0)</f>
        <v>0</v>
      </c>
      <c r="BF250" s="222">
        <f>IF(N250="snížená",J250,0)</f>
        <v>0</v>
      </c>
      <c r="BG250" s="222">
        <f>IF(N250="zákl. přenesená",J250,0)</f>
        <v>0</v>
      </c>
      <c r="BH250" s="222">
        <f>IF(N250="sníž. přenesená",J250,0)</f>
        <v>0</v>
      </c>
      <c r="BI250" s="222">
        <f>IF(N250="nulová",J250,0)</f>
        <v>0</v>
      </c>
      <c r="BJ250" s="16" t="s">
        <v>79</v>
      </c>
      <c r="BK250" s="222">
        <f>ROUND(I250*H250,2)</f>
        <v>0</v>
      </c>
      <c r="BL250" s="16" t="s">
        <v>125</v>
      </c>
      <c r="BM250" s="221" t="s">
        <v>360</v>
      </c>
    </row>
    <row r="251" s="2" customFormat="1">
      <c r="A251" s="37"/>
      <c r="B251" s="38"/>
      <c r="C251" s="39"/>
      <c r="D251" s="223" t="s">
        <v>127</v>
      </c>
      <c r="E251" s="39"/>
      <c r="F251" s="224" t="s">
        <v>361</v>
      </c>
      <c r="G251" s="39"/>
      <c r="H251" s="39"/>
      <c r="I251" s="225"/>
      <c r="J251" s="39"/>
      <c r="K251" s="39"/>
      <c r="L251" s="43"/>
      <c r="M251" s="226"/>
      <c r="N251" s="227"/>
      <c r="O251" s="90"/>
      <c r="P251" s="90"/>
      <c r="Q251" s="90"/>
      <c r="R251" s="90"/>
      <c r="S251" s="90"/>
      <c r="T251" s="91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6" t="s">
        <v>127</v>
      </c>
      <c r="AU251" s="16" t="s">
        <v>81</v>
      </c>
    </row>
    <row r="252" s="13" customFormat="1">
      <c r="A252" s="13"/>
      <c r="B252" s="228"/>
      <c r="C252" s="229"/>
      <c r="D252" s="223" t="s">
        <v>138</v>
      </c>
      <c r="E252" s="230" t="s">
        <v>1</v>
      </c>
      <c r="F252" s="231" t="s">
        <v>362</v>
      </c>
      <c r="G252" s="229"/>
      <c r="H252" s="232">
        <v>2.7749999999999999</v>
      </c>
      <c r="I252" s="233"/>
      <c r="J252" s="229"/>
      <c r="K252" s="229"/>
      <c r="L252" s="234"/>
      <c r="M252" s="235"/>
      <c r="N252" s="236"/>
      <c r="O252" s="236"/>
      <c r="P252" s="236"/>
      <c r="Q252" s="236"/>
      <c r="R252" s="236"/>
      <c r="S252" s="236"/>
      <c r="T252" s="23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8" t="s">
        <v>138</v>
      </c>
      <c r="AU252" s="238" t="s">
        <v>81</v>
      </c>
      <c r="AV252" s="13" t="s">
        <v>81</v>
      </c>
      <c r="AW252" s="13" t="s">
        <v>31</v>
      </c>
      <c r="AX252" s="13" t="s">
        <v>79</v>
      </c>
      <c r="AY252" s="238" t="s">
        <v>118</v>
      </c>
    </row>
    <row r="253" s="2" customFormat="1" ht="21.75" customHeight="1">
      <c r="A253" s="37"/>
      <c r="B253" s="38"/>
      <c r="C253" s="210" t="s">
        <v>363</v>
      </c>
      <c r="D253" s="210" t="s">
        <v>120</v>
      </c>
      <c r="E253" s="211" t="s">
        <v>364</v>
      </c>
      <c r="F253" s="212" t="s">
        <v>365</v>
      </c>
      <c r="G253" s="213" t="s">
        <v>123</v>
      </c>
      <c r="H253" s="214">
        <v>22.199999999999999</v>
      </c>
      <c r="I253" s="215"/>
      <c r="J253" s="216">
        <f>ROUND(I253*H253,2)</f>
        <v>0</v>
      </c>
      <c r="K253" s="212" t="s">
        <v>124</v>
      </c>
      <c r="L253" s="43"/>
      <c r="M253" s="217" t="s">
        <v>1</v>
      </c>
      <c r="N253" s="218" t="s">
        <v>39</v>
      </c>
      <c r="O253" s="90"/>
      <c r="P253" s="219">
        <f>O253*H253</f>
        <v>0</v>
      </c>
      <c r="Q253" s="219">
        <v>0.015890000000000001</v>
      </c>
      <c r="R253" s="219">
        <f>Q253*H253</f>
        <v>0.35275800000000002</v>
      </c>
      <c r="S253" s="219">
        <v>0</v>
      </c>
      <c r="T253" s="220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21" t="s">
        <v>125</v>
      </c>
      <c r="AT253" s="221" t="s">
        <v>120</v>
      </c>
      <c r="AU253" s="221" t="s">
        <v>81</v>
      </c>
      <c r="AY253" s="16" t="s">
        <v>118</v>
      </c>
      <c r="BE253" s="222">
        <f>IF(N253="základní",J253,0)</f>
        <v>0</v>
      </c>
      <c r="BF253" s="222">
        <f>IF(N253="snížená",J253,0)</f>
        <v>0</v>
      </c>
      <c r="BG253" s="222">
        <f>IF(N253="zákl. přenesená",J253,0)</f>
        <v>0</v>
      </c>
      <c r="BH253" s="222">
        <f>IF(N253="sníž. přenesená",J253,0)</f>
        <v>0</v>
      </c>
      <c r="BI253" s="222">
        <f>IF(N253="nulová",J253,0)</f>
        <v>0</v>
      </c>
      <c r="BJ253" s="16" t="s">
        <v>79</v>
      </c>
      <c r="BK253" s="222">
        <f>ROUND(I253*H253,2)</f>
        <v>0</v>
      </c>
      <c r="BL253" s="16" t="s">
        <v>125</v>
      </c>
      <c r="BM253" s="221" t="s">
        <v>366</v>
      </c>
    </row>
    <row r="254" s="2" customFormat="1">
      <c r="A254" s="37"/>
      <c r="B254" s="38"/>
      <c r="C254" s="39"/>
      <c r="D254" s="223" t="s">
        <v>127</v>
      </c>
      <c r="E254" s="39"/>
      <c r="F254" s="224" t="s">
        <v>367</v>
      </c>
      <c r="G254" s="39"/>
      <c r="H254" s="39"/>
      <c r="I254" s="225"/>
      <c r="J254" s="39"/>
      <c r="K254" s="39"/>
      <c r="L254" s="43"/>
      <c r="M254" s="226"/>
      <c r="N254" s="227"/>
      <c r="O254" s="90"/>
      <c r="P254" s="90"/>
      <c r="Q254" s="90"/>
      <c r="R254" s="90"/>
      <c r="S254" s="90"/>
      <c r="T254" s="91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6" t="s">
        <v>127</v>
      </c>
      <c r="AU254" s="16" t="s">
        <v>81</v>
      </c>
    </row>
    <row r="255" s="13" customFormat="1">
      <c r="A255" s="13"/>
      <c r="B255" s="228"/>
      <c r="C255" s="229"/>
      <c r="D255" s="223" t="s">
        <v>138</v>
      </c>
      <c r="E255" s="230" t="s">
        <v>1</v>
      </c>
      <c r="F255" s="231" t="s">
        <v>368</v>
      </c>
      <c r="G255" s="229"/>
      <c r="H255" s="232">
        <v>22.199999999999999</v>
      </c>
      <c r="I255" s="233"/>
      <c r="J255" s="229"/>
      <c r="K255" s="229"/>
      <c r="L255" s="234"/>
      <c r="M255" s="235"/>
      <c r="N255" s="236"/>
      <c r="O255" s="236"/>
      <c r="P255" s="236"/>
      <c r="Q255" s="236"/>
      <c r="R255" s="236"/>
      <c r="S255" s="236"/>
      <c r="T255" s="23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8" t="s">
        <v>138</v>
      </c>
      <c r="AU255" s="238" t="s">
        <v>81</v>
      </c>
      <c r="AV255" s="13" t="s">
        <v>81</v>
      </c>
      <c r="AW255" s="13" t="s">
        <v>31</v>
      </c>
      <c r="AX255" s="13" t="s">
        <v>79</v>
      </c>
      <c r="AY255" s="238" t="s">
        <v>118</v>
      </c>
    </row>
    <row r="256" s="2" customFormat="1" ht="24.15" customHeight="1">
      <c r="A256" s="37"/>
      <c r="B256" s="38"/>
      <c r="C256" s="210" t="s">
        <v>369</v>
      </c>
      <c r="D256" s="210" t="s">
        <v>120</v>
      </c>
      <c r="E256" s="211" t="s">
        <v>370</v>
      </c>
      <c r="F256" s="212" t="s">
        <v>371</v>
      </c>
      <c r="G256" s="213" t="s">
        <v>123</v>
      </c>
      <c r="H256" s="214">
        <v>22.199999999999999</v>
      </c>
      <c r="I256" s="215"/>
      <c r="J256" s="216">
        <f>ROUND(I256*H256,2)</f>
        <v>0</v>
      </c>
      <c r="K256" s="212" t="s">
        <v>124</v>
      </c>
      <c r="L256" s="43"/>
      <c r="M256" s="217" t="s">
        <v>1</v>
      </c>
      <c r="N256" s="218" t="s">
        <v>39</v>
      </c>
      <c r="O256" s="90"/>
      <c r="P256" s="219">
        <f>O256*H256</f>
        <v>0</v>
      </c>
      <c r="Q256" s="219">
        <v>0</v>
      </c>
      <c r="R256" s="219">
        <f>Q256*H256</f>
        <v>0</v>
      </c>
      <c r="S256" s="219">
        <v>0</v>
      </c>
      <c r="T256" s="220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21" t="s">
        <v>125</v>
      </c>
      <c r="AT256" s="221" t="s">
        <v>120</v>
      </c>
      <c r="AU256" s="221" t="s">
        <v>81</v>
      </c>
      <c r="AY256" s="16" t="s">
        <v>118</v>
      </c>
      <c r="BE256" s="222">
        <f>IF(N256="základní",J256,0)</f>
        <v>0</v>
      </c>
      <c r="BF256" s="222">
        <f>IF(N256="snížená",J256,0)</f>
        <v>0</v>
      </c>
      <c r="BG256" s="222">
        <f>IF(N256="zákl. přenesená",J256,0)</f>
        <v>0</v>
      </c>
      <c r="BH256" s="222">
        <f>IF(N256="sníž. přenesená",J256,0)</f>
        <v>0</v>
      </c>
      <c r="BI256" s="222">
        <f>IF(N256="nulová",J256,0)</f>
        <v>0</v>
      </c>
      <c r="BJ256" s="16" t="s">
        <v>79</v>
      </c>
      <c r="BK256" s="222">
        <f>ROUND(I256*H256,2)</f>
        <v>0</v>
      </c>
      <c r="BL256" s="16" t="s">
        <v>125</v>
      </c>
      <c r="BM256" s="221" t="s">
        <v>372</v>
      </c>
    </row>
    <row r="257" s="2" customFormat="1">
      <c r="A257" s="37"/>
      <c r="B257" s="38"/>
      <c r="C257" s="39"/>
      <c r="D257" s="223" t="s">
        <v>127</v>
      </c>
      <c r="E257" s="39"/>
      <c r="F257" s="224" t="s">
        <v>373</v>
      </c>
      <c r="G257" s="39"/>
      <c r="H257" s="39"/>
      <c r="I257" s="225"/>
      <c r="J257" s="39"/>
      <c r="K257" s="39"/>
      <c r="L257" s="43"/>
      <c r="M257" s="226"/>
      <c r="N257" s="227"/>
      <c r="O257" s="90"/>
      <c r="P257" s="90"/>
      <c r="Q257" s="90"/>
      <c r="R257" s="90"/>
      <c r="S257" s="90"/>
      <c r="T257" s="91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6" t="s">
        <v>127</v>
      </c>
      <c r="AU257" s="16" t="s">
        <v>81</v>
      </c>
    </row>
    <row r="258" s="2" customFormat="1" ht="24.15" customHeight="1">
      <c r="A258" s="37"/>
      <c r="B258" s="38"/>
      <c r="C258" s="210" t="s">
        <v>374</v>
      </c>
      <c r="D258" s="210" t="s">
        <v>120</v>
      </c>
      <c r="E258" s="211" t="s">
        <v>375</v>
      </c>
      <c r="F258" s="212" t="s">
        <v>376</v>
      </c>
      <c r="G258" s="213" t="s">
        <v>233</v>
      </c>
      <c r="H258" s="214">
        <v>12.186999999999999</v>
      </c>
      <c r="I258" s="215"/>
      <c r="J258" s="216">
        <f>ROUND(I258*H258,2)</f>
        <v>0</v>
      </c>
      <c r="K258" s="212" t="s">
        <v>124</v>
      </c>
      <c r="L258" s="43"/>
      <c r="M258" s="217" t="s">
        <v>1</v>
      </c>
      <c r="N258" s="218" t="s">
        <v>39</v>
      </c>
      <c r="O258" s="90"/>
      <c r="P258" s="219">
        <f>O258*H258</f>
        <v>0</v>
      </c>
      <c r="Q258" s="219">
        <v>0</v>
      </c>
      <c r="R258" s="219">
        <f>Q258*H258</f>
        <v>0</v>
      </c>
      <c r="S258" s="219">
        <v>2.3999999999999999</v>
      </c>
      <c r="T258" s="220">
        <f>S258*H258</f>
        <v>29.248799999999996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21" t="s">
        <v>125</v>
      </c>
      <c r="AT258" s="221" t="s">
        <v>120</v>
      </c>
      <c r="AU258" s="221" t="s">
        <v>81</v>
      </c>
      <c r="AY258" s="16" t="s">
        <v>118</v>
      </c>
      <c r="BE258" s="222">
        <f>IF(N258="základní",J258,0)</f>
        <v>0</v>
      </c>
      <c r="BF258" s="222">
        <f>IF(N258="snížená",J258,0)</f>
        <v>0</v>
      </c>
      <c r="BG258" s="222">
        <f>IF(N258="zákl. přenesená",J258,0)</f>
        <v>0</v>
      </c>
      <c r="BH258" s="222">
        <f>IF(N258="sníž. přenesená",J258,0)</f>
        <v>0</v>
      </c>
      <c r="BI258" s="222">
        <f>IF(N258="nulová",J258,0)</f>
        <v>0</v>
      </c>
      <c r="BJ258" s="16" t="s">
        <v>79</v>
      </c>
      <c r="BK258" s="222">
        <f>ROUND(I258*H258,2)</f>
        <v>0</v>
      </c>
      <c r="BL258" s="16" t="s">
        <v>125</v>
      </c>
      <c r="BM258" s="221" t="s">
        <v>377</v>
      </c>
    </row>
    <row r="259" s="2" customFormat="1">
      <c r="A259" s="37"/>
      <c r="B259" s="38"/>
      <c r="C259" s="39"/>
      <c r="D259" s="223" t="s">
        <v>127</v>
      </c>
      <c r="E259" s="39"/>
      <c r="F259" s="224" t="s">
        <v>378</v>
      </c>
      <c r="G259" s="39"/>
      <c r="H259" s="39"/>
      <c r="I259" s="225"/>
      <c r="J259" s="39"/>
      <c r="K259" s="39"/>
      <c r="L259" s="43"/>
      <c r="M259" s="226"/>
      <c r="N259" s="227"/>
      <c r="O259" s="90"/>
      <c r="P259" s="90"/>
      <c r="Q259" s="90"/>
      <c r="R259" s="90"/>
      <c r="S259" s="90"/>
      <c r="T259" s="91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16" t="s">
        <v>127</v>
      </c>
      <c r="AU259" s="16" t="s">
        <v>81</v>
      </c>
    </row>
    <row r="260" s="13" customFormat="1">
      <c r="A260" s="13"/>
      <c r="B260" s="228"/>
      <c r="C260" s="229"/>
      <c r="D260" s="223" t="s">
        <v>138</v>
      </c>
      <c r="E260" s="230" t="s">
        <v>1</v>
      </c>
      <c r="F260" s="231" t="s">
        <v>379</v>
      </c>
      <c r="G260" s="229"/>
      <c r="H260" s="232">
        <v>10.836</v>
      </c>
      <c r="I260" s="233"/>
      <c r="J260" s="229"/>
      <c r="K260" s="229"/>
      <c r="L260" s="234"/>
      <c r="M260" s="235"/>
      <c r="N260" s="236"/>
      <c r="O260" s="236"/>
      <c r="P260" s="236"/>
      <c r="Q260" s="236"/>
      <c r="R260" s="236"/>
      <c r="S260" s="236"/>
      <c r="T260" s="23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8" t="s">
        <v>138</v>
      </c>
      <c r="AU260" s="238" t="s">
        <v>81</v>
      </c>
      <c r="AV260" s="13" t="s">
        <v>81</v>
      </c>
      <c r="AW260" s="13" t="s">
        <v>31</v>
      </c>
      <c r="AX260" s="13" t="s">
        <v>74</v>
      </c>
      <c r="AY260" s="238" t="s">
        <v>118</v>
      </c>
    </row>
    <row r="261" s="13" customFormat="1">
      <c r="A261" s="13"/>
      <c r="B261" s="228"/>
      <c r="C261" s="229"/>
      <c r="D261" s="223" t="s">
        <v>138</v>
      </c>
      <c r="E261" s="230" t="s">
        <v>1</v>
      </c>
      <c r="F261" s="231" t="s">
        <v>380</v>
      </c>
      <c r="G261" s="229"/>
      <c r="H261" s="232">
        <v>1.351</v>
      </c>
      <c r="I261" s="233"/>
      <c r="J261" s="229"/>
      <c r="K261" s="229"/>
      <c r="L261" s="234"/>
      <c r="M261" s="235"/>
      <c r="N261" s="236"/>
      <c r="O261" s="236"/>
      <c r="P261" s="236"/>
      <c r="Q261" s="236"/>
      <c r="R261" s="236"/>
      <c r="S261" s="236"/>
      <c r="T261" s="23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8" t="s">
        <v>138</v>
      </c>
      <c r="AU261" s="238" t="s">
        <v>81</v>
      </c>
      <c r="AV261" s="13" t="s">
        <v>81</v>
      </c>
      <c r="AW261" s="13" t="s">
        <v>31</v>
      </c>
      <c r="AX261" s="13" t="s">
        <v>74</v>
      </c>
      <c r="AY261" s="238" t="s">
        <v>118</v>
      </c>
    </row>
    <row r="262" s="14" customFormat="1">
      <c r="A262" s="14"/>
      <c r="B262" s="239"/>
      <c r="C262" s="240"/>
      <c r="D262" s="223" t="s">
        <v>138</v>
      </c>
      <c r="E262" s="241" t="s">
        <v>1</v>
      </c>
      <c r="F262" s="242" t="s">
        <v>140</v>
      </c>
      <c r="G262" s="240"/>
      <c r="H262" s="243">
        <v>12.187000000000001</v>
      </c>
      <c r="I262" s="244"/>
      <c r="J262" s="240"/>
      <c r="K262" s="240"/>
      <c r="L262" s="245"/>
      <c r="M262" s="246"/>
      <c r="N262" s="247"/>
      <c r="O262" s="247"/>
      <c r="P262" s="247"/>
      <c r="Q262" s="247"/>
      <c r="R262" s="247"/>
      <c r="S262" s="247"/>
      <c r="T262" s="248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9" t="s">
        <v>138</v>
      </c>
      <c r="AU262" s="249" t="s">
        <v>81</v>
      </c>
      <c r="AV262" s="14" t="s">
        <v>125</v>
      </c>
      <c r="AW262" s="14" t="s">
        <v>31</v>
      </c>
      <c r="AX262" s="14" t="s">
        <v>79</v>
      </c>
      <c r="AY262" s="249" t="s">
        <v>118</v>
      </c>
    </row>
    <row r="263" s="2" customFormat="1" ht="21.75" customHeight="1">
      <c r="A263" s="37"/>
      <c r="B263" s="38"/>
      <c r="C263" s="210" t="s">
        <v>381</v>
      </c>
      <c r="D263" s="210" t="s">
        <v>120</v>
      </c>
      <c r="E263" s="211" t="s">
        <v>382</v>
      </c>
      <c r="F263" s="212" t="s">
        <v>383</v>
      </c>
      <c r="G263" s="213" t="s">
        <v>161</v>
      </c>
      <c r="H263" s="214">
        <v>67.5</v>
      </c>
      <c r="I263" s="215"/>
      <c r="J263" s="216">
        <f>ROUND(I263*H263,2)</f>
        <v>0</v>
      </c>
      <c r="K263" s="212" t="s">
        <v>124</v>
      </c>
      <c r="L263" s="43"/>
      <c r="M263" s="217" t="s">
        <v>1</v>
      </c>
      <c r="N263" s="218" t="s">
        <v>39</v>
      </c>
      <c r="O263" s="90"/>
      <c r="P263" s="219">
        <f>O263*H263</f>
        <v>0</v>
      </c>
      <c r="Q263" s="219">
        <v>0</v>
      </c>
      <c r="R263" s="219">
        <f>Q263*H263</f>
        <v>0</v>
      </c>
      <c r="S263" s="219">
        <v>0</v>
      </c>
      <c r="T263" s="220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21" t="s">
        <v>125</v>
      </c>
      <c r="AT263" s="221" t="s">
        <v>120</v>
      </c>
      <c r="AU263" s="221" t="s">
        <v>81</v>
      </c>
      <c r="AY263" s="16" t="s">
        <v>118</v>
      </c>
      <c r="BE263" s="222">
        <f>IF(N263="základní",J263,0)</f>
        <v>0</v>
      </c>
      <c r="BF263" s="222">
        <f>IF(N263="snížená",J263,0)</f>
        <v>0</v>
      </c>
      <c r="BG263" s="222">
        <f>IF(N263="zákl. přenesená",J263,0)</f>
        <v>0</v>
      </c>
      <c r="BH263" s="222">
        <f>IF(N263="sníž. přenesená",J263,0)</f>
        <v>0</v>
      </c>
      <c r="BI263" s="222">
        <f>IF(N263="nulová",J263,0)</f>
        <v>0</v>
      </c>
      <c r="BJ263" s="16" t="s">
        <v>79</v>
      </c>
      <c r="BK263" s="222">
        <f>ROUND(I263*H263,2)</f>
        <v>0</v>
      </c>
      <c r="BL263" s="16" t="s">
        <v>125</v>
      </c>
      <c r="BM263" s="221" t="s">
        <v>384</v>
      </c>
    </row>
    <row r="264" s="2" customFormat="1">
      <c r="A264" s="37"/>
      <c r="B264" s="38"/>
      <c r="C264" s="39"/>
      <c r="D264" s="223" t="s">
        <v>127</v>
      </c>
      <c r="E264" s="39"/>
      <c r="F264" s="224" t="s">
        <v>385</v>
      </c>
      <c r="G264" s="39"/>
      <c r="H264" s="39"/>
      <c r="I264" s="225"/>
      <c r="J264" s="39"/>
      <c r="K264" s="39"/>
      <c r="L264" s="43"/>
      <c r="M264" s="226"/>
      <c r="N264" s="227"/>
      <c r="O264" s="90"/>
      <c r="P264" s="90"/>
      <c r="Q264" s="90"/>
      <c r="R264" s="90"/>
      <c r="S264" s="90"/>
      <c r="T264" s="91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16" t="s">
        <v>127</v>
      </c>
      <c r="AU264" s="16" t="s">
        <v>81</v>
      </c>
    </row>
    <row r="265" s="12" customFormat="1" ht="22.8" customHeight="1">
      <c r="A265" s="12"/>
      <c r="B265" s="194"/>
      <c r="C265" s="195"/>
      <c r="D265" s="196" t="s">
        <v>73</v>
      </c>
      <c r="E265" s="208" t="s">
        <v>125</v>
      </c>
      <c r="F265" s="208" t="s">
        <v>386</v>
      </c>
      <c r="G265" s="195"/>
      <c r="H265" s="195"/>
      <c r="I265" s="198"/>
      <c r="J265" s="209">
        <f>BK265</f>
        <v>0</v>
      </c>
      <c r="K265" s="195"/>
      <c r="L265" s="200"/>
      <c r="M265" s="201"/>
      <c r="N265" s="202"/>
      <c r="O265" s="202"/>
      <c r="P265" s="203">
        <f>SUM(P266:P282)</f>
        <v>0</v>
      </c>
      <c r="Q265" s="202"/>
      <c r="R265" s="203">
        <f>SUM(R266:R282)</f>
        <v>3.35518041</v>
      </c>
      <c r="S265" s="202"/>
      <c r="T265" s="204">
        <f>SUM(T266:T282)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05" t="s">
        <v>79</v>
      </c>
      <c r="AT265" s="206" t="s">
        <v>73</v>
      </c>
      <c r="AU265" s="206" t="s">
        <v>79</v>
      </c>
      <c r="AY265" s="205" t="s">
        <v>118</v>
      </c>
      <c r="BK265" s="207">
        <f>SUM(BK266:BK282)</f>
        <v>0</v>
      </c>
    </row>
    <row r="266" s="2" customFormat="1" ht="24.15" customHeight="1">
      <c r="A266" s="37"/>
      <c r="B266" s="38"/>
      <c r="C266" s="210" t="s">
        <v>387</v>
      </c>
      <c r="D266" s="210" t="s">
        <v>120</v>
      </c>
      <c r="E266" s="211" t="s">
        <v>388</v>
      </c>
      <c r="F266" s="212" t="s">
        <v>389</v>
      </c>
      <c r="G266" s="213" t="s">
        <v>344</v>
      </c>
      <c r="H266" s="214">
        <v>2</v>
      </c>
      <c r="I266" s="215"/>
      <c r="J266" s="216">
        <f>ROUND(I266*H266,2)</f>
        <v>0</v>
      </c>
      <c r="K266" s="212" t="s">
        <v>124</v>
      </c>
      <c r="L266" s="43"/>
      <c r="M266" s="217" t="s">
        <v>1</v>
      </c>
      <c r="N266" s="218" t="s">
        <v>39</v>
      </c>
      <c r="O266" s="90"/>
      <c r="P266" s="219">
        <f>O266*H266</f>
        <v>0</v>
      </c>
      <c r="Q266" s="219">
        <v>0.087419999999999998</v>
      </c>
      <c r="R266" s="219">
        <f>Q266*H266</f>
        <v>0.17484</v>
      </c>
      <c r="S266" s="219">
        <v>0</v>
      </c>
      <c r="T266" s="220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21" t="s">
        <v>125</v>
      </c>
      <c r="AT266" s="221" t="s">
        <v>120</v>
      </c>
      <c r="AU266" s="221" t="s">
        <v>81</v>
      </c>
      <c r="AY266" s="16" t="s">
        <v>118</v>
      </c>
      <c r="BE266" s="222">
        <f>IF(N266="základní",J266,0)</f>
        <v>0</v>
      </c>
      <c r="BF266" s="222">
        <f>IF(N266="snížená",J266,0)</f>
        <v>0</v>
      </c>
      <c r="BG266" s="222">
        <f>IF(N266="zákl. přenesená",J266,0)</f>
        <v>0</v>
      </c>
      <c r="BH266" s="222">
        <f>IF(N266="sníž. přenesená",J266,0)</f>
        <v>0</v>
      </c>
      <c r="BI266" s="222">
        <f>IF(N266="nulová",J266,0)</f>
        <v>0</v>
      </c>
      <c r="BJ266" s="16" t="s">
        <v>79</v>
      </c>
      <c r="BK266" s="222">
        <f>ROUND(I266*H266,2)</f>
        <v>0</v>
      </c>
      <c r="BL266" s="16" t="s">
        <v>125</v>
      </c>
      <c r="BM266" s="221" t="s">
        <v>390</v>
      </c>
    </row>
    <row r="267" s="2" customFormat="1">
      <c r="A267" s="37"/>
      <c r="B267" s="38"/>
      <c r="C267" s="39"/>
      <c r="D267" s="223" t="s">
        <v>127</v>
      </c>
      <c r="E267" s="39"/>
      <c r="F267" s="224" t="s">
        <v>391</v>
      </c>
      <c r="G267" s="39"/>
      <c r="H267" s="39"/>
      <c r="I267" s="225"/>
      <c r="J267" s="39"/>
      <c r="K267" s="39"/>
      <c r="L267" s="43"/>
      <c r="M267" s="226"/>
      <c r="N267" s="227"/>
      <c r="O267" s="90"/>
      <c r="P267" s="90"/>
      <c r="Q267" s="90"/>
      <c r="R267" s="90"/>
      <c r="S267" s="90"/>
      <c r="T267" s="91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16" t="s">
        <v>127</v>
      </c>
      <c r="AU267" s="16" t="s">
        <v>81</v>
      </c>
    </row>
    <row r="268" s="2" customFormat="1" ht="24.15" customHeight="1">
      <c r="A268" s="37"/>
      <c r="B268" s="38"/>
      <c r="C268" s="250" t="s">
        <v>392</v>
      </c>
      <c r="D268" s="250" t="s">
        <v>307</v>
      </c>
      <c r="E268" s="251" t="s">
        <v>393</v>
      </c>
      <c r="F268" s="252" t="s">
        <v>394</v>
      </c>
      <c r="G268" s="253" t="s">
        <v>344</v>
      </c>
      <c r="H268" s="254">
        <v>1</v>
      </c>
      <c r="I268" s="255"/>
      <c r="J268" s="256">
        <f>ROUND(I268*H268,2)</f>
        <v>0</v>
      </c>
      <c r="K268" s="252" t="s">
        <v>124</v>
      </c>
      <c r="L268" s="257"/>
      <c r="M268" s="258" t="s">
        <v>1</v>
      </c>
      <c r="N268" s="259" t="s">
        <v>39</v>
      </c>
      <c r="O268" s="90"/>
      <c r="P268" s="219">
        <f>O268*H268</f>
        <v>0</v>
      </c>
      <c r="Q268" s="219">
        <v>0.041000000000000002</v>
      </c>
      <c r="R268" s="219">
        <f>Q268*H268</f>
        <v>0.041000000000000002</v>
      </c>
      <c r="S268" s="219">
        <v>0</v>
      </c>
      <c r="T268" s="220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21" t="s">
        <v>164</v>
      </c>
      <c r="AT268" s="221" t="s">
        <v>307</v>
      </c>
      <c r="AU268" s="221" t="s">
        <v>81</v>
      </c>
      <c r="AY268" s="16" t="s">
        <v>118</v>
      </c>
      <c r="BE268" s="222">
        <f>IF(N268="základní",J268,0)</f>
        <v>0</v>
      </c>
      <c r="BF268" s="222">
        <f>IF(N268="snížená",J268,0)</f>
        <v>0</v>
      </c>
      <c r="BG268" s="222">
        <f>IF(N268="zákl. přenesená",J268,0)</f>
        <v>0</v>
      </c>
      <c r="BH268" s="222">
        <f>IF(N268="sníž. přenesená",J268,0)</f>
        <v>0</v>
      </c>
      <c r="BI268" s="222">
        <f>IF(N268="nulová",J268,0)</f>
        <v>0</v>
      </c>
      <c r="BJ268" s="16" t="s">
        <v>79</v>
      </c>
      <c r="BK268" s="222">
        <f>ROUND(I268*H268,2)</f>
        <v>0</v>
      </c>
      <c r="BL268" s="16" t="s">
        <v>125</v>
      </c>
      <c r="BM268" s="221" t="s">
        <v>395</v>
      </c>
    </row>
    <row r="269" s="2" customFormat="1">
      <c r="A269" s="37"/>
      <c r="B269" s="38"/>
      <c r="C269" s="39"/>
      <c r="D269" s="223" t="s">
        <v>127</v>
      </c>
      <c r="E269" s="39"/>
      <c r="F269" s="224" t="s">
        <v>394</v>
      </c>
      <c r="G269" s="39"/>
      <c r="H269" s="39"/>
      <c r="I269" s="225"/>
      <c r="J269" s="39"/>
      <c r="K269" s="39"/>
      <c r="L269" s="43"/>
      <c r="M269" s="226"/>
      <c r="N269" s="227"/>
      <c r="O269" s="90"/>
      <c r="P269" s="90"/>
      <c r="Q269" s="90"/>
      <c r="R269" s="90"/>
      <c r="S269" s="90"/>
      <c r="T269" s="91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16" t="s">
        <v>127</v>
      </c>
      <c r="AU269" s="16" t="s">
        <v>81</v>
      </c>
    </row>
    <row r="270" s="2" customFormat="1" ht="24.15" customHeight="1">
      <c r="A270" s="37"/>
      <c r="B270" s="38"/>
      <c r="C270" s="250" t="s">
        <v>396</v>
      </c>
      <c r="D270" s="250" t="s">
        <v>307</v>
      </c>
      <c r="E270" s="251" t="s">
        <v>397</v>
      </c>
      <c r="F270" s="252" t="s">
        <v>398</v>
      </c>
      <c r="G270" s="253" t="s">
        <v>344</v>
      </c>
      <c r="H270" s="254">
        <v>1</v>
      </c>
      <c r="I270" s="255"/>
      <c r="J270" s="256">
        <f>ROUND(I270*H270,2)</f>
        <v>0</v>
      </c>
      <c r="K270" s="252" t="s">
        <v>124</v>
      </c>
      <c r="L270" s="257"/>
      <c r="M270" s="258" t="s">
        <v>1</v>
      </c>
      <c r="N270" s="259" t="s">
        <v>39</v>
      </c>
      <c r="O270" s="90"/>
      <c r="P270" s="219">
        <f>O270*H270</f>
        <v>0</v>
      </c>
      <c r="Q270" s="219">
        <v>0.021000000000000001</v>
      </c>
      <c r="R270" s="219">
        <f>Q270*H270</f>
        <v>0.021000000000000001</v>
      </c>
      <c r="S270" s="219">
        <v>0</v>
      </c>
      <c r="T270" s="220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21" t="s">
        <v>164</v>
      </c>
      <c r="AT270" s="221" t="s">
        <v>307</v>
      </c>
      <c r="AU270" s="221" t="s">
        <v>81</v>
      </c>
      <c r="AY270" s="16" t="s">
        <v>118</v>
      </c>
      <c r="BE270" s="222">
        <f>IF(N270="základní",J270,0)</f>
        <v>0</v>
      </c>
      <c r="BF270" s="222">
        <f>IF(N270="snížená",J270,0)</f>
        <v>0</v>
      </c>
      <c r="BG270" s="222">
        <f>IF(N270="zákl. přenesená",J270,0)</f>
        <v>0</v>
      </c>
      <c r="BH270" s="222">
        <f>IF(N270="sníž. přenesená",J270,0)</f>
        <v>0</v>
      </c>
      <c r="BI270" s="222">
        <f>IF(N270="nulová",J270,0)</f>
        <v>0</v>
      </c>
      <c r="BJ270" s="16" t="s">
        <v>79</v>
      </c>
      <c r="BK270" s="222">
        <f>ROUND(I270*H270,2)</f>
        <v>0</v>
      </c>
      <c r="BL270" s="16" t="s">
        <v>125</v>
      </c>
      <c r="BM270" s="221" t="s">
        <v>399</v>
      </c>
    </row>
    <row r="271" s="2" customFormat="1">
      <c r="A271" s="37"/>
      <c r="B271" s="38"/>
      <c r="C271" s="39"/>
      <c r="D271" s="223" t="s">
        <v>127</v>
      </c>
      <c r="E271" s="39"/>
      <c r="F271" s="224" t="s">
        <v>398</v>
      </c>
      <c r="G271" s="39"/>
      <c r="H271" s="39"/>
      <c r="I271" s="225"/>
      <c r="J271" s="39"/>
      <c r="K271" s="39"/>
      <c r="L271" s="43"/>
      <c r="M271" s="226"/>
      <c r="N271" s="227"/>
      <c r="O271" s="90"/>
      <c r="P271" s="90"/>
      <c r="Q271" s="90"/>
      <c r="R271" s="90"/>
      <c r="S271" s="90"/>
      <c r="T271" s="91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16" t="s">
        <v>127</v>
      </c>
      <c r="AU271" s="16" t="s">
        <v>81</v>
      </c>
    </row>
    <row r="272" s="2" customFormat="1" ht="24.15" customHeight="1">
      <c r="A272" s="37"/>
      <c r="B272" s="38"/>
      <c r="C272" s="210" t="s">
        <v>400</v>
      </c>
      <c r="D272" s="210" t="s">
        <v>120</v>
      </c>
      <c r="E272" s="211" t="s">
        <v>401</v>
      </c>
      <c r="F272" s="212" t="s">
        <v>402</v>
      </c>
      <c r="G272" s="213" t="s">
        <v>233</v>
      </c>
      <c r="H272" s="214">
        <v>55.148000000000003</v>
      </c>
      <c r="I272" s="215"/>
      <c r="J272" s="216">
        <f>ROUND(I272*H272,2)</f>
        <v>0</v>
      </c>
      <c r="K272" s="212" t="s">
        <v>124</v>
      </c>
      <c r="L272" s="43"/>
      <c r="M272" s="217" t="s">
        <v>1</v>
      </c>
      <c r="N272" s="218" t="s">
        <v>39</v>
      </c>
      <c r="O272" s="90"/>
      <c r="P272" s="219">
        <f>O272*H272</f>
        <v>0</v>
      </c>
      <c r="Q272" s="219">
        <v>0</v>
      </c>
      <c r="R272" s="219">
        <f>Q272*H272</f>
        <v>0</v>
      </c>
      <c r="S272" s="219">
        <v>0</v>
      </c>
      <c r="T272" s="220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21" t="s">
        <v>125</v>
      </c>
      <c r="AT272" s="221" t="s">
        <v>120</v>
      </c>
      <c r="AU272" s="221" t="s">
        <v>81</v>
      </c>
      <c r="AY272" s="16" t="s">
        <v>118</v>
      </c>
      <c r="BE272" s="222">
        <f>IF(N272="základní",J272,0)</f>
        <v>0</v>
      </c>
      <c r="BF272" s="222">
        <f>IF(N272="snížená",J272,0)</f>
        <v>0</v>
      </c>
      <c r="BG272" s="222">
        <f>IF(N272="zákl. přenesená",J272,0)</f>
        <v>0</v>
      </c>
      <c r="BH272" s="222">
        <f>IF(N272="sníž. přenesená",J272,0)</f>
        <v>0</v>
      </c>
      <c r="BI272" s="222">
        <f>IF(N272="nulová",J272,0)</f>
        <v>0</v>
      </c>
      <c r="BJ272" s="16" t="s">
        <v>79</v>
      </c>
      <c r="BK272" s="222">
        <f>ROUND(I272*H272,2)</f>
        <v>0</v>
      </c>
      <c r="BL272" s="16" t="s">
        <v>125</v>
      </c>
      <c r="BM272" s="221" t="s">
        <v>403</v>
      </c>
    </row>
    <row r="273" s="2" customFormat="1">
      <c r="A273" s="37"/>
      <c r="B273" s="38"/>
      <c r="C273" s="39"/>
      <c r="D273" s="223" t="s">
        <v>127</v>
      </c>
      <c r="E273" s="39"/>
      <c r="F273" s="224" t="s">
        <v>404</v>
      </c>
      <c r="G273" s="39"/>
      <c r="H273" s="39"/>
      <c r="I273" s="225"/>
      <c r="J273" s="39"/>
      <c r="K273" s="39"/>
      <c r="L273" s="43"/>
      <c r="M273" s="226"/>
      <c r="N273" s="227"/>
      <c r="O273" s="90"/>
      <c r="P273" s="90"/>
      <c r="Q273" s="90"/>
      <c r="R273" s="90"/>
      <c r="S273" s="90"/>
      <c r="T273" s="91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16" t="s">
        <v>127</v>
      </c>
      <c r="AU273" s="16" t="s">
        <v>81</v>
      </c>
    </row>
    <row r="274" s="13" customFormat="1">
      <c r="A274" s="13"/>
      <c r="B274" s="228"/>
      <c r="C274" s="229"/>
      <c r="D274" s="223" t="s">
        <v>138</v>
      </c>
      <c r="E274" s="230" t="s">
        <v>1</v>
      </c>
      <c r="F274" s="231" t="s">
        <v>405</v>
      </c>
      <c r="G274" s="229"/>
      <c r="H274" s="232">
        <v>55.148000000000003</v>
      </c>
      <c r="I274" s="233"/>
      <c r="J274" s="229"/>
      <c r="K274" s="229"/>
      <c r="L274" s="234"/>
      <c r="M274" s="235"/>
      <c r="N274" s="236"/>
      <c r="O274" s="236"/>
      <c r="P274" s="236"/>
      <c r="Q274" s="236"/>
      <c r="R274" s="236"/>
      <c r="S274" s="236"/>
      <c r="T274" s="23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8" t="s">
        <v>138</v>
      </c>
      <c r="AU274" s="238" t="s">
        <v>81</v>
      </c>
      <c r="AV274" s="13" t="s">
        <v>81</v>
      </c>
      <c r="AW274" s="13" t="s">
        <v>31</v>
      </c>
      <c r="AX274" s="13" t="s">
        <v>79</v>
      </c>
      <c r="AY274" s="238" t="s">
        <v>118</v>
      </c>
    </row>
    <row r="275" s="2" customFormat="1" ht="33" customHeight="1">
      <c r="A275" s="37"/>
      <c r="B275" s="38"/>
      <c r="C275" s="210" t="s">
        <v>406</v>
      </c>
      <c r="D275" s="210" t="s">
        <v>120</v>
      </c>
      <c r="E275" s="211" t="s">
        <v>407</v>
      </c>
      <c r="F275" s="212" t="s">
        <v>408</v>
      </c>
      <c r="G275" s="213" t="s">
        <v>123</v>
      </c>
      <c r="H275" s="214">
        <v>162</v>
      </c>
      <c r="I275" s="215"/>
      <c r="J275" s="216">
        <f>ROUND(I275*H275,2)</f>
        <v>0</v>
      </c>
      <c r="K275" s="212" t="s">
        <v>124</v>
      </c>
      <c r="L275" s="43"/>
      <c r="M275" s="217" t="s">
        <v>1</v>
      </c>
      <c r="N275" s="218" t="s">
        <v>39</v>
      </c>
      <c r="O275" s="90"/>
      <c r="P275" s="219">
        <f>O275*H275</f>
        <v>0</v>
      </c>
      <c r="Q275" s="219">
        <v>0.0078799999999999999</v>
      </c>
      <c r="R275" s="219">
        <f>Q275*H275</f>
        <v>1.2765599999999999</v>
      </c>
      <c r="S275" s="219">
        <v>0</v>
      </c>
      <c r="T275" s="220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21" t="s">
        <v>125</v>
      </c>
      <c r="AT275" s="221" t="s">
        <v>120</v>
      </c>
      <c r="AU275" s="221" t="s">
        <v>81</v>
      </c>
      <c r="AY275" s="16" t="s">
        <v>118</v>
      </c>
      <c r="BE275" s="222">
        <f>IF(N275="základní",J275,0)</f>
        <v>0</v>
      </c>
      <c r="BF275" s="222">
        <f>IF(N275="snížená",J275,0)</f>
        <v>0</v>
      </c>
      <c r="BG275" s="222">
        <f>IF(N275="zákl. přenesená",J275,0)</f>
        <v>0</v>
      </c>
      <c r="BH275" s="222">
        <f>IF(N275="sníž. přenesená",J275,0)</f>
        <v>0</v>
      </c>
      <c r="BI275" s="222">
        <f>IF(N275="nulová",J275,0)</f>
        <v>0</v>
      </c>
      <c r="BJ275" s="16" t="s">
        <v>79</v>
      </c>
      <c r="BK275" s="222">
        <f>ROUND(I275*H275,2)</f>
        <v>0</v>
      </c>
      <c r="BL275" s="16" t="s">
        <v>125</v>
      </c>
      <c r="BM275" s="221" t="s">
        <v>409</v>
      </c>
    </row>
    <row r="276" s="2" customFormat="1">
      <c r="A276" s="37"/>
      <c r="B276" s="38"/>
      <c r="C276" s="39"/>
      <c r="D276" s="223" t="s">
        <v>127</v>
      </c>
      <c r="E276" s="39"/>
      <c r="F276" s="224" t="s">
        <v>410</v>
      </c>
      <c r="G276" s="39"/>
      <c r="H276" s="39"/>
      <c r="I276" s="225"/>
      <c r="J276" s="39"/>
      <c r="K276" s="39"/>
      <c r="L276" s="43"/>
      <c r="M276" s="226"/>
      <c r="N276" s="227"/>
      <c r="O276" s="90"/>
      <c r="P276" s="90"/>
      <c r="Q276" s="90"/>
      <c r="R276" s="90"/>
      <c r="S276" s="90"/>
      <c r="T276" s="91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16" t="s">
        <v>127</v>
      </c>
      <c r="AU276" s="16" t="s">
        <v>81</v>
      </c>
    </row>
    <row r="277" s="13" customFormat="1">
      <c r="A277" s="13"/>
      <c r="B277" s="228"/>
      <c r="C277" s="229"/>
      <c r="D277" s="223" t="s">
        <v>138</v>
      </c>
      <c r="E277" s="230" t="s">
        <v>1</v>
      </c>
      <c r="F277" s="231" t="s">
        <v>411</v>
      </c>
      <c r="G277" s="229"/>
      <c r="H277" s="232">
        <v>162</v>
      </c>
      <c r="I277" s="233"/>
      <c r="J277" s="229"/>
      <c r="K277" s="229"/>
      <c r="L277" s="234"/>
      <c r="M277" s="235"/>
      <c r="N277" s="236"/>
      <c r="O277" s="236"/>
      <c r="P277" s="236"/>
      <c r="Q277" s="236"/>
      <c r="R277" s="236"/>
      <c r="S277" s="236"/>
      <c r="T277" s="23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8" t="s">
        <v>138</v>
      </c>
      <c r="AU277" s="238" t="s">
        <v>81</v>
      </c>
      <c r="AV277" s="13" t="s">
        <v>81</v>
      </c>
      <c r="AW277" s="13" t="s">
        <v>31</v>
      </c>
      <c r="AX277" s="13" t="s">
        <v>79</v>
      </c>
      <c r="AY277" s="238" t="s">
        <v>118</v>
      </c>
    </row>
    <row r="278" s="2" customFormat="1" ht="37.8" customHeight="1">
      <c r="A278" s="37"/>
      <c r="B278" s="38"/>
      <c r="C278" s="210" t="s">
        <v>412</v>
      </c>
      <c r="D278" s="210" t="s">
        <v>120</v>
      </c>
      <c r="E278" s="211" t="s">
        <v>413</v>
      </c>
      <c r="F278" s="212" t="s">
        <v>414</v>
      </c>
      <c r="G278" s="213" t="s">
        <v>123</v>
      </c>
      <c r="H278" s="214">
        <v>162</v>
      </c>
      <c r="I278" s="215"/>
      <c r="J278" s="216">
        <f>ROUND(I278*H278,2)</f>
        <v>0</v>
      </c>
      <c r="K278" s="212" t="s">
        <v>124</v>
      </c>
      <c r="L278" s="43"/>
      <c r="M278" s="217" t="s">
        <v>1</v>
      </c>
      <c r="N278" s="218" t="s">
        <v>39</v>
      </c>
      <c r="O278" s="90"/>
      <c r="P278" s="219">
        <f>O278*H278</f>
        <v>0</v>
      </c>
      <c r="Q278" s="219">
        <v>0</v>
      </c>
      <c r="R278" s="219">
        <f>Q278*H278</f>
        <v>0</v>
      </c>
      <c r="S278" s="219">
        <v>0</v>
      </c>
      <c r="T278" s="220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21" t="s">
        <v>125</v>
      </c>
      <c r="AT278" s="221" t="s">
        <v>120</v>
      </c>
      <c r="AU278" s="221" t="s">
        <v>81</v>
      </c>
      <c r="AY278" s="16" t="s">
        <v>118</v>
      </c>
      <c r="BE278" s="222">
        <f>IF(N278="základní",J278,0)</f>
        <v>0</v>
      </c>
      <c r="BF278" s="222">
        <f>IF(N278="snížená",J278,0)</f>
        <v>0</v>
      </c>
      <c r="BG278" s="222">
        <f>IF(N278="zákl. přenesená",J278,0)</f>
        <v>0</v>
      </c>
      <c r="BH278" s="222">
        <f>IF(N278="sníž. přenesená",J278,0)</f>
        <v>0</v>
      </c>
      <c r="BI278" s="222">
        <f>IF(N278="nulová",J278,0)</f>
        <v>0</v>
      </c>
      <c r="BJ278" s="16" t="s">
        <v>79</v>
      </c>
      <c r="BK278" s="222">
        <f>ROUND(I278*H278,2)</f>
        <v>0</v>
      </c>
      <c r="BL278" s="16" t="s">
        <v>125</v>
      </c>
      <c r="BM278" s="221" t="s">
        <v>415</v>
      </c>
    </row>
    <row r="279" s="2" customFormat="1">
      <c r="A279" s="37"/>
      <c r="B279" s="38"/>
      <c r="C279" s="39"/>
      <c r="D279" s="223" t="s">
        <v>127</v>
      </c>
      <c r="E279" s="39"/>
      <c r="F279" s="224" t="s">
        <v>416</v>
      </c>
      <c r="G279" s="39"/>
      <c r="H279" s="39"/>
      <c r="I279" s="225"/>
      <c r="J279" s="39"/>
      <c r="K279" s="39"/>
      <c r="L279" s="43"/>
      <c r="M279" s="226"/>
      <c r="N279" s="227"/>
      <c r="O279" s="90"/>
      <c r="P279" s="90"/>
      <c r="Q279" s="90"/>
      <c r="R279" s="90"/>
      <c r="S279" s="90"/>
      <c r="T279" s="91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16" t="s">
        <v>127</v>
      </c>
      <c r="AU279" s="16" t="s">
        <v>81</v>
      </c>
    </row>
    <row r="280" s="2" customFormat="1" ht="24.15" customHeight="1">
      <c r="A280" s="37"/>
      <c r="B280" s="38"/>
      <c r="C280" s="210" t="s">
        <v>417</v>
      </c>
      <c r="D280" s="210" t="s">
        <v>120</v>
      </c>
      <c r="E280" s="211" t="s">
        <v>418</v>
      </c>
      <c r="F280" s="212" t="s">
        <v>419</v>
      </c>
      <c r="G280" s="213" t="s">
        <v>276</v>
      </c>
      <c r="H280" s="214">
        <v>1.7330000000000001</v>
      </c>
      <c r="I280" s="215"/>
      <c r="J280" s="216">
        <f>ROUND(I280*H280,2)</f>
        <v>0</v>
      </c>
      <c r="K280" s="212" t="s">
        <v>124</v>
      </c>
      <c r="L280" s="43"/>
      <c r="M280" s="217" t="s">
        <v>1</v>
      </c>
      <c r="N280" s="218" t="s">
        <v>39</v>
      </c>
      <c r="O280" s="90"/>
      <c r="P280" s="219">
        <f>O280*H280</f>
        <v>0</v>
      </c>
      <c r="Q280" s="219">
        <v>1.06277</v>
      </c>
      <c r="R280" s="219">
        <f>Q280*H280</f>
        <v>1.8417804100000002</v>
      </c>
      <c r="S280" s="219">
        <v>0</v>
      </c>
      <c r="T280" s="220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21" t="s">
        <v>125</v>
      </c>
      <c r="AT280" s="221" t="s">
        <v>120</v>
      </c>
      <c r="AU280" s="221" t="s">
        <v>81</v>
      </c>
      <c r="AY280" s="16" t="s">
        <v>118</v>
      </c>
      <c r="BE280" s="222">
        <f>IF(N280="základní",J280,0)</f>
        <v>0</v>
      </c>
      <c r="BF280" s="222">
        <f>IF(N280="snížená",J280,0)</f>
        <v>0</v>
      </c>
      <c r="BG280" s="222">
        <f>IF(N280="zákl. přenesená",J280,0)</f>
        <v>0</v>
      </c>
      <c r="BH280" s="222">
        <f>IF(N280="sníž. přenesená",J280,0)</f>
        <v>0</v>
      </c>
      <c r="BI280" s="222">
        <f>IF(N280="nulová",J280,0)</f>
        <v>0</v>
      </c>
      <c r="BJ280" s="16" t="s">
        <v>79</v>
      </c>
      <c r="BK280" s="222">
        <f>ROUND(I280*H280,2)</f>
        <v>0</v>
      </c>
      <c r="BL280" s="16" t="s">
        <v>125</v>
      </c>
      <c r="BM280" s="221" t="s">
        <v>420</v>
      </c>
    </row>
    <row r="281" s="2" customFormat="1">
      <c r="A281" s="37"/>
      <c r="B281" s="38"/>
      <c r="C281" s="39"/>
      <c r="D281" s="223" t="s">
        <v>127</v>
      </c>
      <c r="E281" s="39"/>
      <c r="F281" s="224" t="s">
        <v>421</v>
      </c>
      <c r="G281" s="39"/>
      <c r="H281" s="39"/>
      <c r="I281" s="225"/>
      <c r="J281" s="39"/>
      <c r="K281" s="39"/>
      <c r="L281" s="43"/>
      <c r="M281" s="226"/>
      <c r="N281" s="227"/>
      <c r="O281" s="90"/>
      <c r="P281" s="90"/>
      <c r="Q281" s="90"/>
      <c r="R281" s="90"/>
      <c r="S281" s="90"/>
      <c r="T281" s="91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16" t="s">
        <v>127</v>
      </c>
      <c r="AU281" s="16" t="s">
        <v>81</v>
      </c>
    </row>
    <row r="282" s="13" customFormat="1">
      <c r="A282" s="13"/>
      <c r="B282" s="228"/>
      <c r="C282" s="229"/>
      <c r="D282" s="223" t="s">
        <v>138</v>
      </c>
      <c r="E282" s="230" t="s">
        <v>1</v>
      </c>
      <c r="F282" s="231" t="s">
        <v>422</v>
      </c>
      <c r="G282" s="229"/>
      <c r="H282" s="232">
        <v>1.7330000000000001</v>
      </c>
      <c r="I282" s="233"/>
      <c r="J282" s="229"/>
      <c r="K282" s="229"/>
      <c r="L282" s="234"/>
      <c r="M282" s="235"/>
      <c r="N282" s="236"/>
      <c r="O282" s="236"/>
      <c r="P282" s="236"/>
      <c r="Q282" s="236"/>
      <c r="R282" s="236"/>
      <c r="S282" s="236"/>
      <c r="T282" s="23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8" t="s">
        <v>138</v>
      </c>
      <c r="AU282" s="238" t="s">
        <v>81</v>
      </c>
      <c r="AV282" s="13" t="s">
        <v>81</v>
      </c>
      <c r="AW282" s="13" t="s">
        <v>31</v>
      </c>
      <c r="AX282" s="13" t="s">
        <v>79</v>
      </c>
      <c r="AY282" s="238" t="s">
        <v>118</v>
      </c>
    </row>
    <row r="283" s="12" customFormat="1" ht="22.8" customHeight="1">
      <c r="A283" s="12"/>
      <c r="B283" s="194"/>
      <c r="C283" s="195"/>
      <c r="D283" s="196" t="s">
        <v>73</v>
      </c>
      <c r="E283" s="208" t="s">
        <v>145</v>
      </c>
      <c r="F283" s="208" t="s">
        <v>423</v>
      </c>
      <c r="G283" s="195"/>
      <c r="H283" s="195"/>
      <c r="I283" s="198"/>
      <c r="J283" s="209">
        <f>BK283</f>
        <v>0</v>
      </c>
      <c r="K283" s="195"/>
      <c r="L283" s="200"/>
      <c r="M283" s="201"/>
      <c r="N283" s="202"/>
      <c r="O283" s="202"/>
      <c r="P283" s="203">
        <f>SUM(P284:P309)</f>
        <v>0</v>
      </c>
      <c r="Q283" s="202"/>
      <c r="R283" s="203">
        <f>SUM(R284:R309)</f>
        <v>0.39504799999999995</v>
      </c>
      <c r="S283" s="202"/>
      <c r="T283" s="204">
        <f>SUM(T284:T309)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05" t="s">
        <v>79</v>
      </c>
      <c r="AT283" s="206" t="s">
        <v>73</v>
      </c>
      <c r="AU283" s="206" t="s">
        <v>79</v>
      </c>
      <c r="AY283" s="205" t="s">
        <v>118</v>
      </c>
      <c r="BK283" s="207">
        <f>SUM(BK284:BK309)</f>
        <v>0</v>
      </c>
    </row>
    <row r="284" s="2" customFormat="1" ht="16.5" customHeight="1">
      <c r="A284" s="37"/>
      <c r="B284" s="38"/>
      <c r="C284" s="210" t="s">
        <v>424</v>
      </c>
      <c r="D284" s="210" t="s">
        <v>120</v>
      </c>
      <c r="E284" s="211" t="s">
        <v>425</v>
      </c>
      <c r="F284" s="212" t="s">
        <v>426</v>
      </c>
      <c r="G284" s="213" t="s">
        <v>123</v>
      </c>
      <c r="H284" s="214">
        <v>6.5</v>
      </c>
      <c r="I284" s="215"/>
      <c r="J284" s="216">
        <f>ROUND(I284*H284,2)</f>
        <v>0</v>
      </c>
      <c r="K284" s="212" t="s">
        <v>124</v>
      </c>
      <c r="L284" s="43"/>
      <c r="M284" s="217" t="s">
        <v>1</v>
      </c>
      <c r="N284" s="218" t="s">
        <v>39</v>
      </c>
      <c r="O284" s="90"/>
      <c r="P284" s="219">
        <f>O284*H284</f>
        <v>0</v>
      </c>
      <c r="Q284" s="219">
        <v>0</v>
      </c>
      <c r="R284" s="219">
        <f>Q284*H284</f>
        <v>0</v>
      </c>
      <c r="S284" s="219">
        <v>0</v>
      </c>
      <c r="T284" s="220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21" t="s">
        <v>125</v>
      </c>
      <c r="AT284" s="221" t="s">
        <v>120</v>
      </c>
      <c r="AU284" s="221" t="s">
        <v>81</v>
      </c>
      <c r="AY284" s="16" t="s">
        <v>118</v>
      </c>
      <c r="BE284" s="222">
        <f>IF(N284="základní",J284,0)</f>
        <v>0</v>
      </c>
      <c r="BF284" s="222">
        <f>IF(N284="snížená",J284,0)</f>
        <v>0</v>
      </c>
      <c r="BG284" s="222">
        <f>IF(N284="zákl. přenesená",J284,0)</f>
        <v>0</v>
      </c>
      <c r="BH284" s="222">
        <f>IF(N284="sníž. přenesená",J284,0)</f>
        <v>0</v>
      </c>
      <c r="BI284" s="222">
        <f>IF(N284="nulová",J284,0)</f>
        <v>0</v>
      </c>
      <c r="BJ284" s="16" t="s">
        <v>79</v>
      </c>
      <c r="BK284" s="222">
        <f>ROUND(I284*H284,2)</f>
        <v>0</v>
      </c>
      <c r="BL284" s="16" t="s">
        <v>125</v>
      </c>
      <c r="BM284" s="221" t="s">
        <v>427</v>
      </c>
    </row>
    <row r="285" s="2" customFormat="1">
      <c r="A285" s="37"/>
      <c r="B285" s="38"/>
      <c r="C285" s="39"/>
      <c r="D285" s="223" t="s">
        <v>127</v>
      </c>
      <c r="E285" s="39"/>
      <c r="F285" s="224" t="s">
        <v>428</v>
      </c>
      <c r="G285" s="39"/>
      <c r="H285" s="39"/>
      <c r="I285" s="225"/>
      <c r="J285" s="39"/>
      <c r="K285" s="39"/>
      <c r="L285" s="43"/>
      <c r="M285" s="226"/>
      <c r="N285" s="227"/>
      <c r="O285" s="90"/>
      <c r="P285" s="90"/>
      <c r="Q285" s="90"/>
      <c r="R285" s="90"/>
      <c r="S285" s="90"/>
      <c r="T285" s="91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16" t="s">
        <v>127</v>
      </c>
      <c r="AU285" s="16" t="s">
        <v>81</v>
      </c>
    </row>
    <row r="286" s="2" customFormat="1" ht="21.75" customHeight="1">
      <c r="A286" s="37"/>
      <c r="B286" s="38"/>
      <c r="C286" s="210" t="s">
        <v>429</v>
      </c>
      <c r="D286" s="210" t="s">
        <v>120</v>
      </c>
      <c r="E286" s="211" t="s">
        <v>430</v>
      </c>
      <c r="F286" s="212" t="s">
        <v>431</v>
      </c>
      <c r="G286" s="213" t="s">
        <v>123</v>
      </c>
      <c r="H286" s="214">
        <v>88</v>
      </c>
      <c r="I286" s="215"/>
      <c r="J286" s="216">
        <f>ROUND(I286*H286,2)</f>
        <v>0</v>
      </c>
      <c r="K286" s="212" t="s">
        <v>124</v>
      </c>
      <c r="L286" s="43"/>
      <c r="M286" s="217" t="s">
        <v>1</v>
      </c>
      <c r="N286" s="218" t="s">
        <v>39</v>
      </c>
      <c r="O286" s="90"/>
      <c r="P286" s="219">
        <f>O286*H286</f>
        <v>0</v>
      </c>
      <c r="Q286" s="219">
        <v>0</v>
      </c>
      <c r="R286" s="219">
        <f>Q286*H286</f>
        <v>0</v>
      </c>
      <c r="S286" s="219">
        <v>0</v>
      </c>
      <c r="T286" s="220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21" t="s">
        <v>125</v>
      </c>
      <c r="AT286" s="221" t="s">
        <v>120</v>
      </c>
      <c r="AU286" s="221" t="s">
        <v>81</v>
      </c>
      <c r="AY286" s="16" t="s">
        <v>118</v>
      </c>
      <c r="BE286" s="222">
        <f>IF(N286="základní",J286,0)</f>
        <v>0</v>
      </c>
      <c r="BF286" s="222">
        <f>IF(N286="snížená",J286,0)</f>
        <v>0</v>
      </c>
      <c r="BG286" s="222">
        <f>IF(N286="zákl. přenesená",J286,0)</f>
        <v>0</v>
      </c>
      <c r="BH286" s="222">
        <f>IF(N286="sníž. přenesená",J286,0)</f>
        <v>0</v>
      </c>
      <c r="BI286" s="222">
        <f>IF(N286="nulová",J286,0)</f>
        <v>0</v>
      </c>
      <c r="BJ286" s="16" t="s">
        <v>79</v>
      </c>
      <c r="BK286" s="222">
        <f>ROUND(I286*H286,2)</f>
        <v>0</v>
      </c>
      <c r="BL286" s="16" t="s">
        <v>125</v>
      </c>
      <c r="BM286" s="221" t="s">
        <v>432</v>
      </c>
    </row>
    <row r="287" s="2" customFormat="1">
      <c r="A287" s="37"/>
      <c r="B287" s="38"/>
      <c r="C287" s="39"/>
      <c r="D287" s="223" t="s">
        <v>127</v>
      </c>
      <c r="E287" s="39"/>
      <c r="F287" s="224" t="s">
        <v>433</v>
      </c>
      <c r="G287" s="39"/>
      <c r="H287" s="39"/>
      <c r="I287" s="225"/>
      <c r="J287" s="39"/>
      <c r="K287" s="39"/>
      <c r="L287" s="43"/>
      <c r="M287" s="226"/>
      <c r="N287" s="227"/>
      <c r="O287" s="90"/>
      <c r="P287" s="90"/>
      <c r="Q287" s="90"/>
      <c r="R287" s="90"/>
      <c r="S287" s="90"/>
      <c r="T287" s="91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16" t="s">
        <v>127</v>
      </c>
      <c r="AU287" s="16" t="s">
        <v>81</v>
      </c>
    </row>
    <row r="288" s="13" customFormat="1">
      <c r="A288" s="13"/>
      <c r="B288" s="228"/>
      <c r="C288" s="229"/>
      <c r="D288" s="223" t="s">
        <v>138</v>
      </c>
      <c r="E288" s="230" t="s">
        <v>1</v>
      </c>
      <c r="F288" s="231" t="s">
        <v>434</v>
      </c>
      <c r="G288" s="229"/>
      <c r="H288" s="232">
        <v>88</v>
      </c>
      <c r="I288" s="233"/>
      <c r="J288" s="229"/>
      <c r="K288" s="229"/>
      <c r="L288" s="234"/>
      <c r="M288" s="235"/>
      <c r="N288" s="236"/>
      <c r="O288" s="236"/>
      <c r="P288" s="236"/>
      <c r="Q288" s="236"/>
      <c r="R288" s="236"/>
      <c r="S288" s="236"/>
      <c r="T288" s="23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8" t="s">
        <v>138</v>
      </c>
      <c r="AU288" s="238" t="s">
        <v>81</v>
      </c>
      <c r="AV288" s="13" t="s">
        <v>81</v>
      </c>
      <c r="AW288" s="13" t="s">
        <v>31</v>
      </c>
      <c r="AX288" s="13" t="s">
        <v>79</v>
      </c>
      <c r="AY288" s="238" t="s">
        <v>118</v>
      </c>
    </row>
    <row r="289" s="2" customFormat="1" ht="21.75" customHeight="1">
      <c r="A289" s="37"/>
      <c r="B289" s="38"/>
      <c r="C289" s="210" t="s">
        <v>435</v>
      </c>
      <c r="D289" s="210" t="s">
        <v>120</v>
      </c>
      <c r="E289" s="211" t="s">
        <v>436</v>
      </c>
      <c r="F289" s="212" t="s">
        <v>437</v>
      </c>
      <c r="G289" s="213" t="s">
        <v>123</v>
      </c>
      <c r="H289" s="214">
        <v>6.5</v>
      </c>
      <c r="I289" s="215"/>
      <c r="J289" s="216">
        <f>ROUND(I289*H289,2)</f>
        <v>0</v>
      </c>
      <c r="K289" s="212" t="s">
        <v>124</v>
      </c>
      <c r="L289" s="43"/>
      <c r="M289" s="217" t="s">
        <v>1</v>
      </c>
      <c r="N289" s="218" t="s">
        <v>39</v>
      </c>
      <c r="O289" s="90"/>
      <c r="P289" s="219">
        <f>O289*H289</f>
        <v>0</v>
      </c>
      <c r="Q289" s="219">
        <v>0</v>
      </c>
      <c r="R289" s="219">
        <f>Q289*H289</f>
        <v>0</v>
      </c>
      <c r="S289" s="219">
        <v>0</v>
      </c>
      <c r="T289" s="220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21" t="s">
        <v>125</v>
      </c>
      <c r="AT289" s="221" t="s">
        <v>120</v>
      </c>
      <c r="AU289" s="221" t="s">
        <v>81</v>
      </c>
      <c r="AY289" s="16" t="s">
        <v>118</v>
      </c>
      <c r="BE289" s="222">
        <f>IF(N289="základní",J289,0)</f>
        <v>0</v>
      </c>
      <c r="BF289" s="222">
        <f>IF(N289="snížená",J289,0)</f>
        <v>0</v>
      </c>
      <c r="BG289" s="222">
        <f>IF(N289="zákl. přenesená",J289,0)</f>
        <v>0</v>
      </c>
      <c r="BH289" s="222">
        <f>IF(N289="sníž. přenesená",J289,0)</f>
        <v>0</v>
      </c>
      <c r="BI289" s="222">
        <f>IF(N289="nulová",J289,0)</f>
        <v>0</v>
      </c>
      <c r="BJ289" s="16" t="s">
        <v>79</v>
      </c>
      <c r="BK289" s="222">
        <f>ROUND(I289*H289,2)</f>
        <v>0</v>
      </c>
      <c r="BL289" s="16" t="s">
        <v>125</v>
      </c>
      <c r="BM289" s="221" t="s">
        <v>438</v>
      </c>
    </row>
    <row r="290" s="2" customFormat="1">
      <c r="A290" s="37"/>
      <c r="B290" s="38"/>
      <c r="C290" s="39"/>
      <c r="D290" s="223" t="s">
        <v>127</v>
      </c>
      <c r="E290" s="39"/>
      <c r="F290" s="224" t="s">
        <v>439</v>
      </c>
      <c r="G290" s="39"/>
      <c r="H290" s="39"/>
      <c r="I290" s="225"/>
      <c r="J290" s="39"/>
      <c r="K290" s="39"/>
      <c r="L290" s="43"/>
      <c r="M290" s="226"/>
      <c r="N290" s="227"/>
      <c r="O290" s="90"/>
      <c r="P290" s="90"/>
      <c r="Q290" s="90"/>
      <c r="R290" s="90"/>
      <c r="S290" s="90"/>
      <c r="T290" s="91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16" t="s">
        <v>127</v>
      </c>
      <c r="AU290" s="16" t="s">
        <v>81</v>
      </c>
    </row>
    <row r="291" s="2" customFormat="1" ht="33" customHeight="1">
      <c r="A291" s="37"/>
      <c r="B291" s="38"/>
      <c r="C291" s="210" t="s">
        <v>440</v>
      </c>
      <c r="D291" s="210" t="s">
        <v>120</v>
      </c>
      <c r="E291" s="211" t="s">
        <v>441</v>
      </c>
      <c r="F291" s="212" t="s">
        <v>442</v>
      </c>
      <c r="G291" s="213" t="s">
        <v>123</v>
      </c>
      <c r="H291" s="214">
        <v>99</v>
      </c>
      <c r="I291" s="215"/>
      <c r="J291" s="216">
        <f>ROUND(I291*H291,2)</f>
        <v>0</v>
      </c>
      <c r="K291" s="212" t="s">
        <v>124</v>
      </c>
      <c r="L291" s="43"/>
      <c r="M291" s="217" t="s">
        <v>1</v>
      </c>
      <c r="N291" s="218" t="s">
        <v>39</v>
      </c>
      <c r="O291" s="90"/>
      <c r="P291" s="219">
        <f>O291*H291</f>
        <v>0</v>
      </c>
      <c r="Q291" s="219">
        <v>0</v>
      </c>
      <c r="R291" s="219">
        <f>Q291*H291</f>
        <v>0</v>
      </c>
      <c r="S291" s="219">
        <v>0</v>
      </c>
      <c r="T291" s="220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21" t="s">
        <v>125</v>
      </c>
      <c r="AT291" s="221" t="s">
        <v>120</v>
      </c>
      <c r="AU291" s="221" t="s">
        <v>81</v>
      </c>
      <c r="AY291" s="16" t="s">
        <v>118</v>
      </c>
      <c r="BE291" s="222">
        <f>IF(N291="základní",J291,0)</f>
        <v>0</v>
      </c>
      <c r="BF291" s="222">
        <f>IF(N291="snížená",J291,0)</f>
        <v>0</v>
      </c>
      <c r="BG291" s="222">
        <f>IF(N291="zákl. přenesená",J291,0)</f>
        <v>0</v>
      </c>
      <c r="BH291" s="222">
        <f>IF(N291="sníž. přenesená",J291,0)</f>
        <v>0</v>
      </c>
      <c r="BI291" s="222">
        <f>IF(N291="nulová",J291,0)</f>
        <v>0</v>
      </c>
      <c r="BJ291" s="16" t="s">
        <v>79</v>
      </c>
      <c r="BK291" s="222">
        <f>ROUND(I291*H291,2)</f>
        <v>0</v>
      </c>
      <c r="BL291" s="16" t="s">
        <v>125</v>
      </c>
      <c r="BM291" s="221" t="s">
        <v>443</v>
      </c>
    </row>
    <row r="292" s="2" customFormat="1">
      <c r="A292" s="37"/>
      <c r="B292" s="38"/>
      <c r="C292" s="39"/>
      <c r="D292" s="223" t="s">
        <v>127</v>
      </c>
      <c r="E292" s="39"/>
      <c r="F292" s="224" t="s">
        <v>444</v>
      </c>
      <c r="G292" s="39"/>
      <c r="H292" s="39"/>
      <c r="I292" s="225"/>
      <c r="J292" s="39"/>
      <c r="K292" s="39"/>
      <c r="L292" s="43"/>
      <c r="M292" s="226"/>
      <c r="N292" s="227"/>
      <c r="O292" s="90"/>
      <c r="P292" s="90"/>
      <c r="Q292" s="90"/>
      <c r="R292" s="90"/>
      <c r="S292" s="90"/>
      <c r="T292" s="91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16" t="s">
        <v>127</v>
      </c>
      <c r="AU292" s="16" t="s">
        <v>81</v>
      </c>
    </row>
    <row r="293" s="13" customFormat="1">
      <c r="A293" s="13"/>
      <c r="B293" s="228"/>
      <c r="C293" s="229"/>
      <c r="D293" s="223" t="s">
        <v>138</v>
      </c>
      <c r="E293" s="230" t="s">
        <v>1</v>
      </c>
      <c r="F293" s="231" t="s">
        <v>445</v>
      </c>
      <c r="G293" s="229"/>
      <c r="H293" s="232">
        <v>99</v>
      </c>
      <c r="I293" s="233"/>
      <c r="J293" s="229"/>
      <c r="K293" s="229"/>
      <c r="L293" s="234"/>
      <c r="M293" s="235"/>
      <c r="N293" s="236"/>
      <c r="O293" s="236"/>
      <c r="P293" s="236"/>
      <c r="Q293" s="236"/>
      <c r="R293" s="236"/>
      <c r="S293" s="236"/>
      <c r="T293" s="23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8" t="s">
        <v>138</v>
      </c>
      <c r="AU293" s="238" t="s">
        <v>81</v>
      </c>
      <c r="AV293" s="13" t="s">
        <v>81</v>
      </c>
      <c r="AW293" s="13" t="s">
        <v>31</v>
      </c>
      <c r="AX293" s="13" t="s">
        <v>79</v>
      </c>
      <c r="AY293" s="238" t="s">
        <v>118</v>
      </c>
    </row>
    <row r="294" s="2" customFormat="1" ht="16.5" customHeight="1">
      <c r="A294" s="37"/>
      <c r="B294" s="38"/>
      <c r="C294" s="210" t="s">
        <v>446</v>
      </c>
      <c r="D294" s="210" t="s">
        <v>120</v>
      </c>
      <c r="E294" s="211" t="s">
        <v>447</v>
      </c>
      <c r="F294" s="212" t="s">
        <v>448</v>
      </c>
      <c r="G294" s="213" t="s">
        <v>449</v>
      </c>
      <c r="H294" s="214">
        <v>1</v>
      </c>
      <c r="I294" s="215"/>
      <c r="J294" s="216">
        <f>ROUND(I294*H294,2)</f>
        <v>0</v>
      </c>
      <c r="K294" s="212" t="s">
        <v>1</v>
      </c>
      <c r="L294" s="43"/>
      <c r="M294" s="217" t="s">
        <v>1</v>
      </c>
      <c r="N294" s="218" t="s">
        <v>39</v>
      </c>
      <c r="O294" s="90"/>
      <c r="P294" s="219">
        <f>O294*H294</f>
        <v>0</v>
      </c>
      <c r="Q294" s="219">
        <v>0</v>
      </c>
      <c r="R294" s="219">
        <f>Q294*H294</f>
        <v>0</v>
      </c>
      <c r="S294" s="219">
        <v>0</v>
      </c>
      <c r="T294" s="220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21" t="s">
        <v>125</v>
      </c>
      <c r="AT294" s="221" t="s">
        <v>120</v>
      </c>
      <c r="AU294" s="221" t="s">
        <v>81</v>
      </c>
      <c r="AY294" s="16" t="s">
        <v>118</v>
      </c>
      <c r="BE294" s="222">
        <f>IF(N294="základní",J294,0)</f>
        <v>0</v>
      </c>
      <c r="BF294" s="222">
        <f>IF(N294="snížená",J294,0)</f>
        <v>0</v>
      </c>
      <c r="BG294" s="222">
        <f>IF(N294="zákl. přenesená",J294,0)</f>
        <v>0</v>
      </c>
      <c r="BH294" s="222">
        <f>IF(N294="sníž. přenesená",J294,0)</f>
        <v>0</v>
      </c>
      <c r="BI294" s="222">
        <f>IF(N294="nulová",J294,0)</f>
        <v>0</v>
      </c>
      <c r="BJ294" s="16" t="s">
        <v>79</v>
      </c>
      <c r="BK294" s="222">
        <f>ROUND(I294*H294,2)</f>
        <v>0</v>
      </c>
      <c r="BL294" s="16" t="s">
        <v>125</v>
      </c>
      <c r="BM294" s="221" t="s">
        <v>450</v>
      </c>
    </row>
    <row r="295" s="2" customFormat="1">
      <c r="A295" s="37"/>
      <c r="B295" s="38"/>
      <c r="C295" s="39"/>
      <c r="D295" s="223" t="s">
        <v>127</v>
      </c>
      <c r="E295" s="39"/>
      <c r="F295" s="224" t="s">
        <v>448</v>
      </c>
      <c r="G295" s="39"/>
      <c r="H295" s="39"/>
      <c r="I295" s="225"/>
      <c r="J295" s="39"/>
      <c r="K295" s="39"/>
      <c r="L295" s="43"/>
      <c r="M295" s="226"/>
      <c r="N295" s="227"/>
      <c r="O295" s="90"/>
      <c r="P295" s="90"/>
      <c r="Q295" s="90"/>
      <c r="R295" s="90"/>
      <c r="S295" s="90"/>
      <c r="T295" s="91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16" t="s">
        <v>127</v>
      </c>
      <c r="AU295" s="16" t="s">
        <v>81</v>
      </c>
    </row>
    <row r="296" s="2" customFormat="1" ht="24.15" customHeight="1">
      <c r="A296" s="37"/>
      <c r="B296" s="38"/>
      <c r="C296" s="210" t="s">
        <v>451</v>
      </c>
      <c r="D296" s="210" t="s">
        <v>120</v>
      </c>
      <c r="E296" s="211" t="s">
        <v>452</v>
      </c>
      <c r="F296" s="212" t="s">
        <v>453</v>
      </c>
      <c r="G296" s="213" t="s">
        <v>123</v>
      </c>
      <c r="H296" s="214">
        <v>322.5</v>
      </c>
      <c r="I296" s="215"/>
      <c r="J296" s="216">
        <f>ROUND(I296*H296,2)</f>
        <v>0</v>
      </c>
      <c r="K296" s="212" t="s">
        <v>124</v>
      </c>
      <c r="L296" s="43"/>
      <c r="M296" s="217" t="s">
        <v>1</v>
      </c>
      <c r="N296" s="218" t="s">
        <v>39</v>
      </c>
      <c r="O296" s="90"/>
      <c r="P296" s="219">
        <f>O296*H296</f>
        <v>0</v>
      </c>
      <c r="Q296" s="219">
        <v>0</v>
      </c>
      <c r="R296" s="219">
        <f>Q296*H296</f>
        <v>0</v>
      </c>
      <c r="S296" s="219">
        <v>0</v>
      </c>
      <c r="T296" s="220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21" t="s">
        <v>125</v>
      </c>
      <c r="AT296" s="221" t="s">
        <v>120</v>
      </c>
      <c r="AU296" s="221" t="s">
        <v>81</v>
      </c>
      <c r="AY296" s="16" t="s">
        <v>118</v>
      </c>
      <c r="BE296" s="222">
        <f>IF(N296="základní",J296,0)</f>
        <v>0</v>
      </c>
      <c r="BF296" s="222">
        <f>IF(N296="snížená",J296,0)</f>
        <v>0</v>
      </c>
      <c r="BG296" s="222">
        <f>IF(N296="zákl. přenesená",J296,0)</f>
        <v>0</v>
      </c>
      <c r="BH296" s="222">
        <f>IF(N296="sníž. přenesená",J296,0)</f>
        <v>0</v>
      </c>
      <c r="BI296" s="222">
        <f>IF(N296="nulová",J296,0)</f>
        <v>0</v>
      </c>
      <c r="BJ296" s="16" t="s">
        <v>79</v>
      </c>
      <c r="BK296" s="222">
        <f>ROUND(I296*H296,2)</f>
        <v>0</v>
      </c>
      <c r="BL296" s="16" t="s">
        <v>125</v>
      </c>
      <c r="BM296" s="221" t="s">
        <v>454</v>
      </c>
    </row>
    <row r="297" s="2" customFormat="1">
      <c r="A297" s="37"/>
      <c r="B297" s="38"/>
      <c r="C297" s="39"/>
      <c r="D297" s="223" t="s">
        <v>127</v>
      </c>
      <c r="E297" s="39"/>
      <c r="F297" s="224" t="s">
        <v>455</v>
      </c>
      <c r="G297" s="39"/>
      <c r="H297" s="39"/>
      <c r="I297" s="225"/>
      <c r="J297" s="39"/>
      <c r="K297" s="39"/>
      <c r="L297" s="43"/>
      <c r="M297" s="226"/>
      <c r="N297" s="227"/>
      <c r="O297" s="90"/>
      <c r="P297" s="90"/>
      <c r="Q297" s="90"/>
      <c r="R297" s="90"/>
      <c r="S297" s="90"/>
      <c r="T297" s="91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16" t="s">
        <v>127</v>
      </c>
      <c r="AU297" s="16" t="s">
        <v>81</v>
      </c>
    </row>
    <row r="298" s="13" customFormat="1">
      <c r="A298" s="13"/>
      <c r="B298" s="228"/>
      <c r="C298" s="229"/>
      <c r="D298" s="223" t="s">
        <v>138</v>
      </c>
      <c r="E298" s="230" t="s">
        <v>1</v>
      </c>
      <c r="F298" s="231" t="s">
        <v>456</v>
      </c>
      <c r="G298" s="229"/>
      <c r="H298" s="232">
        <v>322.5</v>
      </c>
      <c r="I298" s="233"/>
      <c r="J298" s="229"/>
      <c r="K298" s="229"/>
      <c r="L298" s="234"/>
      <c r="M298" s="235"/>
      <c r="N298" s="236"/>
      <c r="O298" s="236"/>
      <c r="P298" s="236"/>
      <c r="Q298" s="236"/>
      <c r="R298" s="236"/>
      <c r="S298" s="236"/>
      <c r="T298" s="23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8" t="s">
        <v>138</v>
      </c>
      <c r="AU298" s="238" t="s">
        <v>81</v>
      </c>
      <c r="AV298" s="13" t="s">
        <v>81</v>
      </c>
      <c r="AW298" s="13" t="s">
        <v>31</v>
      </c>
      <c r="AX298" s="13" t="s">
        <v>79</v>
      </c>
      <c r="AY298" s="238" t="s">
        <v>118</v>
      </c>
    </row>
    <row r="299" s="2" customFormat="1" ht="24.15" customHeight="1">
      <c r="A299" s="37"/>
      <c r="B299" s="38"/>
      <c r="C299" s="210" t="s">
        <v>457</v>
      </c>
      <c r="D299" s="210" t="s">
        <v>120</v>
      </c>
      <c r="E299" s="211" t="s">
        <v>458</v>
      </c>
      <c r="F299" s="212" t="s">
        <v>459</v>
      </c>
      <c r="G299" s="213" t="s">
        <v>123</v>
      </c>
      <c r="H299" s="214">
        <v>120</v>
      </c>
      <c r="I299" s="215"/>
      <c r="J299" s="216">
        <f>ROUND(I299*H299,2)</f>
        <v>0</v>
      </c>
      <c r="K299" s="212" t="s">
        <v>124</v>
      </c>
      <c r="L299" s="43"/>
      <c r="M299" s="217" t="s">
        <v>1</v>
      </c>
      <c r="N299" s="218" t="s">
        <v>39</v>
      </c>
      <c r="O299" s="90"/>
      <c r="P299" s="219">
        <f>O299*H299</f>
        <v>0</v>
      </c>
      <c r="Q299" s="219">
        <v>0</v>
      </c>
      <c r="R299" s="219">
        <f>Q299*H299</f>
        <v>0</v>
      </c>
      <c r="S299" s="219">
        <v>0</v>
      </c>
      <c r="T299" s="220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21" t="s">
        <v>125</v>
      </c>
      <c r="AT299" s="221" t="s">
        <v>120</v>
      </c>
      <c r="AU299" s="221" t="s">
        <v>81</v>
      </c>
      <c r="AY299" s="16" t="s">
        <v>118</v>
      </c>
      <c r="BE299" s="222">
        <f>IF(N299="základní",J299,0)</f>
        <v>0</v>
      </c>
      <c r="BF299" s="222">
        <f>IF(N299="snížená",J299,0)</f>
        <v>0</v>
      </c>
      <c r="BG299" s="222">
        <f>IF(N299="zákl. přenesená",J299,0)</f>
        <v>0</v>
      </c>
      <c r="BH299" s="222">
        <f>IF(N299="sníž. přenesená",J299,0)</f>
        <v>0</v>
      </c>
      <c r="BI299" s="222">
        <f>IF(N299="nulová",J299,0)</f>
        <v>0</v>
      </c>
      <c r="BJ299" s="16" t="s">
        <v>79</v>
      </c>
      <c r="BK299" s="222">
        <f>ROUND(I299*H299,2)</f>
        <v>0</v>
      </c>
      <c r="BL299" s="16" t="s">
        <v>125</v>
      </c>
      <c r="BM299" s="221" t="s">
        <v>460</v>
      </c>
    </row>
    <row r="300" s="2" customFormat="1">
      <c r="A300" s="37"/>
      <c r="B300" s="38"/>
      <c r="C300" s="39"/>
      <c r="D300" s="223" t="s">
        <v>127</v>
      </c>
      <c r="E300" s="39"/>
      <c r="F300" s="224" t="s">
        <v>461</v>
      </c>
      <c r="G300" s="39"/>
      <c r="H300" s="39"/>
      <c r="I300" s="225"/>
      <c r="J300" s="39"/>
      <c r="K300" s="39"/>
      <c r="L300" s="43"/>
      <c r="M300" s="226"/>
      <c r="N300" s="227"/>
      <c r="O300" s="90"/>
      <c r="P300" s="90"/>
      <c r="Q300" s="90"/>
      <c r="R300" s="90"/>
      <c r="S300" s="90"/>
      <c r="T300" s="91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16" t="s">
        <v>127</v>
      </c>
      <c r="AU300" s="16" t="s">
        <v>81</v>
      </c>
    </row>
    <row r="301" s="2" customFormat="1" ht="24.15" customHeight="1">
      <c r="A301" s="37"/>
      <c r="B301" s="38"/>
      <c r="C301" s="210" t="s">
        <v>462</v>
      </c>
      <c r="D301" s="210" t="s">
        <v>120</v>
      </c>
      <c r="E301" s="211" t="s">
        <v>463</v>
      </c>
      <c r="F301" s="212" t="s">
        <v>464</v>
      </c>
      <c r="G301" s="213" t="s">
        <v>123</v>
      </c>
      <c r="H301" s="214">
        <v>103.5</v>
      </c>
      <c r="I301" s="215"/>
      <c r="J301" s="216">
        <f>ROUND(I301*H301,2)</f>
        <v>0</v>
      </c>
      <c r="K301" s="212" t="s">
        <v>124</v>
      </c>
      <c r="L301" s="43"/>
      <c r="M301" s="217" t="s">
        <v>1</v>
      </c>
      <c r="N301" s="218" t="s">
        <v>39</v>
      </c>
      <c r="O301" s="90"/>
      <c r="P301" s="219">
        <f>O301*H301</f>
        <v>0</v>
      </c>
      <c r="Q301" s="219">
        <v>0</v>
      </c>
      <c r="R301" s="219">
        <f>Q301*H301</f>
        <v>0</v>
      </c>
      <c r="S301" s="219">
        <v>0</v>
      </c>
      <c r="T301" s="220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21" t="s">
        <v>125</v>
      </c>
      <c r="AT301" s="221" t="s">
        <v>120</v>
      </c>
      <c r="AU301" s="221" t="s">
        <v>81</v>
      </c>
      <c r="AY301" s="16" t="s">
        <v>118</v>
      </c>
      <c r="BE301" s="222">
        <f>IF(N301="základní",J301,0)</f>
        <v>0</v>
      </c>
      <c r="BF301" s="222">
        <f>IF(N301="snížená",J301,0)</f>
        <v>0</v>
      </c>
      <c r="BG301" s="222">
        <f>IF(N301="zákl. přenesená",J301,0)</f>
        <v>0</v>
      </c>
      <c r="BH301" s="222">
        <f>IF(N301="sníž. přenesená",J301,0)</f>
        <v>0</v>
      </c>
      <c r="BI301" s="222">
        <f>IF(N301="nulová",J301,0)</f>
        <v>0</v>
      </c>
      <c r="BJ301" s="16" t="s">
        <v>79</v>
      </c>
      <c r="BK301" s="222">
        <f>ROUND(I301*H301,2)</f>
        <v>0</v>
      </c>
      <c r="BL301" s="16" t="s">
        <v>125</v>
      </c>
      <c r="BM301" s="221" t="s">
        <v>465</v>
      </c>
    </row>
    <row r="302" s="2" customFormat="1">
      <c r="A302" s="37"/>
      <c r="B302" s="38"/>
      <c r="C302" s="39"/>
      <c r="D302" s="223" t="s">
        <v>127</v>
      </c>
      <c r="E302" s="39"/>
      <c r="F302" s="224" t="s">
        <v>466</v>
      </c>
      <c r="G302" s="39"/>
      <c r="H302" s="39"/>
      <c r="I302" s="225"/>
      <c r="J302" s="39"/>
      <c r="K302" s="39"/>
      <c r="L302" s="43"/>
      <c r="M302" s="226"/>
      <c r="N302" s="227"/>
      <c r="O302" s="90"/>
      <c r="P302" s="90"/>
      <c r="Q302" s="90"/>
      <c r="R302" s="90"/>
      <c r="S302" s="90"/>
      <c r="T302" s="91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T302" s="16" t="s">
        <v>127</v>
      </c>
      <c r="AU302" s="16" t="s">
        <v>81</v>
      </c>
    </row>
    <row r="303" s="13" customFormat="1">
      <c r="A303" s="13"/>
      <c r="B303" s="228"/>
      <c r="C303" s="229"/>
      <c r="D303" s="223" t="s">
        <v>138</v>
      </c>
      <c r="E303" s="230" t="s">
        <v>1</v>
      </c>
      <c r="F303" s="231" t="s">
        <v>150</v>
      </c>
      <c r="G303" s="229"/>
      <c r="H303" s="232">
        <v>103.5</v>
      </c>
      <c r="I303" s="233"/>
      <c r="J303" s="229"/>
      <c r="K303" s="229"/>
      <c r="L303" s="234"/>
      <c r="M303" s="235"/>
      <c r="N303" s="236"/>
      <c r="O303" s="236"/>
      <c r="P303" s="236"/>
      <c r="Q303" s="236"/>
      <c r="R303" s="236"/>
      <c r="S303" s="236"/>
      <c r="T303" s="23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8" t="s">
        <v>138</v>
      </c>
      <c r="AU303" s="238" t="s">
        <v>81</v>
      </c>
      <c r="AV303" s="13" t="s">
        <v>81</v>
      </c>
      <c r="AW303" s="13" t="s">
        <v>31</v>
      </c>
      <c r="AX303" s="13" t="s">
        <v>79</v>
      </c>
      <c r="AY303" s="238" t="s">
        <v>118</v>
      </c>
    </row>
    <row r="304" s="2" customFormat="1" ht="24.15" customHeight="1">
      <c r="A304" s="37"/>
      <c r="B304" s="38"/>
      <c r="C304" s="210" t="s">
        <v>467</v>
      </c>
      <c r="D304" s="210" t="s">
        <v>120</v>
      </c>
      <c r="E304" s="211" t="s">
        <v>468</v>
      </c>
      <c r="F304" s="212" t="s">
        <v>469</v>
      </c>
      <c r="G304" s="213" t="s">
        <v>123</v>
      </c>
      <c r="H304" s="214">
        <v>3.3999999999999999</v>
      </c>
      <c r="I304" s="215"/>
      <c r="J304" s="216">
        <f>ROUND(I304*H304,2)</f>
        <v>0</v>
      </c>
      <c r="K304" s="212" t="s">
        <v>124</v>
      </c>
      <c r="L304" s="43"/>
      <c r="M304" s="217" t="s">
        <v>1</v>
      </c>
      <c r="N304" s="218" t="s">
        <v>39</v>
      </c>
      <c r="O304" s="90"/>
      <c r="P304" s="219">
        <f>O304*H304</f>
        <v>0</v>
      </c>
      <c r="Q304" s="219">
        <v>0.089219999999999994</v>
      </c>
      <c r="R304" s="219">
        <f>Q304*H304</f>
        <v>0.30334799999999995</v>
      </c>
      <c r="S304" s="219">
        <v>0</v>
      </c>
      <c r="T304" s="220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21" t="s">
        <v>125</v>
      </c>
      <c r="AT304" s="221" t="s">
        <v>120</v>
      </c>
      <c r="AU304" s="221" t="s">
        <v>81</v>
      </c>
      <c r="AY304" s="16" t="s">
        <v>118</v>
      </c>
      <c r="BE304" s="222">
        <f>IF(N304="základní",J304,0)</f>
        <v>0</v>
      </c>
      <c r="BF304" s="222">
        <f>IF(N304="snížená",J304,0)</f>
        <v>0</v>
      </c>
      <c r="BG304" s="222">
        <f>IF(N304="zákl. přenesená",J304,0)</f>
        <v>0</v>
      </c>
      <c r="BH304" s="222">
        <f>IF(N304="sníž. přenesená",J304,0)</f>
        <v>0</v>
      </c>
      <c r="BI304" s="222">
        <f>IF(N304="nulová",J304,0)</f>
        <v>0</v>
      </c>
      <c r="BJ304" s="16" t="s">
        <v>79</v>
      </c>
      <c r="BK304" s="222">
        <f>ROUND(I304*H304,2)</f>
        <v>0</v>
      </c>
      <c r="BL304" s="16" t="s">
        <v>125</v>
      </c>
      <c r="BM304" s="221" t="s">
        <v>470</v>
      </c>
    </row>
    <row r="305" s="2" customFormat="1">
      <c r="A305" s="37"/>
      <c r="B305" s="38"/>
      <c r="C305" s="39"/>
      <c r="D305" s="223" t="s">
        <v>127</v>
      </c>
      <c r="E305" s="39"/>
      <c r="F305" s="224" t="s">
        <v>471</v>
      </c>
      <c r="G305" s="39"/>
      <c r="H305" s="39"/>
      <c r="I305" s="225"/>
      <c r="J305" s="39"/>
      <c r="K305" s="39"/>
      <c r="L305" s="43"/>
      <c r="M305" s="226"/>
      <c r="N305" s="227"/>
      <c r="O305" s="90"/>
      <c r="P305" s="90"/>
      <c r="Q305" s="90"/>
      <c r="R305" s="90"/>
      <c r="S305" s="90"/>
      <c r="T305" s="91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16" t="s">
        <v>127</v>
      </c>
      <c r="AU305" s="16" t="s">
        <v>81</v>
      </c>
    </row>
    <row r="306" s="2" customFormat="1" ht="24.15" customHeight="1">
      <c r="A306" s="37"/>
      <c r="B306" s="38"/>
      <c r="C306" s="250" t="s">
        <v>472</v>
      </c>
      <c r="D306" s="250" t="s">
        <v>307</v>
      </c>
      <c r="E306" s="251" t="s">
        <v>473</v>
      </c>
      <c r="F306" s="252" t="s">
        <v>474</v>
      </c>
      <c r="G306" s="253" t="s">
        <v>123</v>
      </c>
      <c r="H306" s="254">
        <v>0.69999999999999996</v>
      </c>
      <c r="I306" s="255"/>
      <c r="J306" s="256">
        <f>ROUND(I306*H306,2)</f>
        <v>0</v>
      </c>
      <c r="K306" s="252" t="s">
        <v>124</v>
      </c>
      <c r="L306" s="257"/>
      <c r="M306" s="258" t="s">
        <v>1</v>
      </c>
      <c r="N306" s="259" t="s">
        <v>39</v>
      </c>
      <c r="O306" s="90"/>
      <c r="P306" s="219">
        <f>O306*H306</f>
        <v>0</v>
      </c>
      <c r="Q306" s="219">
        <v>0.13100000000000001</v>
      </c>
      <c r="R306" s="219">
        <f>Q306*H306</f>
        <v>0.091700000000000004</v>
      </c>
      <c r="S306" s="219">
        <v>0</v>
      </c>
      <c r="T306" s="220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21" t="s">
        <v>164</v>
      </c>
      <c r="AT306" s="221" t="s">
        <v>307</v>
      </c>
      <c r="AU306" s="221" t="s">
        <v>81</v>
      </c>
      <c r="AY306" s="16" t="s">
        <v>118</v>
      </c>
      <c r="BE306" s="222">
        <f>IF(N306="základní",J306,0)</f>
        <v>0</v>
      </c>
      <c r="BF306" s="222">
        <f>IF(N306="snížená",J306,0)</f>
        <v>0</v>
      </c>
      <c r="BG306" s="222">
        <f>IF(N306="zákl. přenesená",J306,0)</f>
        <v>0</v>
      </c>
      <c r="BH306" s="222">
        <f>IF(N306="sníž. přenesená",J306,0)</f>
        <v>0</v>
      </c>
      <c r="BI306" s="222">
        <f>IF(N306="nulová",J306,0)</f>
        <v>0</v>
      </c>
      <c r="BJ306" s="16" t="s">
        <v>79</v>
      </c>
      <c r="BK306" s="222">
        <f>ROUND(I306*H306,2)</f>
        <v>0</v>
      </c>
      <c r="BL306" s="16" t="s">
        <v>125</v>
      </c>
      <c r="BM306" s="221" t="s">
        <v>475</v>
      </c>
    </row>
    <row r="307" s="2" customFormat="1">
      <c r="A307" s="37"/>
      <c r="B307" s="38"/>
      <c r="C307" s="39"/>
      <c r="D307" s="223" t="s">
        <v>127</v>
      </c>
      <c r="E307" s="39"/>
      <c r="F307" s="224" t="s">
        <v>474</v>
      </c>
      <c r="G307" s="39"/>
      <c r="H307" s="39"/>
      <c r="I307" s="225"/>
      <c r="J307" s="39"/>
      <c r="K307" s="39"/>
      <c r="L307" s="43"/>
      <c r="M307" s="226"/>
      <c r="N307" s="227"/>
      <c r="O307" s="90"/>
      <c r="P307" s="90"/>
      <c r="Q307" s="90"/>
      <c r="R307" s="90"/>
      <c r="S307" s="90"/>
      <c r="T307" s="91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16" t="s">
        <v>127</v>
      </c>
      <c r="AU307" s="16" t="s">
        <v>81</v>
      </c>
    </row>
    <row r="308" s="13" customFormat="1">
      <c r="A308" s="13"/>
      <c r="B308" s="228"/>
      <c r="C308" s="229"/>
      <c r="D308" s="223" t="s">
        <v>138</v>
      </c>
      <c r="E308" s="230" t="s">
        <v>1</v>
      </c>
      <c r="F308" s="231" t="s">
        <v>476</v>
      </c>
      <c r="G308" s="229"/>
      <c r="H308" s="232">
        <v>0.68000000000000005</v>
      </c>
      <c r="I308" s="233"/>
      <c r="J308" s="229"/>
      <c r="K308" s="229"/>
      <c r="L308" s="234"/>
      <c r="M308" s="235"/>
      <c r="N308" s="236"/>
      <c r="O308" s="236"/>
      <c r="P308" s="236"/>
      <c r="Q308" s="236"/>
      <c r="R308" s="236"/>
      <c r="S308" s="236"/>
      <c r="T308" s="23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8" t="s">
        <v>138</v>
      </c>
      <c r="AU308" s="238" t="s">
        <v>81</v>
      </c>
      <c r="AV308" s="13" t="s">
        <v>81</v>
      </c>
      <c r="AW308" s="13" t="s">
        <v>31</v>
      </c>
      <c r="AX308" s="13" t="s">
        <v>79</v>
      </c>
      <c r="AY308" s="238" t="s">
        <v>118</v>
      </c>
    </row>
    <row r="309" s="13" customFormat="1">
      <c r="A309" s="13"/>
      <c r="B309" s="228"/>
      <c r="C309" s="229"/>
      <c r="D309" s="223" t="s">
        <v>138</v>
      </c>
      <c r="E309" s="229"/>
      <c r="F309" s="231" t="s">
        <v>477</v>
      </c>
      <c r="G309" s="229"/>
      <c r="H309" s="232">
        <v>0.69999999999999996</v>
      </c>
      <c r="I309" s="233"/>
      <c r="J309" s="229"/>
      <c r="K309" s="229"/>
      <c r="L309" s="234"/>
      <c r="M309" s="235"/>
      <c r="N309" s="236"/>
      <c r="O309" s="236"/>
      <c r="P309" s="236"/>
      <c r="Q309" s="236"/>
      <c r="R309" s="236"/>
      <c r="S309" s="236"/>
      <c r="T309" s="237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8" t="s">
        <v>138</v>
      </c>
      <c r="AU309" s="238" t="s">
        <v>81</v>
      </c>
      <c r="AV309" s="13" t="s">
        <v>81</v>
      </c>
      <c r="AW309" s="13" t="s">
        <v>4</v>
      </c>
      <c r="AX309" s="13" t="s">
        <v>79</v>
      </c>
      <c r="AY309" s="238" t="s">
        <v>118</v>
      </c>
    </row>
    <row r="310" s="12" customFormat="1" ht="22.8" customHeight="1">
      <c r="A310" s="12"/>
      <c r="B310" s="194"/>
      <c r="C310" s="195"/>
      <c r="D310" s="196" t="s">
        <v>73</v>
      </c>
      <c r="E310" s="208" t="s">
        <v>152</v>
      </c>
      <c r="F310" s="208" t="s">
        <v>478</v>
      </c>
      <c r="G310" s="195"/>
      <c r="H310" s="195"/>
      <c r="I310" s="198"/>
      <c r="J310" s="209">
        <f>BK310</f>
        <v>0</v>
      </c>
      <c r="K310" s="195"/>
      <c r="L310" s="200"/>
      <c r="M310" s="201"/>
      <c r="N310" s="202"/>
      <c r="O310" s="202"/>
      <c r="P310" s="203">
        <f>SUM(P311:P316)</f>
        <v>0</v>
      </c>
      <c r="Q310" s="202"/>
      <c r="R310" s="203">
        <f>SUM(R311:R316)</f>
        <v>0.10756710000000001</v>
      </c>
      <c r="S310" s="202"/>
      <c r="T310" s="204">
        <f>SUM(T311:T316)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05" t="s">
        <v>79</v>
      </c>
      <c r="AT310" s="206" t="s">
        <v>73</v>
      </c>
      <c r="AU310" s="206" t="s">
        <v>79</v>
      </c>
      <c r="AY310" s="205" t="s">
        <v>118</v>
      </c>
      <c r="BK310" s="207">
        <f>SUM(BK311:BK316)</f>
        <v>0</v>
      </c>
    </row>
    <row r="311" s="2" customFormat="1" ht="24.15" customHeight="1">
      <c r="A311" s="37"/>
      <c r="B311" s="38"/>
      <c r="C311" s="210" t="s">
        <v>479</v>
      </c>
      <c r="D311" s="210" t="s">
        <v>120</v>
      </c>
      <c r="E311" s="211" t="s">
        <v>480</v>
      </c>
      <c r="F311" s="212" t="s">
        <v>481</v>
      </c>
      <c r="G311" s="213" t="s">
        <v>123</v>
      </c>
      <c r="H311" s="214">
        <v>10.053000000000001</v>
      </c>
      <c r="I311" s="215"/>
      <c r="J311" s="216">
        <f>ROUND(I311*H311,2)</f>
        <v>0</v>
      </c>
      <c r="K311" s="212" t="s">
        <v>350</v>
      </c>
      <c r="L311" s="43"/>
      <c r="M311" s="217" t="s">
        <v>1</v>
      </c>
      <c r="N311" s="218" t="s">
        <v>39</v>
      </c>
      <c r="O311" s="90"/>
      <c r="P311" s="219">
        <f>O311*H311</f>
        <v>0</v>
      </c>
      <c r="Q311" s="219">
        <v>0.0080000000000000002</v>
      </c>
      <c r="R311" s="219">
        <f>Q311*H311</f>
        <v>0.080424000000000009</v>
      </c>
      <c r="S311" s="219">
        <v>0</v>
      </c>
      <c r="T311" s="220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221" t="s">
        <v>125</v>
      </c>
      <c r="AT311" s="221" t="s">
        <v>120</v>
      </c>
      <c r="AU311" s="221" t="s">
        <v>81</v>
      </c>
      <c r="AY311" s="16" t="s">
        <v>118</v>
      </c>
      <c r="BE311" s="222">
        <f>IF(N311="základní",J311,0)</f>
        <v>0</v>
      </c>
      <c r="BF311" s="222">
        <f>IF(N311="snížená",J311,0)</f>
        <v>0</v>
      </c>
      <c r="BG311" s="222">
        <f>IF(N311="zákl. přenesená",J311,0)</f>
        <v>0</v>
      </c>
      <c r="BH311" s="222">
        <f>IF(N311="sníž. přenesená",J311,0)</f>
        <v>0</v>
      </c>
      <c r="BI311" s="222">
        <f>IF(N311="nulová",J311,0)</f>
        <v>0</v>
      </c>
      <c r="BJ311" s="16" t="s">
        <v>79</v>
      </c>
      <c r="BK311" s="222">
        <f>ROUND(I311*H311,2)</f>
        <v>0</v>
      </c>
      <c r="BL311" s="16" t="s">
        <v>125</v>
      </c>
      <c r="BM311" s="221" t="s">
        <v>482</v>
      </c>
    </row>
    <row r="312" s="2" customFormat="1">
      <c r="A312" s="37"/>
      <c r="B312" s="38"/>
      <c r="C312" s="39"/>
      <c r="D312" s="223" t="s">
        <v>127</v>
      </c>
      <c r="E312" s="39"/>
      <c r="F312" s="224" t="s">
        <v>483</v>
      </c>
      <c r="G312" s="39"/>
      <c r="H312" s="39"/>
      <c r="I312" s="225"/>
      <c r="J312" s="39"/>
      <c r="K312" s="39"/>
      <c r="L312" s="43"/>
      <c r="M312" s="226"/>
      <c r="N312" s="227"/>
      <c r="O312" s="90"/>
      <c r="P312" s="90"/>
      <c r="Q312" s="90"/>
      <c r="R312" s="90"/>
      <c r="S312" s="90"/>
      <c r="T312" s="91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T312" s="16" t="s">
        <v>127</v>
      </c>
      <c r="AU312" s="16" t="s">
        <v>81</v>
      </c>
    </row>
    <row r="313" s="13" customFormat="1">
      <c r="A313" s="13"/>
      <c r="B313" s="228"/>
      <c r="C313" s="229"/>
      <c r="D313" s="223" t="s">
        <v>138</v>
      </c>
      <c r="E313" s="230" t="s">
        <v>1</v>
      </c>
      <c r="F313" s="231" t="s">
        <v>484</v>
      </c>
      <c r="G313" s="229"/>
      <c r="H313" s="232">
        <v>10.053000000000001</v>
      </c>
      <c r="I313" s="233"/>
      <c r="J313" s="229"/>
      <c r="K313" s="229"/>
      <c r="L313" s="234"/>
      <c r="M313" s="235"/>
      <c r="N313" s="236"/>
      <c r="O313" s="236"/>
      <c r="P313" s="236"/>
      <c r="Q313" s="236"/>
      <c r="R313" s="236"/>
      <c r="S313" s="236"/>
      <c r="T313" s="237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8" t="s">
        <v>138</v>
      </c>
      <c r="AU313" s="238" t="s">
        <v>81</v>
      </c>
      <c r="AV313" s="13" t="s">
        <v>81</v>
      </c>
      <c r="AW313" s="13" t="s">
        <v>31</v>
      </c>
      <c r="AX313" s="13" t="s">
        <v>74</v>
      </c>
      <c r="AY313" s="238" t="s">
        <v>118</v>
      </c>
    </row>
    <row r="314" s="14" customFormat="1">
      <c r="A314" s="14"/>
      <c r="B314" s="239"/>
      <c r="C314" s="240"/>
      <c r="D314" s="223" t="s">
        <v>138</v>
      </c>
      <c r="E314" s="241" t="s">
        <v>1</v>
      </c>
      <c r="F314" s="242" t="s">
        <v>140</v>
      </c>
      <c r="G314" s="240"/>
      <c r="H314" s="243">
        <v>10.053000000000001</v>
      </c>
      <c r="I314" s="244"/>
      <c r="J314" s="240"/>
      <c r="K314" s="240"/>
      <c r="L314" s="245"/>
      <c r="M314" s="246"/>
      <c r="N314" s="247"/>
      <c r="O314" s="247"/>
      <c r="P314" s="247"/>
      <c r="Q314" s="247"/>
      <c r="R314" s="247"/>
      <c r="S314" s="247"/>
      <c r="T314" s="248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9" t="s">
        <v>138</v>
      </c>
      <c r="AU314" s="249" t="s">
        <v>81</v>
      </c>
      <c r="AV314" s="14" t="s">
        <v>125</v>
      </c>
      <c r="AW314" s="14" t="s">
        <v>31</v>
      </c>
      <c r="AX314" s="14" t="s">
        <v>79</v>
      </c>
      <c r="AY314" s="249" t="s">
        <v>118</v>
      </c>
    </row>
    <row r="315" s="2" customFormat="1" ht="24.15" customHeight="1">
      <c r="A315" s="37"/>
      <c r="B315" s="38"/>
      <c r="C315" s="210" t="s">
        <v>485</v>
      </c>
      <c r="D315" s="210" t="s">
        <v>120</v>
      </c>
      <c r="E315" s="211" t="s">
        <v>486</v>
      </c>
      <c r="F315" s="212" t="s">
        <v>487</v>
      </c>
      <c r="G315" s="213" t="s">
        <v>123</v>
      </c>
      <c r="H315" s="214">
        <v>10.053000000000001</v>
      </c>
      <c r="I315" s="215"/>
      <c r="J315" s="216">
        <f>ROUND(I315*H315,2)</f>
        <v>0</v>
      </c>
      <c r="K315" s="212" t="s">
        <v>124</v>
      </c>
      <c r="L315" s="43"/>
      <c r="M315" s="217" t="s">
        <v>1</v>
      </c>
      <c r="N315" s="218" t="s">
        <v>39</v>
      </c>
      <c r="O315" s="90"/>
      <c r="P315" s="219">
        <f>O315*H315</f>
        <v>0</v>
      </c>
      <c r="Q315" s="219">
        <v>0.0027000000000000001</v>
      </c>
      <c r="R315" s="219">
        <f>Q315*H315</f>
        <v>0.027143100000000003</v>
      </c>
      <c r="S315" s="219">
        <v>0</v>
      </c>
      <c r="T315" s="220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21" t="s">
        <v>125</v>
      </c>
      <c r="AT315" s="221" t="s">
        <v>120</v>
      </c>
      <c r="AU315" s="221" t="s">
        <v>81</v>
      </c>
      <c r="AY315" s="16" t="s">
        <v>118</v>
      </c>
      <c r="BE315" s="222">
        <f>IF(N315="základní",J315,0)</f>
        <v>0</v>
      </c>
      <c r="BF315" s="222">
        <f>IF(N315="snížená",J315,0)</f>
        <v>0</v>
      </c>
      <c r="BG315" s="222">
        <f>IF(N315="zákl. přenesená",J315,0)</f>
        <v>0</v>
      </c>
      <c r="BH315" s="222">
        <f>IF(N315="sníž. přenesená",J315,0)</f>
        <v>0</v>
      </c>
      <c r="BI315" s="222">
        <f>IF(N315="nulová",J315,0)</f>
        <v>0</v>
      </c>
      <c r="BJ315" s="16" t="s">
        <v>79</v>
      </c>
      <c r="BK315" s="222">
        <f>ROUND(I315*H315,2)</f>
        <v>0</v>
      </c>
      <c r="BL315" s="16" t="s">
        <v>125</v>
      </c>
      <c r="BM315" s="221" t="s">
        <v>488</v>
      </c>
    </row>
    <row r="316" s="2" customFormat="1">
      <c r="A316" s="37"/>
      <c r="B316" s="38"/>
      <c r="C316" s="39"/>
      <c r="D316" s="223" t="s">
        <v>127</v>
      </c>
      <c r="E316" s="39"/>
      <c r="F316" s="224" t="s">
        <v>489</v>
      </c>
      <c r="G316" s="39"/>
      <c r="H316" s="39"/>
      <c r="I316" s="225"/>
      <c r="J316" s="39"/>
      <c r="K316" s="39"/>
      <c r="L316" s="43"/>
      <c r="M316" s="226"/>
      <c r="N316" s="227"/>
      <c r="O316" s="90"/>
      <c r="P316" s="90"/>
      <c r="Q316" s="90"/>
      <c r="R316" s="90"/>
      <c r="S316" s="90"/>
      <c r="T316" s="91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T316" s="16" t="s">
        <v>127</v>
      </c>
      <c r="AU316" s="16" t="s">
        <v>81</v>
      </c>
    </row>
    <row r="317" s="12" customFormat="1" ht="22.8" customHeight="1">
      <c r="A317" s="12"/>
      <c r="B317" s="194"/>
      <c r="C317" s="195"/>
      <c r="D317" s="196" t="s">
        <v>73</v>
      </c>
      <c r="E317" s="208" t="s">
        <v>164</v>
      </c>
      <c r="F317" s="208" t="s">
        <v>490</v>
      </c>
      <c r="G317" s="195"/>
      <c r="H317" s="195"/>
      <c r="I317" s="198"/>
      <c r="J317" s="209">
        <f>BK317</f>
        <v>0</v>
      </c>
      <c r="K317" s="195"/>
      <c r="L317" s="200"/>
      <c r="M317" s="201"/>
      <c r="N317" s="202"/>
      <c r="O317" s="202"/>
      <c r="P317" s="203">
        <f>SUM(P318:P362)</f>
        <v>0</v>
      </c>
      <c r="Q317" s="202"/>
      <c r="R317" s="203">
        <f>SUM(R318:R362)</f>
        <v>9.8489653500000003</v>
      </c>
      <c r="S317" s="202"/>
      <c r="T317" s="204">
        <f>SUM(T318:T362)</f>
        <v>0.10000000000000001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05" t="s">
        <v>79</v>
      </c>
      <c r="AT317" s="206" t="s">
        <v>73</v>
      </c>
      <c r="AU317" s="206" t="s">
        <v>79</v>
      </c>
      <c r="AY317" s="205" t="s">
        <v>118</v>
      </c>
      <c r="BK317" s="207">
        <f>SUM(BK318:BK362)</f>
        <v>0</v>
      </c>
    </row>
    <row r="318" s="2" customFormat="1" ht="24.15" customHeight="1">
      <c r="A318" s="37"/>
      <c r="B318" s="38"/>
      <c r="C318" s="210" t="s">
        <v>491</v>
      </c>
      <c r="D318" s="210" t="s">
        <v>120</v>
      </c>
      <c r="E318" s="211" t="s">
        <v>492</v>
      </c>
      <c r="F318" s="212" t="s">
        <v>493</v>
      </c>
      <c r="G318" s="213" t="s">
        <v>161</v>
      </c>
      <c r="H318" s="214">
        <v>67.5</v>
      </c>
      <c r="I318" s="215"/>
      <c r="J318" s="216">
        <f>ROUND(I318*H318,2)</f>
        <v>0</v>
      </c>
      <c r="K318" s="212" t="s">
        <v>124</v>
      </c>
      <c r="L318" s="43"/>
      <c r="M318" s="217" t="s">
        <v>1</v>
      </c>
      <c r="N318" s="218" t="s">
        <v>39</v>
      </c>
      <c r="O318" s="90"/>
      <c r="P318" s="219">
        <f>O318*H318</f>
        <v>0</v>
      </c>
      <c r="Q318" s="219">
        <v>6.9999999999999994E-05</v>
      </c>
      <c r="R318" s="219">
        <f>Q318*H318</f>
        <v>0.0047249999999999992</v>
      </c>
      <c r="S318" s="219">
        <v>0</v>
      </c>
      <c r="T318" s="220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21" t="s">
        <v>125</v>
      </c>
      <c r="AT318" s="221" t="s">
        <v>120</v>
      </c>
      <c r="AU318" s="221" t="s">
        <v>81</v>
      </c>
      <c r="AY318" s="16" t="s">
        <v>118</v>
      </c>
      <c r="BE318" s="222">
        <f>IF(N318="základní",J318,0)</f>
        <v>0</v>
      </c>
      <c r="BF318" s="222">
        <f>IF(N318="snížená",J318,0)</f>
        <v>0</v>
      </c>
      <c r="BG318" s="222">
        <f>IF(N318="zákl. přenesená",J318,0)</f>
        <v>0</v>
      </c>
      <c r="BH318" s="222">
        <f>IF(N318="sníž. přenesená",J318,0)</f>
        <v>0</v>
      </c>
      <c r="BI318" s="222">
        <f>IF(N318="nulová",J318,0)</f>
        <v>0</v>
      </c>
      <c r="BJ318" s="16" t="s">
        <v>79</v>
      </c>
      <c r="BK318" s="222">
        <f>ROUND(I318*H318,2)</f>
        <v>0</v>
      </c>
      <c r="BL318" s="16" t="s">
        <v>125</v>
      </c>
      <c r="BM318" s="221" t="s">
        <v>494</v>
      </c>
    </row>
    <row r="319" s="2" customFormat="1">
      <c r="A319" s="37"/>
      <c r="B319" s="38"/>
      <c r="C319" s="39"/>
      <c r="D319" s="223" t="s">
        <v>127</v>
      </c>
      <c r="E319" s="39"/>
      <c r="F319" s="224" t="s">
        <v>495</v>
      </c>
      <c r="G319" s="39"/>
      <c r="H319" s="39"/>
      <c r="I319" s="225"/>
      <c r="J319" s="39"/>
      <c r="K319" s="39"/>
      <c r="L319" s="43"/>
      <c r="M319" s="226"/>
      <c r="N319" s="227"/>
      <c r="O319" s="90"/>
      <c r="P319" s="90"/>
      <c r="Q319" s="90"/>
      <c r="R319" s="90"/>
      <c r="S319" s="90"/>
      <c r="T319" s="91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16" t="s">
        <v>127</v>
      </c>
      <c r="AU319" s="16" t="s">
        <v>81</v>
      </c>
    </row>
    <row r="320" s="2" customFormat="1" ht="24.15" customHeight="1">
      <c r="A320" s="37"/>
      <c r="B320" s="38"/>
      <c r="C320" s="250" t="s">
        <v>496</v>
      </c>
      <c r="D320" s="250" t="s">
        <v>307</v>
      </c>
      <c r="E320" s="251" t="s">
        <v>497</v>
      </c>
      <c r="F320" s="252" t="s">
        <v>498</v>
      </c>
      <c r="G320" s="253" t="s">
        <v>161</v>
      </c>
      <c r="H320" s="254">
        <v>69.525000000000006</v>
      </c>
      <c r="I320" s="255"/>
      <c r="J320" s="256">
        <f>ROUND(I320*H320,2)</f>
        <v>0</v>
      </c>
      <c r="K320" s="252" t="s">
        <v>124</v>
      </c>
      <c r="L320" s="257"/>
      <c r="M320" s="258" t="s">
        <v>1</v>
      </c>
      <c r="N320" s="259" t="s">
        <v>39</v>
      </c>
      <c r="O320" s="90"/>
      <c r="P320" s="219">
        <f>O320*H320</f>
        <v>0</v>
      </c>
      <c r="Q320" s="219">
        <v>0.11323</v>
      </c>
      <c r="R320" s="219">
        <f>Q320*H320</f>
        <v>7.8723157500000003</v>
      </c>
      <c r="S320" s="219">
        <v>0</v>
      </c>
      <c r="T320" s="220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21" t="s">
        <v>164</v>
      </c>
      <c r="AT320" s="221" t="s">
        <v>307</v>
      </c>
      <c r="AU320" s="221" t="s">
        <v>81</v>
      </c>
      <c r="AY320" s="16" t="s">
        <v>118</v>
      </c>
      <c r="BE320" s="222">
        <f>IF(N320="základní",J320,0)</f>
        <v>0</v>
      </c>
      <c r="BF320" s="222">
        <f>IF(N320="snížená",J320,0)</f>
        <v>0</v>
      </c>
      <c r="BG320" s="222">
        <f>IF(N320="zákl. přenesená",J320,0)</f>
        <v>0</v>
      </c>
      <c r="BH320" s="222">
        <f>IF(N320="sníž. přenesená",J320,0)</f>
        <v>0</v>
      </c>
      <c r="BI320" s="222">
        <f>IF(N320="nulová",J320,0)</f>
        <v>0</v>
      </c>
      <c r="BJ320" s="16" t="s">
        <v>79</v>
      </c>
      <c r="BK320" s="222">
        <f>ROUND(I320*H320,2)</f>
        <v>0</v>
      </c>
      <c r="BL320" s="16" t="s">
        <v>125</v>
      </c>
      <c r="BM320" s="221" t="s">
        <v>499</v>
      </c>
    </row>
    <row r="321" s="2" customFormat="1">
      <c r="A321" s="37"/>
      <c r="B321" s="38"/>
      <c r="C321" s="39"/>
      <c r="D321" s="223" t="s">
        <v>127</v>
      </c>
      <c r="E321" s="39"/>
      <c r="F321" s="224" t="s">
        <v>498</v>
      </c>
      <c r="G321" s="39"/>
      <c r="H321" s="39"/>
      <c r="I321" s="225"/>
      <c r="J321" s="39"/>
      <c r="K321" s="39"/>
      <c r="L321" s="43"/>
      <c r="M321" s="226"/>
      <c r="N321" s="227"/>
      <c r="O321" s="90"/>
      <c r="P321" s="90"/>
      <c r="Q321" s="90"/>
      <c r="R321" s="90"/>
      <c r="S321" s="90"/>
      <c r="T321" s="91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T321" s="16" t="s">
        <v>127</v>
      </c>
      <c r="AU321" s="16" t="s">
        <v>81</v>
      </c>
    </row>
    <row r="322" s="13" customFormat="1">
      <c r="A322" s="13"/>
      <c r="B322" s="228"/>
      <c r="C322" s="229"/>
      <c r="D322" s="223" t="s">
        <v>138</v>
      </c>
      <c r="E322" s="229"/>
      <c r="F322" s="231" t="s">
        <v>500</v>
      </c>
      <c r="G322" s="229"/>
      <c r="H322" s="232">
        <v>69.525000000000006</v>
      </c>
      <c r="I322" s="233"/>
      <c r="J322" s="229"/>
      <c r="K322" s="229"/>
      <c r="L322" s="234"/>
      <c r="M322" s="235"/>
      <c r="N322" s="236"/>
      <c r="O322" s="236"/>
      <c r="P322" s="236"/>
      <c r="Q322" s="236"/>
      <c r="R322" s="236"/>
      <c r="S322" s="236"/>
      <c r="T322" s="23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8" t="s">
        <v>138</v>
      </c>
      <c r="AU322" s="238" t="s">
        <v>81</v>
      </c>
      <c r="AV322" s="13" t="s">
        <v>81</v>
      </c>
      <c r="AW322" s="13" t="s">
        <v>4</v>
      </c>
      <c r="AX322" s="13" t="s">
        <v>79</v>
      </c>
      <c r="AY322" s="238" t="s">
        <v>118</v>
      </c>
    </row>
    <row r="323" s="2" customFormat="1" ht="24.15" customHeight="1">
      <c r="A323" s="37"/>
      <c r="B323" s="38"/>
      <c r="C323" s="210" t="s">
        <v>501</v>
      </c>
      <c r="D323" s="210" t="s">
        <v>120</v>
      </c>
      <c r="E323" s="211" t="s">
        <v>502</v>
      </c>
      <c r="F323" s="212" t="s">
        <v>503</v>
      </c>
      <c r="G323" s="213" t="s">
        <v>344</v>
      </c>
      <c r="H323" s="214">
        <v>2</v>
      </c>
      <c r="I323" s="215"/>
      <c r="J323" s="216">
        <f>ROUND(I323*H323,2)</f>
        <v>0</v>
      </c>
      <c r="K323" s="212" t="s">
        <v>1</v>
      </c>
      <c r="L323" s="43"/>
      <c r="M323" s="217" t="s">
        <v>1</v>
      </c>
      <c r="N323" s="218" t="s">
        <v>39</v>
      </c>
      <c r="O323" s="90"/>
      <c r="P323" s="219">
        <f>O323*H323</f>
        <v>0</v>
      </c>
      <c r="Q323" s="219">
        <v>0.00085999999999999998</v>
      </c>
      <c r="R323" s="219">
        <f>Q323*H323</f>
        <v>0.00172</v>
      </c>
      <c r="S323" s="219">
        <v>0</v>
      </c>
      <c r="T323" s="220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221" t="s">
        <v>125</v>
      </c>
      <c r="AT323" s="221" t="s">
        <v>120</v>
      </c>
      <c r="AU323" s="221" t="s">
        <v>81</v>
      </c>
      <c r="AY323" s="16" t="s">
        <v>118</v>
      </c>
      <c r="BE323" s="222">
        <f>IF(N323="základní",J323,0)</f>
        <v>0</v>
      </c>
      <c r="BF323" s="222">
        <f>IF(N323="snížená",J323,0)</f>
        <v>0</v>
      </c>
      <c r="BG323" s="222">
        <f>IF(N323="zákl. přenesená",J323,0)</f>
        <v>0</v>
      </c>
      <c r="BH323" s="222">
        <f>IF(N323="sníž. přenesená",J323,0)</f>
        <v>0</v>
      </c>
      <c r="BI323" s="222">
        <f>IF(N323="nulová",J323,0)</f>
        <v>0</v>
      </c>
      <c r="BJ323" s="16" t="s">
        <v>79</v>
      </c>
      <c r="BK323" s="222">
        <f>ROUND(I323*H323,2)</f>
        <v>0</v>
      </c>
      <c r="BL323" s="16" t="s">
        <v>125</v>
      </c>
      <c r="BM323" s="221" t="s">
        <v>504</v>
      </c>
    </row>
    <row r="324" s="2" customFormat="1">
      <c r="A324" s="37"/>
      <c r="B324" s="38"/>
      <c r="C324" s="39"/>
      <c r="D324" s="223" t="s">
        <v>127</v>
      </c>
      <c r="E324" s="39"/>
      <c r="F324" s="224" t="s">
        <v>503</v>
      </c>
      <c r="G324" s="39"/>
      <c r="H324" s="39"/>
      <c r="I324" s="225"/>
      <c r="J324" s="39"/>
      <c r="K324" s="39"/>
      <c r="L324" s="43"/>
      <c r="M324" s="226"/>
      <c r="N324" s="227"/>
      <c r="O324" s="90"/>
      <c r="P324" s="90"/>
      <c r="Q324" s="90"/>
      <c r="R324" s="90"/>
      <c r="S324" s="90"/>
      <c r="T324" s="91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T324" s="16" t="s">
        <v>127</v>
      </c>
      <c r="AU324" s="16" t="s">
        <v>81</v>
      </c>
    </row>
    <row r="325" s="13" customFormat="1">
      <c r="A325" s="13"/>
      <c r="B325" s="228"/>
      <c r="C325" s="229"/>
      <c r="D325" s="223" t="s">
        <v>138</v>
      </c>
      <c r="E325" s="230" t="s">
        <v>1</v>
      </c>
      <c r="F325" s="231" t="s">
        <v>505</v>
      </c>
      <c r="G325" s="229"/>
      <c r="H325" s="232">
        <v>2</v>
      </c>
      <c r="I325" s="233"/>
      <c r="J325" s="229"/>
      <c r="K325" s="229"/>
      <c r="L325" s="234"/>
      <c r="M325" s="235"/>
      <c r="N325" s="236"/>
      <c r="O325" s="236"/>
      <c r="P325" s="236"/>
      <c r="Q325" s="236"/>
      <c r="R325" s="236"/>
      <c r="S325" s="236"/>
      <c r="T325" s="23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8" t="s">
        <v>138</v>
      </c>
      <c r="AU325" s="238" t="s">
        <v>81</v>
      </c>
      <c r="AV325" s="13" t="s">
        <v>81</v>
      </c>
      <c r="AW325" s="13" t="s">
        <v>31</v>
      </c>
      <c r="AX325" s="13" t="s">
        <v>79</v>
      </c>
      <c r="AY325" s="238" t="s">
        <v>118</v>
      </c>
    </row>
    <row r="326" s="2" customFormat="1" ht="16.5" customHeight="1">
      <c r="A326" s="37"/>
      <c r="B326" s="38"/>
      <c r="C326" s="250" t="s">
        <v>506</v>
      </c>
      <c r="D326" s="250" t="s">
        <v>307</v>
      </c>
      <c r="E326" s="251" t="s">
        <v>507</v>
      </c>
      <c r="F326" s="252" t="s">
        <v>508</v>
      </c>
      <c r="G326" s="253" t="s">
        <v>344</v>
      </c>
      <c r="H326" s="254">
        <v>2</v>
      </c>
      <c r="I326" s="255"/>
      <c r="J326" s="256">
        <f>ROUND(I326*H326,2)</f>
        <v>0</v>
      </c>
      <c r="K326" s="252" t="s">
        <v>1</v>
      </c>
      <c r="L326" s="257"/>
      <c r="M326" s="258" t="s">
        <v>1</v>
      </c>
      <c r="N326" s="259" t="s">
        <v>39</v>
      </c>
      <c r="O326" s="90"/>
      <c r="P326" s="219">
        <f>O326*H326</f>
        <v>0</v>
      </c>
      <c r="Q326" s="219">
        <v>0.0022000000000000001</v>
      </c>
      <c r="R326" s="219">
        <f>Q326*H326</f>
        <v>0.0044000000000000003</v>
      </c>
      <c r="S326" s="219">
        <v>0</v>
      </c>
      <c r="T326" s="220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21" t="s">
        <v>164</v>
      </c>
      <c r="AT326" s="221" t="s">
        <v>307</v>
      </c>
      <c r="AU326" s="221" t="s">
        <v>81</v>
      </c>
      <c r="AY326" s="16" t="s">
        <v>118</v>
      </c>
      <c r="BE326" s="222">
        <f>IF(N326="základní",J326,0)</f>
        <v>0</v>
      </c>
      <c r="BF326" s="222">
        <f>IF(N326="snížená",J326,0)</f>
        <v>0</v>
      </c>
      <c r="BG326" s="222">
        <f>IF(N326="zákl. přenesená",J326,0)</f>
        <v>0</v>
      </c>
      <c r="BH326" s="222">
        <f>IF(N326="sníž. přenesená",J326,0)</f>
        <v>0</v>
      </c>
      <c r="BI326" s="222">
        <f>IF(N326="nulová",J326,0)</f>
        <v>0</v>
      </c>
      <c r="BJ326" s="16" t="s">
        <v>79</v>
      </c>
      <c r="BK326" s="222">
        <f>ROUND(I326*H326,2)</f>
        <v>0</v>
      </c>
      <c r="BL326" s="16" t="s">
        <v>125</v>
      </c>
      <c r="BM326" s="221" t="s">
        <v>509</v>
      </c>
    </row>
    <row r="327" s="2" customFormat="1">
      <c r="A327" s="37"/>
      <c r="B327" s="38"/>
      <c r="C327" s="39"/>
      <c r="D327" s="223" t="s">
        <v>127</v>
      </c>
      <c r="E327" s="39"/>
      <c r="F327" s="224" t="s">
        <v>508</v>
      </c>
      <c r="G327" s="39"/>
      <c r="H327" s="39"/>
      <c r="I327" s="225"/>
      <c r="J327" s="39"/>
      <c r="K327" s="39"/>
      <c r="L327" s="43"/>
      <c r="M327" s="226"/>
      <c r="N327" s="227"/>
      <c r="O327" s="90"/>
      <c r="P327" s="90"/>
      <c r="Q327" s="90"/>
      <c r="R327" s="90"/>
      <c r="S327" s="90"/>
      <c r="T327" s="91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16" t="s">
        <v>127</v>
      </c>
      <c r="AU327" s="16" t="s">
        <v>81</v>
      </c>
    </row>
    <row r="328" s="2" customFormat="1" ht="16.5" customHeight="1">
      <c r="A328" s="37"/>
      <c r="B328" s="38"/>
      <c r="C328" s="210" t="s">
        <v>510</v>
      </c>
      <c r="D328" s="210" t="s">
        <v>120</v>
      </c>
      <c r="E328" s="211" t="s">
        <v>511</v>
      </c>
      <c r="F328" s="212" t="s">
        <v>512</v>
      </c>
      <c r="G328" s="213" t="s">
        <v>344</v>
      </c>
      <c r="H328" s="214">
        <v>1</v>
      </c>
      <c r="I328" s="215"/>
      <c r="J328" s="216">
        <f>ROUND(I328*H328,2)</f>
        <v>0</v>
      </c>
      <c r="K328" s="212" t="s">
        <v>1</v>
      </c>
      <c r="L328" s="43"/>
      <c r="M328" s="217" t="s">
        <v>1</v>
      </c>
      <c r="N328" s="218" t="s">
        <v>39</v>
      </c>
      <c r="O328" s="90"/>
      <c r="P328" s="219">
        <f>O328*H328</f>
        <v>0</v>
      </c>
      <c r="Q328" s="219">
        <v>0.0015100000000000001</v>
      </c>
      <c r="R328" s="219">
        <f>Q328*H328</f>
        <v>0.0015100000000000001</v>
      </c>
      <c r="S328" s="219">
        <v>0</v>
      </c>
      <c r="T328" s="220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21" t="s">
        <v>125</v>
      </c>
      <c r="AT328" s="221" t="s">
        <v>120</v>
      </c>
      <c r="AU328" s="221" t="s">
        <v>81</v>
      </c>
      <c r="AY328" s="16" t="s">
        <v>118</v>
      </c>
      <c r="BE328" s="222">
        <f>IF(N328="základní",J328,0)</f>
        <v>0</v>
      </c>
      <c r="BF328" s="222">
        <f>IF(N328="snížená",J328,0)</f>
        <v>0</v>
      </c>
      <c r="BG328" s="222">
        <f>IF(N328="zákl. přenesená",J328,0)</f>
        <v>0</v>
      </c>
      <c r="BH328" s="222">
        <f>IF(N328="sníž. přenesená",J328,0)</f>
        <v>0</v>
      </c>
      <c r="BI328" s="222">
        <f>IF(N328="nulová",J328,0)</f>
        <v>0</v>
      </c>
      <c r="BJ328" s="16" t="s">
        <v>79</v>
      </c>
      <c r="BK328" s="222">
        <f>ROUND(I328*H328,2)</f>
        <v>0</v>
      </c>
      <c r="BL328" s="16" t="s">
        <v>125</v>
      </c>
      <c r="BM328" s="221" t="s">
        <v>513</v>
      </c>
    </row>
    <row r="329" s="2" customFormat="1">
      <c r="A329" s="37"/>
      <c r="B329" s="38"/>
      <c r="C329" s="39"/>
      <c r="D329" s="223" t="s">
        <v>127</v>
      </c>
      <c r="E329" s="39"/>
      <c r="F329" s="224" t="s">
        <v>512</v>
      </c>
      <c r="G329" s="39"/>
      <c r="H329" s="39"/>
      <c r="I329" s="225"/>
      <c r="J329" s="39"/>
      <c r="K329" s="39"/>
      <c r="L329" s="43"/>
      <c r="M329" s="226"/>
      <c r="N329" s="227"/>
      <c r="O329" s="90"/>
      <c r="P329" s="90"/>
      <c r="Q329" s="90"/>
      <c r="R329" s="90"/>
      <c r="S329" s="90"/>
      <c r="T329" s="91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T329" s="16" t="s">
        <v>127</v>
      </c>
      <c r="AU329" s="16" t="s">
        <v>81</v>
      </c>
    </row>
    <row r="330" s="2" customFormat="1" ht="16.5" customHeight="1">
      <c r="A330" s="37"/>
      <c r="B330" s="38"/>
      <c r="C330" s="250" t="s">
        <v>514</v>
      </c>
      <c r="D330" s="250" t="s">
        <v>307</v>
      </c>
      <c r="E330" s="251" t="s">
        <v>515</v>
      </c>
      <c r="F330" s="252" t="s">
        <v>516</v>
      </c>
      <c r="G330" s="253" t="s">
        <v>344</v>
      </c>
      <c r="H330" s="254">
        <v>1</v>
      </c>
      <c r="I330" s="255"/>
      <c r="J330" s="256">
        <f>ROUND(I330*H330,2)</f>
        <v>0</v>
      </c>
      <c r="K330" s="252" t="s">
        <v>1</v>
      </c>
      <c r="L330" s="257"/>
      <c r="M330" s="258" t="s">
        <v>1</v>
      </c>
      <c r="N330" s="259" t="s">
        <v>39</v>
      </c>
      <c r="O330" s="90"/>
      <c r="P330" s="219">
        <f>O330*H330</f>
        <v>0</v>
      </c>
      <c r="Q330" s="219">
        <v>0.034000000000000002</v>
      </c>
      <c r="R330" s="219">
        <f>Q330*H330</f>
        <v>0.034000000000000002</v>
      </c>
      <c r="S330" s="219">
        <v>0</v>
      </c>
      <c r="T330" s="220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221" t="s">
        <v>164</v>
      </c>
      <c r="AT330" s="221" t="s">
        <v>307</v>
      </c>
      <c r="AU330" s="221" t="s">
        <v>81</v>
      </c>
      <c r="AY330" s="16" t="s">
        <v>118</v>
      </c>
      <c r="BE330" s="222">
        <f>IF(N330="základní",J330,0)</f>
        <v>0</v>
      </c>
      <c r="BF330" s="222">
        <f>IF(N330="snížená",J330,0)</f>
        <v>0</v>
      </c>
      <c r="BG330" s="222">
        <f>IF(N330="zákl. přenesená",J330,0)</f>
        <v>0</v>
      </c>
      <c r="BH330" s="222">
        <f>IF(N330="sníž. přenesená",J330,0)</f>
        <v>0</v>
      </c>
      <c r="BI330" s="222">
        <f>IF(N330="nulová",J330,0)</f>
        <v>0</v>
      </c>
      <c r="BJ330" s="16" t="s">
        <v>79</v>
      </c>
      <c r="BK330" s="222">
        <f>ROUND(I330*H330,2)</f>
        <v>0</v>
      </c>
      <c r="BL330" s="16" t="s">
        <v>125</v>
      </c>
      <c r="BM330" s="221" t="s">
        <v>517</v>
      </c>
    </row>
    <row r="331" s="2" customFormat="1">
      <c r="A331" s="37"/>
      <c r="B331" s="38"/>
      <c r="C331" s="39"/>
      <c r="D331" s="223" t="s">
        <v>127</v>
      </c>
      <c r="E331" s="39"/>
      <c r="F331" s="224" t="s">
        <v>518</v>
      </c>
      <c r="G331" s="39"/>
      <c r="H331" s="39"/>
      <c r="I331" s="225"/>
      <c r="J331" s="39"/>
      <c r="K331" s="39"/>
      <c r="L331" s="43"/>
      <c r="M331" s="226"/>
      <c r="N331" s="227"/>
      <c r="O331" s="90"/>
      <c r="P331" s="90"/>
      <c r="Q331" s="90"/>
      <c r="R331" s="90"/>
      <c r="S331" s="90"/>
      <c r="T331" s="91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T331" s="16" t="s">
        <v>127</v>
      </c>
      <c r="AU331" s="16" t="s">
        <v>81</v>
      </c>
    </row>
    <row r="332" s="2" customFormat="1" ht="24.15" customHeight="1">
      <c r="A332" s="37"/>
      <c r="B332" s="38"/>
      <c r="C332" s="210" t="s">
        <v>519</v>
      </c>
      <c r="D332" s="210" t="s">
        <v>120</v>
      </c>
      <c r="E332" s="211" t="s">
        <v>520</v>
      </c>
      <c r="F332" s="212" t="s">
        <v>521</v>
      </c>
      <c r="G332" s="213" t="s">
        <v>522</v>
      </c>
      <c r="H332" s="214">
        <v>3</v>
      </c>
      <c r="I332" s="215"/>
      <c r="J332" s="216">
        <f>ROUND(I332*H332,2)</f>
        <v>0</v>
      </c>
      <c r="K332" s="212" t="s">
        <v>124</v>
      </c>
      <c r="L332" s="43"/>
      <c r="M332" s="217" t="s">
        <v>1</v>
      </c>
      <c r="N332" s="218" t="s">
        <v>39</v>
      </c>
      <c r="O332" s="90"/>
      <c r="P332" s="219">
        <f>O332*H332</f>
        <v>0</v>
      </c>
      <c r="Q332" s="219">
        <v>0.0011999999999999999</v>
      </c>
      <c r="R332" s="219">
        <f>Q332*H332</f>
        <v>0.0035999999999999999</v>
      </c>
      <c r="S332" s="219">
        <v>0</v>
      </c>
      <c r="T332" s="220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21" t="s">
        <v>125</v>
      </c>
      <c r="AT332" s="221" t="s">
        <v>120</v>
      </c>
      <c r="AU332" s="221" t="s">
        <v>81</v>
      </c>
      <c r="AY332" s="16" t="s">
        <v>118</v>
      </c>
      <c r="BE332" s="222">
        <f>IF(N332="základní",J332,0)</f>
        <v>0</v>
      </c>
      <c r="BF332" s="222">
        <f>IF(N332="snížená",J332,0)</f>
        <v>0</v>
      </c>
      <c r="BG332" s="222">
        <f>IF(N332="zákl. přenesená",J332,0)</f>
        <v>0</v>
      </c>
      <c r="BH332" s="222">
        <f>IF(N332="sníž. přenesená",J332,0)</f>
        <v>0</v>
      </c>
      <c r="BI332" s="222">
        <f>IF(N332="nulová",J332,0)</f>
        <v>0</v>
      </c>
      <c r="BJ332" s="16" t="s">
        <v>79</v>
      </c>
      <c r="BK332" s="222">
        <f>ROUND(I332*H332,2)</f>
        <v>0</v>
      </c>
      <c r="BL332" s="16" t="s">
        <v>125</v>
      </c>
      <c r="BM332" s="221" t="s">
        <v>523</v>
      </c>
    </row>
    <row r="333" s="2" customFormat="1">
      <c r="A333" s="37"/>
      <c r="B333" s="38"/>
      <c r="C333" s="39"/>
      <c r="D333" s="223" t="s">
        <v>127</v>
      </c>
      <c r="E333" s="39"/>
      <c r="F333" s="224" t="s">
        <v>524</v>
      </c>
      <c r="G333" s="39"/>
      <c r="H333" s="39"/>
      <c r="I333" s="225"/>
      <c r="J333" s="39"/>
      <c r="K333" s="39"/>
      <c r="L333" s="43"/>
      <c r="M333" s="226"/>
      <c r="N333" s="227"/>
      <c r="O333" s="90"/>
      <c r="P333" s="90"/>
      <c r="Q333" s="90"/>
      <c r="R333" s="90"/>
      <c r="S333" s="90"/>
      <c r="T333" s="91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T333" s="16" t="s">
        <v>127</v>
      </c>
      <c r="AU333" s="16" t="s">
        <v>81</v>
      </c>
    </row>
    <row r="334" s="2" customFormat="1" ht="24.15" customHeight="1">
      <c r="A334" s="37"/>
      <c r="B334" s="38"/>
      <c r="C334" s="210" t="s">
        <v>525</v>
      </c>
      <c r="D334" s="210" t="s">
        <v>120</v>
      </c>
      <c r="E334" s="211" t="s">
        <v>526</v>
      </c>
      <c r="F334" s="212" t="s">
        <v>527</v>
      </c>
      <c r="G334" s="213" t="s">
        <v>233</v>
      </c>
      <c r="H334" s="214">
        <v>4.282</v>
      </c>
      <c r="I334" s="215"/>
      <c r="J334" s="216">
        <f>ROUND(I334*H334,2)</f>
        <v>0</v>
      </c>
      <c r="K334" s="212" t="s">
        <v>124</v>
      </c>
      <c r="L334" s="43"/>
      <c r="M334" s="217" t="s">
        <v>1</v>
      </c>
      <c r="N334" s="218" t="s">
        <v>39</v>
      </c>
      <c r="O334" s="90"/>
      <c r="P334" s="219">
        <f>O334*H334</f>
        <v>0</v>
      </c>
      <c r="Q334" s="219">
        <v>0</v>
      </c>
      <c r="R334" s="219">
        <f>Q334*H334</f>
        <v>0</v>
      </c>
      <c r="S334" s="219">
        <v>0</v>
      </c>
      <c r="T334" s="220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221" t="s">
        <v>125</v>
      </c>
      <c r="AT334" s="221" t="s">
        <v>120</v>
      </c>
      <c r="AU334" s="221" t="s">
        <v>81</v>
      </c>
      <c r="AY334" s="16" t="s">
        <v>118</v>
      </c>
      <c r="BE334" s="222">
        <f>IF(N334="základní",J334,0)</f>
        <v>0</v>
      </c>
      <c r="BF334" s="222">
        <f>IF(N334="snížená",J334,0)</f>
        <v>0</v>
      </c>
      <c r="BG334" s="222">
        <f>IF(N334="zákl. přenesená",J334,0)</f>
        <v>0</v>
      </c>
      <c r="BH334" s="222">
        <f>IF(N334="sníž. přenesená",J334,0)</f>
        <v>0</v>
      </c>
      <c r="BI334" s="222">
        <f>IF(N334="nulová",J334,0)</f>
        <v>0</v>
      </c>
      <c r="BJ334" s="16" t="s">
        <v>79</v>
      </c>
      <c r="BK334" s="222">
        <f>ROUND(I334*H334,2)</f>
        <v>0</v>
      </c>
      <c r="BL334" s="16" t="s">
        <v>125</v>
      </c>
      <c r="BM334" s="221" t="s">
        <v>528</v>
      </c>
    </row>
    <row r="335" s="2" customFormat="1">
      <c r="A335" s="37"/>
      <c r="B335" s="38"/>
      <c r="C335" s="39"/>
      <c r="D335" s="223" t="s">
        <v>127</v>
      </c>
      <c r="E335" s="39"/>
      <c r="F335" s="224" t="s">
        <v>529</v>
      </c>
      <c r="G335" s="39"/>
      <c r="H335" s="39"/>
      <c r="I335" s="225"/>
      <c r="J335" s="39"/>
      <c r="K335" s="39"/>
      <c r="L335" s="43"/>
      <c r="M335" s="226"/>
      <c r="N335" s="227"/>
      <c r="O335" s="90"/>
      <c r="P335" s="90"/>
      <c r="Q335" s="90"/>
      <c r="R335" s="90"/>
      <c r="S335" s="90"/>
      <c r="T335" s="91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T335" s="16" t="s">
        <v>127</v>
      </c>
      <c r="AU335" s="16" t="s">
        <v>81</v>
      </c>
    </row>
    <row r="336" s="13" customFormat="1">
      <c r="A336" s="13"/>
      <c r="B336" s="228"/>
      <c r="C336" s="229"/>
      <c r="D336" s="223" t="s">
        <v>138</v>
      </c>
      <c r="E336" s="230" t="s">
        <v>1</v>
      </c>
      <c r="F336" s="231" t="s">
        <v>530</v>
      </c>
      <c r="G336" s="229"/>
      <c r="H336" s="232">
        <v>2.0550000000000002</v>
      </c>
      <c r="I336" s="233"/>
      <c r="J336" s="229"/>
      <c r="K336" s="229"/>
      <c r="L336" s="234"/>
      <c r="M336" s="235"/>
      <c r="N336" s="236"/>
      <c r="O336" s="236"/>
      <c r="P336" s="236"/>
      <c r="Q336" s="236"/>
      <c r="R336" s="236"/>
      <c r="S336" s="236"/>
      <c r="T336" s="23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8" t="s">
        <v>138</v>
      </c>
      <c r="AU336" s="238" t="s">
        <v>81</v>
      </c>
      <c r="AV336" s="13" t="s">
        <v>81</v>
      </c>
      <c r="AW336" s="13" t="s">
        <v>31</v>
      </c>
      <c r="AX336" s="13" t="s">
        <v>74</v>
      </c>
      <c r="AY336" s="238" t="s">
        <v>118</v>
      </c>
    </row>
    <row r="337" s="13" customFormat="1">
      <c r="A337" s="13"/>
      <c r="B337" s="228"/>
      <c r="C337" s="229"/>
      <c r="D337" s="223" t="s">
        <v>138</v>
      </c>
      <c r="E337" s="230" t="s">
        <v>1</v>
      </c>
      <c r="F337" s="231" t="s">
        <v>531</v>
      </c>
      <c r="G337" s="229"/>
      <c r="H337" s="232">
        <v>1.3799999999999999</v>
      </c>
      <c r="I337" s="233"/>
      <c r="J337" s="229"/>
      <c r="K337" s="229"/>
      <c r="L337" s="234"/>
      <c r="M337" s="235"/>
      <c r="N337" s="236"/>
      <c r="O337" s="236"/>
      <c r="P337" s="236"/>
      <c r="Q337" s="236"/>
      <c r="R337" s="236"/>
      <c r="S337" s="236"/>
      <c r="T337" s="237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8" t="s">
        <v>138</v>
      </c>
      <c r="AU337" s="238" t="s">
        <v>81</v>
      </c>
      <c r="AV337" s="13" t="s">
        <v>81</v>
      </c>
      <c r="AW337" s="13" t="s">
        <v>31</v>
      </c>
      <c r="AX337" s="13" t="s">
        <v>74</v>
      </c>
      <c r="AY337" s="238" t="s">
        <v>118</v>
      </c>
    </row>
    <row r="338" s="13" customFormat="1">
      <c r="A338" s="13"/>
      <c r="B338" s="228"/>
      <c r="C338" s="229"/>
      <c r="D338" s="223" t="s">
        <v>138</v>
      </c>
      <c r="E338" s="230" t="s">
        <v>1</v>
      </c>
      <c r="F338" s="231" t="s">
        <v>532</v>
      </c>
      <c r="G338" s="229"/>
      <c r="H338" s="232">
        <v>1.3500000000000001</v>
      </c>
      <c r="I338" s="233"/>
      <c r="J338" s="229"/>
      <c r="K338" s="229"/>
      <c r="L338" s="234"/>
      <c r="M338" s="235"/>
      <c r="N338" s="236"/>
      <c r="O338" s="236"/>
      <c r="P338" s="236"/>
      <c r="Q338" s="236"/>
      <c r="R338" s="236"/>
      <c r="S338" s="236"/>
      <c r="T338" s="237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8" t="s">
        <v>138</v>
      </c>
      <c r="AU338" s="238" t="s">
        <v>81</v>
      </c>
      <c r="AV338" s="13" t="s">
        <v>81</v>
      </c>
      <c r="AW338" s="13" t="s">
        <v>31</v>
      </c>
      <c r="AX338" s="13" t="s">
        <v>74</v>
      </c>
      <c r="AY338" s="238" t="s">
        <v>118</v>
      </c>
    </row>
    <row r="339" s="13" customFormat="1">
      <c r="A339" s="13"/>
      <c r="B339" s="228"/>
      <c r="C339" s="229"/>
      <c r="D339" s="223" t="s">
        <v>138</v>
      </c>
      <c r="E339" s="230" t="s">
        <v>1</v>
      </c>
      <c r="F339" s="231" t="s">
        <v>533</v>
      </c>
      <c r="G339" s="229"/>
      <c r="H339" s="232">
        <v>-0.503</v>
      </c>
      <c r="I339" s="233"/>
      <c r="J339" s="229"/>
      <c r="K339" s="229"/>
      <c r="L339" s="234"/>
      <c r="M339" s="235"/>
      <c r="N339" s="236"/>
      <c r="O339" s="236"/>
      <c r="P339" s="236"/>
      <c r="Q339" s="236"/>
      <c r="R339" s="236"/>
      <c r="S339" s="236"/>
      <c r="T339" s="237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8" t="s">
        <v>138</v>
      </c>
      <c r="AU339" s="238" t="s">
        <v>81</v>
      </c>
      <c r="AV339" s="13" t="s">
        <v>81</v>
      </c>
      <c r="AW339" s="13" t="s">
        <v>31</v>
      </c>
      <c r="AX339" s="13" t="s">
        <v>74</v>
      </c>
      <c r="AY339" s="238" t="s">
        <v>118</v>
      </c>
    </row>
    <row r="340" s="14" customFormat="1">
      <c r="A340" s="14"/>
      <c r="B340" s="239"/>
      <c r="C340" s="240"/>
      <c r="D340" s="223" t="s">
        <v>138</v>
      </c>
      <c r="E340" s="241" t="s">
        <v>1</v>
      </c>
      <c r="F340" s="242" t="s">
        <v>140</v>
      </c>
      <c r="G340" s="240"/>
      <c r="H340" s="243">
        <v>4.282</v>
      </c>
      <c r="I340" s="244"/>
      <c r="J340" s="240"/>
      <c r="K340" s="240"/>
      <c r="L340" s="245"/>
      <c r="M340" s="246"/>
      <c r="N340" s="247"/>
      <c r="O340" s="247"/>
      <c r="P340" s="247"/>
      <c r="Q340" s="247"/>
      <c r="R340" s="247"/>
      <c r="S340" s="247"/>
      <c r="T340" s="248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9" t="s">
        <v>138</v>
      </c>
      <c r="AU340" s="249" t="s">
        <v>81</v>
      </c>
      <c r="AV340" s="14" t="s">
        <v>125</v>
      </c>
      <c r="AW340" s="14" t="s">
        <v>31</v>
      </c>
      <c r="AX340" s="14" t="s">
        <v>79</v>
      </c>
      <c r="AY340" s="249" t="s">
        <v>118</v>
      </c>
    </row>
    <row r="341" s="2" customFormat="1" ht="24.15" customHeight="1">
      <c r="A341" s="37"/>
      <c r="B341" s="38"/>
      <c r="C341" s="210" t="s">
        <v>534</v>
      </c>
      <c r="D341" s="210" t="s">
        <v>120</v>
      </c>
      <c r="E341" s="211" t="s">
        <v>535</v>
      </c>
      <c r="F341" s="212" t="s">
        <v>536</v>
      </c>
      <c r="G341" s="213" t="s">
        <v>344</v>
      </c>
      <c r="H341" s="214">
        <v>2</v>
      </c>
      <c r="I341" s="215"/>
      <c r="J341" s="216">
        <f>ROUND(I341*H341,2)</f>
        <v>0</v>
      </c>
      <c r="K341" s="212" t="s">
        <v>124</v>
      </c>
      <c r="L341" s="43"/>
      <c r="M341" s="217" t="s">
        <v>1</v>
      </c>
      <c r="N341" s="218" t="s">
        <v>39</v>
      </c>
      <c r="O341" s="90"/>
      <c r="P341" s="219">
        <f>O341*H341</f>
        <v>0</v>
      </c>
      <c r="Q341" s="219">
        <v>0.01247</v>
      </c>
      <c r="R341" s="219">
        <f>Q341*H341</f>
        <v>0.02494</v>
      </c>
      <c r="S341" s="219">
        <v>0</v>
      </c>
      <c r="T341" s="220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221" t="s">
        <v>125</v>
      </c>
      <c r="AT341" s="221" t="s">
        <v>120</v>
      </c>
      <c r="AU341" s="221" t="s">
        <v>81</v>
      </c>
      <c r="AY341" s="16" t="s">
        <v>118</v>
      </c>
      <c r="BE341" s="222">
        <f>IF(N341="základní",J341,0)</f>
        <v>0</v>
      </c>
      <c r="BF341" s="222">
        <f>IF(N341="snížená",J341,0)</f>
        <v>0</v>
      </c>
      <c r="BG341" s="222">
        <f>IF(N341="zákl. přenesená",J341,0)</f>
        <v>0</v>
      </c>
      <c r="BH341" s="222">
        <f>IF(N341="sníž. přenesená",J341,0)</f>
        <v>0</v>
      </c>
      <c r="BI341" s="222">
        <f>IF(N341="nulová",J341,0)</f>
        <v>0</v>
      </c>
      <c r="BJ341" s="16" t="s">
        <v>79</v>
      </c>
      <c r="BK341" s="222">
        <f>ROUND(I341*H341,2)</f>
        <v>0</v>
      </c>
      <c r="BL341" s="16" t="s">
        <v>125</v>
      </c>
      <c r="BM341" s="221" t="s">
        <v>537</v>
      </c>
    </row>
    <row r="342" s="2" customFormat="1">
      <c r="A342" s="37"/>
      <c r="B342" s="38"/>
      <c r="C342" s="39"/>
      <c r="D342" s="223" t="s">
        <v>127</v>
      </c>
      <c r="E342" s="39"/>
      <c r="F342" s="224" t="s">
        <v>538</v>
      </c>
      <c r="G342" s="39"/>
      <c r="H342" s="39"/>
      <c r="I342" s="225"/>
      <c r="J342" s="39"/>
      <c r="K342" s="39"/>
      <c r="L342" s="43"/>
      <c r="M342" s="226"/>
      <c r="N342" s="227"/>
      <c r="O342" s="90"/>
      <c r="P342" s="90"/>
      <c r="Q342" s="90"/>
      <c r="R342" s="90"/>
      <c r="S342" s="90"/>
      <c r="T342" s="91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T342" s="16" t="s">
        <v>127</v>
      </c>
      <c r="AU342" s="16" t="s">
        <v>81</v>
      </c>
    </row>
    <row r="343" s="2" customFormat="1" ht="24.15" customHeight="1">
      <c r="A343" s="37"/>
      <c r="B343" s="38"/>
      <c r="C343" s="250" t="s">
        <v>539</v>
      </c>
      <c r="D343" s="250" t="s">
        <v>307</v>
      </c>
      <c r="E343" s="251" t="s">
        <v>540</v>
      </c>
      <c r="F343" s="252" t="s">
        <v>541</v>
      </c>
      <c r="G343" s="253" t="s">
        <v>344</v>
      </c>
      <c r="H343" s="254">
        <v>2</v>
      </c>
      <c r="I343" s="255"/>
      <c r="J343" s="256">
        <f>ROUND(I343*H343,2)</f>
        <v>0</v>
      </c>
      <c r="K343" s="252" t="s">
        <v>124</v>
      </c>
      <c r="L343" s="257"/>
      <c r="M343" s="258" t="s">
        <v>1</v>
      </c>
      <c r="N343" s="259" t="s">
        <v>39</v>
      </c>
      <c r="O343" s="90"/>
      <c r="P343" s="219">
        <f>O343*H343</f>
        <v>0</v>
      </c>
      <c r="Q343" s="219">
        <v>0.5</v>
      </c>
      <c r="R343" s="219">
        <f>Q343*H343</f>
        <v>1</v>
      </c>
      <c r="S343" s="219">
        <v>0</v>
      </c>
      <c r="T343" s="220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221" t="s">
        <v>164</v>
      </c>
      <c r="AT343" s="221" t="s">
        <v>307</v>
      </c>
      <c r="AU343" s="221" t="s">
        <v>81</v>
      </c>
      <c r="AY343" s="16" t="s">
        <v>118</v>
      </c>
      <c r="BE343" s="222">
        <f>IF(N343="základní",J343,0)</f>
        <v>0</v>
      </c>
      <c r="BF343" s="222">
        <f>IF(N343="snížená",J343,0)</f>
        <v>0</v>
      </c>
      <c r="BG343" s="222">
        <f>IF(N343="zákl. přenesená",J343,0)</f>
        <v>0</v>
      </c>
      <c r="BH343" s="222">
        <f>IF(N343="sníž. přenesená",J343,0)</f>
        <v>0</v>
      </c>
      <c r="BI343" s="222">
        <f>IF(N343="nulová",J343,0)</f>
        <v>0</v>
      </c>
      <c r="BJ343" s="16" t="s">
        <v>79</v>
      </c>
      <c r="BK343" s="222">
        <f>ROUND(I343*H343,2)</f>
        <v>0</v>
      </c>
      <c r="BL343" s="16" t="s">
        <v>125</v>
      </c>
      <c r="BM343" s="221" t="s">
        <v>542</v>
      </c>
    </row>
    <row r="344" s="2" customFormat="1">
      <c r="A344" s="37"/>
      <c r="B344" s="38"/>
      <c r="C344" s="39"/>
      <c r="D344" s="223" t="s">
        <v>127</v>
      </c>
      <c r="E344" s="39"/>
      <c r="F344" s="224" t="s">
        <v>541</v>
      </c>
      <c r="G344" s="39"/>
      <c r="H344" s="39"/>
      <c r="I344" s="225"/>
      <c r="J344" s="39"/>
      <c r="K344" s="39"/>
      <c r="L344" s="43"/>
      <c r="M344" s="226"/>
      <c r="N344" s="227"/>
      <c r="O344" s="90"/>
      <c r="P344" s="90"/>
      <c r="Q344" s="90"/>
      <c r="R344" s="90"/>
      <c r="S344" s="90"/>
      <c r="T344" s="91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T344" s="16" t="s">
        <v>127</v>
      </c>
      <c r="AU344" s="16" t="s">
        <v>81</v>
      </c>
    </row>
    <row r="345" s="2" customFormat="1" ht="24.15" customHeight="1">
      <c r="A345" s="37"/>
      <c r="B345" s="38"/>
      <c r="C345" s="210" t="s">
        <v>543</v>
      </c>
      <c r="D345" s="210" t="s">
        <v>120</v>
      </c>
      <c r="E345" s="211" t="s">
        <v>544</v>
      </c>
      <c r="F345" s="212" t="s">
        <v>545</v>
      </c>
      <c r="G345" s="213" t="s">
        <v>123</v>
      </c>
      <c r="H345" s="214">
        <v>32.880000000000003</v>
      </c>
      <c r="I345" s="215"/>
      <c r="J345" s="216">
        <f>ROUND(I345*H345,2)</f>
        <v>0</v>
      </c>
      <c r="K345" s="212" t="s">
        <v>124</v>
      </c>
      <c r="L345" s="43"/>
      <c r="M345" s="217" t="s">
        <v>1</v>
      </c>
      <c r="N345" s="218" t="s">
        <v>39</v>
      </c>
      <c r="O345" s="90"/>
      <c r="P345" s="219">
        <f>O345*H345</f>
        <v>0</v>
      </c>
      <c r="Q345" s="219">
        <v>0.00545</v>
      </c>
      <c r="R345" s="219">
        <f>Q345*H345</f>
        <v>0.17919600000000002</v>
      </c>
      <c r="S345" s="219">
        <v>0</v>
      </c>
      <c r="T345" s="220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221" t="s">
        <v>125</v>
      </c>
      <c r="AT345" s="221" t="s">
        <v>120</v>
      </c>
      <c r="AU345" s="221" t="s">
        <v>81</v>
      </c>
      <c r="AY345" s="16" t="s">
        <v>118</v>
      </c>
      <c r="BE345" s="222">
        <f>IF(N345="základní",J345,0)</f>
        <v>0</v>
      </c>
      <c r="BF345" s="222">
        <f>IF(N345="snížená",J345,0)</f>
        <v>0</v>
      </c>
      <c r="BG345" s="222">
        <f>IF(N345="zákl. přenesená",J345,0)</f>
        <v>0</v>
      </c>
      <c r="BH345" s="222">
        <f>IF(N345="sníž. přenesená",J345,0)</f>
        <v>0</v>
      </c>
      <c r="BI345" s="222">
        <f>IF(N345="nulová",J345,0)</f>
        <v>0</v>
      </c>
      <c r="BJ345" s="16" t="s">
        <v>79</v>
      </c>
      <c r="BK345" s="222">
        <f>ROUND(I345*H345,2)</f>
        <v>0</v>
      </c>
      <c r="BL345" s="16" t="s">
        <v>125</v>
      </c>
      <c r="BM345" s="221" t="s">
        <v>546</v>
      </c>
    </row>
    <row r="346" s="2" customFormat="1">
      <c r="A346" s="37"/>
      <c r="B346" s="38"/>
      <c r="C346" s="39"/>
      <c r="D346" s="223" t="s">
        <v>127</v>
      </c>
      <c r="E346" s="39"/>
      <c r="F346" s="224" t="s">
        <v>547</v>
      </c>
      <c r="G346" s="39"/>
      <c r="H346" s="39"/>
      <c r="I346" s="225"/>
      <c r="J346" s="39"/>
      <c r="K346" s="39"/>
      <c r="L346" s="43"/>
      <c r="M346" s="226"/>
      <c r="N346" s="227"/>
      <c r="O346" s="90"/>
      <c r="P346" s="90"/>
      <c r="Q346" s="90"/>
      <c r="R346" s="90"/>
      <c r="S346" s="90"/>
      <c r="T346" s="91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T346" s="16" t="s">
        <v>127</v>
      </c>
      <c r="AU346" s="16" t="s">
        <v>81</v>
      </c>
    </row>
    <row r="347" s="13" customFormat="1">
      <c r="A347" s="13"/>
      <c r="B347" s="228"/>
      <c r="C347" s="229"/>
      <c r="D347" s="223" t="s">
        <v>138</v>
      </c>
      <c r="E347" s="230" t="s">
        <v>1</v>
      </c>
      <c r="F347" s="231" t="s">
        <v>548</v>
      </c>
      <c r="G347" s="229"/>
      <c r="H347" s="232">
        <v>32.880000000000003</v>
      </c>
      <c r="I347" s="233"/>
      <c r="J347" s="229"/>
      <c r="K347" s="229"/>
      <c r="L347" s="234"/>
      <c r="M347" s="235"/>
      <c r="N347" s="236"/>
      <c r="O347" s="236"/>
      <c r="P347" s="236"/>
      <c r="Q347" s="236"/>
      <c r="R347" s="236"/>
      <c r="S347" s="236"/>
      <c r="T347" s="237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8" t="s">
        <v>138</v>
      </c>
      <c r="AU347" s="238" t="s">
        <v>81</v>
      </c>
      <c r="AV347" s="13" t="s">
        <v>81</v>
      </c>
      <c r="AW347" s="13" t="s">
        <v>31</v>
      </c>
      <c r="AX347" s="13" t="s">
        <v>79</v>
      </c>
      <c r="AY347" s="238" t="s">
        <v>118</v>
      </c>
    </row>
    <row r="348" s="2" customFormat="1" ht="24.15" customHeight="1">
      <c r="A348" s="37"/>
      <c r="B348" s="38"/>
      <c r="C348" s="210" t="s">
        <v>549</v>
      </c>
      <c r="D348" s="210" t="s">
        <v>120</v>
      </c>
      <c r="E348" s="211" t="s">
        <v>550</v>
      </c>
      <c r="F348" s="212" t="s">
        <v>551</v>
      </c>
      <c r="G348" s="213" t="s">
        <v>123</v>
      </c>
      <c r="H348" s="214">
        <v>32.880000000000003</v>
      </c>
      <c r="I348" s="215"/>
      <c r="J348" s="216">
        <f>ROUND(I348*H348,2)</f>
        <v>0</v>
      </c>
      <c r="K348" s="212" t="s">
        <v>124</v>
      </c>
      <c r="L348" s="43"/>
      <c r="M348" s="217" t="s">
        <v>1</v>
      </c>
      <c r="N348" s="218" t="s">
        <v>39</v>
      </c>
      <c r="O348" s="90"/>
      <c r="P348" s="219">
        <f>O348*H348</f>
        <v>0</v>
      </c>
      <c r="Q348" s="219">
        <v>0</v>
      </c>
      <c r="R348" s="219">
        <f>Q348*H348</f>
        <v>0</v>
      </c>
      <c r="S348" s="219">
        <v>0</v>
      </c>
      <c r="T348" s="220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221" t="s">
        <v>125</v>
      </c>
      <c r="AT348" s="221" t="s">
        <v>120</v>
      </c>
      <c r="AU348" s="221" t="s">
        <v>81</v>
      </c>
      <c r="AY348" s="16" t="s">
        <v>118</v>
      </c>
      <c r="BE348" s="222">
        <f>IF(N348="základní",J348,0)</f>
        <v>0</v>
      </c>
      <c r="BF348" s="222">
        <f>IF(N348="snížená",J348,0)</f>
        <v>0</v>
      </c>
      <c r="BG348" s="222">
        <f>IF(N348="zákl. přenesená",J348,0)</f>
        <v>0</v>
      </c>
      <c r="BH348" s="222">
        <f>IF(N348="sníž. přenesená",J348,0)</f>
        <v>0</v>
      </c>
      <c r="BI348" s="222">
        <f>IF(N348="nulová",J348,0)</f>
        <v>0</v>
      </c>
      <c r="BJ348" s="16" t="s">
        <v>79</v>
      </c>
      <c r="BK348" s="222">
        <f>ROUND(I348*H348,2)</f>
        <v>0</v>
      </c>
      <c r="BL348" s="16" t="s">
        <v>125</v>
      </c>
      <c r="BM348" s="221" t="s">
        <v>552</v>
      </c>
    </row>
    <row r="349" s="2" customFormat="1">
      <c r="A349" s="37"/>
      <c r="B349" s="38"/>
      <c r="C349" s="39"/>
      <c r="D349" s="223" t="s">
        <v>127</v>
      </c>
      <c r="E349" s="39"/>
      <c r="F349" s="224" t="s">
        <v>553</v>
      </c>
      <c r="G349" s="39"/>
      <c r="H349" s="39"/>
      <c r="I349" s="225"/>
      <c r="J349" s="39"/>
      <c r="K349" s="39"/>
      <c r="L349" s="43"/>
      <c r="M349" s="226"/>
      <c r="N349" s="227"/>
      <c r="O349" s="90"/>
      <c r="P349" s="90"/>
      <c r="Q349" s="90"/>
      <c r="R349" s="90"/>
      <c r="S349" s="90"/>
      <c r="T349" s="91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T349" s="16" t="s">
        <v>127</v>
      </c>
      <c r="AU349" s="16" t="s">
        <v>81</v>
      </c>
    </row>
    <row r="350" s="2" customFormat="1" ht="16.5" customHeight="1">
      <c r="A350" s="37"/>
      <c r="B350" s="38"/>
      <c r="C350" s="210" t="s">
        <v>554</v>
      </c>
      <c r="D350" s="210" t="s">
        <v>120</v>
      </c>
      <c r="E350" s="211" t="s">
        <v>555</v>
      </c>
      <c r="F350" s="212" t="s">
        <v>556</v>
      </c>
      <c r="G350" s="213" t="s">
        <v>276</v>
      </c>
      <c r="H350" s="214">
        <v>0.075999999999999998</v>
      </c>
      <c r="I350" s="215"/>
      <c r="J350" s="216">
        <f>ROUND(I350*H350,2)</f>
        <v>0</v>
      </c>
      <c r="K350" s="212" t="s">
        <v>124</v>
      </c>
      <c r="L350" s="43"/>
      <c r="M350" s="217" t="s">
        <v>1</v>
      </c>
      <c r="N350" s="218" t="s">
        <v>39</v>
      </c>
      <c r="O350" s="90"/>
      <c r="P350" s="219">
        <f>O350*H350</f>
        <v>0</v>
      </c>
      <c r="Q350" s="219">
        <v>0.99734999999999996</v>
      </c>
      <c r="R350" s="219">
        <f>Q350*H350</f>
        <v>0.075798599999999994</v>
      </c>
      <c r="S350" s="219">
        <v>0</v>
      </c>
      <c r="T350" s="220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221" t="s">
        <v>125</v>
      </c>
      <c r="AT350" s="221" t="s">
        <v>120</v>
      </c>
      <c r="AU350" s="221" t="s">
        <v>81</v>
      </c>
      <c r="AY350" s="16" t="s">
        <v>118</v>
      </c>
      <c r="BE350" s="222">
        <f>IF(N350="základní",J350,0)</f>
        <v>0</v>
      </c>
      <c r="BF350" s="222">
        <f>IF(N350="snížená",J350,0)</f>
        <v>0</v>
      </c>
      <c r="BG350" s="222">
        <f>IF(N350="zákl. přenesená",J350,0)</f>
        <v>0</v>
      </c>
      <c r="BH350" s="222">
        <f>IF(N350="sníž. přenesená",J350,0)</f>
        <v>0</v>
      </c>
      <c r="BI350" s="222">
        <f>IF(N350="nulová",J350,0)</f>
        <v>0</v>
      </c>
      <c r="BJ350" s="16" t="s">
        <v>79</v>
      </c>
      <c r="BK350" s="222">
        <f>ROUND(I350*H350,2)</f>
        <v>0</v>
      </c>
      <c r="BL350" s="16" t="s">
        <v>125</v>
      </c>
      <c r="BM350" s="221" t="s">
        <v>557</v>
      </c>
    </row>
    <row r="351" s="2" customFormat="1">
      <c r="A351" s="37"/>
      <c r="B351" s="38"/>
      <c r="C351" s="39"/>
      <c r="D351" s="223" t="s">
        <v>127</v>
      </c>
      <c r="E351" s="39"/>
      <c r="F351" s="224" t="s">
        <v>556</v>
      </c>
      <c r="G351" s="39"/>
      <c r="H351" s="39"/>
      <c r="I351" s="225"/>
      <c r="J351" s="39"/>
      <c r="K351" s="39"/>
      <c r="L351" s="43"/>
      <c r="M351" s="226"/>
      <c r="N351" s="227"/>
      <c r="O351" s="90"/>
      <c r="P351" s="90"/>
      <c r="Q351" s="90"/>
      <c r="R351" s="90"/>
      <c r="S351" s="90"/>
      <c r="T351" s="91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T351" s="16" t="s">
        <v>127</v>
      </c>
      <c r="AU351" s="16" t="s">
        <v>81</v>
      </c>
    </row>
    <row r="352" s="13" customFormat="1">
      <c r="A352" s="13"/>
      <c r="B352" s="228"/>
      <c r="C352" s="229"/>
      <c r="D352" s="223" t="s">
        <v>138</v>
      </c>
      <c r="E352" s="230" t="s">
        <v>1</v>
      </c>
      <c r="F352" s="231" t="s">
        <v>558</v>
      </c>
      <c r="G352" s="229"/>
      <c r="H352" s="232">
        <v>0.027</v>
      </c>
      <c r="I352" s="233"/>
      <c r="J352" s="229"/>
      <c r="K352" s="229"/>
      <c r="L352" s="234"/>
      <c r="M352" s="235"/>
      <c r="N352" s="236"/>
      <c r="O352" s="236"/>
      <c r="P352" s="236"/>
      <c r="Q352" s="236"/>
      <c r="R352" s="236"/>
      <c r="S352" s="236"/>
      <c r="T352" s="237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8" t="s">
        <v>138</v>
      </c>
      <c r="AU352" s="238" t="s">
        <v>81</v>
      </c>
      <c r="AV352" s="13" t="s">
        <v>81</v>
      </c>
      <c r="AW352" s="13" t="s">
        <v>31</v>
      </c>
      <c r="AX352" s="13" t="s">
        <v>74</v>
      </c>
      <c r="AY352" s="238" t="s">
        <v>118</v>
      </c>
    </row>
    <row r="353" s="13" customFormat="1">
      <c r="A353" s="13"/>
      <c r="B353" s="228"/>
      <c r="C353" s="229"/>
      <c r="D353" s="223" t="s">
        <v>138</v>
      </c>
      <c r="E353" s="230" t="s">
        <v>1</v>
      </c>
      <c r="F353" s="231" t="s">
        <v>559</v>
      </c>
      <c r="G353" s="229"/>
      <c r="H353" s="232">
        <v>0.049000000000000002</v>
      </c>
      <c r="I353" s="233"/>
      <c r="J353" s="229"/>
      <c r="K353" s="229"/>
      <c r="L353" s="234"/>
      <c r="M353" s="235"/>
      <c r="N353" s="236"/>
      <c r="O353" s="236"/>
      <c r="P353" s="236"/>
      <c r="Q353" s="236"/>
      <c r="R353" s="236"/>
      <c r="S353" s="236"/>
      <c r="T353" s="237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8" t="s">
        <v>138</v>
      </c>
      <c r="AU353" s="238" t="s">
        <v>81</v>
      </c>
      <c r="AV353" s="13" t="s">
        <v>81</v>
      </c>
      <c r="AW353" s="13" t="s">
        <v>31</v>
      </c>
      <c r="AX353" s="13" t="s">
        <v>74</v>
      </c>
      <c r="AY353" s="238" t="s">
        <v>118</v>
      </c>
    </row>
    <row r="354" s="14" customFormat="1">
      <c r="A354" s="14"/>
      <c r="B354" s="239"/>
      <c r="C354" s="240"/>
      <c r="D354" s="223" t="s">
        <v>138</v>
      </c>
      <c r="E354" s="241" t="s">
        <v>1</v>
      </c>
      <c r="F354" s="242" t="s">
        <v>140</v>
      </c>
      <c r="G354" s="240"/>
      <c r="H354" s="243">
        <v>0.075999999999999998</v>
      </c>
      <c r="I354" s="244"/>
      <c r="J354" s="240"/>
      <c r="K354" s="240"/>
      <c r="L354" s="245"/>
      <c r="M354" s="246"/>
      <c r="N354" s="247"/>
      <c r="O354" s="247"/>
      <c r="P354" s="247"/>
      <c r="Q354" s="247"/>
      <c r="R354" s="247"/>
      <c r="S354" s="247"/>
      <c r="T354" s="248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9" t="s">
        <v>138</v>
      </c>
      <c r="AU354" s="249" t="s">
        <v>81</v>
      </c>
      <c r="AV354" s="14" t="s">
        <v>125</v>
      </c>
      <c r="AW354" s="14" t="s">
        <v>31</v>
      </c>
      <c r="AX354" s="14" t="s">
        <v>79</v>
      </c>
      <c r="AY354" s="249" t="s">
        <v>118</v>
      </c>
    </row>
    <row r="355" s="2" customFormat="1" ht="24.15" customHeight="1">
      <c r="A355" s="37"/>
      <c r="B355" s="38"/>
      <c r="C355" s="210" t="s">
        <v>560</v>
      </c>
      <c r="D355" s="210" t="s">
        <v>120</v>
      </c>
      <c r="E355" s="211" t="s">
        <v>561</v>
      </c>
      <c r="F355" s="212" t="s">
        <v>562</v>
      </c>
      <c r="G355" s="213" t="s">
        <v>344</v>
      </c>
      <c r="H355" s="214">
        <v>2</v>
      </c>
      <c r="I355" s="215"/>
      <c r="J355" s="216">
        <f>ROUND(I355*H355,2)</f>
        <v>0</v>
      </c>
      <c r="K355" s="212" t="s">
        <v>124</v>
      </c>
      <c r="L355" s="43"/>
      <c r="M355" s="217" t="s">
        <v>1</v>
      </c>
      <c r="N355" s="218" t="s">
        <v>39</v>
      </c>
      <c r="O355" s="90"/>
      <c r="P355" s="219">
        <f>O355*H355</f>
        <v>0</v>
      </c>
      <c r="Q355" s="219">
        <v>0</v>
      </c>
      <c r="R355" s="219">
        <f>Q355*H355</f>
        <v>0</v>
      </c>
      <c r="S355" s="219">
        <v>0.050000000000000003</v>
      </c>
      <c r="T355" s="220">
        <f>S355*H355</f>
        <v>0.10000000000000001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221" t="s">
        <v>125</v>
      </c>
      <c r="AT355" s="221" t="s">
        <v>120</v>
      </c>
      <c r="AU355" s="221" t="s">
        <v>81</v>
      </c>
      <c r="AY355" s="16" t="s">
        <v>118</v>
      </c>
      <c r="BE355" s="222">
        <f>IF(N355="základní",J355,0)</f>
        <v>0</v>
      </c>
      <c r="BF355" s="222">
        <f>IF(N355="snížená",J355,0)</f>
        <v>0</v>
      </c>
      <c r="BG355" s="222">
        <f>IF(N355="zákl. přenesená",J355,0)</f>
        <v>0</v>
      </c>
      <c r="BH355" s="222">
        <f>IF(N355="sníž. přenesená",J355,0)</f>
        <v>0</v>
      </c>
      <c r="BI355" s="222">
        <f>IF(N355="nulová",J355,0)</f>
        <v>0</v>
      </c>
      <c r="BJ355" s="16" t="s">
        <v>79</v>
      </c>
      <c r="BK355" s="222">
        <f>ROUND(I355*H355,2)</f>
        <v>0</v>
      </c>
      <c r="BL355" s="16" t="s">
        <v>125</v>
      </c>
      <c r="BM355" s="221" t="s">
        <v>563</v>
      </c>
    </row>
    <row r="356" s="2" customFormat="1">
      <c r="A356" s="37"/>
      <c r="B356" s="38"/>
      <c r="C356" s="39"/>
      <c r="D356" s="223" t="s">
        <v>127</v>
      </c>
      <c r="E356" s="39"/>
      <c r="F356" s="224" t="s">
        <v>564</v>
      </c>
      <c r="G356" s="39"/>
      <c r="H356" s="39"/>
      <c r="I356" s="225"/>
      <c r="J356" s="39"/>
      <c r="K356" s="39"/>
      <c r="L356" s="43"/>
      <c r="M356" s="226"/>
      <c r="N356" s="227"/>
      <c r="O356" s="90"/>
      <c r="P356" s="90"/>
      <c r="Q356" s="90"/>
      <c r="R356" s="90"/>
      <c r="S356" s="90"/>
      <c r="T356" s="91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T356" s="16" t="s">
        <v>127</v>
      </c>
      <c r="AU356" s="16" t="s">
        <v>81</v>
      </c>
    </row>
    <row r="357" s="2" customFormat="1" ht="37.8" customHeight="1">
      <c r="A357" s="37"/>
      <c r="B357" s="38"/>
      <c r="C357" s="210" t="s">
        <v>565</v>
      </c>
      <c r="D357" s="210" t="s">
        <v>120</v>
      </c>
      <c r="E357" s="211" t="s">
        <v>566</v>
      </c>
      <c r="F357" s="212" t="s">
        <v>567</v>
      </c>
      <c r="G357" s="213" t="s">
        <v>344</v>
      </c>
      <c r="H357" s="214">
        <v>2</v>
      </c>
      <c r="I357" s="215"/>
      <c r="J357" s="216">
        <f>ROUND(I357*H357,2)</f>
        <v>0</v>
      </c>
      <c r="K357" s="212" t="s">
        <v>124</v>
      </c>
      <c r="L357" s="43"/>
      <c r="M357" s="217" t="s">
        <v>1</v>
      </c>
      <c r="N357" s="218" t="s">
        <v>39</v>
      </c>
      <c r="O357" s="90"/>
      <c r="P357" s="219">
        <f>O357*H357</f>
        <v>0</v>
      </c>
      <c r="Q357" s="219">
        <v>0.089999999999999997</v>
      </c>
      <c r="R357" s="219">
        <f>Q357*H357</f>
        <v>0.17999999999999999</v>
      </c>
      <c r="S357" s="219">
        <v>0</v>
      </c>
      <c r="T357" s="220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221" t="s">
        <v>125</v>
      </c>
      <c r="AT357" s="221" t="s">
        <v>120</v>
      </c>
      <c r="AU357" s="221" t="s">
        <v>81</v>
      </c>
      <c r="AY357" s="16" t="s">
        <v>118</v>
      </c>
      <c r="BE357" s="222">
        <f>IF(N357="základní",J357,0)</f>
        <v>0</v>
      </c>
      <c r="BF357" s="222">
        <f>IF(N357="snížená",J357,0)</f>
        <v>0</v>
      </c>
      <c r="BG357" s="222">
        <f>IF(N357="zákl. přenesená",J357,0)</f>
        <v>0</v>
      </c>
      <c r="BH357" s="222">
        <f>IF(N357="sníž. přenesená",J357,0)</f>
        <v>0</v>
      </c>
      <c r="BI357" s="222">
        <f>IF(N357="nulová",J357,0)</f>
        <v>0</v>
      </c>
      <c r="BJ357" s="16" t="s">
        <v>79</v>
      </c>
      <c r="BK357" s="222">
        <f>ROUND(I357*H357,2)</f>
        <v>0</v>
      </c>
      <c r="BL357" s="16" t="s">
        <v>125</v>
      </c>
      <c r="BM357" s="221" t="s">
        <v>568</v>
      </c>
    </row>
    <row r="358" s="2" customFormat="1">
      <c r="A358" s="37"/>
      <c r="B358" s="38"/>
      <c r="C358" s="39"/>
      <c r="D358" s="223" t="s">
        <v>127</v>
      </c>
      <c r="E358" s="39"/>
      <c r="F358" s="224" t="s">
        <v>567</v>
      </c>
      <c r="G358" s="39"/>
      <c r="H358" s="39"/>
      <c r="I358" s="225"/>
      <c r="J358" s="39"/>
      <c r="K358" s="39"/>
      <c r="L358" s="43"/>
      <c r="M358" s="226"/>
      <c r="N358" s="227"/>
      <c r="O358" s="90"/>
      <c r="P358" s="90"/>
      <c r="Q358" s="90"/>
      <c r="R358" s="90"/>
      <c r="S358" s="90"/>
      <c r="T358" s="91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T358" s="16" t="s">
        <v>127</v>
      </c>
      <c r="AU358" s="16" t="s">
        <v>81</v>
      </c>
    </row>
    <row r="359" s="2" customFormat="1" ht="21.75" customHeight="1">
      <c r="A359" s="37"/>
      <c r="B359" s="38"/>
      <c r="C359" s="250" t="s">
        <v>569</v>
      </c>
      <c r="D359" s="250" t="s">
        <v>307</v>
      </c>
      <c r="E359" s="251" t="s">
        <v>570</v>
      </c>
      <c r="F359" s="252" t="s">
        <v>571</v>
      </c>
      <c r="G359" s="253" t="s">
        <v>344</v>
      </c>
      <c r="H359" s="254">
        <v>2</v>
      </c>
      <c r="I359" s="255"/>
      <c r="J359" s="256">
        <f>ROUND(I359*H359,2)</f>
        <v>0</v>
      </c>
      <c r="K359" s="252" t="s">
        <v>124</v>
      </c>
      <c r="L359" s="257"/>
      <c r="M359" s="258" t="s">
        <v>1</v>
      </c>
      <c r="N359" s="259" t="s">
        <v>39</v>
      </c>
      <c r="O359" s="90"/>
      <c r="P359" s="219">
        <f>O359*H359</f>
        <v>0</v>
      </c>
      <c r="Q359" s="219">
        <v>0.19600000000000001</v>
      </c>
      <c r="R359" s="219">
        <f>Q359*H359</f>
        <v>0.39200000000000002</v>
      </c>
      <c r="S359" s="219">
        <v>0</v>
      </c>
      <c r="T359" s="220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221" t="s">
        <v>164</v>
      </c>
      <c r="AT359" s="221" t="s">
        <v>307</v>
      </c>
      <c r="AU359" s="221" t="s">
        <v>81</v>
      </c>
      <c r="AY359" s="16" t="s">
        <v>118</v>
      </c>
      <c r="BE359" s="222">
        <f>IF(N359="základní",J359,0)</f>
        <v>0</v>
      </c>
      <c r="BF359" s="222">
        <f>IF(N359="snížená",J359,0)</f>
        <v>0</v>
      </c>
      <c r="BG359" s="222">
        <f>IF(N359="zákl. přenesená",J359,0)</f>
        <v>0</v>
      </c>
      <c r="BH359" s="222">
        <f>IF(N359="sníž. přenesená",J359,0)</f>
        <v>0</v>
      </c>
      <c r="BI359" s="222">
        <f>IF(N359="nulová",J359,0)</f>
        <v>0</v>
      </c>
      <c r="BJ359" s="16" t="s">
        <v>79</v>
      </c>
      <c r="BK359" s="222">
        <f>ROUND(I359*H359,2)</f>
        <v>0</v>
      </c>
      <c r="BL359" s="16" t="s">
        <v>125</v>
      </c>
      <c r="BM359" s="221" t="s">
        <v>572</v>
      </c>
    </row>
    <row r="360" s="2" customFormat="1">
      <c r="A360" s="37"/>
      <c r="B360" s="38"/>
      <c r="C360" s="39"/>
      <c r="D360" s="223" t="s">
        <v>127</v>
      </c>
      <c r="E360" s="39"/>
      <c r="F360" s="224" t="s">
        <v>571</v>
      </c>
      <c r="G360" s="39"/>
      <c r="H360" s="39"/>
      <c r="I360" s="225"/>
      <c r="J360" s="39"/>
      <c r="K360" s="39"/>
      <c r="L360" s="43"/>
      <c r="M360" s="226"/>
      <c r="N360" s="227"/>
      <c r="O360" s="90"/>
      <c r="P360" s="90"/>
      <c r="Q360" s="90"/>
      <c r="R360" s="90"/>
      <c r="S360" s="90"/>
      <c r="T360" s="91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T360" s="16" t="s">
        <v>127</v>
      </c>
      <c r="AU360" s="16" t="s">
        <v>81</v>
      </c>
    </row>
    <row r="361" s="2" customFormat="1" ht="24.15" customHeight="1">
      <c r="A361" s="37"/>
      <c r="B361" s="38"/>
      <c r="C361" s="210" t="s">
        <v>573</v>
      </c>
      <c r="D361" s="210" t="s">
        <v>120</v>
      </c>
      <c r="E361" s="211" t="s">
        <v>574</v>
      </c>
      <c r="F361" s="212" t="s">
        <v>575</v>
      </c>
      <c r="G361" s="213" t="s">
        <v>344</v>
      </c>
      <c r="H361" s="214">
        <v>6</v>
      </c>
      <c r="I361" s="215"/>
      <c r="J361" s="216">
        <f>ROUND(I361*H361,2)</f>
        <v>0</v>
      </c>
      <c r="K361" s="212" t="s">
        <v>124</v>
      </c>
      <c r="L361" s="43"/>
      <c r="M361" s="217" t="s">
        <v>1</v>
      </c>
      <c r="N361" s="218" t="s">
        <v>39</v>
      </c>
      <c r="O361" s="90"/>
      <c r="P361" s="219">
        <f>O361*H361</f>
        <v>0</v>
      </c>
      <c r="Q361" s="219">
        <v>0.012460000000000001</v>
      </c>
      <c r="R361" s="219">
        <f>Q361*H361</f>
        <v>0.074760000000000007</v>
      </c>
      <c r="S361" s="219">
        <v>0</v>
      </c>
      <c r="T361" s="220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221" t="s">
        <v>125</v>
      </c>
      <c r="AT361" s="221" t="s">
        <v>120</v>
      </c>
      <c r="AU361" s="221" t="s">
        <v>81</v>
      </c>
      <c r="AY361" s="16" t="s">
        <v>118</v>
      </c>
      <c r="BE361" s="222">
        <f>IF(N361="základní",J361,0)</f>
        <v>0</v>
      </c>
      <c r="BF361" s="222">
        <f>IF(N361="snížená",J361,0)</f>
        <v>0</v>
      </c>
      <c r="BG361" s="222">
        <f>IF(N361="zákl. přenesená",J361,0)</f>
        <v>0</v>
      </c>
      <c r="BH361" s="222">
        <f>IF(N361="sníž. přenesená",J361,0)</f>
        <v>0</v>
      </c>
      <c r="BI361" s="222">
        <f>IF(N361="nulová",J361,0)</f>
        <v>0</v>
      </c>
      <c r="BJ361" s="16" t="s">
        <v>79</v>
      </c>
      <c r="BK361" s="222">
        <f>ROUND(I361*H361,2)</f>
        <v>0</v>
      </c>
      <c r="BL361" s="16" t="s">
        <v>125</v>
      </c>
      <c r="BM361" s="221" t="s">
        <v>576</v>
      </c>
    </row>
    <row r="362" s="2" customFormat="1">
      <c r="A362" s="37"/>
      <c r="B362" s="38"/>
      <c r="C362" s="39"/>
      <c r="D362" s="223" t="s">
        <v>127</v>
      </c>
      <c r="E362" s="39"/>
      <c r="F362" s="224" t="s">
        <v>577</v>
      </c>
      <c r="G362" s="39"/>
      <c r="H362" s="39"/>
      <c r="I362" s="225"/>
      <c r="J362" s="39"/>
      <c r="K362" s="39"/>
      <c r="L362" s="43"/>
      <c r="M362" s="226"/>
      <c r="N362" s="227"/>
      <c r="O362" s="90"/>
      <c r="P362" s="90"/>
      <c r="Q362" s="90"/>
      <c r="R362" s="90"/>
      <c r="S362" s="90"/>
      <c r="T362" s="91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T362" s="16" t="s">
        <v>127</v>
      </c>
      <c r="AU362" s="16" t="s">
        <v>81</v>
      </c>
    </row>
    <row r="363" s="12" customFormat="1" ht="22.8" customHeight="1">
      <c r="A363" s="12"/>
      <c r="B363" s="194"/>
      <c r="C363" s="195"/>
      <c r="D363" s="196" t="s">
        <v>73</v>
      </c>
      <c r="E363" s="208" t="s">
        <v>169</v>
      </c>
      <c r="F363" s="208" t="s">
        <v>578</v>
      </c>
      <c r="G363" s="195"/>
      <c r="H363" s="195"/>
      <c r="I363" s="198"/>
      <c r="J363" s="209">
        <f>BK363</f>
        <v>0</v>
      </c>
      <c r="K363" s="195"/>
      <c r="L363" s="200"/>
      <c r="M363" s="201"/>
      <c r="N363" s="202"/>
      <c r="O363" s="202"/>
      <c r="P363" s="203">
        <f>SUM(P364:P381)</f>
        <v>0</v>
      </c>
      <c r="Q363" s="202"/>
      <c r="R363" s="203">
        <f>SUM(R364:R381)</f>
        <v>0.91368000000000005</v>
      </c>
      <c r="S363" s="202"/>
      <c r="T363" s="204">
        <f>SUM(T364:T381)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05" t="s">
        <v>79</v>
      </c>
      <c r="AT363" s="206" t="s">
        <v>73</v>
      </c>
      <c r="AU363" s="206" t="s">
        <v>79</v>
      </c>
      <c r="AY363" s="205" t="s">
        <v>118</v>
      </c>
      <c r="BK363" s="207">
        <f>SUM(BK364:BK381)</f>
        <v>0</v>
      </c>
    </row>
    <row r="364" s="2" customFormat="1" ht="33" customHeight="1">
      <c r="A364" s="37"/>
      <c r="B364" s="38"/>
      <c r="C364" s="210" t="s">
        <v>579</v>
      </c>
      <c r="D364" s="210" t="s">
        <v>120</v>
      </c>
      <c r="E364" s="211" t="s">
        <v>580</v>
      </c>
      <c r="F364" s="212" t="s">
        <v>581</v>
      </c>
      <c r="G364" s="213" t="s">
        <v>161</v>
      </c>
      <c r="H364" s="214">
        <v>3</v>
      </c>
      <c r="I364" s="215"/>
      <c r="J364" s="216">
        <f>ROUND(I364*H364,2)</f>
        <v>0</v>
      </c>
      <c r="K364" s="212" t="s">
        <v>124</v>
      </c>
      <c r="L364" s="43"/>
      <c r="M364" s="217" t="s">
        <v>1</v>
      </c>
      <c r="N364" s="218" t="s">
        <v>39</v>
      </c>
      <c r="O364" s="90"/>
      <c r="P364" s="219">
        <f>O364*H364</f>
        <v>0</v>
      </c>
      <c r="Q364" s="219">
        <v>0.15540000000000001</v>
      </c>
      <c r="R364" s="219">
        <f>Q364*H364</f>
        <v>0.46620000000000006</v>
      </c>
      <c r="S364" s="219">
        <v>0</v>
      </c>
      <c r="T364" s="220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221" t="s">
        <v>125</v>
      </c>
      <c r="AT364" s="221" t="s">
        <v>120</v>
      </c>
      <c r="AU364" s="221" t="s">
        <v>81</v>
      </c>
      <c r="AY364" s="16" t="s">
        <v>118</v>
      </c>
      <c r="BE364" s="222">
        <f>IF(N364="základní",J364,0)</f>
        <v>0</v>
      </c>
      <c r="BF364" s="222">
        <f>IF(N364="snížená",J364,0)</f>
        <v>0</v>
      </c>
      <c r="BG364" s="222">
        <f>IF(N364="zákl. přenesená",J364,0)</f>
        <v>0</v>
      </c>
      <c r="BH364" s="222">
        <f>IF(N364="sníž. přenesená",J364,0)</f>
        <v>0</v>
      </c>
      <c r="BI364" s="222">
        <f>IF(N364="nulová",J364,0)</f>
        <v>0</v>
      </c>
      <c r="BJ364" s="16" t="s">
        <v>79</v>
      </c>
      <c r="BK364" s="222">
        <f>ROUND(I364*H364,2)</f>
        <v>0</v>
      </c>
      <c r="BL364" s="16" t="s">
        <v>125</v>
      </c>
      <c r="BM364" s="221" t="s">
        <v>582</v>
      </c>
    </row>
    <row r="365" s="2" customFormat="1">
      <c r="A365" s="37"/>
      <c r="B365" s="38"/>
      <c r="C365" s="39"/>
      <c r="D365" s="223" t="s">
        <v>127</v>
      </c>
      <c r="E365" s="39"/>
      <c r="F365" s="224" t="s">
        <v>583</v>
      </c>
      <c r="G365" s="39"/>
      <c r="H365" s="39"/>
      <c r="I365" s="225"/>
      <c r="J365" s="39"/>
      <c r="K365" s="39"/>
      <c r="L365" s="43"/>
      <c r="M365" s="226"/>
      <c r="N365" s="227"/>
      <c r="O365" s="90"/>
      <c r="P365" s="90"/>
      <c r="Q365" s="90"/>
      <c r="R365" s="90"/>
      <c r="S365" s="90"/>
      <c r="T365" s="91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T365" s="16" t="s">
        <v>127</v>
      </c>
      <c r="AU365" s="16" t="s">
        <v>81</v>
      </c>
    </row>
    <row r="366" s="2" customFormat="1" ht="16.5" customHeight="1">
      <c r="A366" s="37"/>
      <c r="B366" s="38"/>
      <c r="C366" s="250" t="s">
        <v>584</v>
      </c>
      <c r="D366" s="250" t="s">
        <v>307</v>
      </c>
      <c r="E366" s="251" t="s">
        <v>585</v>
      </c>
      <c r="F366" s="252" t="s">
        <v>586</v>
      </c>
      <c r="G366" s="253" t="s">
        <v>161</v>
      </c>
      <c r="H366" s="254">
        <v>3.0600000000000001</v>
      </c>
      <c r="I366" s="255"/>
      <c r="J366" s="256">
        <f>ROUND(I366*H366,2)</f>
        <v>0</v>
      </c>
      <c r="K366" s="252" t="s">
        <v>124</v>
      </c>
      <c r="L366" s="257"/>
      <c r="M366" s="258" t="s">
        <v>1</v>
      </c>
      <c r="N366" s="259" t="s">
        <v>39</v>
      </c>
      <c r="O366" s="90"/>
      <c r="P366" s="219">
        <f>O366*H366</f>
        <v>0</v>
      </c>
      <c r="Q366" s="219">
        <v>0.080000000000000002</v>
      </c>
      <c r="R366" s="219">
        <f>Q366*H366</f>
        <v>0.24480000000000002</v>
      </c>
      <c r="S366" s="219">
        <v>0</v>
      </c>
      <c r="T366" s="220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221" t="s">
        <v>164</v>
      </c>
      <c r="AT366" s="221" t="s">
        <v>307</v>
      </c>
      <c r="AU366" s="221" t="s">
        <v>81</v>
      </c>
      <c r="AY366" s="16" t="s">
        <v>118</v>
      </c>
      <c r="BE366" s="222">
        <f>IF(N366="základní",J366,0)</f>
        <v>0</v>
      </c>
      <c r="BF366" s="222">
        <f>IF(N366="snížená",J366,0)</f>
        <v>0</v>
      </c>
      <c r="BG366" s="222">
        <f>IF(N366="zákl. přenesená",J366,0)</f>
        <v>0</v>
      </c>
      <c r="BH366" s="222">
        <f>IF(N366="sníž. přenesená",J366,0)</f>
        <v>0</v>
      </c>
      <c r="BI366" s="222">
        <f>IF(N366="nulová",J366,0)</f>
        <v>0</v>
      </c>
      <c r="BJ366" s="16" t="s">
        <v>79</v>
      </c>
      <c r="BK366" s="222">
        <f>ROUND(I366*H366,2)</f>
        <v>0</v>
      </c>
      <c r="BL366" s="16" t="s">
        <v>125</v>
      </c>
      <c r="BM366" s="221" t="s">
        <v>587</v>
      </c>
    </row>
    <row r="367" s="2" customFormat="1">
      <c r="A367" s="37"/>
      <c r="B367" s="38"/>
      <c r="C367" s="39"/>
      <c r="D367" s="223" t="s">
        <v>127</v>
      </c>
      <c r="E367" s="39"/>
      <c r="F367" s="224" t="s">
        <v>586</v>
      </c>
      <c r="G367" s="39"/>
      <c r="H367" s="39"/>
      <c r="I367" s="225"/>
      <c r="J367" s="39"/>
      <c r="K367" s="39"/>
      <c r="L367" s="43"/>
      <c r="M367" s="226"/>
      <c r="N367" s="227"/>
      <c r="O367" s="90"/>
      <c r="P367" s="90"/>
      <c r="Q367" s="90"/>
      <c r="R367" s="90"/>
      <c r="S367" s="90"/>
      <c r="T367" s="91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T367" s="16" t="s">
        <v>127</v>
      </c>
      <c r="AU367" s="16" t="s">
        <v>81</v>
      </c>
    </row>
    <row r="368" s="13" customFormat="1">
      <c r="A368" s="13"/>
      <c r="B368" s="228"/>
      <c r="C368" s="229"/>
      <c r="D368" s="223" t="s">
        <v>138</v>
      </c>
      <c r="E368" s="229"/>
      <c r="F368" s="231" t="s">
        <v>588</v>
      </c>
      <c r="G368" s="229"/>
      <c r="H368" s="232">
        <v>3.0600000000000001</v>
      </c>
      <c r="I368" s="233"/>
      <c r="J368" s="229"/>
      <c r="K368" s="229"/>
      <c r="L368" s="234"/>
      <c r="M368" s="235"/>
      <c r="N368" s="236"/>
      <c r="O368" s="236"/>
      <c r="P368" s="236"/>
      <c r="Q368" s="236"/>
      <c r="R368" s="236"/>
      <c r="S368" s="236"/>
      <c r="T368" s="237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8" t="s">
        <v>138</v>
      </c>
      <c r="AU368" s="238" t="s">
        <v>81</v>
      </c>
      <c r="AV368" s="13" t="s">
        <v>81</v>
      </c>
      <c r="AW368" s="13" t="s">
        <v>4</v>
      </c>
      <c r="AX368" s="13" t="s">
        <v>79</v>
      </c>
      <c r="AY368" s="238" t="s">
        <v>118</v>
      </c>
    </row>
    <row r="369" s="2" customFormat="1" ht="24.15" customHeight="1">
      <c r="A369" s="37"/>
      <c r="B369" s="38"/>
      <c r="C369" s="210" t="s">
        <v>589</v>
      </c>
      <c r="D369" s="210" t="s">
        <v>120</v>
      </c>
      <c r="E369" s="211" t="s">
        <v>590</v>
      </c>
      <c r="F369" s="212" t="s">
        <v>591</v>
      </c>
      <c r="G369" s="213" t="s">
        <v>161</v>
      </c>
      <c r="H369" s="214">
        <v>120</v>
      </c>
      <c r="I369" s="215"/>
      <c r="J369" s="216">
        <f>ROUND(I369*H369,2)</f>
        <v>0</v>
      </c>
      <c r="K369" s="212" t="s">
        <v>124</v>
      </c>
      <c r="L369" s="43"/>
      <c r="M369" s="217" t="s">
        <v>1</v>
      </c>
      <c r="N369" s="218" t="s">
        <v>39</v>
      </c>
      <c r="O369" s="90"/>
      <c r="P369" s="219">
        <f>O369*H369</f>
        <v>0</v>
      </c>
      <c r="Q369" s="219">
        <v>0.00011</v>
      </c>
      <c r="R369" s="219">
        <f>Q369*H369</f>
        <v>0.0132</v>
      </c>
      <c r="S369" s="219">
        <v>0</v>
      </c>
      <c r="T369" s="220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221" t="s">
        <v>125</v>
      </c>
      <c r="AT369" s="221" t="s">
        <v>120</v>
      </c>
      <c r="AU369" s="221" t="s">
        <v>81</v>
      </c>
      <c r="AY369" s="16" t="s">
        <v>118</v>
      </c>
      <c r="BE369" s="222">
        <f>IF(N369="základní",J369,0)</f>
        <v>0</v>
      </c>
      <c r="BF369" s="222">
        <f>IF(N369="snížená",J369,0)</f>
        <v>0</v>
      </c>
      <c r="BG369" s="222">
        <f>IF(N369="zákl. přenesená",J369,0)</f>
        <v>0</v>
      </c>
      <c r="BH369" s="222">
        <f>IF(N369="sníž. přenesená",J369,0)</f>
        <v>0</v>
      </c>
      <c r="BI369" s="222">
        <f>IF(N369="nulová",J369,0)</f>
        <v>0</v>
      </c>
      <c r="BJ369" s="16" t="s">
        <v>79</v>
      </c>
      <c r="BK369" s="222">
        <f>ROUND(I369*H369,2)</f>
        <v>0</v>
      </c>
      <c r="BL369" s="16" t="s">
        <v>125</v>
      </c>
      <c r="BM369" s="221" t="s">
        <v>592</v>
      </c>
    </row>
    <row r="370" s="2" customFormat="1">
      <c r="A370" s="37"/>
      <c r="B370" s="38"/>
      <c r="C370" s="39"/>
      <c r="D370" s="223" t="s">
        <v>127</v>
      </c>
      <c r="E370" s="39"/>
      <c r="F370" s="224" t="s">
        <v>593</v>
      </c>
      <c r="G370" s="39"/>
      <c r="H370" s="39"/>
      <c r="I370" s="225"/>
      <c r="J370" s="39"/>
      <c r="K370" s="39"/>
      <c r="L370" s="43"/>
      <c r="M370" s="226"/>
      <c r="N370" s="227"/>
      <c r="O370" s="90"/>
      <c r="P370" s="90"/>
      <c r="Q370" s="90"/>
      <c r="R370" s="90"/>
      <c r="S370" s="90"/>
      <c r="T370" s="91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T370" s="16" t="s">
        <v>127</v>
      </c>
      <c r="AU370" s="16" t="s">
        <v>81</v>
      </c>
    </row>
    <row r="371" s="13" customFormat="1">
      <c r="A371" s="13"/>
      <c r="B371" s="228"/>
      <c r="C371" s="229"/>
      <c r="D371" s="223" t="s">
        <v>138</v>
      </c>
      <c r="E371" s="230" t="s">
        <v>1</v>
      </c>
      <c r="F371" s="231" t="s">
        <v>157</v>
      </c>
      <c r="G371" s="229"/>
      <c r="H371" s="232">
        <v>120</v>
      </c>
      <c r="I371" s="233"/>
      <c r="J371" s="229"/>
      <c r="K371" s="229"/>
      <c r="L371" s="234"/>
      <c r="M371" s="235"/>
      <c r="N371" s="236"/>
      <c r="O371" s="236"/>
      <c r="P371" s="236"/>
      <c r="Q371" s="236"/>
      <c r="R371" s="236"/>
      <c r="S371" s="236"/>
      <c r="T371" s="237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8" t="s">
        <v>138</v>
      </c>
      <c r="AU371" s="238" t="s">
        <v>81</v>
      </c>
      <c r="AV371" s="13" t="s">
        <v>81</v>
      </c>
      <c r="AW371" s="13" t="s">
        <v>31</v>
      </c>
      <c r="AX371" s="13" t="s">
        <v>79</v>
      </c>
      <c r="AY371" s="238" t="s">
        <v>118</v>
      </c>
    </row>
    <row r="372" s="2" customFormat="1" ht="16.5" customHeight="1">
      <c r="A372" s="37"/>
      <c r="B372" s="38"/>
      <c r="C372" s="210" t="s">
        <v>594</v>
      </c>
      <c r="D372" s="210" t="s">
        <v>120</v>
      </c>
      <c r="E372" s="211" t="s">
        <v>595</v>
      </c>
      <c r="F372" s="212" t="s">
        <v>596</v>
      </c>
      <c r="G372" s="213" t="s">
        <v>161</v>
      </c>
      <c r="H372" s="214">
        <v>345</v>
      </c>
      <c r="I372" s="215"/>
      <c r="J372" s="216">
        <f>ROUND(I372*H372,2)</f>
        <v>0</v>
      </c>
      <c r="K372" s="212" t="s">
        <v>124</v>
      </c>
      <c r="L372" s="43"/>
      <c r="M372" s="217" t="s">
        <v>1</v>
      </c>
      <c r="N372" s="218" t="s">
        <v>39</v>
      </c>
      <c r="O372" s="90"/>
      <c r="P372" s="219">
        <f>O372*H372</f>
        <v>0</v>
      </c>
      <c r="Q372" s="219">
        <v>0</v>
      </c>
      <c r="R372" s="219">
        <f>Q372*H372</f>
        <v>0</v>
      </c>
      <c r="S372" s="219">
        <v>0</v>
      </c>
      <c r="T372" s="220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221" t="s">
        <v>125</v>
      </c>
      <c r="AT372" s="221" t="s">
        <v>120</v>
      </c>
      <c r="AU372" s="221" t="s">
        <v>81</v>
      </c>
      <c r="AY372" s="16" t="s">
        <v>118</v>
      </c>
      <c r="BE372" s="222">
        <f>IF(N372="základní",J372,0)</f>
        <v>0</v>
      </c>
      <c r="BF372" s="222">
        <f>IF(N372="snížená",J372,0)</f>
        <v>0</v>
      </c>
      <c r="BG372" s="222">
        <f>IF(N372="zákl. přenesená",J372,0)</f>
        <v>0</v>
      </c>
      <c r="BH372" s="222">
        <f>IF(N372="sníž. přenesená",J372,0)</f>
        <v>0</v>
      </c>
      <c r="BI372" s="222">
        <f>IF(N372="nulová",J372,0)</f>
        <v>0</v>
      </c>
      <c r="BJ372" s="16" t="s">
        <v>79</v>
      </c>
      <c r="BK372" s="222">
        <f>ROUND(I372*H372,2)</f>
        <v>0</v>
      </c>
      <c r="BL372" s="16" t="s">
        <v>125</v>
      </c>
      <c r="BM372" s="221" t="s">
        <v>597</v>
      </c>
    </row>
    <row r="373" s="2" customFormat="1">
      <c r="A373" s="37"/>
      <c r="B373" s="38"/>
      <c r="C373" s="39"/>
      <c r="D373" s="223" t="s">
        <v>127</v>
      </c>
      <c r="E373" s="39"/>
      <c r="F373" s="224" t="s">
        <v>598</v>
      </c>
      <c r="G373" s="39"/>
      <c r="H373" s="39"/>
      <c r="I373" s="225"/>
      <c r="J373" s="39"/>
      <c r="K373" s="39"/>
      <c r="L373" s="43"/>
      <c r="M373" s="226"/>
      <c r="N373" s="227"/>
      <c r="O373" s="90"/>
      <c r="P373" s="90"/>
      <c r="Q373" s="90"/>
      <c r="R373" s="90"/>
      <c r="S373" s="90"/>
      <c r="T373" s="91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T373" s="16" t="s">
        <v>127</v>
      </c>
      <c r="AU373" s="16" t="s">
        <v>81</v>
      </c>
    </row>
    <row r="374" s="13" customFormat="1">
      <c r="A374" s="13"/>
      <c r="B374" s="228"/>
      <c r="C374" s="229"/>
      <c r="D374" s="223" t="s">
        <v>138</v>
      </c>
      <c r="E374" s="230" t="s">
        <v>1</v>
      </c>
      <c r="F374" s="231" t="s">
        <v>599</v>
      </c>
      <c r="G374" s="229"/>
      <c r="H374" s="232">
        <v>345</v>
      </c>
      <c r="I374" s="233"/>
      <c r="J374" s="229"/>
      <c r="K374" s="229"/>
      <c r="L374" s="234"/>
      <c r="M374" s="235"/>
      <c r="N374" s="236"/>
      <c r="O374" s="236"/>
      <c r="P374" s="236"/>
      <c r="Q374" s="236"/>
      <c r="R374" s="236"/>
      <c r="S374" s="236"/>
      <c r="T374" s="237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8" t="s">
        <v>138</v>
      </c>
      <c r="AU374" s="238" t="s">
        <v>81</v>
      </c>
      <c r="AV374" s="13" t="s">
        <v>81</v>
      </c>
      <c r="AW374" s="13" t="s">
        <v>31</v>
      </c>
      <c r="AX374" s="13" t="s">
        <v>79</v>
      </c>
      <c r="AY374" s="238" t="s">
        <v>118</v>
      </c>
    </row>
    <row r="375" s="2" customFormat="1" ht="33" customHeight="1">
      <c r="A375" s="37"/>
      <c r="B375" s="38"/>
      <c r="C375" s="210" t="s">
        <v>600</v>
      </c>
      <c r="D375" s="210" t="s">
        <v>120</v>
      </c>
      <c r="E375" s="211" t="s">
        <v>601</v>
      </c>
      <c r="F375" s="212" t="s">
        <v>602</v>
      </c>
      <c r="G375" s="213" t="s">
        <v>161</v>
      </c>
      <c r="H375" s="214">
        <v>4</v>
      </c>
      <c r="I375" s="215"/>
      <c r="J375" s="216">
        <f>ROUND(I375*H375,2)</f>
        <v>0</v>
      </c>
      <c r="K375" s="212" t="s">
        <v>124</v>
      </c>
      <c r="L375" s="43"/>
      <c r="M375" s="217" t="s">
        <v>1</v>
      </c>
      <c r="N375" s="218" t="s">
        <v>39</v>
      </c>
      <c r="O375" s="90"/>
      <c r="P375" s="219">
        <f>O375*H375</f>
        <v>0</v>
      </c>
      <c r="Q375" s="219">
        <v>0.047370000000000002</v>
      </c>
      <c r="R375" s="219">
        <f>Q375*H375</f>
        <v>0.18948000000000001</v>
      </c>
      <c r="S375" s="219">
        <v>0</v>
      </c>
      <c r="T375" s="220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221" t="s">
        <v>125</v>
      </c>
      <c r="AT375" s="221" t="s">
        <v>120</v>
      </c>
      <c r="AU375" s="221" t="s">
        <v>81</v>
      </c>
      <c r="AY375" s="16" t="s">
        <v>118</v>
      </c>
      <c r="BE375" s="222">
        <f>IF(N375="základní",J375,0)</f>
        <v>0</v>
      </c>
      <c r="BF375" s="222">
        <f>IF(N375="snížená",J375,0)</f>
        <v>0</v>
      </c>
      <c r="BG375" s="222">
        <f>IF(N375="zákl. přenesená",J375,0)</f>
        <v>0</v>
      </c>
      <c r="BH375" s="222">
        <f>IF(N375="sníž. přenesená",J375,0)</f>
        <v>0</v>
      </c>
      <c r="BI375" s="222">
        <f>IF(N375="nulová",J375,0)</f>
        <v>0</v>
      </c>
      <c r="BJ375" s="16" t="s">
        <v>79</v>
      </c>
      <c r="BK375" s="222">
        <f>ROUND(I375*H375,2)</f>
        <v>0</v>
      </c>
      <c r="BL375" s="16" t="s">
        <v>125</v>
      </c>
      <c r="BM375" s="221" t="s">
        <v>603</v>
      </c>
    </row>
    <row r="376" s="2" customFormat="1">
      <c r="A376" s="37"/>
      <c r="B376" s="38"/>
      <c r="C376" s="39"/>
      <c r="D376" s="223" t="s">
        <v>127</v>
      </c>
      <c r="E376" s="39"/>
      <c r="F376" s="224" t="s">
        <v>604</v>
      </c>
      <c r="G376" s="39"/>
      <c r="H376" s="39"/>
      <c r="I376" s="225"/>
      <c r="J376" s="39"/>
      <c r="K376" s="39"/>
      <c r="L376" s="43"/>
      <c r="M376" s="226"/>
      <c r="N376" s="227"/>
      <c r="O376" s="90"/>
      <c r="P376" s="90"/>
      <c r="Q376" s="90"/>
      <c r="R376" s="90"/>
      <c r="S376" s="90"/>
      <c r="T376" s="91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T376" s="16" t="s">
        <v>127</v>
      </c>
      <c r="AU376" s="16" t="s">
        <v>81</v>
      </c>
    </row>
    <row r="377" s="13" customFormat="1">
      <c r="A377" s="13"/>
      <c r="B377" s="228"/>
      <c r="C377" s="229"/>
      <c r="D377" s="223" t="s">
        <v>138</v>
      </c>
      <c r="E377" s="230" t="s">
        <v>1</v>
      </c>
      <c r="F377" s="231" t="s">
        <v>605</v>
      </c>
      <c r="G377" s="229"/>
      <c r="H377" s="232">
        <v>4</v>
      </c>
      <c r="I377" s="233"/>
      <c r="J377" s="229"/>
      <c r="K377" s="229"/>
      <c r="L377" s="234"/>
      <c r="M377" s="235"/>
      <c r="N377" s="236"/>
      <c r="O377" s="236"/>
      <c r="P377" s="236"/>
      <c r="Q377" s="236"/>
      <c r="R377" s="236"/>
      <c r="S377" s="236"/>
      <c r="T377" s="237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8" t="s">
        <v>138</v>
      </c>
      <c r="AU377" s="238" t="s">
        <v>81</v>
      </c>
      <c r="AV377" s="13" t="s">
        <v>81</v>
      </c>
      <c r="AW377" s="13" t="s">
        <v>31</v>
      </c>
      <c r="AX377" s="13" t="s">
        <v>79</v>
      </c>
      <c r="AY377" s="238" t="s">
        <v>118</v>
      </c>
    </row>
    <row r="378" s="2" customFormat="1" ht="24.15" customHeight="1">
      <c r="A378" s="37"/>
      <c r="B378" s="38"/>
      <c r="C378" s="210" t="s">
        <v>606</v>
      </c>
      <c r="D378" s="210" t="s">
        <v>120</v>
      </c>
      <c r="E378" s="211" t="s">
        <v>607</v>
      </c>
      <c r="F378" s="212" t="s">
        <v>608</v>
      </c>
      <c r="G378" s="213" t="s">
        <v>161</v>
      </c>
      <c r="H378" s="214">
        <v>3</v>
      </c>
      <c r="I378" s="215"/>
      <c r="J378" s="216">
        <f>ROUND(I378*H378,2)</f>
        <v>0</v>
      </c>
      <c r="K378" s="212" t="s">
        <v>124</v>
      </c>
      <c r="L378" s="43"/>
      <c r="M378" s="217" t="s">
        <v>1</v>
      </c>
      <c r="N378" s="218" t="s">
        <v>39</v>
      </c>
      <c r="O378" s="90"/>
      <c r="P378" s="219">
        <f>O378*H378</f>
        <v>0</v>
      </c>
      <c r="Q378" s="219">
        <v>0</v>
      </c>
      <c r="R378" s="219">
        <f>Q378*H378</f>
        <v>0</v>
      </c>
      <c r="S378" s="219">
        <v>0</v>
      </c>
      <c r="T378" s="220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221" t="s">
        <v>125</v>
      </c>
      <c r="AT378" s="221" t="s">
        <v>120</v>
      </c>
      <c r="AU378" s="221" t="s">
        <v>81</v>
      </c>
      <c r="AY378" s="16" t="s">
        <v>118</v>
      </c>
      <c r="BE378" s="222">
        <f>IF(N378="základní",J378,0)</f>
        <v>0</v>
      </c>
      <c r="BF378" s="222">
        <f>IF(N378="snížená",J378,0)</f>
        <v>0</v>
      </c>
      <c r="BG378" s="222">
        <f>IF(N378="zákl. přenesená",J378,0)</f>
        <v>0</v>
      </c>
      <c r="BH378" s="222">
        <f>IF(N378="sníž. přenesená",J378,0)</f>
        <v>0</v>
      </c>
      <c r="BI378" s="222">
        <f>IF(N378="nulová",J378,0)</f>
        <v>0</v>
      </c>
      <c r="BJ378" s="16" t="s">
        <v>79</v>
      </c>
      <c r="BK378" s="222">
        <f>ROUND(I378*H378,2)</f>
        <v>0</v>
      </c>
      <c r="BL378" s="16" t="s">
        <v>125</v>
      </c>
      <c r="BM378" s="221" t="s">
        <v>609</v>
      </c>
    </row>
    <row r="379" s="2" customFormat="1">
      <c r="A379" s="37"/>
      <c r="B379" s="38"/>
      <c r="C379" s="39"/>
      <c r="D379" s="223" t="s">
        <v>127</v>
      </c>
      <c r="E379" s="39"/>
      <c r="F379" s="224" t="s">
        <v>610</v>
      </c>
      <c r="G379" s="39"/>
      <c r="H379" s="39"/>
      <c r="I379" s="225"/>
      <c r="J379" s="39"/>
      <c r="K379" s="39"/>
      <c r="L379" s="43"/>
      <c r="M379" s="226"/>
      <c r="N379" s="227"/>
      <c r="O379" s="90"/>
      <c r="P379" s="90"/>
      <c r="Q379" s="90"/>
      <c r="R379" s="90"/>
      <c r="S379" s="90"/>
      <c r="T379" s="91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T379" s="16" t="s">
        <v>127</v>
      </c>
      <c r="AU379" s="16" t="s">
        <v>81</v>
      </c>
    </row>
    <row r="380" s="2" customFormat="1" ht="33" customHeight="1">
      <c r="A380" s="37"/>
      <c r="B380" s="38"/>
      <c r="C380" s="210" t="s">
        <v>611</v>
      </c>
      <c r="D380" s="210" t="s">
        <v>120</v>
      </c>
      <c r="E380" s="211" t="s">
        <v>612</v>
      </c>
      <c r="F380" s="212" t="s">
        <v>613</v>
      </c>
      <c r="G380" s="213" t="s">
        <v>123</v>
      </c>
      <c r="H380" s="214">
        <v>3.3999999999999999</v>
      </c>
      <c r="I380" s="215"/>
      <c r="J380" s="216">
        <f>ROUND(I380*H380,2)</f>
        <v>0</v>
      </c>
      <c r="K380" s="212" t="s">
        <v>124</v>
      </c>
      <c r="L380" s="43"/>
      <c r="M380" s="217" t="s">
        <v>1</v>
      </c>
      <c r="N380" s="218" t="s">
        <v>39</v>
      </c>
      <c r="O380" s="90"/>
      <c r="P380" s="219">
        <f>O380*H380</f>
        <v>0</v>
      </c>
      <c r="Q380" s="219">
        <v>0</v>
      </c>
      <c r="R380" s="219">
        <f>Q380*H380</f>
        <v>0</v>
      </c>
      <c r="S380" s="219">
        <v>0</v>
      </c>
      <c r="T380" s="220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221" t="s">
        <v>125</v>
      </c>
      <c r="AT380" s="221" t="s">
        <v>120</v>
      </c>
      <c r="AU380" s="221" t="s">
        <v>81</v>
      </c>
      <c r="AY380" s="16" t="s">
        <v>118</v>
      </c>
      <c r="BE380" s="222">
        <f>IF(N380="základní",J380,0)</f>
        <v>0</v>
      </c>
      <c r="BF380" s="222">
        <f>IF(N380="snížená",J380,0)</f>
        <v>0</v>
      </c>
      <c r="BG380" s="222">
        <f>IF(N380="zákl. přenesená",J380,0)</f>
        <v>0</v>
      </c>
      <c r="BH380" s="222">
        <f>IF(N380="sníž. přenesená",J380,0)</f>
        <v>0</v>
      </c>
      <c r="BI380" s="222">
        <f>IF(N380="nulová",J380,0)</f>
        <v>0</v>
      </c>
      <c r="BJ380" s="16" t="s">
        <v>79</v>
      </c>
      <c r="BK380" s="222">
        <f>ROUND(I380*H380,2)</f>
        <v>0</v>
      </c>
      <c r="BL380" s="16" t="s">
        <v>125</v>
      </c>
      <c r="BM380" s="221" t="s">
        <v>614</v>
      </c>
    </row>
    <row r="381" s="2" customFormat="1">
      <c r="A381" s="37"/>
      <c r="B381" s="38"/>
      <c r="C381" s="39"/>
      <c r="D381" s="223" t="s">
        <v>127</v>
      </c>
      <c r="E381" s="39"/>
      <c r="F381" s="224" t="s">
        <v>615</v>
      </c>
      <c r="G381" s="39"/>
      <c r="H381" s="39"/>
      <c r="I381" s="225"/>
      <c r="J381" s="39"/>
      <c r="K381" s="39"/>
      <c r="L381" s="43"/>
      <c r="M381" s="226"/>
      <c r="N381" s="227"/>
      <c r="O381" s="90"/>
      <c r="P381" s="90"/>
      <c r="Q381" s="90"/>
      <c r="R381" s="90"/>
      <c r="S381" s="90"/>
      <c r="T381" s="91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T381" s="16" t="s">
        <v>127</v>
      </c>
      <c r="AU381" s="16" t="s">
        <v>81</v>
      </c>
    </row>
    <row r="382" s="12" customFormat="1" ht="22.8" customHeight="1">
      <c r="A382" s="12"/>
      <c r="B382" s="194"/>
      <c r="C382" s="195"/>
      <c r="D382" s="196" t="s">
        <v>73</v>
      </c>
      <c r="E382" s="208" t="s">
        <v>616</v>
      </c>
      <c r="F382" s="208" t="s">
        <v>617</v>
      </c>
      <c r="G382" s="195"/>
      <c r="H382" s="195"/>
      <c r="I382" s="198"/>
      <c r="J382" s="209">
        <f>BK382</f>
        <v>0</v>
      </c>
      <c r="K382" s="195"/>
      <c r="L382" s="200"/>
      <c r="M382" s="201"/>
      <c r="N382" s="202"/>
      <c r="O382" s="202"/>
      <c r="P382" s="203">
        <f>SUM(P383:P394)</f>
        <v>0</v>
      </c>
      <c r="Q382" s="202"/>
      <c r="R382" s="203">
        <f>SUM(R383:R394)</f>
        <v>0</v>
      </c>
      <c r="S382" s="202"/>
      <c r="T382" s="204">
        <f>SUM(T383:T394)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05" t="s">
        <v>79</v>
      </c>
      <c r="AT382" s="206" t="s">
        <v>73</v>
      </c>
      <c r="AU382" s="206" t="s">
        <v>79</v>
      </c>
      <c r="AY382" s="205" t="s">
        <v>118</v>
      </c>
      <c r="BK382" s="207">
        <f>SUM(BK383:BK394)</f>
        <v>0</v>
      </c>
    </row>
    <row r="383" s="2" customFormat="1" ht="24.15" customHeight="1">
      <c r="A383" s="37"/>
      <c r="B383" s="38"/>
      <c r="C383" s="210" t="s">
        <v>618</v>
      </c>
      <c r="D383" s="210" t="s">
        <v>120</v>
      </c>
      <c r="E383" s="211" t="s">
        <v>619</v>
      </c>
      <c r="F383" s="212" t="s">
        <v>620</v>
      </c>
      <c r="G383" s="213" t="s">
        <v>276</v>
      </c>
      <c r="H383" s="214">
        <v>98.753</v>
      </c>
      <c r="I383" s="215"/>
      <c r="J383" s="216">
        <f>ROUND(I383*H383,2)</f>
        <v>0</v>
      </c>
      <c r="K383" s="212" t="s">
        <v>124</v>
      </c>
      <c r="L383" s="43"/>
      <c r="M383" s="217" t="s">
        <v>1</v>
      </c>
      <c r="N383" s="218" t="s">
        <v>39</v>
      </c>
      <c r="O383" s="90"/>
      <c r="P383" s="219">
        <f>O383*H383</f>
        <v>0</v>
      </c>
      <c r="Q383" s="219">
        <v>0</v>
      </c>
      <c r="R383" s="219">
        <f>Q383*H383</f>
        <v>0</v>
      </c>
      <c r="S383" s="219">
        <v>0</v>
      </c>
      <c r="T383" s="220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221" t="s">
        <v>125</v>
      </c>
      <c r="AT383" s="221" t="s">
        <v>120</v>
      </c>
      <c r="AU383" s="221" t="s">
        <v>81</v>
      </c>
      <c r="AY383" s="16" t="s">
        <v>118</v>
      </c>
      <c r="BE383" s="222">
        <f>IF(N383="základní",J383,0)</f>
        <v>0</v>
      </c>
      <c r="BF383" s="222">
        <f>IF(N383="snížená",J383,0)</f>
        <v>0</v>
      </c>
      <c r="BG383" s="222">
        <f>IF(N383="zákl. přenesená",J383,0)</f>
        <v>0</v>
      </c>
      <c r="BH383" s="222">
        <f>IF(N383="sníž. přenesená",J383,0)</f>
        <v>0</v>
      </c>
      <c r="BI383" s="222">
        <f>IF(N383="nulová",J383,0)</f>
        <v>0</v>
      </c>
      <c r="BJ383" s="16" t="s">
        <v>79</v>
      </c>
      <c r="BK383" s="222">
        <f>ROUND(I383*H383,2)</f>
        <v>0</v>
      </c>
      <c r="BL383" s="16" t="s">
        <v>125</v>
      </c>
      <c r="BM383" s="221" t="s">
        <v>621</v>
      </c>
    </row>
    <row r="384" s="2" customFormat="1">
      <c r="A384" s="37"/>
      <c r="B384" s="38"/>
      <c r="C384" s="39"/>
      <c r="D384" s="223" t="s">
        <v>127</v>
      </c>
      <c r="E384" s="39"/>
      <c r="F384" s="224" t="s">
        <v>622</v>
      </c>
      <c r="G384" s="39"/>
      <c r="H384" s="39"/>
      <c r="I384" s="225"/>
      <c r="J384" s="39"/>
      <c r="K384" s="39"/>
      <c r="L384" s="43"/>
      <c r="M384" s="226"/>
      <c r="N384" s="227"/>
      <c r="O384" s="90"/>
      <c r="P384" s="90"/>
      <c r="Q384" s="90"/>
      <c r="R384" s="90"/>
      <c r="S384" s="90"/>
      <c r="T384" s="91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T384" s="16" t="s">
        <v>127</v>
      </c>
      <c r="AU384" s="16" t="s">
        <v>81</v>
      </c>
    </row>
    <row r="385" s="2" customFormat="1" ht="24.15" customHeight="1">
      <c r="A385" s="37"/>
      <c r="B385" s="38"/>
      <c r="C385" s="210" t="s">
        <v>623</v>
      </c>
      <c r="D385" s="210" t="s">
        <v>120</v>
      </c>
      <c r="E385" s="211" t="s">
        <v>624</v>
      </c>
      <c r="F385" s="212" t="s">
        <v>625</v>
      </c>
      <c r="G385" s="213" t="s">
        <v>276</v>
      </c>
      <c r="H385" s="214">
        <v>2350</v>
      </c>
      <c r="I385" s="215"/>
      <c r="J385" s="216">
        <f>ROUND(I385*H385,2)</f>
        <v>0</v>
      </c>
      <c r="K385" s="212" t="s">
        <v>124</v>
      </c>
      <c r="L385" s="43"/>
      <c r="M385" s="217" t="s">
        <v>1</v>
      </c>
      <c r="N385" s="218" t="s">
        <v>39</v>
      </c>
      <c r="O385" s="90"/>
      <c r="P385" s="219">
        <f>O385*H385</f>
        <v>0</v>
      </c>
      <c r="Q385" s="219">
        <v>0</v>
      </c>
      <c r="R385" s="219">
        <f>Q385*H385</f>
        <v>0</v>
      </c>
      <c r="S385" s="219">
        <v>0</v>
      </c>
      <c r="T385" s="220">
        <f>S385*H385</f>
        <v>0</v>
      </c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R385" s="221" t="s">
        <v>125</v>
      </c>
      <c r="AT385" s="221" t="s">
        <v>120</v>
      </c>
      <c r="AU385" s="221" t="s">
        <v>81</v>
      </c>
      <c r="AY385" s="16" t="s">
        <v>118</v>
      </c>
      <c r="BE385" s="222">
        <f>IF(N385="základní",J385,0)</f>
        <v>0</v>
      </c>
      <c r="BF385" s="222">
        <f>IF(N385="snížená",J385,0)</f>
        <v>0</v>
      </c>
      <c r="BG385" s="222">
        <f>IF(N385="zákl. přenesená",J385,0)</f>
        <v>0</v>
      </c>
      <c r="BH385" s="222">
        <f>IF(N385="sníž. přenesená",J385,0)</f>
        <v>0</v>
      </c>
      <c r="BI385" s="222">
        <f>IF(N385="nulová",J385,0)</f>
        <v>0</v>
      </c>
      <c r="BJ385" s="16" t="s">
        <v>79</v>
      </c>
      <c r="BK385" s="222">
        <f>ROUND(I385*H385,2)</f>
        <v>0</v>
      </c>
      <c r="BL385" s="16" t="s">
        <v>125</v>
      </c>
      <c r="BM385" s="221" t="s">
        <v>626</v>
      </c>
    </row>
    <row r="386" s="2" customFormat="1">
      <c r="A386" s="37"/>
      <c r="B386" s="38"/>
      <c r="C386" s="39"/>
      <c r="D386" s="223" t="s">
        <v>127</v>
      </c>
      <c r="E386" s="39"/>
      <c r="F386" s="224" t="s">
        <v>627</v>
      </c>
      <c r="G386" s="39"/>
      <c r="H386" s="39"/>
      <c r="I386" s="225"/>
      <c r="J386" s="39"/>
      <c r="K386" s="39"/>
      <c r="L386" s="43"/>
      <c r="M386" s="226"/>
      <c r="N386" s="227"/>
      <c r="O386" s="90"/>
      <c r="P386" s="90"/>
      <c r="Q386" s="90"/>
      <c r="R386" s="90"/>
      <c r="S386" s="90"/>
      <c r="T386" s="91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T386" s="16" t="s">
        <v>127</v>
      </c>
      <c r="AU386" s="16" t="s">
        <v>81</v>
      </c>
    </row>
    <row r="387" s="13" customFormat="1">
      <c r="A387" s="13"/>
      <c r="B387" s="228"/>
      <c r="C387" s="229"/>
      <c r="D387" s="223" t="s">
        <v>138</v>
      </c>
      <c r="E387" s="230" t="s">
        <v>1</v>
      </c>
      <c r="F387" s="231" t="s">
        <v>628</v>
      </c>
      <c r="G387" s="229"/>
      <c r="H387" s="232">
        <v>94</v>
      </c>
      <c r="I387" s="233"/>
      <c r="J387" s="229"/>
      <c r="K387" s="229"/>
      <c r="L387" s="234"/>
      <c r="M387" s="235"/>
      <c r="N387" s="236"/>
      <c r="O387" s="236"/>
      <c r="P387" s="236"/>
      <c r="Q387" s="236"/>
      <c r="R387" s="236"/>
      <c r="S387" s="236"/>
      <c r="T387" s="237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8" t="s">
        <v>138</v>
      </c>
      <c r="AU387" s="238" t="s">
        <v>81</v>
      </c>
      <c r="AV387" s="13" t="s">
        <v>81</v>
      </c>
      <c r="AW387" s="13" t="s">
        <v>31</v>
      </c>
      <c r="AX387" s="13" t="s">
        <v>79</v>
      </c>
      <c r="AY387" s="238" t="s">
        <v>118</v>
      </c>
    </row>
    <row r="388" s="13" customFormat="1">
      <c r="A388" s="13"/>
      <c r="B388" s="228"/>
      <c r="C388" s="229"/>
      <c r="D388" s="223" t="s">
        <v>138</v>
      </c>
      <c r="E388" s="229"/>
      <c r="F388" s="231" t="s">
        <v>629</v>
      </c>
      <c r="G388" s="229"/>
      <c r="H388" s="232">
        <v>2350</v>
      </c>
      <c r="I388" s="233"/>
      <c r="J388" s="229"/>
      <c r="K388" s="229"/>
      <c r="L388" s="234"/>
      <c r="M388" s="235"/>
      <c r="N388" s="236"/>
      <c r="O388" s="236"/>
      <c r="P388" s="236"/>
      <c r="Q388" s="236"/>
      <c r="R388" s="236"/>
      <c r="S388" s="236"/>
      <c r="T388" s="237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8" t="s">
        <v>138</v>
      </c>
      <c r="AU388" s="238" t="s">
        <v>81</v>
      </c>
      <c r="AV388" s="13" t="s">
        <v>81</v>
      </c>
      <c r="AW388" s="13" t="s">
        <v>4</v>
      </c>
      <c r="AX388" s="13" t="s">
        <v>79</v>
      </c>
      <c r="AY388" s="238" t="s">
        <v>118</v>
      </c>
    </row>
    <row r="389" s="2" customFormat="1" ht="37.8" customHeight="1">
      <c r="A389" s="37"/>
      <c r="B389" s="38"/>
      <c r="C389" s="210" t="s">
        <v>630</v>
      </c>
      <c r="D389" s="210" t="s">
        <v>120</v>
      </c>
      <c r="E389" s="211" t="s">
        <v>631</v>
      </c>
      <c r="F389" s="212" t="s">
        <v>632</v>
      </c>
      <c r="G389" s="213" t="s">
        <v>276</v>
      </c>
      <c r="H389" s="214">
        <v>27.5</v>
      </c>
      <c r="I389" s="215"/>
      <c r="J389" s="216">
        <f>ROUND(I389*H389,2)</f>
        <v>0</v>
      </c>
      <c r="K389" s="212" t="s">
        <v>124</v>
      </c>
      <c r="L389" s="43"/>
      <c r="M389" s="217" t="s">
        <v>1</v>
      </c>
      <c r="N389" s="218" t="s">
        <v>39</v>
      </c>
      <c r="O389" s="90"/>
      <c r="P389" s="219">
        <f>O389*H389</f>
        <v>0</v>
      </c>
      <c r="Q389" s="219">
        <v>0</v>
      </c>
      <c r="R389" s="219">
        <f>Q389*H389</f>
        <v>0</v>
      </c>
      <c r="S389" s="219">
        <v>0</v>
      </c>
      <c r="T389" s="220">
        <f>S389*H389</f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221" t="s">
        <v>125</v>
      </c>
      <c r="AT389" s="221" t="s">
        <v>120</v>
      </c>
      <c r="AU389" s="221" t="s">
        <v>81</v>
      </c>
      <c r="AY389" s="16" t="s">
        <v>118</v>
      </c>
      <c r="BE389" s="222">
        <f>IF(N389="základní",J389,0)</f>
        <v>0</v>
      </c>
      <c r="BF389" s="222">
        <f>IF(N389="snížená",J389,0)</f>
        <v>0</v>
      </c>
      <c r="BG389" s="222">
        <f>IF(N389="zákl. přenesená",J389,0)</f>
        <v>0</v>
      </c>
      <c r="BH389" s="222">
        <f>IF(N389="sníž. přenesená",J389,0)</f>
        <v>0</v>
      </c>
      <c r="BI389" s="222">
        <f>IF(N389="nulová",J389,0)</f>
        <v>0</v>
      </c>
      <c r="BJ389" s="16" t="s">
        <v>79</v>
      </c>
      <c r="BK389" s="222">
        <f>ROUND(I389*H389,2)</f>
        <v>0</v>
      </c>
      <c r="BL389" s="16" t="s">
        <v>125</v>
      </c>
      <c r="BM389" s="221" t="s">
        <v>633</v>
      </c>
    </row>
    <row r="390" s="2" customFormat="1">
      <c r="A390" s="37"/>
      <c r="B390" s="38"/>
      <c r="C390" s="39"/>
      <c r="D390" s="223" t="s">
        <v>127</v>
      </c>
      <c r="E390" s="39"/>
      <c r="F390" s="224" t="s">
        <v>634</v>
      </c>
      <c r="G390" s="39"/>
      <c r="H390" s="39"/>
      <c r="I390" s="225"/>
      <c r="J390" s="39"/>
      <c r="K390" s="39"/>
      <c r="L390" s="43"/>
      <c r="M390" s="226"/>
      <c r="N390" s="227"/>
      <c r="O390" s="90"/>
      <c r="P390" s="90"/>
      <c r="Q390" s="90"/>
      <c r="R390" s="90"/>
      <c r="S390" s="90"/>
      <c r="T390" s="91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T390" s="16" t="s">
        <v>127</v>
      </c>
      <c r="AU390" s="16" t="s">
        <v>81</v>
      </c>
    </row>
    <row r="391" s="2" customFormat="1" ht="44.25" customHeight="1">
      <c r="A391" s="37"/>
      <c r="B391" s="38"/>
      <c r="C391" s="210" t="s">
        <v>635</v>
      </c>
      <c r="D391" s="210" t="s">
        <v>120</v>
      </c>
      <c r="E391" s="211" t="s">
        <v>636</v>
      </c>
      <c r="F391" s="212" t="s">
        <v>278</v>
      </c>
      <c r="G391" s="213" t="s">
        <v>276</v>
      </c>
      <c r="H391" s="214">
        <v>38</v>
      </c>
      <c r="I391" s="215"/>
      <c r="J391" s="216">
        <f>ROUND(I391*H391,2)</f>
        <v>0</v>
      </c>
      <c r="K391" s="212" t="s">
        <v>124</v>
      </c>
      <c r="L391" s="43"/>
      <c r="M391" s="217" t="s">
        <v>1</v>
      </c>
      <c r="N391" s="218" t="s">
        <v>39</v>
      </c>
      <c r="O391" s="90"/>
      <c r="P391" s="219">
        <f>O391*H391</f>
        <v>0</v>
      </c>
      <c r="Q391" s="219">
        <v>0</v>
      </c>
      <c r="R391" s="219">
        <f>Q391*H391</f>
        <v>0</v>
      </c>
      <c r="S391" s="219">
        <v>0</v>
      </c>
      <c r="T391" s="220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221" t="s">
        <v>125</v>
      </c>
      <c r="AT391" s="221" t="s">
        <v>120</v>
      </c>
      <c r="AU391" s="221" t="s">
        <v>81</v>
      </c>
      <c r="AY391" s="16" t="s">
        <v>118</v>
      </c>
      <c r="BE391" s="222">
        <f>IF(N391="základní",J391,0)</f>
        <v>0</v>
      </c>
      <c r="BF391" s="222">
        <f>IF(N391="snížená",J391,0)</f>
        <v>0</v>
      </c>
      <c r="BG391" s="222">
        <f>IF(N391="zákl. přenesená",J391,0)</f>
        <v>0</v>
      </c>
      <c r="BH391" s="222">
        <f>IF(N391="sníž. přenesená",J391,0)</f>
        <v>0</v>
      </c>
      <c r="BI391" s="222">
        <f>IF(N391="nulová",J391,0)</f>
        <v>0</v>
      </c>
      <c r="BJ391" s="16" t="s">
        <v>79</v>
      </c>
      <c r="BK391" s="222">
        <f>ROUND(I391*H391,2)</f>
        <v>0</v>
      </c>
      <c r="BL391" s="16" t="s">
        <v>125</v>
      </c>
      <c r="BM391" s="221" t="s">
        <v>637</v>
      </c>
    </row>
    <row r="392" s="2" customFormat="1">
      <c r="A392" s="37"/>
      <c r="B392" s="38"/>
      <c r="C392" s="39"/>
      <c r="D392" s="223" t="s">
        <v>127</v>
      </c>
      <c r="E392" s="39"/>
      <c r="F392" s="224" t="s">
        <v>278</v>
      </c>
      <c r="G392" s="39"/>
      <c r="H392" s="39"/>
      <c r="I392" s="225"/>
      <c r="J392" s="39"/>
      <c r="K392" s="39"/>
      <c r="L392" s="43"/>
      <c r="M392" s="226"/>
      <c r="N392" s="227"/>
      <c r="O392" s="90"/>
      <c r="P392" s="90"/>
      <c r="Q392" s="90"/>
      <c r="R392" s="90"/>
      <c r="S392" s="90"/>
      <c r="T392" s="91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T392" s="16" t="s">
        <v>127</v>
      </c>
      <c r="AU392" s="16" t="s">
        <v>81</v>
      </c>
    </row>
    <row r="393" s="2" customFormat="1" ht="44.25" customHeight="1">
      <c r="A393" s="37"/>
      <c r="B393" s="38"/>
      <c r="C393" s="210" t="s">
        <v>638</v>
      </c>
      <c r="D393" s="210" t="s">
        <v>120</v>
      </c>
      <c r="E393" s="211" t="s">
        <v>639</v>
      </c>
      <c r="F393" s="212" t="s">
        <v>640</v>
      </c>
      <c r="G393" s="213" t="s">
        <v>276</v>
      </c>
      <c r="H393" s="214">
        <v>30</v>
      </c>
      <c r="I393" s="215"/>
      <c r="J393" s="216">
        <f>ROUND(I393*H393,2)</f>
        <v>0</v>
      </c>
      <c r="K393" s="212" t="s">
        <v>124</v>
      </c>
      <c r="L393" s="43"/>
      <c r="M393" s="217" t="s">
        <v>1</v>
      </c>
      <c r="N393" s="218" t="s">
        <v>39</v>
      </c>
      <c r="O393" s="90"/>
      <c r="P393" s="219">
        <f>O393*H393</f>
        <v>0</v>
      </c>
      <c r="Q393" s="219">
        <v>0</v>
      </c>
      <c r="R393" s="219">
        <f>Q393*H393</f>
        <v>0</v>
      </c>
      <c r="S393" s="219">
        <v>0</v>
      </c>
      <c r="T393" s="220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221" t="s">
        <v>125</v>
      </c>
      <c r="AT393" s="221" t="s">
        <v>120</v>
      </c>
      <c r="AU393" s="221" t="s">
        <v>81</v>
      </c>
      <c r="AY393" s="16" t="s">
        <v>118</v>
      </c>
      <c r="BE393" s="222">
        <f>IF(N393="základní",J393,0)</f>
        <v>0</v>
      </c>
      <c r="BF393" s="222">
        <f>IF(N393="snížená",J393,0)</f>
        <v>0</v>
      </c>
      <c r="BG393" s="222">
        <f>IF(N393="zákl. přenesená",J393,0)</f>
        <v>0</v>
      </c>
      <c r="BH393" s="222">
        <f>IF(N393="sníž. přenesená",J393,0)</f>
        <v>0</v>
      </c>
      <c r="BI393" s="222">
        <f>IF(N393="nulová",J393,0)</f>
        <v>0</v>
      </c>
      <c r="BJ393" s="16" t="s">
        <v>79</v>
      </c>
      <c r="BK393" s="222">
        <f>ROUND(I393*H393,2)</f>
        <v>0</v>
      </c>
      <c r="BL393" s="16" t="s">
        <v>125</v>
      </c>
      <c r="BM393" s="221" t="s">
        <v>641</v>
      </c>
    </row>
    <row r="394" s="2" customFormat="1">
      <c r="A394" s="37"/>
      <c r="B394" s="38"/>
      <c r="C394" s="39"/>
      <c r="D394" s="223" t="s">
        <v>127</v>
      </c>
      <c r="E394" s="39"/>
      <c r="F394" s="224" t="s">
        <v>640</v>
      </c>
      <c r="G394" s="39"/>
      <c r="H394" s="39"/>
      <c r="I394" s="225"/>
      <c r="J394" s="39"/>
      <c r="K394" s="39"/>
      <c r="L394" s="43"/>
      <c r="M394" s="226"/>
      <c r="N394" s="227"/>
      <c r="O394" s="90"/>
      <c r="P394" s="90"/>
      <c r="Q394" s="90"/>
      <c r="R394" s="90"/>
      <c r="S394" s="90"/>
      <c r="T394" s="91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T394" s="16" t="s">
        <v>127</v>
      </c>
      <c r="AU394" s="16" t="s">
        <v>81</v>
      </c>
    </row>
    <row r="395" s="12" customFormat="1" ht="22.8" customHeight="1">
      <c r="A395" s="12"/>
      <c r="B395" s="194"/>
      <c r="C395" s="195"/>
      <c r="D395" s="196" t="s">
        <v>73</v>
      </c>
      <c r="E395" s="208" t="s">
        <v>642</v>
      </c>
      <c r="F395" s="208" t="s">
        <v>643</v>
      </c>
      <c r="G395" s="195"/>
      <c r="H395" s="195"/>
      <c r="I395" s="198"/>
      <c r="J395" s="209">
        <f>BK395</f>
        <v>0</v>
      </c>
      <c r="K395" s="195"/>
      <c r="L395" s="200"/>
      <c r="M395" s="201"/>
      <c r="N395" s="202"/>
      <c r="O395" s="202"/>
      <c r="P395" s="203">
        <f>SUM(P396:P397)</f>
        <v>0</v>
      </c>
      <c r="Q395" s="202"/>
      <c r="R395" s="203">
        <f>SUM(R396:R397)</f>
        <v>0</v>
      </c>
      <c r="S395" s="202"/>
      <c r="T395" s="204">
        <f>SUM(T396:T397)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05" t="s">
        <v>79</v>
      </c>
      <c r="AT395" s="206" t="s">
        <v>73</v>
      </c>
      <c r="AU395" s="206" t="s">
        <v>79</v>
      </c>
      <c r="AY395" s="205" t="s">
        <v>118</v>
      </c>
      <c r="BK395" s="207">
        <f>SUM(BK396:BK397)</f>
        <v>0</v>
      </c>
    </row>
    <row r="396" s="2" customFormat="1" ht="24.15" customHeight="1">
      <c r="A396" s="37"/>
      <c r="B396" s="38"/>
      <c r="C396" s="210" t="s">
        <v>628</v>
      </c>
      <c r="D396" s="210" t="s">
        <v>120</v>
      </c>
      <c r="E396" s="211" t="s">
        <v>644</v>
      </c>
      <c r="F396" s="212" t="s">
        <v>645</v>
      </c>
      <c r="G396" s="213" t="s">
        <v>276</v>
      </c>
      <c r="H396" s="214">
        <v>32.021000000000001</v>
      </c>
      <c r="I396" s="215"/>
      <c r="J396" s="216">
        <f>ROUND(I396*H396,2)</f>
        <v>0</v>
      </c>
      <c r="K396" s="212" t="s">
        <v>124</v>
      </c>
      <c r="L396" s="43"/>
      <c r="M396" s="217" t="s">
        <v>1</v>
      </c>
      <c r="N396" s="218" t="s">
        <v>39</v>
      </c>
      <c r="O396" s="90"/>
      <c r="P396" s="219">
        <f>O396*H396</f>
        <v>0</v>
      </c>
      <c r="Q396" s="219">
        <v>0</v>
      </c>
      <c r="R396" s="219">
        <f>Q396*H396</f>
        <v>0</v>
      </c>
      <c r="S396" s="219">
        <v>0</v>
      </c>
      <c r="T396" s="220">
        <f>S396*H396</f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221" t="s">
        <v>125</v>
      </c>
      <c r="AT396" s="221" t="s">
        <v>120</v>
      </c>
      <c r="AU396" s="221" t="s">
        <v>81</v>
      </c>
      <c r="AY396" s="16" t="s">
        <v>118</v>
      </c>
      <c r="BE396" s="222">
        <f>IF(N396="základní",J396,0)</f>
        <v>0</v>
      </c>
      <c r="BF396" s="222">
        <f>IF(N396="snížená",J396,0)</f>
        <v>0</v>
      </c>
      <c r="BG396" s="222">
        <f>IF(N396="zákl. přenesená",J396,0)</f>
        <v>0</v>
      </c>
      <c r="BH396" s="222">
        <f>IF(N396="sníž. přenesená",J396,0)</f>
        <v>0</v>
      </c>
      <c r="BI396" s="222">
        <f>IF(N396="nulová",J396,0)</f>
        <v>0</v>
      </c>
      <c r="BJ396" s="16" t="s">
        <v>79</v>
      </c>
      <c r="BK396" s="222">
        <f>ROUND(I396*H396,2)</f>
        <v>0</v>
      </c>
      <c r="BL396" s="16" t="s">
        <v>125</v>
      </c>
      <c r="BM396" s="221" t="s">
        <v>646</v>
      </c>
    </row>
    <row r="397" s="2" customFormat="1">
      <c r="A397" s="37"/>
      <c r="B397" s="38"/>
      <c r="C397" s="39"/>
      <c r="D397" s="223" t="s">
        <v>127</v>
      </c>
      <c r="E397" s="39"/>
      <c r="F397" s="224" t="s">
        <v>647</v>
      </c>
      <c r="G397" s="39"/>
      <c r="H397" s="39"/>
      <c r="I397" s="225"/>
      <c r="J397" s="39"/>
      <c r="K397" s="39"/>
      <c r="L397" s="43"/>
      <c r="M397" s="226"/>
      <c r="N397" s="227"/>
      <c r="O397" s="90"/>
      <c r="P397" s="90"/>
      <c r="Q397" s="90"/>
      <c r="R397" s="90"/>
      <c r="S397" s="90"/>
      <c r="T397" s="91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T397" s="16" t="s">
        <v>127</v>
      </c>
      <c r="AU397" s="16" t="s">
        <v>81</v>
      </c>
    </row>
    <row r="398" s="12" customFormat="1" ht="25.92" customHeight="1">
      <c r="A398" s="12"/>
      <c r="B398" s="194"/>
      <c r="C398" s="195"/>
      <c r="D398" s="196" t="s">
        <v>73</v>
      </c>
      <c r="E398" s="197" t="s">
        <v>648</v>
      </c>
      <c r="F398" s="197" t="s">
        <v>649</v>
      </c>
      <c r="G398" s="195"/>
      <c r="H398" s="195"/>
      <c r="I398" s="198"/>
      <c r="J398" s="199">
        <f>BK398</f>
        <v>0</v>
      </c>
      <c r="K398" s="195"/>
      <c r="L398" s="200"/>
      <c r="M398" s="201"/>
      <c r="N398" s="202"/>
      <c r="O398" s="202"/>
      <c r="P398" s="203">
        <f>P399+P402+P411</f>
        <v>0</v>
      </c>
      <c r="Q398" s="202"/>
      <c r="R398" s="203">
        <f>R399+R402+R411</f>
        <v>0</v>
      </c>
      <c r="S398" s="202"/>
      <c r="T398" s="204">
        <f>T399+T402+T411</f>
        <v>0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205" t="s">
        <v>145</v>
      </c>
      <c r="AT398" s="206" t="s">
        <v>73</v>
      </c>
      <c r="AU398" s="206" t="s">
        <v>74</v>
      </c>
      <c r="AY398" s="205" t="s">
        <v>118</v>
      </c>
      <c r="BK398" s="207">
        <f>BK399+BK402+BK411</f>
        <v>0</v>
      </c>
    </row>
    <row r="399" s="12" customFormat="1" ht="22.8" customHeight="1">
      <c r="A399" s="12"/>
      <c r="B399" s="194"/>
      <c r="C399" s="195"/>
      <c r="D399" s="196" t="s">
        <v>73</v>
      </c>
      <c r="E399" s="208" t="s">
        <v>74</v>
      </c>
      <c r="F399" s="208" t="s">
        <v>649</v>
      </c>
      <c r="G399" s="195"/>
      <c r="H399" s="195"/>
      <c r="I399" s="198"/>
      <c r="J399" s="209">
        <f>BK399</f>
        <v>0</v>
      </c>
      <c r="K399" s="195"/>
      <c r="L399" s="200"/>
      <c r="M399" s="201"/>
      <c r="N399" s="202"/>
      <c r="O399" s="202"/>
      <c r="P399" s="203">
        <f>SUM(P400:P401)</f>
        <v>0</v>
      </c>
      <c r="Q399" s="202"/>
      <c r="R399" s="203">
        <f>SUM(R400:R401)</f>
        <v>0</v>
      </c>
      <c r="S399" s="202"/>
      <c r="T399" s="204">
        <f>SUM(T400:T401)</f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05" t="s">
        <v>145</v>
      </c>
      <c r="AT399" s="206" t="s">
        <v>73</v>
      </c>
      <c r="AU399" s="206" t="s">
        <v>79</v>
      </c>
      <c r="AY399" s="205" t="s">
        <v>118</v>
      </c>
      <c r="BK399" s="207">
        <f>SUM(BK400:BK401)</f>
        <v>0</v>
      </c>
    </row>
    <row r="400" s="2" customFormat="1" ht="16.5" customHeight="1">
      <c r="A400" s="37"/>
      <c r="B400" s="38"/>
      <c r="C400" s="210" t="s">
        <v>650</v>
      </c>
      <c r="D400" s="210" t="s">
        <v>120</v>
      </c>
      <c r="E400" s="211" t="s">
        <v>651</v>
      </c>
      <c r="F400" s="212" t="s">
        <v>652</v>
      </c>
      <c r="G400" s="213" t="s">
        <v>449</v>
      </c>
      <c r="H400" s="214">
        <v>1</v>
      </c>
      <c r="I400" s="215"/>
      <c r="J400" s="216">
        <f>ROUND(I400*H400,2)</f>
        <v>0</v>
      </c>
      <c r="K400" s="212" t="s">
        <v>124</v>
      </c>
      <c r="L400" s="43"/>
      <c r="M400" s="217" t="s">
        <v>1</v>
      </c>
      <c r="N400" s="218" t="s">
        <v>39</v>
      </c>
      <c r="O400" s="90"/>
      <c r="P400" s="219">
        <f>O400*H400</f>
        <v>0</v>
      </c>
      <c r="Q400" s="219">
        <v>0</v>
      </c>
      <c r="R400" s="219">
        <f>Q400*H400</f>
        <v>0</v>
      </c>
      <c r="S400" s="219">
        <v>0</v>
      </c>
      <c r="T400" s="220">
        <f>S400*H400</f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221" t="s">
        <v>653</v>
      </c>
      <c r="AT400" s="221" t="s">
        <v>120</v>
      </c>
      <c r="AU400" s="221" t="s">
        <v>81</v>
      </c>
      <c r="AY400" s="16" t="s">
        <v>118</v>
      </c>
      <c r="BE400" s="222">
        <f>IF(N400="základní",J400,0)</f>
        <v>0</v>
      </c>
      <c r="BF400" s="222">
        <f>IF(N400="snížená",J400,0)</f>
        <v>0</v>
      </c>
      <c r="BG400" s="222">
        <f>IF(N400="zákl. přenesená",J400,0)</f>
        <v>0</v>
      </c>
      <c r="BH400" s="222">
        <f>IF(N400="sníž. přenesená",J400,0)</f>
        <v>0</v>
      </c>
      <c r="BI400" s="222">
        <f>IF(N400="nulová",J400,0)</f>
        <v>0</v>
      </c>
      <c r="BJ400" s="16" t="s">
        <v>79</v>
      </c>
      <c r="BK400" s="222">
        <f>ROUND(I400*H400,2)</f>
        <v>0</v>
      </c>
      <c r="BL400" s="16" t="s">
        <v>653</v>
      </c>
      <c r="BM400" s="221" t="s">
        <v>654</v>
      </c>
    </row>
    <row r="401" s="2" customFormat="1">
      <c r="A401" s="37"/>
      <c r="B401" s="38"/>
      <c r="C401" s="39"/>
      <c r="D401" s="223" t="s">
        <v>127</v>
      </c>
      <c r="E401" s="39"/>
      <c r="F401" s="224" t="s">
        <v>652</v>
      </c>
      <c r="G401" s="39"/>
      <c r="H401" s="39"/>
      <c r="I401" s="225"/>
      <c r="J401" s="39"/>
      <c r="K401" s="39"/>
      <c r="L401" s="43"/>
      <c r="M401" s="226"/>
      <c r="N401" s="227"/>
      <c r="O401" s="90"/>
      <c r="P401" s="90"/>
      <c r="Q401" s="90"/>
      <c r="R401" s="90"/>
      <c r="S401" s="90"/>
      <c r="T401" s="91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T401" s="16" t="s">
        <v>127</v>
      </c>
      <c r="AU401" s="16" t="s">
        <v>81</v>
      </c>
    </row>
    <row r="402" s="12" customFormat="1" ht="22.8" customHeight="1">
      <c r="A402" s="12"/>
      <c r="B402" s="194"/>
      <c r="C402" s="195"/>
      <c r="D402" s="196" t="s">
        <v>73</v>
      </c>
      <c r="E402" s="208" t="s">
        <v>655</v>
      </c>
      <c r="F402" s="208" t="s">
        <v>656</v>
      </c>
      <c r="G402" s="195"/>
      <c r="H402" s="195"/>
      <c r="I402" s="198"/>
      <c r="J402" s="209">
        <f>BK402</f>
        <v>0</v>
      </c>
      <c r="K402" s="195"/>
      <c r="L402" s="200"/>
      <c r="M402" s="201"/>
      <c r="N402" s="202"/>
      <c r="O402" s="202"/>
      <c r="P402" s="203">
        <f>SUM(P403:P410)</f>
        <v>0</v>
      </c>
      <c r="Q402" s="202"/>
      <c r="R402" s="203">
        <f>SUM(R403:R410)</f>
        <v>0</v>
      </c>
      <c r="S402" s="202"/>
      <c r="T402" s="204">
        <f>SUM(T403:T410)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05" t="s">
        <v>145</v>
      </c>
      <c r="AT402" s="206" t="s">
        <v>73</v>
      </c>
      <c r="AU402" s="206" t="s">
        <v>79</v>
      </c>
      <c r="AY402" s="205" t="s">
        <v>118</v>
      </c>
      <c r="BK402" s="207">
        <f>SUM(BK403:BK410)</f>
        <v>0</v>
      </c>
    </row>
    <row r="403" s="2" customFormat="1" ht="16.5" customHeight="1">
      <c r="A403" s="37"/>
      <c r="B403" s="38"/>
      <c r="C403" s="210" t="s">
        <v>657</v>
      </c>
      <c r="D403" s="210" t="s">
        <v>120</v>
      </c>
      <c r="E403" s="211" t="s">
        <v>658</v>
      </c>
      <c r="F403" s="212" t="s">
        <v>659</v>
      </c>
      <c r="G403" s="213" t="s">
        <v>449</v>
      </c>
      <c r="H403" s="214">
        <v>1</v>
      </c>
      <c r="I403" s="215"/>
      <c r="J403" s="216">
        <f>ROUND(I403*H403,2)</f>
        <v>0</v>
      </c>
      <c r="K403" s="212" t="s">
        <v>124</v>
      </c>
      <c r="L403" s="43"/>
      <c r="M403" s="217" t="s">
        <v>1</v>
      </c>
      <c r="N403" s="218" t="s">
        <v>39</v>
      </c>
      <c r="O403" s="90"/>
      <c r="P403" s="219">
        <f>O403*H403</f>
        <v>0</v>
      </c>
      <c r="Q403" s="219">
        <v>0</v>
      </c>
      <c r="R403" s="219">
        <f>Q403*H403</f>
        <v>0</v>
      </c>
      <c r="S403" s="219">
        <v>0</v>
      </c>
      <c r="T403" s="220">
        <f>S403*H403</f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221" t="s">
        <v>653</v>
      </c>
      <c r="AT403" s="221" t="s">
        <v>120</v>
      </c>
      <c r="AU403" s="221" t="s">
        <v>81</v>
      </c>
      <c r="AY403" s="16" t="s">
        <v>118</v>
      </c>
      <c r="BE403" s="222">
        <f>IF(N403="základní",J403,0)</f>
        <v>0</v>
      </c>
      <c r="BF403" s="222">
        <f>IF(N403="snížená",J403,0)</f>
        <v>0</v>
      </c>
      <c r="BG403" s="222">
        <f>IF(N403="zákl. přenesená",J403,0)</f>
        <v>0</v>
      </c>
      <c r="BH403" s="222">
        <f>IF(N403="sníž. přenesená",J403,0)</f>
        <v>0</v>
      </c>
      <c r="BI403" s="222">
        <f>IF(N403="nulová",J403,0)</f>
        <v>0</v>
      </c>
      <c r="BJ403" s="16" t="s">
        <v>79</v>
      </c>
      <c r="BK403" s="222">
        <f>ROUND(I403*H403,2)</f>
        <v>0</v>
      </c>
      <c r="BL403" s="16" t="s">
        <v>653</v>
      </c>
      <c r="BM403" s="221" t="s">
        <v>660</v>
      </c>
    </row>
    <row r="404" s="2" customFormat="1">
      <c r="A404" s="37"/>
      <c r="B404" s="38"/>
      <c r="C404" s="39"/>
      <c r="D404" s="223" t="s">
        <v>127</v>
      </c>
      <c r="E404" s="39"/>
      <c r="F404" s="224" t="s">
        <v>661</v>
      </c>
      <c r="G404" s="39"/>
      <c r="H404" s="39"/>
      <c r="I404" s="225"/>
      <c r="J404" s="39"/>
      <c r="K404" s="39"/>
      <c r="L404" s="43"/>
      <c r="M404" s="226"/>
      <c r="N404" s="227"/>
      <c r="O404" s="90"/>
      <c r="P404" s="90"/>
      <c r="Q404" s="90"/>
      <c r="R404" s="90"/>
      <c r="S404" s="90"/>
      <c r="T404" s="91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T404" s="16" t="s">
        <v>127</v>
      </c>
      <c r="AU404" s="16" t="s">
        <v>81</v>
      </c>
    </row>
    <row r="405" s="2" customFormat="1" ht="16.5" customHeight="1">
      <c r="A405" s="37"/>
      <c r="B405" s="38"/>
      <c r="C405" s="210" t="s">
        <v>662</v>
      </c>
      <c r="D405" s="210" t="s">
        <v>120</v>
      </c>
      <c r="E405" s="211" t="s">
        <v>663</v>
      </c>
      <c r="F405" s="212" t="s">
        <v>664</v>
      </c>
      <c r="G405" s="213" t="s">
        <v>449</v>
      </c>
      <c r="H405" s="214">
        <v>1</v>
      </c>
      <c r="I405" s="215"/>
      <c r="J405" s="216">
        <f>ROUND(I405*H405,2)</f>
        <v>0</v>
      </c>
      <c r="K405" s="212" t="s">
        <v>124</v>
      </c>
      <c r="L405" s="43"/>
      <c r="M405" s="217" t="s">
        <v>1</v>
      </c>
      <c r="N405" s="218" t="s">
        <v>39</v>
      </c>
      <c r="O405" s="90"/>
      <c r="P405" s="219">
        <f>O405*H405</f>
        <v>0</v>
      </c>
      <c r="Q405" s="219">
        <v>0</v>
      </c>
      <c r="R405" s="219">
        <f>Q405*H405</f>
        <v>0</v>
      </c>
      <c r="S405" s="219">
        <v>0</v>
      </c>
      <c r="T405" s="220">
        <f>S405*H405</f>
        <v>0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221" t="s">
        <v>653</v>
      </c>
      <c r="AT405" s="221" t="s">
        <v>120</v>
      </c>
      <c r="AU405" s="221" t="s">
        <v>81</v>
      </c>
      <c r="AY405" s="16" t="s">
        <v>118</v>
      </c>
      <c r="BE405" s="222">
        <f>IF(N405="základní",J405,0)</f>
        <v>0</v>
      </c>
      <c r="BF405" s="222">
        <f>IF(N405="snížená",J405,0)</f>
        <v>0</v>
      </c>
      <c r="BG405" s="222">
        <f>IF(N405="zákl. přenesená",J405,0)</f>
        <v>0</v>
      </c>
      <c r="BH405" s="222">
        <f>IF(N405="sníž. přenesená",J405,0)</f>
        <v>0</v>
      </c>
      <c r="BI405" s="222">
        <f>IF(N405="nulová",J405,0)</f>
        <v>0</v>
      </c>
      <c r="BJ405" s="16" t="s">
        <v>79</v>
      </c>
      <c r="BK405" s="222">
        <f>ROUND(I405*H405,2)</f>
        <v>0</v>
      </c>
      <c r="BL405" s="16" t="s">
        <v>653</v>
      </c>
      <c r="BM405" s="221" t="s">
        <v>665</v>
      </c>
    </row>
    <row r="406" s="2" customFormat="1">
      <c r="A406" s="37"/>
      <c r="B406" s="38"/>
      <c r="C406" s="39"/>
      <c r="D406" s="223" t="s">
        <v>127</v>
      </c>
      <c r="E406" s="39"/>
      <c r="F406" s="224" t="s">
        <v>666</v>
      </c>
      <c r="G406" s="39"/>
      <c r="H406" s="39"/>
      <c r="I406" s="225"/>
      <c r="J406" s="39"/>
      <c r="K406" s="39"/>
      <c r="L406" s="43"/>
      <c r="M406" s="226"/>
      <c r="N406" s="227"/>
      <c r="O406" s="90"/>
      <c r="P406" s="90"/>
      <c r="Q406" s="90"/>
      <c r="R406" s="90"/>
      <c r="S406" s="90"/>
      <c r="T406" s="91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T406" s="16" t="s">
        <v>127</v>
      </c>
      <c r="AU406" s="16" t="s">
        <v>81</v>
      </c>
    </row>
    <row r="407" s="2" customFormat="1" ht="21.75" customHeight="1">
      <c r="A407" s="37"/>
      <c r="B407" s="38"/>
      <c r="C407" s="210" t="s">
        <v>667</v>
      </c>
      <c r="D407" s="210" t="s">
        <v>120</v>
      </c>
      <c r="E407" s="211" t="s">
        <v>668</v>
      </c>
      <c r="F407" s="212" t="s">
        <v>669</v>
      </c>
      <c r="G407" s="213" t="s">
        <v>449</v>
      </c>
      <c r="H407" s="214">
        <v>1</v>
      </c>
      <c r="I407" s="215"/>
      <c r="J407" s="216">
        <f>ROUND(I407*H407,2)</f>
        <v>0</v>
      </c>
      <c r="K407" s="212" t="s">
        <v>124</v>
      </c>
      <c r="L407" s="43"/>
      <c r="M407" s="217" t="s">
        <v>1</v>
      </c>
      <c r="N407" s="218" t="s">
        <v>39</v>
      </c>
      <c r="O407" s="90"/>
      <c r="P407" s="219">
        <f>O407*H407</f>
        <v>0</v>
      </c>
      <c r="Q407" s="219">
        <v>0</v>
      </c>
      <c r="R407" s="219">
        <f>Q407*H407</f>
        <v>0</v>
      </c>
      <c r="S407" s="219">
        <v>0</v>
      </c>
      <c r="T407" s="220">
        <f>S407*H407</f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221" t="s">
        <v>653</v>
      </c>
      <c r="AT407" s="221" t="s">
        <v>120</v>
      </c>
      <c r="AU407" s="221" t="s">
        <v>81</v>
      </c>
      <c r="AY407" s="16" t="s">
        <v>118</v>
      </c>
      <c r="BE407" s="222">
        <f>IF(N407="základní",J407,0)</f>
        <v>0</v>
      </c>
      <c r="BF407" s="222">
        <f>IF(N407="snížená",J407,0)</f>
        <v>0</v>
      </c>
      <c r="BG407" s="222">
        <f>IF(N407="zákl. přenesená",J407,0)</f>
        <v>0</v>
      </c>
      <c r="BH407" s="222">
        <f>IF(N407="sníž. přenesená",J407,0)</f>
        <v>0</v>
      </c>
      <c r="BI407" s="222">
        <f>IF(N407="nulová",J407,0)</f>
        <v>0</v>
      </c>
      <c r="BJ407" s="16" t="s">
        <v>79</v>
      </c>
      <c r="BK407" s="222">
        <f>ROUND(I407*H407,2)</f>
        <v>0</v>
      </c>
      <c r="BL407" s="16" t="s">
        <v>653</v>
      </c>
      <c r="BM407" s="221" t="s">
        <v>670</v>
      </c>
    </row>
    <row r="408" s="2" customFormat="1">
      <c r="A408" s="37"/>
      <c r="B408" s="38"/>
      <c r="C408" s="39"/>
      <c r="D408" s="223" t="s">
        <v>127</v>
      </c>
      <c r="E408" s="39"/>
      <c r="F408" s="224" t="s">
        <v>671</v>
      </c>
      <c r="G408" s="39"/>
      <c r="H408" s="39"/>
      <c r="I408" s="225"/>
      <c r="J408" s="39"/>
      <c r="K408" s="39"/>
      <c r="L408" s="43"/>
      <c r="M408" s="226"/>
      <c r="N408" s="227"/>
      <c r="O408" s="90"/>
      <c r="P408" s="90"/>
      <c r="Q408" s="90"/>
      <c r="R408" s="90"/>
      <c r="S408" s="90"/>
      <c r="T408" s="91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T408" s="16" t="s">
        <v>127</v>
      </c>
      <c r="AU408" s="16" t="s">
        <v>81</v>
      </c>
    </row>
    <row r="409" s="2" customFormat="1" ht="16.5" customHeight="1">
      <c r="A409" s="37"/>
      <c r="B409" s="38"/>
      <c r="C409" s="210" t="s">
        <v>672</v>
      </c>
      <c r="D409" s="210" t="s">
        <v>120</v>
      </c>
      <c r="E409" s="211" t="s">
        <v>673</v>
      </c>
      <c r="F409" s="212" t="s">
        <v>674</v>
      </c>
      <c r="G409" s="213" t="s">
        <v>449</v>
      </c>
      <c r="H409" s="214">
        <v>1</v>
      </c>
      <c r="I409" s="215"/>
      <c r="J409" s="216">
        <f>ROUND(I409*H409,2)</f>
        <v>0</v>
      </c>
      <c r="K409" s="212" t="s">
        <v>124</v>
      </c>
      <c r="L409" s="43"/>
      <c r="M409" s="217" t="s">
        <v>1</v>
      </c>
      <c r="N409" s="218" t="s">
        <v>39</v>
      </c>
      <c r="O409" s="90"/>
      <c r="P409" s="219">
        <f>O409*H409</f>
        <v>0</v>
      </c>
      <c r="Q409" s="219">
        <v>0</v>
      </c>
      <c r="R409" s="219">
        <f>Q409*H409</f>
        <v>0</v>
      </c>
      <c r="S409" s="219">
        <v>0</v>
      </c>
      <c r="T409" s="220">
        <f>S409*H409</f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221" t="s">
        <v>653</v>
      </c>
      <c r="AT409" s="221" t="s">
        <v>120</v>
      </c>
      <c r="AU409" s="221" t="s">
        <v>81</v>
      </c>
      <c r="AY409" s="16" t="s">
        <v>118</v>
      </c>
      <c r="BE409" s="222">
        <f>IF(N409="základní",J409,0)</f>
        <v>0</v>
      </c>
      <c r="BF409" s="222">
        <f>IF(N409="snížená",J409,0)</f>
        <v>0</v>
      </c>
      <c r="BG409" s="222">
        <f>IF(N409="zákl. přenesená",J409,0)</f>
        <v>0</v>
      </c>
      <c r="BH409" s="222">
        <f>IF(N409="sníž. přenesená",J409,0)</f>
        <v>0</v>
      </c>
      <c r="BI409" s="222">
        <f>IF(N409="nulová",J409,0)</f>
        <v>0</v>
      </c>
      <c r="BJ409" s="16" t="s">
        <v>79</v>
      </c>
      <c r="BK409" s="222">
        <f>ROUND(I409*H409,2)</f>
        <v>0</v>
      </c>
      <c r="BL409" s="16" t="s">
        <v>653</v>
      </c>
      <c r="BM409" s="221" t="s">
        <v>675</v>
      </c>
    </row>
    <row r="410" s="2" customFormat="1">
      <c r="A410" s="37"/>
      <c r="B410" s="38"/>
      <c r="C410" s="39"/>
      <c r="D410" s="223" t="s">
        <v>127</v>
      </c>
      <c r="E410" s="39"/>
      <c r="F410" s="224" t="s">
        <v>676</v>
      </c>
      <c r="G410" s="39"/>
      <c r="H410" s="39"/>
      <c r="I410" s="225"/>
      <c r="J410" s="39"/>
      <c r="K410" s="39"/>
      <c r="L410" s="43"/>
      <c r="M410" s="226"/>
      <c r="N410" s="227"/>
      <c r="O410" s="90"/>
      <c r="P410" s="90"/>
      <c r="Q410" s="90"/>
      <c r="R410" s="90"/>
      <c r="S410" s="90"/>
      <c r="T410" s="91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T410" s="16" t="s">
        <v>127</v>
      </c>
      <c r="AU410" s="16" t="s">
        <v>81</v>
      </c>
    </row>
    <row r="411" s="12" customFormat="1" ht="22.8" customHeight="1">
      <c r="A411" s="12"/>
      <c r="B411" s="194"/>
      <c r="C411" s="195"/>
      <c r="D411" s="196" t="s">
        <v>73</v>
      </c>
      <c r="E411" s="208" t="s">
        <v>677</v>
      </c>
      <c r="F411" s="208" t="s">
        <v>678</v>
      </c>
      <c r="G411" s="195"/>
      <c r="H411" s="195"/>
      <c r="I411" s="198"/>
      <c r="J411" s="209">
        <f>BK411</f>
        <v>0</v>
      </c>
      <c r="K411" s="195"/>
      <c r="L411" s="200"/>
      <c r="M411" s="201"/>
      <c r="N411" s="202"/>
      <c r="O411" s="202"/>
      <c r="P411" s="203">
        <f>SUM(P412:P417)</f>
        <v>0</v>
      </c>
      <c r="Q411" s="202"/>
      <c r="R411" s="203">
        <f>SUM(R412:R417)</f>
        <v>0</v>
      </c>
      <c r="S411" s="202"/>
      <c r="T411" s="204">
        <f>SUM(T412:T417)</f>
        <v>0</v>
      </c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R411" s="205" t="s">
        <v>145</v>
      </c>
      <c r="AT411" s="206" t="s">
        <v>73</v>
      </c>
      <c r="AU411" s="206" t="s">
        <v>79</v>
      </c>
      <c r="AY411" s="205" t="s">
        <v>118</v>
      </c>
      <c r="BK411" s="207">
        <f>SUM(BK412:BK417)</f>
        <v>0</v>
      </c>
    </row>
    <row r="412" s="2" customFormat="1" ht="16.5" customHeight="1">
      <c r="A412" s="37"/>
      <c r="B412" s="38"/>
      <c r="C412" s="210" t="s">
        <v>679</v>
      </c>
      <c r="D412" s="210" t="s">
        <v>120</v>
      </c>
      <c r="E412" s="211" t="s">
        <v>680</v>
      </c>
      <c r="F412" s="212" t="s">
        <v>681</v>
      </c>
      <c r="G412" s="213" t="s">
        <v>449</v>
      </c>
      <c r="H412" s="214">
        <v>1</v>
      </c>
      <c r="I412" s="215"/>
      <c r="J412" s="216">
        <f>ROUND(I412*H412,2)</f>
        <v>0</v>
      </c>
      <c r="K412" s="212" t="s">
        <v>124</v>
      </c>
      <c r="L412" s="43"/>
      <c r="M412" s="217" t="s">
        <v>1</v>
      </c>
      <c r="N412" s="218" t="s">
        <v>39</v>
      </c>
      <c r="O412" s="90"/>
      <c r="P412" s="219">
        <f>O412*H412</f>
        <v>0</v>
      </c>
      <c r="Q412" s="219">
        <v>0</v>
      </c>
      <c r="R412" s="219">
        <f>Q412*H412</f>
        <v>0</v>
      </c>
      <c r="S412" s="219">
        <v>0</v>
      </c>
      <c r="T412" s="220">
        <f>S412*H412</f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221" t="s">
        <v>653</v>
      </c>
      <c r="AT412" s="221" t="s">
        <v>120</v>
      </c>
      <c r="AU412" s="221" t="s">
        <v>81</v>
      </c>
      <c r="AY412" s="16" t="s">
        <v>118</v>
      </c>
      <c r="BE412" s="222">
        <f>IF(N412="základní",J412,0)</f>
        <v>0</v>
      </c>
      <c r="BF412" s="222">
        <f>IF(N412="snížená",J412,0)</f>
        <v>0</v>
      </c>
      <c r="BG412" s="222">
        <f>IF(N412="zákl. přenesená",J412,0)</f>
        <v>0</v>
      </c>
      <c r="BH412" s="222">
        <f>IF(N412="sníž. přenesená",J412,0)</f>
        <v>0</v>
      </c>
      <c r="BI412" s="222">
        <f>IF(N412="nulová",J412,0)</f>
        <v>0</v>
      </c>
      <c r="BJ412" s="16" t="s">
        <v>79</v>
      </c>
      <c r="BK412" s="222">
        <f>ROUND(I412*H412,2)</f>
        <v>0</v>
      </c>
      <c r="BL412" s="16" t="s">
        <v>653</v>
      </c>
      <c r="BM412" s="221" t="s">
        <v>682</v>
      </c>
    </row>
    <row r="413" s="2" customFormat="1">
      <c r="A413" s="37"/>
      <c r="B413" s="38"/>
      <c r="C413" s="39"/>
      <c r="D413" s="223" t="s">
        <v>127</v>
      </c>
      <c r="E413" s="39"/>
      <c r="F413" s="224" t="s">
        <v>683</v>
      </c>
      <c r="G413" s="39"/>
      <c r="H413" s="39"/>
      <c r="I413" s="225"/>
      <c r="J413" s="39"/>
      <c r="K413" s="39"/>
      <c r="L413" s="43"/>
      <c r="M413" s="226"/>
      <c r="N413" s="227"/>
      <c r="O413" s="90"/>
      <c r="P413" s="90"/>
      <c r="Q413" s="90"/>
      <c r="R413" s="90"/>
      <c r="S413" s="90"/>
      <c r="T413" s="91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T413" s="16" t="s">
        <v>127</v>
      </c>
      <c r="AU413" s="16" t="s">
        <v>81</v>
      </c>
    </row>
    <row r="414" s="2" customFormat="1" ht="16.5" customHeight="1">
      <c r="A414" s="37"/>
      <c r="B414" s="38"/>
      <c r="C414" s="210" t="s">
        <v>684</v>
      </c>
      <c r="D414" s="210" t="s">
        <v>120</v>
      </c>
      <c r="E414" s="211" t="s">
        <v>685</v>
      </c>
      <c r="F414" s="212" t="s">
        <v>686</v>
      </c>
      <c r="G414" s="213" t="s">
        <v>449</v>
      </c>
      <c r="H414" s="214">
        <v>1</v>
      </c>
      <c r="I414" s="215"/>
      <c r="J414" s="216">
        <f>ROUND(I414*H414,2)</f>
        <v>0</v>
      </c>
      <c r="K414" s="212" t="s">
        <v>124</v>
      </c>
      <c r="L414" s="43"/>
      <c r="M414" s="217" t="s">
        <v>1</v>
      </c>
      <c r="N414" s="218" t="s">
        <v>39</v>
      </c>
      <c r="O414" s="90"/>
      <c r="P414" s="219">
        <f>O414*H414</f>
        <v>0</v>
      </c>
      <c r="Q414" s="219">
        <v>0</v>
      </c>
      <c r="R414" s="219">
        <f>Q414*H414</f>
        <v>0</v>
      </c>
      <c r="S414" s="219">
        <v>0</v>
      </c>
      <c r="T414" s="220">
        <f>S414*H414</f>
        <v>0</v>
      </c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R414" s="221" t="s">
        <v>653</v>
      </c>
      <c r="AT414" s="221" t="s">
        <v>120</v>
      </c>
      <c r="AU414" s="221" t="s">
        <v>81</v>
      </c>
      <c r="AY414" s="16" t="s">
        <v>118</v>
      </c>
      <c r="BE414" s="222">
        <f>IF(N414="základní",J414,0)</f>
        <v>0</v>
      </c>
      <c r="BF414" s="222">
        <f>IF(N414="snížená",J414,0)</f>
        <v>0</v>
      </c>
      <c r="BG414" s="222">
        <f>IF(N414="zákl. přenesená",J414,0)</f>
        <v>0</v>
      </c>
      <c r="BH414" s="222">
        <f>IF(N414="sníž. přenesená",J414,0)</f>
        <v>0</v>
      </c>
      <c r="BI414" s="222">
        <f>IF(N414="nulová",J414,0)</f>
        <v>0</v>
      </c>
      <c r="BJ414" s="16" t="s">
        <v>79</v>
      </c>
      <c r="BK414" s="222">
        <f>ROUND(I414*H414,2)</f>
        <v>0</v>
      </c>
      <c r="BL414" s="16" t="s">
        <v>653</v>
      </c>
      <c r="BM414" s="221" t="s">
        <v>687</v>
      </c>
    </row>
    <row r="415" s="2" customFormat="1">
      <c r="A415" s="37"/>
      <c r="B415" s="38"/>
      <c r="C415" s="39"/>
      <c r="D415" s="223" t="s">
        <v>127</v>
      </c>
      <c r="E415" s="39"/>
      <c r="F415" s="224" t="s">
        <v>688</v>
      </c>
      <c r="G415" s="39"/>
      <c r="H415" s="39"/>
      <c r="I415" s="225"/>
      <c r="J415" s="39"/>
      <c r="K415" s="39"/>
      <c r="L415" s="43"/>
      <c r="M415" s="226"/>
      <c r="N415" s="227"/>
      <c r="O415" s="90"/>
      <c r="P415" s="90"/>
      <c r="Q415" s="90"/>
      <c r="R415" s="90"/>
      <c r="S415" s="90"/>
      <c r="T415" s="91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T415" s="16" t="s">
        <v>127</v>
      </c>
      <c r="AU415" s="16" t="s">
        <v>81</v>
      </c>
    </row>
    <row r="416" s="2" customFormat="1" ht="16.5" customHeight="1">
      <c r="A416" s="37"/>
      <c r="B416" s="38"/>
      <c r="C416" s="210" t="s">
        <v>689</v>
      </c>
      <c r="D416" s="210" t="s">
        <v>120</v>
      </c>
      <c r="E416" s="211" t="s">
        <v>690</v>
      </c>
      <c r="F416" s="212" t="s">
        <v>691</v>
      </c>
      <c r="G416" s="213" t="s">
        <v>449</v>
      </c>
      <c r="H416" s="214">
        <v>1</v>
      </c>
      <c r="I416" s="215"/>
      <c r="J416" s="216">
        <f>ROUND(I416*H416,2)</f>
        <v>0</v>
      </c>
      <c r="K416" s="212" t="s">
        <v>124</v>
      </c>
      <c r="L416" s="43"/>
      <c r="M416" s="217" t="s">
        <v>1</v>
      </c>
      <c r="N416" s="218" t="s">
        <v>39</v>
      </c>
      <c r="O416" s="90"/>
      <c r="P416" s="219">
        <f>O416*H416</f>
        <v>0</v>
      </c>
      <c r="Q416" s="219">
        <v>0</v>
      </c>
      <c r="R416" s="219">
        <f>Q416*H416</f>
        <v>0</v>
      </c>
      <c r="S416" s="219">
        <v>0</v>
      </c>
      <c r="T416" s="220">
        <f>S416*H416</f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221" t="s">
        <v>653</v>
      </c>
      <c r="AT416" s="221" t="s">
        <v>120</v>
      </c>
      <c r="AU416" s="221" t="s">
        <v>81</v>
      </c>
      <c r="AY416" s="16" t="s">
        <v>118</v>
      </c>
      <c r="BE416" s="222">
        <f>IF(N416="základní",J416,0)</f>
        <v>0</v>
      </c>
      <c r="BF416" s="222">
        <f>IF(N416="snížená",J416,0)</f>
        <v>0</v>
      </c>
      <c r="BG416" s="222">
        <f>IF(N416="zákl. přenesená",J416,0)</f>
        <v>0</v>
      </c>
      <c r="BH416" s="222">
        <f>IF(N416="sníž. přenesená",J416,0)</f>
        <v>0</v>
      </c>
      <c r="BI416" s="222">
        <f>IF(N416="nulová",J416,0)</f>
        <v>0</v>
      </c>
      <c r="BJ416" s="16" t="s">
        <v>79</v>
      </c>
      <c r="BK416" s="222">
        <f>ROUND(I416*H416,2)</f>
        <v>0</v>
      </c>
      <c r="BL416" s="16" t="s">
        <v>653</v>
      </c>
      <c r="BM416" s="221" t="s">
        <v>692</v>
      </c>
    </row>
    <row r="417" s="2" customFormat="1">
      <c r="A417" s="37"/>
      <c r="B417" s="38"/>
      <c r="C417" s="39"/>
      <c r="D417" s="223" t="s">
        <v>127</v>
      </c>
      <c r="E417" s="39"/>
      <c r="F417" s="224" t="s">
        <v>693</v>
      </c>
      <c r="G417" s="39"/>
      <c r="H417" s="39"/>
      <c r="I417" s="225"/>
      <c r="J417" s="39"/>
      <c r="K417" s="39"/>
      <c r="L417" s="43"/>
      <c r="M417" s="260"/>
      <c r="N417" s="261"/>
      <c r="O417" s="262"/>
      <c r="P417" s="262"/>
      <c r="Q417" s="262"/>
      <c r="R417" s="262"/>
      <c r="S417" s="262"/>
      <c r="T417" s="263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T417" s="16" t="s">
        <v>127</v>
      </c>
      <c r="AU417" s="16" t="s">
        <v>81</v>
      </c>
    </row>
    <row r="418" s="2" customFormat="1" ht="6.96" customHeight="1">
      <c r="A418" s="37"/>
      <c r="B418" s="65"/>
      <c r="C418" s="66"/>
      <c r="D418" s="66"/>
      <c r="E418" s="66"/>
      <c r="F418" s="66"/>
      <c r="G418" s="66"/>
      <c r="H418" s="66"/>
      <c r="I418" s="66"/>
      <c r="J418" s="66"/>
      <c r="K418" s="66"/>
      <c r="L418" s="43"/>
      <c r="M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</row>
  </sheetData>
  <sheetProtection sheet="1" autoFilter="0" formatColumns="0" formatRows="0" objects="1" scenarios="1" spinCount="100000" saltValue="A+P/6MClA0epBLYsoAmArmvnUGVPZdAX4Txhz22SrbMBbC7th3dz8G2rE0gi/w9fRpdBSzRCNwgguTsf+M94Qg==" hashValue="kLl4Rweiq3DTVOUEjKonpb5kEtHlKGU1c2NA8SKKntzjqa6pV1IWulVzleF/tO0lRU9ZKCxnYpHk5ARAIo62vw==" algorithmName="SHA-512" password="CC35"/>
  <autoFilter ref="C126:K417"/>
  <mergeCells count="6">
    <mergeCell ref="E7:H7"/>
    <mergeCell ref="E16:H16"/>
    <mergeCell ref="E25:H25"/>
    <mergeCell ref="E85:H8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8D7F3726BB27E41A845D77612E29625" ma:contentTypeVersion="15" ma:contentTypeDescription="Vytvoří nový dokument" ma:contentTypeScope="" ma:versionID="c031e568a030c8c31b17afed4d737932">
  <xsd:schema xmlns:xsd="http://www.w3.org/2001/XMLSchema" xmlns:xs="http://www.w3.org/2001/XMLSchema" xmlns:p="http://schemas.microsoft.com/office/2006/metadata/properties" xmlns:ns2="b17ac489-fb75-4ade-8026-53bc87319213" xmlns:ns3="c007350e-f24a-46a0-97fd-52c661c9cb43" targetNamespace="http://schemas.microsoft.com/office/2006/metadata/properties" ma:root="true" ma:fieldsID="d60e7dee9cdc448d11cbc6c3960fce7a" ns2:_="" ns3:_="">
    <xsd:import namespace="b17ac489-fb75-4ade-8026-53bc87319213"/>
    <xsd:import namespace="c007350e-f24a-46a0-97fd-52c661c9cb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7ac489-fb75-4ade-8026-53bc873192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Značky obrázků" ma:readOnly="false" ma:fieldId="{5cf76f15-5ced-4ddc-b409-7134ff3c332f}" ma:taxonomyMulti="true" ma:sspId="cd2a086c-8c12-4717-a145-33b3aca05b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07350e-f24a-46a0-97fd-52c661c9cb4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5a705db-5c62-42a7-abce-62cdf2e0589c}" ma:internalName="TaxCatchAll" ma:showField="CatchAllData" ma:web="c007350e-f24a-46a0-97fd-52c661c9cb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17ac489-fb75-4ade-8026-53bc87319213">
      <Terms xmlns="http://schemas.microsoft.com/office/infopath/2007/PartnerControls"/>
    </lcf76f155ced4ddcb4097134ff3c332f>
    <TaxCatchAll xmlns="c007350e-f24a-46a0-97fd-52c661c9cb43" xsi:nil="true"/>
  </documentManagement>
</p:properties>
</file>

<file path=customXml/itemProps1.xml><?xml version="1.0" encoding="utf-8"?>
<ds:datastoreItem xmlns:ds="http://schemas.openxmlformats.org/officeDocument/2006/customXml" ds:itemID="{EDD547CD-4F64-40B7-9849-B3A853E95CF8}"/>
</file>

<file path=customXml/itemProps2.xml><?xml version="1.0" encoding="utf-8"?>
<ds:datastoreItem xmlns:ds="http://schemas.openxmlformats.org/officeDocument/2006/customXml" ds:itemID="{A07BF3EF-1226-41E4-B001-2CD1445B4C2E}"/>
</file>

<file path=customXml/itemProps3.xml><?xml version="1.0" encoding="utf-8"?>
<ds:datastoreItem xmlns:ds="http://schemas.openxmlformats.org/officeDocument/2006/customXml" ds:itemID="{CCF0F069-6383-4625-8A2D-9C71280F48B4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DESKTOP-C275LRE\Jindra</dc:creator>
  <cp:lastModifiedBy>DESKTOP-C275LRE\Jindra</cp:lastModifiedBy>
  <dcterms:created xsi:type="dcterms:W3CDTF">2024-03-20T06:52:02Z</dcterms:created>
  <dcterms:modified xsi:type="dcterms:W3CDTF">2024-03-20T06:52:06Z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0x010100E8D7F3726BB27E41A845D77612E29625</vt:lpwstr>
  </property>
</Properties>
</file>