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# EXPORT # KROS #\"/>
    </mc:Choice>
  </mc:AlternateContent>
  <bookViews>
    <workbookView xWindow="0" yWindow="0" windowWidth="0" windowHeight="0"/>
  </bookViews>
  <sheets>
    <sheet name="Rekapitulace stavby" sheetId="1" r:id="rId1"/>
    <sheet name="ZS-007-01 - Stavební část" sheetId="2" r:id="rId2"/>
    <sheet name="ZS-007-02 - Zdravotně tec..." sheetId="3" r:id="rId3"/>
    <sheet name="ZS-007-03 - Zemnění - ble..." sheetId="4" r:id="rId4"/>
    <sheet name="ZS-007-04 - Elektroinstalace" sheetId="5" r:id="rId5"/>
    <sheet name="ZS-007-05 - Vodovodní pří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'ZS-007-01 - Stavební část'!$C$167:$K$553</definedName>
    <definedName name="_xlnm.Print_Area" localSheetId="1">'ZS-007-01 - Stavební část'!$C$4:$J$76,'ZS-007-01 - Stavební část'!$C$82:$J$149,'ZS-007-01 - Stavební část'!$C$155:$J$553</definedName>
    <definedName name="_xlnm.Print_Titles" localSheetId="1">'ZS-007-01 - Stavební část'!$167:$167</definedName>
    <definedName name="_xlnm._FilterDatabase" localSheetId="2" hidden="1">'ZS-007-02 - Zdravotně tec...'!$C$127:$K$289</definedName>
    <definedName name="_xlnm.Print_Area" localSheetId="2">'ZS-007-02 - Zdravotně tec...'!$C$4:$J$76,'ZS-007-02 - Zdravotně tec...'!$C$82:$J$109,'ZS-007-02 - Zdravotně tec...'!$C$115:$J$289</definedName>
    <definedName name="_xlnm.Print_Titles" localSheetId="2">'ZS-007-02 - Zdravotně tec...'!$127:$127</definedName>
    <definedName name="_xlnm._FilterDatabase" localSheetId="3" hidden="1">'ZS-007-03 - Zemnění - ble...'!$C$125:$K$176</definedName>
    <definedName name="_xlnm.Print_Area" localSheetId="3">'ZS-007-03 - Zemnění - ble...'!$C$4:$J$76,'ZS-007-03 - Zemnění - ble...'!$C$82:$J$107,'ZS-007-03 - Zemnění - ble...'!$C$113:$J$176</definedName>
    <definedName name="_xlnm.Print_Titles" localSheetId="3">'ZS-007-03 - Zemnění - ble...'!$125:$125</definedName>
    <definedName name="_xlnm._FilterDatabase" localSheetId="4" hidden="1">'ZS-007-04 - Elektroinstalace'!$C$127:$K$236</definedName>
    <definedName name="_xlnm.Print_Area" localSheetId="4">'ZS-007-04 - Elektroinstalace'!$C$4:$J$76,'ZS-007-04 - Elektroinstalace'!$C$82:$J$109,'ZS-007-04 - Elektroinstalace'!$C$115:$J$236</definedName>
    <definedName name="_xlnm.Print_Titles" localSheetId="4">'ZS-007-04 - Elektroinstalace'!$127:$127</definedName>
    <definedName name="_xlnm._FilterDatabase" localSheetId="5" hidden="1">'ZS-007-05 - Vodovodní pří...'!$C$134:$K$204</definedName>
    <definedName name="_xlnm.Print_Area" localSheetId="5">'ZS-007-05 - Vodovodní pří...'!$C$4:$J$76,'ZS-007-05 - Vodovodní pří...'!$C$82:$J$116,'ZS-007-05 - Vodovodní pří...'!$C$122:$J$204</definedName>
    <definedName name="_xlnm.Print_Titles" localSheetId="5">'ZS-007-05 - Vodovodní pří...'!$134:$134</definedName>
  </definedNames>
  <calcPr/>
</workbook>
</file>

<file path=xl/calcChain.xml><?xml version="1.0" encoding="utf-8"?>
<calcChain xmlns="http://schemas.openxmlformats.org/spreadsheetml/2006/main">
  <c i="6" l="1" r="J185"/>
  <c r="R152"/>
  <c r="J37"/>
  <c r="J36"/>
  <c i="1" r="AY99"/>
  <c i="6" r="J35"/>
  <c i="1" r="AX99"/>
  <c i="6" r="BI203"/>
  <c r="BH203"/>
  <c r="BG203"/>
  <c r="BF203"/>
  <c r="T203"/>
  <c r="T202"/>
  <c r="R203"/>
  <c r="R202"/>
  <c r="P203"/>
  <c r="P202"/>
  <c r="BI201"/>
  <c r="BH201"/>
  <c r="BG201"/>
  <c r="BF201"/>
  <c r="T201"/>
  <c r="T200"/>
  <c r="R201"/>
  <c r="R200"/>
  <c r="P201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T188"/>
  <c r="R189"/>
  <c r="R188"/>
  <c r="P189"/>
  <c r="P188"/>
  <c r="BI187"/>
  <c r="BH187"/>
  <c r="BG187"/>
  <c r="BF187"/>
  <c r="T187"/>
  <c r="T186"/>
  <c r="R187"/>
  <c r="R186"/>
  <c r="P187"/>
  <c r="P186"/>
  <c r="J110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T178"/>
  <c r="R179"/>
  <c r="R178"/>
  <c r="P179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T171"/>
  <c r="R172"/>
  <c r="R171"/>
  <c r="P172"/>
  <c r="P171"/>
  <c r="BI170"/>
  <c r="BH170"/>
  <c r="BG170"/>
  <c r="BF170"/>
  <c r="T170"/>
  <c r="T169"/>
  <c r="R170"/>
  <c r="R169"/>
  <c r="P170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T157"/>
  <c r="R158"/>
  <c r="R157"/>
  <c r="P158"/>
  <c r="P157"/>
  <c r="BI156"/>
  <c r="BH156"/>
  <c r="BG156"/>
  <c r="BF156"/>
  <c r="T156"/>
  <c r="T155"/>
  <c r="R156"/>
  <c r="R155"/>
  <c r="P156"/>
  <c r="P155"/>
  <c r="BI153"/>
  <c r="BH153"/>
  <c r="BG153"/>
  <c r="BF153"/>
  <c r="T153"/>
  <c r="T152"/>
  <c r="R153"/>
  <c r="P153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T139"/>
  <c r="R140"/>
  <c r="R139"/>
  <c r="P140"/>
  <c r="P139"/>
  <c r="BI137"/>
  <c r="BH137"/>
  <c r="BG137"/>
  <c r="BF137"/>
  <c r="T137"/>
  <c r="T136"/>
  <c r="R137"/>
  <c r="R136"/>
  <c r="P137"/>
  <c r="P136"/>
  <c r="J131"/>
  <c r="F129"/>
  <c r="E127"/>
  <c r="J91"/>
  <c r="F89"/>
  <c r="E87"/>
  <c r="J24"/>
  <c r="E24"/>
  <c r="J132"/>
  <c r="J23"/>
  <c r="J18"/>
  <c r="E18"/>
  <c r="F132"/>
  <c r="J17"/>
  <c r="J15"/>
  <c r="E15"/>
  <c r="F91"/>
  <c r="J14"/>
  <c r="J12"/>
  <c r="J89"/>
  <c r="E7"/>
  <c r="E125"/>
  <c i="5" r="J217"/>
  <c r="J37"/>
  <c r="J36"/>
  <c i="1" r="AY98"/>
  <c i="5" r="J35"/>
  <c i="1" r="AX98"/>
  <c i="5" r="BI235"/>
  <c r="BH235"/>
  <c r="BG235"/>
  <c r="BF235"/>
  <c r="T235"/>
  <c r="T234"/>
  <c r="R235"/>
  <c r="R234"/>
  <c r="P235"/>
  <c r="P234"/>
  <c r="BI233"/>
  <c r="BH233"/>
  <c r="BG233"/>
  <c r="BF233"/>
  <c r="T233"/>
  <c r="T232"/>
  <c r="R233"/>
  <c r="R232"/>
  <c r="P233"/>
  <c r="P232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T220"/>
  <c r="R221"/>
  <c r="R220"/>
  <c r="P221"/>
  <c r="P220"/>
  <c r="BI219"/>
  <c r="BH219"/>
  <c r="BG219"/>
  <c r="BF219"/>
  <c r="T219"/>
  <c r="T218"/>
  <c r="R219"/>
  <c r="R218"/>
  <c r="P219"/>
  <c r="P218"/>
  <c r="J103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T133"/>
  <c r="R134"/>
  <c r="R133"/>
  <c r="P134"/>
  <c r="P133"/>
  <c r="BI132"/>
  <c r="BH132"/>
  <c r="BG132"/>
  <c r="BF132"/>
  <c r="T132"/>
  <c r="T131"/>
  <c r="R132"/>
  <c r="R131"/>
  <c r="P132"/>
  <c r="P131"/>
  <c r="BI130"/>
  <c r="BH130"/>
  <c r="BG130"/>
  <c r="BF130"/>
  <c r="T130"/>
  <c r="T129"/>
  <c r="R130"/>
  <c r="R129"/>
  <c r="P130"/>
  <c r="P129"/>
  <c r="J124"/>
  <c r="F122"/>
  <c r="E120"/>
  <c r="J91"/>
  <c r="F89"/>
  <c r="E87"/>
  <c r="J24"/>
  <c r="E24"/>
  <c r="J92"/>
  <c r="J23"/>
  <c r="J18"/>
  <c r="E18"/>
  <c r="F125"/>
  <c r="J17"/>
  <c r="J15"/>
  <c r="E15"/>
  <c r="F91"/>
  <c r="J14"/>
  <c r="J12"/>
  <c r="J122"/>
  <c r="E7"/>
  <c r="E118"/>
  <c i="4" r="J157"/>
  <c r="J37"/>
  <c r="J36"/>
  <c i="1" r="AY97"/>
  <c i="4" r="J35"/>
  <c i="1" r="AX97"/>
  <c i="4" r="BI175"/>
  <c r="BH175"/>
  <c r="BG175"/>
  <c r="BF175"/>
  <c r="T175"/>
  <c r="T174"/>
  <c r="R175"/>
  <c r="R174"/>
  <c r="P175"/>
  <c r="P174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T160"/>
  <c r="R161"/>
  <c r="R160"/>
  <c r="P161"/>
  <c r="P160"/>
  <c r="BI159"/>
  <c r="BH159"/>
  <c r="BG159"/>
  <c r="BF159"/>
  <c r="T159"/>
  <c r="T158"/>
  <c r="R159"/>
  <c r="R158"/>
  <c r="P159"/>
  <c r="P158"/>
  <c r="J101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BI128"/>
  <c r="BH128"/>
  <c r="BG128"/>
  <c r="BF128"/>
  <c r="T128"/>
  <c r="T127"/>
  <c r="R128"/>
  <c r="R127"/>
  <c r="P128"/>
  <c r="P127"/>
  <c r="J122"/>
  <c r="F120"/>
  <c r="E118"/>
  <c r="J91"/>
  <c r="F89"/>
  <c r="E87"/>
  <c r="J24"/>
  <c r="E24"/>
  <c r="J92"/>
  <c r="J23"/>
  <c r="J18"/>
  <c r="E18"/>
  <c r="F92"/>
  <c r="J17"/>
  <c r="J15"/>
  <c r="E15"/>
  <c r="F122"/>
  <c r="J14"/>
  <c r="J12"/>
  <c r="J89"/>
  <c r="E7"/>
  <c r="E116"/>
  <c i="3" r="J270"/>
  <c r="J37"/>
  <c r="J36"/>
  <c i="1" r="AY96"/>
  <c i="3" r="J35"/>
  <c i="1" r="AX96"/>
  <c i="3" r="BI288"/>
  <c r="BH288"/>
  <c r="BG288"/>
  <c r="BF288"/>
  <c r="T288"/>
  <c r="T287"/>
  <c r="R288"/>
  <c r="R287"/>
  <c r="P288"/>
  <c r="P287"/>
  <c r="BI286"/>
  <c r="BH286"/>
  <c r="BG286"/>
  <c r="BF286"/>
  <c r="T286"/>
  <c r="T285"/>
  <c r="R286"/>
  <c r="R285"/>
  <c r="P286"/>
  <c r="P285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T273"/>
  <c r="R274"/>
  <c r="R273"/>
  <c r="P274"/>
  <c r="P273"/>
  <c r="BI272"/>
  <c r="BH272"/>
  <c r="BG272"/>
  <c r="BF272"/>
  <c r="T272"/>
  <c r="T271"/>
  <c r="R272"/>
  <c r="R271"/>
  <c r="P272"/>
  <c r="P271"/>
  <c r="J103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T255"/>
  <c r="R256"/>
  <c r="R255"/>
  <c r="P256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F122"/>
  <c r="E120"/>
  <c r="J91"/>
  <c r="F89"/>
  <c r="E87"/>
  <c r="J24"/>
  <c r="E24"/>
  <c r="J125"/>
  <c r="J23"/>
  <c r="J18"/>
  <c r="E18"/>
  <c r="F92"/>
  <c r="J17"/>
  <c r="J15"/>
  <c r="E15"/>
  <c r="F124"/>
  <c r="J14"/>
  <c r="J12"/>
  <c r="J122"/>
  <c r="E7"/>
  <c r="E85"/>
  <c i="2" r="J534"/>
  <c r="J37"/>
  <c r="J36"/>
  <c i="1" r="AY95"/>
  <c i="2" r="J35"/>
  <c i="1" r="AX95"/>
  <c i="2" r="BI552"/>
  <c r="BH552"/>
  <c r="BG552"/>
  <c r="BF552"/>
  <c r="T552"/>
  <c r="T551"/>
  <c r="R552"/>
  <c r="R551"/>
  <c r="P552"/>
  <c r="P551"/>
  <c r="BI550"/>
  <c r="BH550"/>
  <c r="BG550"/>
  <c r="BF550"/>
  <c r="T550"/>
  <c r="T549"/>
  <c r="R550"/>
  <c r="R549"/>
  <c r="P550"/>
  <c r="P549"/>
  <c r="BI547"/>
  <c r="BH547"/>
  <c r="BG547"/>
  <c r="BF547"/>
  <c r="T547"/>
  <c r="R547"/>
  <c r="P547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1"/>
  <c r="BH541"/>
  <c r="BG541"/>
  <c r="BF541"/>
  <c r="T541"/>
  <c r="R541"/>
  <c r="P541"/>
  <c r="BI538"/>
  <c r="BH538"/>
  <c r="BG538"/>
  <c r="BF538"/>
  <c r="T538"/>
  <c r="T537"/>
  <c r="R538"/>
  <c r="R537"/>
  <c r="P538"/>
  <c r="P537"/>
  <c r="BI536"/>
  <c r="BH536"/>
  <c r="BG536"/>
  <c r="BF536"/>
  <c r="T536"/>
  <c r="T535"/>
  <c r="R536"/>
  <c r="R535"/>
  <c r="P536"/>
  <c r="P535"/>
  <c r="J143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T440"/>
  <c r="R441"/>
  <c r="R440"/>
  <c r="P441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1"/>
  <c r="BH411"/>
  <c r="BG411"/>
  <c r="BF411"/>
  <c r="T411"/>
  <c r="R411"/>
  <c r="P411"/>
  <c r="BI410"/>
  <c r="BH410"/>
  <c r="BG410"/>
  <c r="BF410"/>
  <c r="T410"/>
  <c r="R410"/>
  <c r="P410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T378"/>
  <c r="R379"/>
  <c r="R378"/>
  <c r="P379"/>
  <c r="P378"/>
  <c r="BI376"/>
  <c r="BH376"/>
  <c r="BG376"/>
  <c r="BF376"/>
  <c r="T376"/>
  <c r="T375"/>
  <c r="R376"/>
  <c r="R375"/>
  <c r="P376"/>
  <c r="P375"/>
  <c r="BI373"/>
  <c r="BH373"/>
  <c r="BG373"/>
  <c r="BF373"/>
  <c r="T373"/>
  <c r="T372"/>
  <c r="R373"/>
  <c r="R372"/>
  <c r="P373"/>
  <c r="P372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T286"/>
  <c r="R287"/>
  <c r="R286"/>
  <c r="P287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1"/>
  <c r="BH231"/>
  <c r="BG231"/>
  <c r="BF231"/>
  <c r="T231"/>
  <c r="T230"/>
  <c r="R231"/>
  <c r="R230"/>
  <c r="P231"/>
  <c r="P230"/>
  <c r="BI229"/>
  <c r="BH229"/>
  <c r="BG229"/>
  <c r="BF229"/>
  <c r="T229"/>
  <c r="R229"/>
  <c r="P229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4"/>
  <c r="BH214"/>
  <c r="BG214"/>
  <c r="BF214"/>
  <c r="T214"/>
  <c r="T213"/>
  <c r="R214"/>
  <c r="R213"/>
  <c r="P214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T187"/>
  <c r="R188"/>
  <c r="R187"/>
  <c r="P188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J164"/>
  <c r="F162"/>
  <c r="E160"/>
  <c r="J91"/>
  <c r="F89"/>
  <c r="E87"/>
  <c r="J24"/>
  <c r="E24"/>
  <c r="J165"/>
  <c r="J23"/>
  <c r="J18"/>
  <c r="E18"/>
  <c r="F165"/>
  <c r="J17"/>
  <c r="J15"/>
  <c r="E15"/>
  <c r="F164"/>
  <c r="J14"/>
  <c r="J12"/>
  <c r="J162"/>
  <c r="E7"/>
  <c r="E158"/>
  <c i="1" r="L90"/>
  <c r="AM90"/>
  <c r="AM89"/>
  <c r="L89"/>
  <c r="AM87"/>
  <c r="L87"/>
  <c r="L85"/>
  <c r="L84"/>
  <c i="2" r="J541"/>
  <c r="J529"/>
  <c r="BK517"/>
  <c r="J507"/>
  <c r="BK504"/>
  <c r="BK490"/>
  <c r="BK484"/>
  <c r="J428"/>
  <c r="J416"/>
  <c r="J389"/>
  <c r="BK379"/>
  <c r="BK360"/>
  <c r="BK346"/>
  <c r="J336"/>
  <c r="BK260"/>
  <c r="BK242"/>
  <c r="J219"/>
  <c r="J194"/>
  <c r="BK185"/>
  <c r="BK173"/>
  <c r="BK538"/>
  <c r="J521"/>
  <c r="BK508"/>
  <c r="J500"/>
  <c r="J490"/>
  <c r="BK481"/>
  <c r="BK477"/>
  <c r="J469"/>
  <c r="BK464"/>
  <c r="BK460"/>
  <c r="J450"/>
  <c r="BK441"/>
  <c r="J435"/>
  <c r="BK430"/>
  <c r="BK424"/>
  <c r="J417"/>
  <c r="J407"/>
  <c r="J397"/>
  <c r="J376"/>
  <c r="J366"/>
  <c r="J357"/>
  <c r="BK336"/>
  <c r="BK330"/>
  <c r="J324"/>
  <c r="BK319"/>
  <c r="J312"/>
  <c r="J305"/>
  <c r="J296"/>
  <c r="BK283"/>
  <c r="J278"/>
  <c r="BK259"/>
  <c r="J252"/>
  <c r="BK236"/>
  <c r="J220"/>
  <c r="BK203"/>
  <c r="J184"/>
  <c r="BK177"/>
  <c r="BK552"/>
  <c r="J550"/>
  <c r="J545"/>
  <c r="BK529"/>
  <c r="J511"/>
  <c r="J494"/>
  <c r="J484"/>
  <c r="J478"/>
  <c r="J465"/>
  <c r="J461"/>
  <c r="BK456"/>
  <c r="BK439"/>
  <c r="BK432"/>
  <c r="J424"/>
  <c r="J419"/>
  <c r="J410"/>
  <c r="J404"/>
  <c r="BK395"/>
  <c r="J386"/>
  <c r="J373"/>
  <c r="J361"/>
  <c r="J346"/>
  <c r="J334"/>
  <c r="J330"/>
  <c r="J319"/>
  <c r="J311"/>
  <c r="J304"/>
  <c r="BK298"/>
  <c r="BK290"/>
  <c r="J283"/>
  <c r="J276"/>
  <c r="J269"/>
  <c r="J260"/>
  <c r="BK252"/>
  <c r="BK240"/>
  <c r="J234"/>
  <c r="J228"/>
  <c r="J217"/>
  <c r="BK206"/>
  <c r="BK200"/>
  <c r="BK194"/>
  <c r="J177"/>
  <c r="J543"/>
  <c r="J532"/>
  <c r="J508"/>
  <c r="J504"/>
  <c r="BK495"/>
  <c r="BK487"/>
  <c r="BK479"/>
  <c r="J472"/>
  <c r="BK463"/>
  <c r="BK454"/>
  <c r="BK443"/>
  <c r="J432"/>
  <c r="BK419"/>
  <c r="BK410"/>
  <c r="BK404"/>
  <c r="BK400"/>
  <c r="J395"/>
  <c r="J390"/>
  <c r="J382"/>
  <c r="J371"/>
  <c r="J360"/>
  <c r="BK352"/>
  <c r="BK316"/>
  <c r="BK289"/>
  <c r="J274"/>
  <c r="BK263"/>
  <c r="J242"/>
  <c r="J231"/>
  <c r="BK218"/>
  <c r="J203"/>
  <c r="BK196"/>
  <c r="BK184"/>
  <c i="3" r="BK288"/>
  <c r="J279"/>
  <c r="BK266"/>
  <c r="J256"/>
  <c r="BK251"/>
  <c r="J242"/>
  <c r="BK232"/>
  <c r="BK216"/>
  <c r="BK209"/>
  <c r="BK195"/>
  <c r="BK179"/>
  <c r="BK169"/>
  <c r="J148"/>
  <c r="BK140"/>
  <c r="BK272"/>
  <c r="BK263"/>
  <c r="BK254"/>
  <c r="BK241"/>
  <c r="J231"/>
  <c r="J221"/>
  <c r="BK214"/>
  <c r="J197"/>
  <c r="J182"/>
  <c r="J169"/>
  <c r="J162"/>
  <c r="BK151"/>
  <c r="J142"/>
  <c r="J283"/>
  <c r="J260"/>
  <c r="J248"/>
  <c r="J243"/>
  <c r="BK229"/>
  <c r="J220"/>
  <c r="J202"/>
  <c r="J195"/>
  <c r="BK186"/>
  <c r="BK162"/>
  <c r="BK157"/>
  <c r="J144"/>
  <c r="BK134"/>
  <c r="BK280"/>
  <c r="J272"/>
  <c r="J263"/>
  <c r="J245"/>
  <c r="BK239"/>
  <c r="J235"/>
  <c r="J214"/>
  <c r="BK202"/>
  <c r="BK182"/>
  <c r="J147"/>
  <c r="J146"/>
  <c r="BK144"/>
  <c r="BK132"/>
  <c r="BK130"/>
  <c i="4" r="J173"/>
  <c r="J164"/>
  <c r="J151"/>
  <c r="J139"/>
  <c r="J170"/>
  <c r="J141"/>
  <c r="BK132"/>
  <c r="J168"/>
  <c r="BK152"/>
  <c r="J143"/>
  <c r="J175"/>
  <c r="J159"/>
  <c r="J147"/>
  <c i="5" r="BK219"/>
  <c r="J213"/>
  <c r="J205"/>
  <c r="BK199"/>
  <c r="BK195"/>
  <c r="BK192"/>
  <c r="J179"/>
  <c r="BK172"/>
  <c r="J168"/>
  <c r="BK153"/>
  <c r="BK142"/>
  <c r="J137"/>
  <c r="J228"/>
  <c r="J219"/>
  <c r="J208"/>
  <c r="BK197"/>
  <c r="J186"/>
  <c r="BK180"/>
  <c r="J161"/>
  <c r="J156"/>
  <c r="BK148"/>
  <c r="BK132"/>
  <c r="BK215"/>
  <c r="J204"/>
  <c r="BK200"/>
  <c r="J190"/>
  <c r="J181"/>
  <c r="J172"/>
  <c r="J165"/>
  <c r="BK156"/>
  <c r="J146"/>
  <c r="J132"/>
  <c r="J233"/>
  <c r="BK209"/>
  <c r="J201"/>
  <c r="BK186"/>
  <c r="BK170"/>
  <c r="BK161"/>
  <c r="J157"/>
  <c r="BK144"/>
  <c r="J136"/>
  <c i="6" r="BK192"/>
  <c r="BK177"/>
  <c r="J168"/>
  <c r="J161"/>
  <c r="BK143"/>
  <c r="J198"/>
  <c r="BK184"/>
  <c r="J164"/>
  <c r="J150"/>
  <c r="J137"/>
  <c r="BK189"/>
  <c r="J176"/>
  <c r="BK146"/>
  <c r="BK201"/>
  <c r="J192"/>
  <c r="J179"/>
  <c r="J172"/>
  <c r="J165"/>
  <c r="BK156"/>
  <c r="J143"/>
  <c i="2" r="BK536"/>
  <c r="BK532"/>
  <c r="J527"/>
  <c r="J513"/>
  <c r="BK505"/>
  <c r="J495"/>
  <c r="J487"/>
  <c r="BK470"/>
  <c r="J421"/>
  <c r="J402"/>
  <c r="J381"/>
  <c r="J363"/>
  <c r="BK344"/>
  <c r="J268"/>
  <c r="BK250"/>
  <c r="J223"/>
  <c r="J206"/>
  <c r="J190"/>
  <c r="BK179"/>
  <c r="BK544"/>
  <c r="BK515"/>
  <c r="BK503"/>
  <c r="BK496"/>
  <c r="BK483"/>
  <c r="J479"/>
  <c r="J476"/>
  <c r="BK467"/>
  <c r="J462"/>
  <c r="BK458"/>
  <c r="BK448"/>
  <c r="BK438"/>
  <c r="BK434"/>
  <c r="BK426"/>
  <c r="J423"/>
  <c r="BK414"/>
  <c r="J401"/>
  <c r="J391"/>
  <c r="J387"/>
  <c r="BK365"/>
  <c r="BK350"/>
  <c r="BK334"/>
  <c r="J328"/>
  <c r="BK322"/>
  <c r="J317"/>
  <c r="BK311"/>
  <c r="BK304"/>
  <c r="BK295"/>
  <c r="J282"/>
  <c r="BK275"/>
  <c r="J263"/>
  <c r="BK249"/>
  <c r="BK234"/>
  <c r="J218"/>
  <c r="BK202"/>
  <c r="J179"/>
  <c r="BK174"/>
  <c r="BK547"/>
  <c r="BK543"/>
  <c r="BK527"/>
  <c r="BK519"/>
  <c r="BK498"/>
  <c r="BK489"/>
  <c r="J483"/>
  <c r="J480"/>
  <c r="BK472"/>
  <c r="J464"/>
  <c r="J460"/>
  <c r="J454"/>
  <c r="J438"/>
  <c r="J433"/>
  <c r="BK428"/>
  <c r="BK423"/>
  <c r="BK417"/>
  <c r="J415"/>
  <c r="J400"/>
  <c r="J393"/>
  <c r="BK389"/>
  <c r="BK381"/>
  <c r="J368"/>
  <c r="J352"/>
  <c r="J342"/>
  <c r="J331"/>
  <c r="J326"/>
  <c r="BK312"/>
  <c r="BK305"/>
  <c r="BK300"/>
  <c r="J294"/>
  <c r="J287"/>
  <c r="BK278"/>
  <c r="BK268"/>
  <c r="J259"/>
  <c r="J250"/>
  <c r="J236"/>
  <c r="BK229"/>
  <c r="J225"/>
  <c r="J214"/>
  <c r="BK205"/>
  <c r="J197"/>
  <c r="J185"/>
  <c r="J170"/>
  <c r="BK541"/>
  <c r="BK521"/>
  <c r="J517"/>
  <c r="J502"/>
  <c r="BK494"/>
  <c r="J486"/>
  <c r="BK476"/>
  <c r="BK469"/>
  <c r="BK459"/>
  <c r="J452"/>
  <c r="J441"/>
  <c r="BK431"/>
  <c r="J414"/>
  <c r="BK407"/>
  <c r="BK402"/>
  <c r="BK392"/>
  <c r="BK387"/>
  <c r="BK376"/>
  <c r="J370"/>
  <c r="BK355"/>
  <c r="J314"/>
  <c r="J300"/>
  <c r="BK276"/>
  <c r="BK266"/>
  <c r="J249"/>
  <c r="BK238"/>
  <c r="BK219"/>
  <c r="BK214"/>
  <c r="J200"/>
  <c r="J188"/>
  <c r="J173"/>
  <c i="3" r="BK283"/>
  <c r="BK267"/>
  <c r="BK264"/>
  <c r="BK253"/>
  <c r="J246"/>
  <c r="J234"/>
  <c r="BK227"/>
  <c r="J215"/>
  <c r="J206"/>
  <c r="J191"/>
  <c r="BK171"/>
  <c r="J157"/>
  <c r="BK146"/>
  <c r="BK274"/>
  <c r="BK265"/>
  <c r="J258"/>
  <c r="J240"/>
  <c r="BK225"/>
  <c r="BK220"/>
  <c r="J204"/>
  <c r="BK193"/>
  <c r="BK184"/>
  <c r="J175"/>
  <c r="J163"/>
  <c r="BK155"/>
  <c r="J149"/>
  <c r="BK136"/>
  <c r="J281"/>
  <c r="J259"/>
  <c r="J247"/>
  <c r="BK242"/>
  <c r="J223"/>
  <c r="J216"/>
  <c r="BK200"/>
  <c r="J190"/>
  <c r="BK163"/>
  <c r="J158"/>
  <c r="J136"/>
  <c r="BK281"/>
  <c r="J277"/>
  <c r="J267"/>
  <c r="BK260"/>
  <c r="BK243"/>
  <c r="BK238"/>
  <c r="BK215"/>
  <c r="BK210"/>
  <c r="J200"/>
  <c r="J180"/>
  <c r="BK173"/>
  <c i="4" r="J167"/>
  <c r="BK159"/>
  <c r="BK143"/>
  <c r="BK173"/>
  <c r="BK149"/>
  <c r="J137"/>
  <c r="BK175"/>
  <c r="J156"/>
  <c r="J148"/>
  <c r="J128"/>
  <c r="J161"/>
  <c r="BK148"/>
  <c r="J135"/>
  <c i="5" r="BK221"/>
  <c r="J215"/>
  <c r="J212"/>
  <c r="BK202"/>
  <c r="J196"/>
  <c r="J188"/>
  <c r="J173"/>
  <c r="J170"/>
  <c r="J163"/>
  <c r="BK151"/>
  <c r="J139"/>
  <c r="BK233"/>
  <c r="BK226"/>
  <c r="J216"/>
  <c r="J209"/>
  <c r="J203"/>
  <c r="J182"/>
  <c r="J164"/>
  <c r="BK152"/>
  <c r="BK147"/>
  <c r="J226"/>
  <c r="BK212"/>
  <c r="BK203"/>
  <c r="J194"/>
  <c r="BK182"/>
  <c r="BK173"/>
  <c r="BK166"/>
  <c r="J162"/>
  <c r="J148"/>
  <c r="J130"/>
  <c r="J230"/>
  <c r="BK210"/>
  <c r="J206"/>
  <c r="BK188"/>
  <c r="J171"/>
  <c r="BK162"/>
  <c r="BK158"/>
  <c r="J142"/>
  <c r="J134"/>
  <c i="6" r="J183"/>
  <c r="BK175"/>
  <c r="J163"/>
  <c r="J160"/>
  <c r="BK137"/>
  <c r="J195"/>
  <c r="BK172"/>
  <c r="BK158"/>
  <c r="J148"/>
  <c r="J196"/>
  <c r="J187"/>
  <c r="J174"/>
  <c r="J158"/>
  <c r="BK140"/>
  <c r="BK198"/>
  <c r="BK183"/>
  <c r="J175"/>
  <c r="BK168"/>
  <c r="J162"/>
  <c r="J146"/>
  <c r="J142"/>
  <c i="2" r="BK533"/>
  <c r="J528"/>
  <c r="J515"/>
  <c r="BK506"/>
  <c r="BK500"/>
  <c r="BK488"/>
  <c r="BK471"/>
  <c r="BK425"/>
  <c r="J403"/>
  <c r="BK382"/>
  <c r="BK366"/>
  <c r="J354"/>
  <c r="J340"/>
  <c r="BK274"/>
  <c r="J255"/>
  <c r="BK245"/>
  <c r="BK217"/>
  <c r="J192"/>
  <c r="J181"/>
  <c r="J171"/>
  <c r="BK531"/>
  <c r="BK509"/>
  <c r="J506"/>
  <c r="J491"/>
  <c r="BK482"/>
  <c r="BK478"/>
  <c r="J470"/>
  <c r="BK465"/>
  <c r="BK457"/>
  <c r="J443"/>
  <c r="J436"/>
  <c r="J431"/>
  <c r="J425"/>
  <c r="BK421"/>
  <c r="J408"/>
  <c r="J399"/>
  <c r="BK388"/>
  <c r="BK368"/>
  <c r="J359"/>
  <c r="BK340"/>
  <c r="BK331"/>
  <c r="BK326"/>
  <c r="J320"/>
  <c r="J315"/>
  <c r="BK307"/>
  <c r="J298"/>
  <c r="J290"/>
  <c r="J271"/>
  <c r="BK257"/>
  <c r="BK243"/>
  <c r="BK221"/>
  <c r="BK208"/>
  <c r="J183"/>
  <c r="BK176"/>
  <c r="J552"/>
  <c r="J547"/>
  <c r="J544"/>
  <c r="BK528"/>
  <c r="BK523"/>
  <c r="BK502"/>
  <c r="BK492"/>
  <c r="J488"/>
  <c r="J482"/>
  <c r="J477"/>
  <c r="J463"/>
  <c r="J459"/>
  <c r="BK450"/>
  <c r="J437"/>
  <c r="J434"/>
  <c r="J427"/>
  <c r="BK422"/>
  <c r="BK416"/>
  <c r="J406"/>
  <c r="BK399"/>
  <c r="J392"/>
  <c r="BK385"/>
  <c r="BK371"/>
  <c r="BK354"/>
  <c r="J344"/>
  <c r="J332"/>
  <c r="J327"/>
  <c r="J322"/>
  <c r="BK314"/>
  <c r="J307"/>
  <c r="BK296"/>
  <c r="J291"/>
  <c r="BK285"/>
  <c r="J280"/>
  <c r="J275"/>
  <c r="J264"/>
  <c r="BK255"/>
  <c r="J243"/>
  <c r="BK231"/>
  <c r="BK220"/>
  <c r="J210"/>
  <c r="BK199"/>
  <c r="J193"/>
  <c r="J176"/>
  <c r="J536"/>
  <c r="J519"/>
  <c r="J505"/>
  <c r="J496"/>
  <c r="J492"/>
  <c r="J485"/>
  <c r="BK473"/>
  <c r="J466"/>
  <c r="J456"/>
  <c r="J439"/>
  <c r="BK420"/>
  <c r="J411"/>
  <c r="BK406"/>
  <c r="BK401"/>
  <c r="BK393"/>
  <c r="J388"/>
  <c r="J383"/>
  <c r="J365"/>
  <c r="BK359"/>
  <c r="J350"/>
  <c r="J309"/>
  <c r="BK294"/>
  <c r="J285"/>
  <c r="BK271"/>
  <c r="J254"/>
  <c r="J240"/>
  <c r="J221"/>
  <c r="J208"/>
  <c r="J199"/>
  <c r="BK193"/>
  <c r="J174"/>
  <c i="3" r="J286"/>
  <c r="BK269"/>
  <c r="J261"/>
  <c r="BK248"/>
  <c r="J239"/>
  <c r="J229"/>
  <c r="BK217"/>
  <c r="J210"/>
  <c r="BK203"/>
  <c r="BK190"/>
  <c r="J173"/>
  <c r="BK165"/>
  <c r="BK147"/>
  <c r="J134"/>
  <c r="J262"/>
  <c r="J253"/>
  <c r="J238"/>
  <c r="J227"/>
  <c r="J222"/>
  <c r="J207"/>
  <c r="J203"/>
  <c r="J186"/>
  <c r="J177"/>
  <c r="J165"/>
  <c r="BK158"/>
  <c r="BK148"/>
  <c r="BK286"/>
  <c r="BK261"/>
  <c r="BK249"/>
  <c r="BK245"/>
  <c r="BK234"/>
  <c r="J225"/>
  <c r="J217"/>
  <c r="J201"/>
  <c r="BK191"/>
  <c r="J184"/>
  <c r="BK160"/>
  <c r="J153"/>
  <c r="J138"/>
  <c r="J130"/>
  <c r="BK279"/>
  <c r="J269"/>
  <c r="J264"/>
  <c r="BK258"/>
  <c r="J241"/>
  <c r="BK237"/>
  <c r="J232"/>
  <c r="J212"/>
  <c r="BK201"/>
  <c r="BK197"/>
  <c r="BK175"/>
  <c r="BK149"/>
  <c i="4" r="BK161"/>
  <c r="BK145"/>
  <c r="BK128"/>
  <c r="BK156"/>
  <c r="BK139"/>
  <c r="BK130"/>
  <c r="BK167"/>
  <c r="BK151"/>
  <c r="J132"/>
  <c r="J166"/>
  <c r="BK155"/>
  <c r="J145"/>
  <c r="J133"/>
  <c i="5" r="BK216"/>
  <c r="BK207"/>
  <c r="J200"/>
  <c r="J197"/>
  <c r="BK190"/>
  <c r="BK175"/>
  <c r="BK171"/>
  <c r="J166"/>
  <c r="J152"/>
  <c r="J141"/>
  <c r="BK134"/>
  <c r="BK230"/>
  <c r="J224"/>
  <c r="BK213"/>
  <c r="BK204"/>
  <c r="J195"/>
  <c r="BK181"/>
  <c r="BK178"/>
  <c r="J159"/>
  <c r="BK150"/>
  <c r="BK141"/>
  <c r="J221"/>
  <c r="J210"/>
  <c r="J198"/>
  <c r="BK184"/>
  <c r="J177"/>
  <c r="BK169"/>
  <c r="J158"/>
  <c r="J138"/>
  <c r="BK235"/>
  <c r="BK228"/>
  <c r="BK208"/>
  <c r="BK205"/>
  <c r="BK177"/>
  <c r="BK165"/>
  <c r="BK159"/>
  <c r="J147"/>
  <c r="BK137"/>
  <c i="6" r="J201"/>
  <c r="BK176"/>
  <c r="BK167"/>
  <c r="BK150"/>
  <c r="J189"/>
  <c r="J170"/>
  <c r="BK161"/>
  <c r="J145"/>
  <c r="J194"/>
  <c r="J182"/>
  <c r="BK165"/>
  <c r="BK164"/>
  <c r="BK153"/>
  <c i="2" r="J538"/>
  <c r="J531"/>
  <c r="BK525"/>
  <c r="J509"/>
  <c r="J503"/>
  <c r="J489"/>
  <c r="BK474"/>
  <c r="BK427"/>
  <c r="BK415"/>
  <c r="J385"/>
  <c r="J379"/>
  <c r="J348"/>
  <c r="J338"/>
  <c r="J266"/>
  <c r="J247"/>
  <c r="J229"/>
  <c r="J205"/>
  <c r="BK188"/>
  <c r="BK180"/>
  <c r="BK170"/>
  <c r="J523"/>
  <c r="BK511"/>
  <c r="BK507"/>
  <c r="J498"/>
  <c r="BK486"/>
  <c r="BK480"/>
  <c r="J471"/>
  <c r="BK466"/>
  <c r="BK461"/>
  <c r="BK452"/>
  <c r="J445"/>
  <c r="BK437"/>
  <c r="BK433"/>
  <c r="J429"/>
  <c r="J422"/>
  <c r="J413"/>
  <c r="BK405"/>
  <c r="J396"/>
  <c r="BK370"/>
  <c r="BK363"/>
  <c r="BK342"/>
  <c r="BK332"/>
  <c r="BK327"/>
  <c r="BK320"/>
  <c r="J316"/>
  <c r="BK309"/>
  <c r="J302"/>
  <c r="BK291"/>
  <c r="BK280"/>
  <c r="BK269"/>
  <c r="BK254"/>
  <c r="J238"/>
  <c r="BK225"/>
  <c r="BK210"/>
  <c r="BK190"/>
  <c r="BK181"/>
  <c r="BK171"/>
  <c r="BK550"/>
  <c r="BK545"/>
  <c r="J533"/>
  <c r="J525"/>
  <c r="BK513"/>
  <c r="BK491"/>
  <c r="BK485"/>
  <c r="J481"/>
  <c r="J473"/>
  <c r="BK462"/>
  <c r="J457"/>
  <c r="BK445"/>
  <c r="BK436"/>
  <c r="BK429"/>
  <c r="J426"/>
  <c r="J420"/>
  <c r="BK411"/>
  <c r="J405"/>
  <c r="BK396"/>
  <c r="BK390"/>
  <c r="BK383"/>
  <c r="J355"/>
  <c r="BK348"/>
  <c r="BK338"/>
  <c r="BK328"/>
  <c r="BK324"/>
  <c r="BK315"/>
  <c r="J308"/>
  <c r="BK302"/>
  <c r="J295"/>
  <c r="J289"/>
  <c r="BK282"/>
  <c r="J273"/>
  <c r="J257"/>
  <c r="J245"/>
  <c r="BK235"/>
  <c r="BK228"/>
  <c r="BK223"/>
  <c r="BK211"/>
  <c r="J202"/>
  <c r="J196"/>
  <c r="J180"/>
  <c i="1" r="AS94"/>
  <c i="2" r="J474"/>
  <c r="J467"/>
  <c r="J458"/>
  <c r="J448"/>
  <c r="BK435"/>
  <c r="J430"/>
  <c r="BK413"/>
  <c r="BK408"/>
  <c r="BK403"/>
  <c r="BK397"/>
  <c r="BK391"/>
  <c r="BK386"/>
  <c r="BK373"/>
  <c r="BK361"/>
  <c r="BK357"/>
  <c r="BK317"/>
  <c r="BK308"/>
  <c r="BK287"/>
  <c r="BK273"/>
  <c r="BK264"/>
  <c r="BK247"/>
  <c r="J235"/>
  <c r="J211"/>
  <c r="BK197"/>
  <c r="BK192"/>
  <c r="BK183"/>
  <c i="3" r="J288"/>
  <c r="BK277"/>
  <c r="J265"/>
  <c r="J254"/>
  <c r="BK247"/>
  <c r="J236"/>
  <c r="BK231"/>
  <c r="J218"/>
  <c r="BK212"/>
  <c r="BK207"/>
  <c r="J193"/>
  <c r="BK177"/>
  <c r="J167"/>
  <c r="J151"/>
  <c r="BK142"/>
  <c r="J280"/>
  <c r="J266"/>
  <c r="BK259"/>
  <c r="J251"/>
  <c r="J237"/>
  <c r="BK223"/>
  <c r="BK218"/>
  <c r="BK206"/>
  <c r="BK188"/>
  <c r="BK180"/>
  <c r="BK167"/>
  <c r="BK159"/>
  <c r="BK153"/>
  <c r="BK138"/>
  <c r="BK268"/>
  <c r="BK256"/>
  <c r="BK246"/>
  <c r="BK235"/>
  <c r="BK222"/>
  <c r="BK204"/>
  <c r="J199"/>
  <c r="J188"/>
  <c r="J171"/>
  <c r="J159"/>
  <c r="J155"/>
  <c r="J140"/>
  <c r="J132"/>
  <c r="J274"/>
  <c r="J268"/>
  <c r="BK262"/>
  <c r="J249"/>
  <c r="BK240"/>
  <c r="BK236"/>
  <c r="BK221"/>
  <c r="J209"/>
  <c r="BK199"/>
  <c r="J179"/>
  <c r="J160"/>
  <c i="4" r="BK166"/>
  <c r="J152"/>
  <c r="BK137"/>
  <c r="BK164"/>
  <c r="BK147"/>
  <c r="BK135"/>
  <c r="BK170"/>
  <c r="J155"/>
  <c r="BK133"/>
  <c r="BK168"/>
  <c r="J149"/>
  <c r="BK141"/>
  <c r="J130"/>
  <c i="5" r="J214"/>
  <c r="J211"/>
  <c r="BK201"/>
  <c r="BK198"/>
  <c r="BK194"/>
  <c r="J180"/>
  <c r="J169"/>
  <c r="BK157"/>
  <c r="BK146"/>
  <c r="BK138"/>
  <c r="BK130"/>
  <c r="J227"/>
  <c r="BK214"/>
  <c r="BK206"/>
  <c r="BK196"/>
  <c r="J184"/>
  <c r="BK179"/>
  <c r="BK160"/>
  <c r="J151"/>
  <c r="J144"/>
  <c r="BK224"/>
  <c r="BK211"/>
  <c r="J202"/>
  <c r="J192"/>
  <c r="J178"/>
  <c r="BK168"/>
  <c r="BK163"/>
  <c r="J153"/>
  <c r="BK136"/>
  <c r="J235"/>
  <c r="BK227"/>
  <c r="J207"/>
  <c r="J199"/>
  <c r="J175"/>
  <c r="BK164"/>
  <c r="J160"/>
  <c r="J150"/>
  <c r="BK139"/>
  <c i="6" r="J203"/>
  <c r="BK182"/>
  <c r="BK174"/>
  <c r="BK162"/>
  <c r="J156"/>
  <c r="J140"/>
  <c r="BK196"/>
  <c r="BK179"/>
  <c r="BK163"/>
  <c r="J153"/>
  <c r="BK142"/>
  <c r="BK195"/>
  <c r="J184"/>
  <c r="J167"/>
  <c r="BK148"/>
  <c r="BK203"/>
  <c r="BK194"/>
  <c r="BK187"/>
  <c r="J177"/>
  <c r="BK170"/>
  <c r="BK160"/>
  <c r="BK145"/>
  <c i="2" l="1" r="P169"/>
  <c r="P172"/>
  <c r="P178"/>
  <c r="BK182"/>
  <c r="J182"/>
  <c r="J100"/>
  <c r="BK189"/>
  <c r="J189"/>
  <c r="J102"/>
  <c r="R189"/>
  <c r="R195"/>
  <c r="BK201"/>
  <c r="J201"/>
  <c r="J104"/>
  <c r="T201"/>
  <c r="P204"/>
  <c r="T204"/>
  <c r="P207"/>
  <c r="P216"/>
  <c r="R216"/>
  <c r="BK222"/>
  <c r="J222"/>
  <c r="J109"/>
  <c r="P222"/>
  <c r="T222"/>
  <c r="BK227"/>
  <c r="J227"/>
  <c r="J110"/>
  <c r="R227"/>
  <c r="T227"/>
  <c r="P233"/>
  <c r="T233"/>
  <c r="R239"/>
  <c r="BK251"/>
  <c r="J251"/>
  <c r="J114"/>
  <c r="R251"/>
  <c r="BK256"/>
  <c r="J256"/>
  <c r="J115"/>
  <c r="R256"/>
  <c r="BK262"/>
  <c r="J262"/>
  <c r="J116"/>
  <c r="T262"/>
  <c r="T267"/>
  <c r="T272"/>
  <c r="T281"/>
  <c r="P288"/>
  <c r="P293"/>
  <c r="T297"/>
  <c r="T303"/>
  <c r="T318"/>
  <c r="T329"/>
  <c r="T349"/>
  <c r="T356"/>
  <c r="T369"/>
  <c r="P380"/>
  <c r="P384"/>
  <c r="P394"/>
  <c r="BK398"/>
  <c r="J398"/>
  <c r="J136"/>
  <c r="R418"/>
  <c r="P442"/>
  <c r="R447"/>
  <c r="P468"/>
  <c r="T475"/>
  <c r="BK540"/>
  <c r="J540"/>
  <c r="J146"/>
  <c i="3" r="BK129"/>
  <c r="J129"/>
  <c r="J97"/>
  <c r="P161"/>
  <c r="R224"/>
  <c r="T228"/>
  <c r="R257"/>
  <c r="BK276"/>
  <c r="J276"/>
  <c r="J106"/>
  <c i="4" r="BK131"/>
  <c r="J131"/>
  <c r="J99"/>
  <c r="BK154"/>
  <c r="J154"/>
  <c r="J100"/>
  <c r="T163"/>
  <c i="5" r="BK135"/>
  <c r="J135"/>
  <c r="J100"/>
  <c r="BK155"/>
  <c r="J155"/>
  <c r="J101"/>
  <c r="T193"/>
  <c r="T223"/>
  <c i="6" r="T141"/>
  <c r="T135"/>
  <c r="P147"/>
  <c r="BK159"/>
  <c r="J159"/>
  <c r="J104"/>
  <c r="BK173"/>
  <c r="J173"/>
  <c r="J107"/>
  <c r="T173"/>
  <c r="BK191"/>
  <c r="J191"/>
  <c r="J113"/>
  <c i="2" r="R169"/>
  <c r="T172"/>
  <c r="P182"/>
  <c r="T189"/>
  <c r="P201"/>
  <c r="R204"/>
  <c r="T207"/>
  <c r="R233"/>
  <c r="P239"/>
  <c r="T256"/>
  <c r="R262"/>
  <c r="BK267"/>
  <c r="J267"/>
  <c r="J117"/>
  <c r="BK272"/>
  <c r="J272"/>
  <c r="J118"/>
  <c r="P281"/>
  <c r="BK288"/>
  <c r="J288"/>
  <c r="J121"/>
  <c r="BK293"/>
  <c r="J293"/>
  <c r="J122"/>
  <c r="BK297"/>
  <c r="J297"/>
  <c r="J123"/>
  <c r="BK303"/>
  <c r="J303"/>
  <c r="J124"/>
  <c r="BK318"/>
  <c r="J318"/>
  <c r="J125"/>
  <c r="BK329"/>
  <c r="J329"/>
  <c r="J126"/>
  <c r="BK349"/>
  <c r="J349"/>
  <c r="J127"/>
  <c r="BK356"/>
  <c r="J356"/>
  <c r="J128"/>
  <c r="BK369"/>
  <c r="J369"/>
  <c r="J129"/>
  <c r="BK380"/>
  <c r="J380"/>
  <c r="J133"/>
  <c r="BK384"/>
  <c r="J384"/>
  <c r="J134"/>
  <c r="BK394"/>
  <c r="J394"/>
  <c r="J135"/>
  <c r="R398"/>
  <c r="BK418"/>
  <c r="J418"/>
  <c r="J137"/>
  <c r="BK442"/>
  <c r="J442"/>
  <c r="J139"/>
  <c r="BK447"/>
  <c r="J447"/>
  <c r="J140"/>
  <c r="R468"/>
  <c r="R475"/>
  <c r="T540"/>
  <c i="3" r="T129"/>
  <c r="R161"/>
  <c r="P224"/>
  <c r="BK228"/>
  <c r="J228"/>
  <c r="J100"/>
  <c r="BK257"/>
  <c r="J257"/>
  <c r="J102"/>
  <c r="T276"/>
  <c i="4" r="P131"/>
  <c r="P126"/>
  <c i="1" r="AU97"/>
  <c i="4" r="T154"/>
  <c r="BK163"/>
  <c r="J163"/>
  <c r="J104"/>
  <c i="5" r="P135"/>
  <c r="P128"/>
  <c i="1" r="AU98"/>
  <c i="5" r="P155"/>
  <c r="R193"/>
  <c r="P223"/>
  <c i="6" r="P141"/>
  <c r="P135"/>
  <c i="1" r="AU99"/>
  <c i="6" r="R159"/>
  <c r="P181"/>
  <c r="P191"/>
  <c i="2" r="BK172"/>
  <c r="J172"/>
  <c r="J98"/>
  <c r="BK178"/>
  <c r="J178"/>
  <c r="J99"/>
  <c r="T178"/>
  <c r="T182"/>
  <c r="P195"/>
  <c r="P267"/>
  <c r="P272"/>
  <c r="BK281"/>
  <c r="J281"/>
  <c r="J119"/>
  <c r="T288"/>
  <c r="T293"/>
  <c r="R297"/>
  <c r="R303"/>
  <c r="R318"/>
  <c r="R329"/>
  <c r="R349"/>
  <c r="R356"/>
  <c r="R369"/>
  <c r="R380"/>
  <c r="R384"/>
  <c r="R394"/>
  <c r="P398"/>
  <c r="P418"/>
  <c r="R442"/>
  <c r="P447"/>
  <c r="BK468"/>
  <c r="J468"/>
  <c r="J141"/>
  <c r="BK475"/>
  <c r="J475"/>
  <c r="J142"/>
  <c r="R540"/>
  <c i="3" r="P129"/>
  <c r="T161"/>
  <c r="T224"/>
  <c r="P228"/>
  <c r="T257"/>
  <c r="P276"/>
  <c i="4" r="T131"/>
  <c r="T126"/>
  <c r="P154"/>
  <c r="P163"/>
  <c i="5" r="R135"/>
  <c r="R128"/>
  <c r="R155"/>
  <c r="BK193"/>
  <c r="J193"/>
  <c r="J102"/>
  <c r="BK223"/>
  <c r="J223"/>
  <c r="J106"/>
  <c i="6" r="P159"/>
  <c r="R173"/>
  <c r="R181"/>
  <c r="R191"/>
  <c i="2" r="BK169"/>
  <c r="J169"/>
  <c r="J97"/>
  <c r="T169"/>
  <c r="R172"/>
  <c r="R178"/>
  <c r="R182"/>
  <c r="P189"/>
  <c r="BK195"/>
  <c r="J195"/>
  <c r="J103"/>
  <c r="T195"/>
  <c r="R201"/>
  <c r="BK204"/>
  <c r="J204"/>
  <c r="J105"/>
  <c r="BK207"/>
  <c r="J207"/>
  <c r="J106"/>
  <c r="R207"/>
  <c r="BK216"/>
  <c r="J216"/>
  <c r="J108"/>
  <c r="T216"/>
  <c r="R222"/>
  <c r="P227"/>
  <c r="BK233"/>
  <c r="J233"/>
  <c r="J112"/>
  <c r="BK239"/>
  <c r="J239"/>
  <c r="J113"/>
  <c r="T239"/>
  <c r="P251"/>
  <c r="T251"/>
  <c r="P256"/>
  <c r="P262"/>
  <c r="R267"/>
  <c r="R272"/>
  <c r="R281"/>
  <c r="R288"/>
  <c r="R293"/>
  <c r="P297"/>
  <c r="P303"/>
  <c r="P318"/>
  <c r="P329"/>
  <c r="P349"/>
  <c r="P356"/>
  <c r="P369"/>
  <c r="T380"/>
  <c r="T384"/>
  <c r="T394"/>
  <c r="T398"/>
  <c r="T418"/>
  <c r="T442"/>
  <c r="T447"/>
  <c r="T468"/>
  <c r="P475"/>
  <c r="P540"/>
  <c i="3" r="R129"/>
  <c r="BK161"/>
  <c r="J161"/>
  <c r="J98"/>
  <c r="BK224"/>
  <c r="J224"/>
  <c r="J99"/>
  <c r="R228"/>
  <c r="P257"/>
  <c r="R276"/>
  <c i="4" r="R131"/>
  <c r="R126"/>
  <c r="R154"/>
  <c r="R163"/>
  <c i="5" r="T135"/>
  <c r="T128"/>
  <c r="T155"/>
  <c r="P193"/>
  <c r="R223"/>
  <c i="6" r="BK141"/>
  <c r="J141"/>
  <c r="J99"/>
  <c r="R141"/>
  <c r="R135"/>
  <c r="BK147"/>
  <c r="J147"/>
  <c r="J100"/>
  <c r="R147"/>
  <c r="T147"/>
  <c r="T159"/>
  <c r="P173"/>
  <c r="BK181"/>
  <c r="J181"/>
  <c r="J109"/>
  <c r="T181"/>
  <c r="T191"/>
  <c i="2" r="BK213"/>
  <c r="J213"/>
  <c r="J107"/>
  <c r="BK230"/>
  <c r="J230"/>
  <c r="J111"/>
  <c r="BK535"/>
  <c r="J535"/>
  <c r="J144"/>
  <c i="3" r="BK273"/>
  <c r="J273"/>
  <c r="J105"/>
  <c i="5" r="BK129"/>
  <c r="J129"/>
  <c r="J97"/>
  <c r="BK131"/>
  <c r="J131"/>
  <c r="J98"/>
  <c i="6" r="BK139"/>
  <c r="J139"/>
  <c r="J98"/>
  <c r="BK202"/>
  <c r="J202"/>
  <c r="J115"/>
  <c i="2" r="BK187"/>
  <c r="J187"/>
  <c r="J101"/>
  <c i="3" r="BK255"/>
  <c r="J255"/>
  <c r="J101"/>
  <c r="BK271"/>
  <c r="J271"/>
  <c r="J104"/>
  <c r="BK287"/>
  <c r="J287"/>
  <c r="J108"/>
  <c i="4" r="BK172"/>
  <c r="J172"/>
  <c r="J105"/>
  <c i="5" r="BK218"/>
  <c r="J218"/>
  <c r="J104"/>
  <c i="6" r="BK136"/>
  <c r="J136"/>
  <c r="J97"/>
  <c r="BK157"/>
  <c r="J157"/>
  <c r="J103"/>
  <c r="BK178"/>
  <c r="J178"/>
  <c r="J108"/>
  <c r="BK188"/>
  <c r="J188"/>
  <c r="J112"/>
  <c i="2" r="BK378"/>
  <c r="J378"/>
  <c r="J132"/>
  <c r="BK440"/>
  <c r="J440"/>
  <c r="J138"/>
  <c r="BK537"/>
  <c r="J537"/>
  <c r="J145"/>
  <c r="BK551"/>
  <c r="J551"/>
  <c r="J148"/>
  <c i="3" r="BK285"/>
  <c r="J285"/>
  <c r="J107"/>
  <c i="4" r="BK127"/>
  <c i="5" r="BK133"/>
  <c r="J133"/>
  <c r="J99"/>
  <c r="BK220"/>
  <c r="J220"/>
  <c r="J105"/>
  <c r="BK232"/>
  <c r="J232"/>
  <c r="J107"/>
  <c i="6" r="BK169"/>
  <c r="J169"/>
  <c r="J105"/>
  <c r="BK186"/>
  <c r="J186"/>
  <c r="J111"/>
  <c r="BK200"/>
  <c r="J200"/>
  <c r="J114"/>
  <c i="2" r="BK286"/>
  <c r="J286"/>
  <c r="J120"/>
  <c r="BK372"/>
  <c r="J372"/>
  <c r="J130"/>
  <c r="BK375"/>
  <c r="J375"/>
  <c r="J131"/>
  <c r="BK549"/>
  <c r="J549"/>
  <c r="J147"/>
  <c i="4" r="BK129"/>
  <c r="J129"/>
  <c r="J98"/>
  <c r="BK158"/>
  <c r="J158"/>
  <c r="J102"/>
  <c r="BK160"/>
  <c r="J160"/>
  <c r="J103"/>
  <c r="BK174"/>
  <c r="J174"/>
  <c r="J106"/>
  <c i="5" r="BK234"/>
  <c r="J234"/>
  <c r="J108"/>
  <c i="6" r="BK152"/>
  <c r="J152"/>
  <c r="J101"/>
  <c r="BK155"/>
  <c r="J155"/>
  <c r="J102"/>
  <c r="BK171"/>
  <c r="J171"/>
  <c r="J106"/>
  <c r="J92"/>
  <c r="J129"/>
  <c r="BE137"/>
  <c r="BE148"/>
  <c r="BE158"/>
  <c r="BE165"/>
  <c r="BE172"/>
  <c r="BE179"/>
  <c r="BE184"/>
  <c r="BE189"/>
  <c r="BE203"/>
  <c r="E85"/>
  <c r="F92"/>
  <c r="BE142"/>
  <c r="BE150"/>
  <c r="BE153"/>
  <c r="BE160"/>
  <c r="BE161"/>
  <c r="BE162"/>
  <c r="BE168"/>
  <c r="BE170"/>
  <c r="BE175"/>
  <c r="BE177"/>
  <c r="BE196"/>
  <c r="BE201"/>
  <c r="F131"/>
  <c r="BE143"/>
  <c r="BE145"/>
  <c r="BE156"/>
  <c r="BE167"/>
  <c r="BE174"/>
  <c r="BE176"/>
  <c r="BE182"/>
  <c r="BE192"/>
  <c r="BE198"/>
  <c r="BE140"/>
  <c r="BE146"/>
  <c r="BE163"/>
  <c r="BE164"/>
  <c r="BE183"/>
  <c r="BE187"/>
  <c r="BE194"/>
  <c r="BE195"/>
  <c i="5" r="J125"/>
  <c r="BE130"/>
  <c r="BE138"/>
  <c r="BE152"/>
  <c r="BE162"/>
  <c r="BE166"/>
  <c r="BE178"/>
  <c r="BE190"/>
  <c r="BE194"/>
  <c r="BE196"/>
  <c r="BE197"/>
  <c r="BE199"/>
  <c r="BE201"/>
  <c r="BE203"/>
  <c r="BE210"/>
  <c r="BE213"/>
  <c r="BE214"/>
  <c r="BE216"/>
  <c r="BE221"/>
  <c r="BE233"/>
  <c r="BE235"/>
  <c r="E85"/>
  <c r="J89"/>
  <c r="F124"/>
  <c r="BE141"/>
  <c r="BE142"/>
  <c r="BE144"/>
  <c r="BE146"/>
  <c r="BE147"/>
  <c r="BE148"/>
  <c r="BE150"/>
  <c r="BE151"/>
  <c r="BE159"/>
  <c r="BE161"/>
  <c r="BE163"/>
  <c r="BE169"/>
  <c r="BE179"/>
  <c r="BE186"/>
  <c r="BE188"/>
  <c r="BE195"/>
  <c r="BE204"/>
  <c r="BE205"/>
  <c r="BE206"/>
  <c r="BE207"/>
  <c r="BE208"/>
  <c r="BE212"/>
  <c r="BE215"/>
  <c r="BE219"/>
  <c r="BE226"/>
  <c r="F92"/>
  <c r="BE134"/>
  <c r="BE137"/>
  <c r="BE139"/>
  <c r="BE153"/>
  <c r="BE156"/>
  <c r="BE157"/>
  <c r="BE158"/>
  <c r="BE160"/>
  <c r="BE165"/>
  <c r="BE168"/>
  <c r="BE170"/>
  <c r="BE171"/>
  <c r="BE172"/>
  <c r="BE173"/>
  <c r="BE175"/>
  <c r="BE192"/>
  <c r="BE198"/>
  <c r="BE200"/>
  <c r="BE202"/>
  <c r="BE211"/>
  <c r="BE132"/>
  <c r="BE136"/>
  <c r="BE164"/>
  <c r="BE177"/>
  <c r="BE180"/>
  <c r="BE181"/>
  <c r="BE182"/>
  <c r="BE184"/>
  <c r="BE209"/>
  <c r="BE224"/>
  <c r="BE227"/>
  <c r="BE228"/>
  <c r="BE230"/>
  <c i="4" r="E85"/>
  <c r="J123"/>
  <c r="BE132"/>
  <c r="BE152"/>
  <c r="BE156"/>
  <c r="BE164"/>
  <c r="BE170"/>
  <c r="BE135"/>
  <c r="BE145"/>
  <c r="BE149"/>
  <c r="BE159"/>
  <c r="BE161"/>
  <c r="BE175"/>
  <c r="F91"/>
  <c r="J120"/>
  <c r="F123"/>
  <c r="BE128"/>
  <c r="BE133"/>
  <c r="BE141"/>
  <c r="BE143"/>
  <c r="BE151"/>
  <c r="BE166"/>
  <c r="BE167"/>
  <c r="BE173"/>
  <c r="BE130"/>
  <c r="BE137"/>
  <c r="BE139"/>
  <c r="BE147"/>
  <c r="BE148"/>
  <c r="BE155"/>
  <c r="BE168"/>
  <c i="3" r="F91"/>
  <c r="BE134"/>
  <c r="BE138"/>
  <c r="BE140"/>
  <c r="BE151"/>
  <c r="BE158"/>
  <c r="BE159"/>
  <c r="BE163"/>
  <c r="BE167"/>
  <c r="BE169"/>
  <c r="BE188"/>
  <c r="BE191"/>
  <c r="BE193"/>
  <c r="BE203"/>
  <c r="BE204"/>
  <c r="BE217"/>
  <c r="BE218"/>
  <c r="BE227"/>
  <c r="BE229"/>
  <c r="BE231"/>
  <c r="BE234"/>
  <c r="BE246"/>
  <c r="BE249"/>
  <c r="BE253"/>
  <c r="BE254"/>
  <c r="BE260"/>
  <c r="BE261"/>
  <c r="BE265"/>
  <c r="BE283"/>
  <c r="J89"/>
  <c r="E118"/>
  <c r="BE142"/>
  <c r="BE147"/>
  <c r="BE148"/>
  <c r="BE149"/>
  <c r="BE155"/>
  <c r="BE165"/>
  <c r="BE173"/>
  <c r="BE175"/>
  <c r="BE177"/>
  <c r="BE179"/>
  <c r="BE195"/>
  <c r="BE202"/>
  <c r="BE206"/>
  <c r="BE207"/>
  <c r="BE210"/>
  <c r="BE212"/>
  <c r="BE214"/>
  <c r="BE225"/>
  <c r="BE236"/>
  <c r="BE239"/>
  <c r="BE241"/>
  <c r="BE251"/>
  <c r="BE258"/>
  <c r="BE264"/>
  <c r="BE266"/>
  <c r="BE269"/>
  <c r="BE272"/>
  <c r="BE274"/>
  <c r="BE279"/>
  <c r="BE280"/>
  <c r="J92"/>
  <c r="F125"/>
  <c r="BE130"/>
  <c r="BE132"/>
  <c r="BE144"/>
  <c r="BE146"/>
  <c r="BE157"/>
  <c r="BE171"/>
  <c r="BE190"/>
  <c r="BE201"/>
  <c r="BE209"/>
  <c r="BE215"/>
  <c r="BE216"/>
  <c r="BE223"/>
  <c r="BE232"/>
  <c r="BE235"/>
  <c r="BE242"/>
  <c r="BE245"/>
  <c r="BE247"/>
  <c r="BE267"/>
  <c r="BE277"/>
  <c r="BE281"/>
  <c r="BE136"/>
  <c r="BE153"/>
  <c r="BE160"/>
  <c r="BE162"/>
  <c r="BE180"/>
  <c r="BE182"/>
  <c r="BE184"/>
  <c r="BE186"/>
  <c r="BE197"/>
  <c r="BE199"/>
  <c r="BE200"/>
  <c r="BE220"/>
  <c r="BE221"/>
  <c r="BE222"/>
  <c r="BE237"/>
  <c r="BE238"/>
  <c r="BE240"/>
  <c r="BE243"/>
  <c r="BE248"/>
  <c r="BE256"/>
  <c r="BE259"/>
  <c r="BE262"/>
  <c r="BE263"/>
  <c r="BE268"/>
  <c r="BE286"/>
  <c r="BE288"/>
  <c i="2" r="J92"/>
  <c r="BE170"/>
  <c r="BE171"/>
  <c r="BE179"/>
  <c r="BE180"/>
  <c r="BE181"/>
  <c r="BE194"/>
  <c r="BE203"/>
  <c r="BE221"/>
  <c r="BE228"/>
  <c r="BE243"/>
  <c r="BE255"/>
  <c r="BE257"/>
  <c r="BE268"/>
  <c r="BE275"/>
  <c r="BE283"/>
  <c r="BE285"/>
  <c r="BE296"/>
  <c r="BE302"/>
  <c r="BE304"/>
  <c r="BE305"/>
  <c r="BE336"/>
  <c r="BE338"/>
  <c r="BE340"/>
  <c r="BE342"/>
  <c r="BE346"/>
  <c r="BE366"/>
  <c r="BE371"/>
  <c r="BE397"/>
  <c r="BE415"/>
  <c r="BE417"/>
  <c r="BE421"/>
  <c r="BE423"/>
  <c r="BE426"/>
  <c r="BE429"/>
  <c r="BE437"/>
  <c r="BE439"/>
  <c r="BE441"/>
  <c r="BE450"/>
  <c r="BE457"/>
  <c r="BE458"/>
  <c r="BE462"/>
  <c r="BE470"/>
  <c r="BE477"/>
  <c r="BE480"/>
  <c r="BE483"/>
  <c r="BE488"/>
  <c r="BE489"/>
  <c r="BE490"/>
  <c r="BE498"/>
  <c r="BE509"/>
  <c r="BE513"/>
  <c r="BE523"/>
  <c r="BE527"/>
  <c r="BE529"/>
  <c r="E85"/>
  <c r="J89"/>
  <c r="F92"/>
  <c r="BE184"/>
  <c r="BE185"/>
  <c r="BE190"/>
  <c r="BE218"/>
  <c r="BE220"/>
  <c r="BE225"/>
  <c r="BE231"/>
  <c r="BE238"/>
  <c r="BE247"/>
  <c r="BE254"/>
  <c r="BE274"/>
  <c r="BE278"/>
  <c r="BE280"/>
  <c r="BE282"/>
  <c r="BE290"/>
  <c r="BE291"/>
  <c r="BE295"/>
  <c r="BE300"/>
  <c r="BE307"/>
  <c r="BE308"/>
  <c r="BE312"/>
  <c r="BE315"/>
  <c r="BE319"/>
  <c r="BE322"/>
  <c r="BE326"/>
  <c r="BE328"/>
  <c r="BE359"/>
  <c r="BE361"/>
  <c r="BE363"/>
  <c r="BE379"/>
  <c r="BE382"/>
  <c r="BE387"/>
  <c r="BE401"/>
  <c r="BE414"/>
  <c r="BE416"/>
  <c r="BE427"/>
  <c r="BE430"/>
  <c r="BE431"/>
  <c r="BE432"/>
  <c r="BE433"/>
  <c r="BE438"/>
  <c r="BE443"/>
  <c r="BE448"/>
  <c r="BE452"/>
  <c r="BE454"/>
  <c r="BE459"/>
  <c r="BE460"/>
  <c r="BE461"/>
  <c r="BE466"/>
  <c r="BE467"/>
  <c r="BE471"/>
  <c r="BE474"/>
  <c r="BE478"/>
  <c r="BE486"/>
  <c r="BE495"/>
  <c r="BE500"/>
  <c r="BE503"/>
  <c r="BE505"/>
  <c r="BE506"/>
  <c r="BE507"/>
  <c r="BE508"/>
  <c r="BE515"/>
  <c r="BE531"/>
  <c r="BE532"/>
  <c r="BE536"/>
  <c r="BE538"/>
  <c r="BE544"/>
  <c r="BE545"/>
  <c r="BE547"/>
  <c r="BE550"/>
  <c r="BE552"/>
  <c r="F91"/>
  <c r="BE173"/>
  <c r="BE188"/>
  <c r="BE192"/>
  <c r="BE193"/>
  <c r="BE196"/>
  <c r="BE199"/>
  <c r="BE200"/>
  <c r="BE205"/>
  <c r="BE206"/>
  <c r="BE211"/>
  <c r="BE217"/>
  <c r="BE235"/>
  <c r="BE242"/>
  <c r="BE245"/>
  <c r="BE250"/>
  <c r="BE260"/>
  <c r="BE271"/>
  <c r="BE276"/>
  <c r="BE287"/>
  <c r="BE289"/>
  <c r="BE294"/>
  <c r="BE298"/>
  <c r="BE309"/>
  <c r="BE311"/>
  <c r="BE314"/>
  <c r="BE316"/>
  <c r="BE317"/>
  <c r="BE320"/>
  <c r="BE324"/>
  <c r="BE327"/>
  <c r="BE330"/>
  <c r="BE331"/>
  <c r="BE332"/>
  <c r="BE344"/>
  <c r="BE348"/>
  <c r="BE352"/>
  <c r="BE354"/>
  <c r="BE360"/>
  <c r="BE381"/>
  <c r="BE383"/>
  <c r="BE385"/>
  <c r="BE389"/>
  <c r="BE399"/>
  <c r="BE402"/>
  <c r="BE403"/>
  <c r="BE410"/>
  <c r="BE420"/>
  <c r="BE425"/>
  <c r="BE428"/>
  <c r="BE434"/>
  <c r="BE435"/>
  <c r="BE436"/>
  <c r="BE445"/>
  <c r="BE456"/>
  <c r="BE463"/>
  <c r="BE464"/>
  <c r="BE465"/>
  <c r="BE472"/>
  <c r="BE484"/>
  <c r="BE487"/>
  <c r="BE494"/>
  <c r="BE502"/>
  <c r="BE504"/>
  <c r="BE517"/>
  <c r="BE519"/>
  <c r="BE525"/>
  <c r="BE528"/>
  <c r="BE533"/>
  <c r="BE541"/>
  <c r="BE174"/>
  <c r="BE176"/>
  <c r="BE177"/>
  <c r="BE183"/>
  <c r="BE197"/>
  <c r="BE202"/>
  <c r="BE208"/>
  <c r="BE210"/>
  <c r="BE214"/>
  <c r="BE219"/>
  <c r="BE223"/>
  <c r="BE229"/>
  <c r="BE234"/>
  <c r="BE236"/>
  <c r="BE240"/>
  <c r="BE249"/>
  <c r="BE252"/>
  <c r="BE259"/>
  <c r="BE263"/>
  <c r="BE264"/>
  <c r="BE266"/>
  <c r="BE269"/>
  <c r="BE273"/>
  <c r="BE334"/>
  <c r="BE350"/>
  <c r="BE355"/>
  <c r="BE357"/>
  <c r="BE365"/>
  <c r="BE368"/>
  <c r="BE370"/>
  <c r="BE373"/>
  <c r="BE376"/>
  <c r="BE386"/>
  <c r="BE388"/>
  <c r="BE390"/>
  <c r="BE391"/>
  <c r="BE392"/>
  <c r="BE393"/>
  <c r="BE395"/>
  <c r="BE396"/>
  <c r="BE400"/>
  <c r="BE404"/>
  <c r="BE405"/>
  <c r="BE406"/>
  <c r="BE407"/>
  <c r="BE408"/>
  <c r="BE411"/>
  <c r="BE413"/>
  <c r="BE419"/>
  <c r="BE422"/>
  <c r="BE424"/>
  <c r="BE469"/>
  <c r="BE473"/>
  <c r="BE476"/>
  <c r="BE479"/>
  <c r="BE481"/>
  <c r="BE482"/>
  <c r="BE485"/>
  <c r="BE491"/>
  <c r="BE492"/>
  <c r="BE496"/>
  <c r="BE511"/>
  <c r="BE521"/>
  <c r="BE543"/>
  <c r="F35"/>
  <c i="1" r="BB95"/>
  <c i="3" r="J34"/>
  <c i="1" r="AW96"/>
  <c i="4" r="F34"/>
  <c i="1" r="BA97"/>
  <c i="4" r="J34"/>
  <c i="1" r="AW97"/>
  <c i="4" r="F36"/>
  <c i="1" r="BC97"/>
  <c i="4" r="F35"/>
  <c i="1" r="BB97"/>
  <c i="5" r="J34"/>
  <c i="1" r="AW98"/>
  <c i="5" r="F37"/>
  <c i="1" r="BD98"/>
  <c i="2" r="J34"/>
  <c i="1" r="AW95"/>
  <c i="3" r="F34"/>
  <c i="1" r="BA96"/>
  <c i="3" r="F36"/>
  <c i="1" r="BC96"/>
  <c i="5" r="F36"/>
  <c i="1" r="BC98"/>
  <c i="6" r="F35"/>
  <c i="1" r="BB99"/>
  <c i="2" r="F37"/>
  <c i="1" r="BD95"/>
  <c i="2" r="F36"/>
  <c i="1" r="BC95"/>
  <c i="4" r="F37"/>
  <c i="1" r="BD97"/>
  <c i="5" r="F35"/>
  <c i="1" r="BB98"/>
  <c i="6" r="F36"/>
  <c i="1" r="BC99"/>
  <c i="6" r="F34"/>
  <c i="1" r="BA99"/>
  <c i="2" r="F34"/>
  <c i="1" r="BA95"/>
  <c i="3" r="F35"/>
  <c i="1" r="BB96"/>
  <c i="3" r="F37"/>
  <c i="1" r="BD96"/>
  <c i="5" r="F34"/>
  <c i="1" r="BA98"/>
  <c i="6" r="J34"/>
  <c i="1" r="AW99"/>
  <c i="6" r="F37"/>
  <c i="1" r="BD99"/>
  <c i="2" l="1" r="R168"/>
  <c r="T168"/>
  <c i="4" r="BK126"/>
  <c r="J126"/>
  <c r="J96"/>
  <c i="3" r="P128"/>
  <c i="1" r="AU96"/>
  <c i="3" r="R128"/>
  <c r="T128"/>
  <c i="2" r="P168"/>
  <c i="1" r="AU95"/>
  <c i="3" r="BK128"/>
  <c r="J128"/>
  <c r="J96"/>
  <c i="4" r="J127"/>
  <c r="J97"/>
  <c i="6" r="BK135"/>
  <c r="J135"/>
  <c i="2" r="BK168"/>
  <c r="J168"/>
  <c r="J96"/>
  <c i="5" r="BK128"/>
  <c r="J128"/>
  <c i="3" r="J33"/>
  <c i="1" r="AV96"/>
  <c r="AT96"/>
  <c i="4" r="J33"/>
  <c i="1" r="AV97"/>
  <c r="AT97"/>
  <c i="5" r="J33"/>
  <c i="1" r="AV98"/>
  <c r="AT98"/>
  <c i="6" r="J33"/>
  <c i="1" r="AV99"/>
  <c r="AT99"/>
  <c i="3" r="F33"/>
  <c i="1" r="AZ96"/>
  <c i="4" r="F33"/>
  <c i="1" r="AZ97"/>
  <c i="5" r="F33"/>
  <c i="1" r="AZ98"/>
  <c i="6" r="F33"/>
  <c i="1" r="AZ99"/>
  <c r="BC94"/>
  <c r="W32"/>
  <c i="5" r="J30"/>
  <c i="1" r="AG98"/>
  <c i="2" r="F33"/>
  <c i="1" r="AZ95"/>
  <c r="BB94"/>
  <c r="AX94"/>
  <c i="6" r="J30"/>
  <c i="1" r="AG99"/>
  <c i="2" r="J33"/>
  <c i="1" r="AV95"/>
  <c r="AT95"/>
  <c r="BD94"/>
  <c r="W33"/>
  <c r="BA94"/>
  <c r="AW94"/>
  <c r="AK30"/>
  <c i="6" l="1" r="J96"/>
  <c i="5" r="J96"/>
  <c i="6" r="J39"/>
  <c i="5" r="J39"/>
  <c i="1" r="AN98"/>
  <c r="AN99"/>
  <c r="AU94"/>
  <c r="AZ94"/>
  <c r="W29"/>
  <c i="2" r="J30"/>
  <c i="1" r="AG95"/>
  <c i="4" r="J30"/>
  <c i="1" r="AG97"/>
  <c r="W31"/>
  <c i="3" r="J30"/>
  <c i="1" r="AG96"/>
  <c r="AY94"/>
  <c r="W30"/>
  <c i="2" l="1" r="J39"/>
  <c i="4" r="J39"/>
  <c i="3" r="J39"/>
  <c i="1" r="AN96"/>
  <c r="AN97"/>
  <c r="AN95"/>
  <c r="AG94"/>
  <c r="AK26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<sst xmlns="http://schemas.openxmlformats.org/spreadsheetml/2006/main">
  <si>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</si>
  <si>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</si>
  <si>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</si>
  <si>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</si>
  <si>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</si>
  <si>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{b3d9ede8-1789-4995-8acb-4526499ac4b2}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</si>
  <si>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</si>
  <si>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</si>
  <si>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</si>
  <si>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</si>
  <si>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</si>
  <si>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</si>
  <si>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</si>
  <si>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</si>
  <si>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ZS-007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</si>
  <si>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</si>
  <si>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</si>
  <si>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Opravy a údržba budovy WC pláže střed na parcele číslo 722/4 KÚ Doksy u Máchova jezera</t>
  </si>
  <si>
    <t>KSO:</t>
  </si>
  <si>
    <t>CC-CZ:</t>
  </si>
  <si>
    <t>Místo:</t>
  </si>
  <si>
    <t>Budova na parcele 722/4 KÚ Doksy u Máchova jezera</t>
  </si>
  <si>
    <t>Datum:</t>
  </si>
  <si>
    <t>28. 10. 2024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</si>
  <si>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</si>
  <si>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</si>
  <si>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</si>
  <si>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</si>
  <si>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</si>
  <si>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</si>
  <si>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</si>
  <si>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Ing.arch. Stanislav Kopecký, Ing. Zdeněk Starý</t>
  </si>
  <si>
    <t>True</t>
  </si>
  <si>
    <t>Zpracovatel:</t>
  </si>
  <si>
    <t>Poznámka:</t>
  </si>
  <si>
    <t>Rozpočet byl sestaven v rozpočtové soustavě RTS.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</si>
  <si>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</si>
  <si>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</si>
  <si>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</si>
  <si>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</si>
  <si>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</si>
  <si>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</si>
  <si>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</si>
  <si>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</si>
  <si>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</si>
  <si>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</si>
  <si>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</si>
  <si>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</si>
  <si>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</si>
  <si>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</si>
  <si>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</si>
  <si>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</si>
  <si>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</si>
  <si>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</si>
  <si>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</si>
  <si>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</si>
  <si>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</si>
  <si>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</si>
  <si>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</si>
  <si>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</si>
  <si>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</si>
  <si>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</si>
  <si>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</si>
  <si>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</si>
  <si>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</si>
  <si>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</si>
  <si>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</si>
  <si>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</si>
  <si>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</si>
  <si>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</si>
  <si>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</si>
  <si>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</si>
  <si>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</si>
  <si>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</si>
  <si>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</si>
  <si>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</si>
  <si>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</si>
  <si>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</si>
  <si>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</si>
  <si>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</si>
  <si>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</si>
  <si>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ZS-007-01</t>
  </si>
  <si>
    <t>Stavební část</t>
  </si>
  <si>
    <t>STA</t>
  </si>
  <si>
    <t>1</t>
  </si>
  <si>
    <t>{d386d215-d8a9-428c-ad38-4f0a9325f23c}</t>
  </si>
  <si>
    <t>2</t>
  </si>
  <si>
    <t>ZS-007-02</t>
  </si>
  <si>
    <t>Zdravotně technické instalace</t>
  </si>
  <si>
    <t>{d89afc1c-ea13-498e-9a58-d357c29760b3}</t>
  </si>
  <si>
    <t>ZS-007-03</t>
  </si>
  <si>
    <t>Zemnění - bleskosvod</t>
  </si>
  <si>
    <t>{70e0884e-3a0a-4b0a-b893-dd078af5700b}</t>
  </si>
  <si>
    <t>ZS-007-04</t>
  </si>
  <si>
    <t>Elektroinstalace</t>
  </si>
  <si>
    <t>{2009d4de-9100-4d97-b064-11b0d1b6f735}</t>
  </si>
  <si>
    <t>ZS-007-05</t>
  </si>
  <si>
    <t>Vodovodní přípojka</t>
  </si>
  <si>
    <t>{0f57b58b-543d-4964-8967-6b5b5b8b57ac}</t>
  </si>
  <si>
    <t>KRYCÍ LIST SOUPISU PRACÍ</t>
  </si>
  <si>
    <t>Objekt:</t>
  </si>
  <si>
    <t>ZS-007-01 -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</si>
  <si>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</si>
  <si>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</si>
  <si>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</si>
  <si>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</si>
  <si>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</si>
  <si>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13 - Hloubené vykopávky</t>
  </si>
  <si>
    <t>16 - Přemístění výkopku</t>
  </si>
  <si>
    <t>17 - Konstrukce ze zemin</t>
  </si>
  <si>
    <t>18 - Povrchové úpravy terénu</t>
  </si>
  <si>
    <t>19 - Hloubení pro podzemní stěny, ražení a hloubení důlní</t>
  </si>
  <si>
    <t>21 - Úprava podloží a základové spáry</t>
  </si>
  <si>
    <t>27 - Základy</t>
  </si>
  <si>
    <t>31 - Zdi podpěrné a volné</t>
  </si>
  <si>
    <t>33 - Sloupy a pilíře, stožáry a rámové stojky</t>
  </si>
  <si>
    <t>34 - Stěny a příčky</t>
  </si>
  <si>
    <t>41 - Stropy a stropní konstrukce (pro pozemní stavby)</t>
  </si>
  <si>
    <t>43 - Schodiště</t>
  </si>
  <si>
    <t>44 - Zastřešení</t>
  </si>
  <si>
    <t>45 - Podkladní a vedlejší konstrukce (kromě vozovek a železničního svršku)</t>
  </si>
  <si>
    <t>59 - Kryty pozemních komunikací, letišť a ploch dlážděných (předlažby)</t>
  </si>
  <si>
    <t>61 - Úprava povrchů vnitřní</t>
  </si>
  <si>
    <t>62 - Úprava povrchů vnější</t>
  </si>
  <si>
    <t>63 - Podlahy a podlahové konstrukce</t>
  </si>
  <si>
    <t>64 - Výplně otvorů</t>
  </si>
  <si>
    <t>711 - Izolace proti vodě</t>
  </si>
  <si>
    <t>712 - Izolace střech (živičné krytiny)</t>
  </si>
  <si>
    <t>713 - Izolace tepelné</t>
  </si>
  <si>
    <t>721 - Vnitřní kanalizace</t>
  </si>
  <si>
    <t>722 - Vnitřní vodovod</t>
  </si>
  <si>
    <t>725 - Zařizovací předměty</t>
  </si>
  <si>
    <t>728 - Vzduchotechnika</t>
  </si>
  <si>
    <t>763 - Dřevostavby</t>
  </si>
  <si>
    <t>764 - Konstrukce klempířské</t>
  </si>
  <si>
    <t>766 - Konstrukce truhlářské</t>
  </si>
  <si>
    <t>767 - Konstrukce doplňkové stavební (zámečnické)</t>
  </si>
  <si>
    <t>771 - Podlahy z dlaždic</t>
  </si>
  <si>
    <t>781 - Obklady (keramické)</t>
  </si>
  <si>
    <t>784 - Malby</t>
  </si>
  <si>
    <t>83 - Potrubí z trub PVC</t>
  </si>
  <si>
    <t>89 - Ostatní konstrukce a práce na trubním vedení</t>
  </si>
  <si>
    <t>91 - Doplňující konstrukce a práce na pozemních komunikacích a zpevněných plochách</t>
  </si>
  <si>
    <t>93 - Různé dokončovací konstrukce a práce inženýrských staveb</t>
  </si>
  <si>
    <t>94 - Lešení a stavební výtahy</t>
  </si>
  <si>
    <t>95 - Různé dokončovací konstrukce a práce na pozemních stavbách</t>
  </si>
  <si>
    <t>96 - Bourání konstrukcí</t>
  </si>
  <si>
    <t>97 - Prorážení otvorů a ostatní bourací práce</t>
  </si>
  <si>
    <t>H01 - Budovy občanské výstavby</t>
  </si>
  <si>
    <t>M21 - Elektromontáže</t>
  </si>
  <si>
    <t>M23 - Montáže potrubí</t>
  </si>
  <si>
    <t>S - Přesuny sutí</t>
  </si>
  <si>
    <t>M - Ostatní materiál</t>
  </si>
  <si>
    <t>VORN - Vedlejší a ostatní rozpočtové náklady</t>
  </si>
  <si>
    <t>01VRN - Průzkumy, geodetické a projektové práce</t>
  </si>
  <si>
    <t>02VRN - Příprava staveniště</t>
  </si>
  <si>
    <t>03VRN - Zařízení staveniště</t>
  </si>
  <si>
    <t>04VRN - Inženýrské činnosti</t>
  </si>
  <si>
    <t>09VRN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</si>
  <si>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</si>
  <si>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</si>
  <si>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</si>
  <si>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</si>
  <si>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</si>
  <si>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</si>
  <si>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</si>
  <si>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</si>
  <si>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</si>
  <si>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</si>
  <si>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</si>
  <si>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</si>
  <si>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</si>
  <si>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13</t>
  </si>
  <si>
    <t>Hloubené vykopávky</t>
  </si>
  <si>
    <t>ROZPOCET</t>
  </si>
  <si>
    <t>K</t>
  </si>
  <si>
    <t>132200010RA0</t>
  </si>
  <si>
    <t>Hloubení nezapaž. rýh šířky do 60 cm v hornině 1-4</t>
  </si>
  <si>
    <t>m3</t>
  </si>
  <si>
    <t>4</t>
  </si>
  <si>
    <t>132200012RA0</t>
  </si>
  <si>
    <t>Hloubení nezapaž.rýh šířky do 200 cm v hornině 1-4</t>
  </si>
  <si>
    <t>16</t>
  </si>
  <si>
    <t>Přemístění výkopku</t>
  </si>
  <si>
    <t>3</t>
  </si>
  <si>
    <t>162201102R00</t>
  </si>
  <si>
    <t>Vodorovné přemístění výkopku z hor.1-4 do 50 m</t>
  </si>
  <si>
    <t>6</t>
  </si>
  <si>
    <t>162701105RT3</t>
  </si>
  <si>
    <t>Vodorovné přemístění výkopku z hor.1-4 do 10000 m</t>
  </si>
  <si>
    <t>8</t>
  </si>
  <si>
    <t>P</t>
  </si>
  <si>
    <t>Poznámka k položce:_x000d_
nosnost 12 t</t>
  </si>
  <si>
    <t>5</t>
  </si>
  <si>
    <t>167101101R00</t>
  </si>
  <si>
    <t>Nakládání výkopku z hor. 1 ÷ 4 v množství do 100 m3</t>
  </si>
  <si>
    <t>10</t>
  </si>
  <si>
    <t>167101103R00</t>
  </si>
  <si>
    <t>Přeložení nebo složení výkopku z hor.1 ÷ 4</t>
  </si>
  <si>
    <t>17</t>
  </si>
  <si>
    <t>Konstrukce ze zemin</t>
  </si>
  <si>
    <t>7</t>
  </si>
  <si>
    <t>174100010RA0</t>
  </si>
  <si>
    <t>Zásyp jam, rýh a šachet sypaninou</t>
  </si>
  <si>
    <t>14</t>
  </si>
  <si>
    <t>174100050RA0</t>
  </si>
  <si>
    <t>Zásyp jam,rýh a šachet štěrkopískem</t>
  </si>
  <si>
    <t>9</t>
  </si>
  <si>
    <t>175100020RA0</t>
  </si>
  <si>
    <t>Obsyp potrubí štěrkopískem</t>
  </si>
  <si>
    <t>18</t>
  </si>
  <si>
    <t>Povrchové úpravy terénu</t>
  </si>
  <si>
    <t>180400021RA0</t>
  </si>
  <si>
    <t>Založení trávníku parkového, svah, s dodáním osiva</t>
  </si>
  <si>
    <t>m2</t>
  </si>
  <si>
    <t>20</t>
  </si>
  <si>
    <t>11</t>
  </si>
  <si>
    <t>181050010RA0</t>
  </si>
  <si>
    <t>Terénní modelace</t>
  </si>
  <si>
    <t>22</t>
  </si>
  <si>
    <t>183400020RAA</t>
  </si>
  <si>
    <t>Příprava půdy pro výsadbu, ve svahu, ruční</t>
  </si>
  <si>
    <t>24</t>
  </si>
  <si>
    <t>Poznámka k položce:_x000d_
chemické odplevelení, rytí, hnojení</t>
  </si>
  <si>
    <t>19</t>
  </si>
  <si>
    <t>Hloubení pro podzemní stěny, ražení a hloubení důlní</t>
  </si>
  <si>
    <t>199000005R00</t>
  </si>
  <si>
    <t>Poplatek za skládku zeminy 1- 4, č. dle katal. odpadů 17 05 04</t>
  </si>
  <si>
    <t>t</t>
  </si>
  <si>
    <t>26</t>
  </si>
  <si>
    <t>Úprava podloží a základové spáry</t>
  </si>
  <si>
    <t>212850001RAA</t>
  </si>
  <si>
    <t>Drenáž podél základu objektu z dren. trub d 100 mm</t>
  </si>
  <si>
    <t>m</t>
  </si>
  <si>
    <t>28</t>
  </si>
  <si>
    <t>Poznámka k položce:_x000d_
bet.lože, obsyp kamenivo, geotextilie,reviz.šachta</t>
  </si>
  <si>
    <t>15</t>
  </si>
  <si>
    <t>213151111R00</t>
  </si>
  <si>
    <t>Montáž vsakovacího bloku nebo tunelu do V 450 l</t>
  </si>
  <si>
    <t>kus</t>
  </si>
  <si>
    <t>30</t>
  </si>
  <si>
    <t>213151121R00</t>
  </si>
  <si>
    <t>Obalení vsakovacích bloků geotextílií</t>
  </si>
  <si>
    <t>32</t>
  </si>
  <si>
    <t>216902111</t>
  </si>
  <si>
    <t>Očištění základových spár</t>
  </si>
  <si>
    <t>34</t>
  </si>
  <si>
    <t>27</t>
  </si>
  <si>
    <t>Základy</t>
  </si>
  <si>
    <t>275313711R00</t>
  </si>
  <si>
    <t>Beton základových patek prostý C 25/30</t>
  </si>
  <si>
    <t>36</t>
  </si>
  <si>
    <t>275351215RT1</t>
  </si>
  <si>
    <t>Bednění stěn základových patek - zřízení</t>
  </si>
  <si>
    <t>38</t>
  </si>
  <si>
    <t>Poznámka k položce:_x000d_
bednicí materiál prkna</t>
  </si>
  <si>
    <t>275351216R00</t>
  </si>
  <si>
    <t>Bednění stěn základových patek - odstranění</t>
  </si>
  <si>
    <t>40</t>
  </si>
  <si>
    <t>275353111R00</t>
  </si>
  <si>
    <t>Bednění kotev.otvorů patek do 0,02 m2, hl. 0,5 m</t>
  </si>
  <si>
    <t>42</t>
  </si>
  <si>
    <t>31</t>
  </si>
  <si>
    <t>Zdi podpěrné a volné</t>
  </si>
  <si>
    <t>310238211R00</t>
  </si>
  <si>
    <t>Zazdívka otvorů plochy do 1 m2 cihlami na MVC</t>
  </si>
  <si>
    <t>44</t>
  </si>
  <si>
    <t>23</t>
  </si>
  <si>
    <t>311237123R00</t>
  </si>
  <si>
    <t>Zdivo z cihel P 10 na maltu vápenocementovou 5 MPa, tl. 200 mm</t>
  </si>
  <si>
    <t>46</t>
  </si>
  <si>
    <t>33</t>
  </si>
  <si>
    <t>Sloupy a pilíře, stožáry a rámové stojky</t>
  </si>
  <si>
    <t>338171111R00</t>
  </si>
  <si>
    <t>Osazení sloupků plot.oc.do 2 m do patek, zalití MC</t>
  </si>
  <si>
    <t>48</t>
  </si>
  <si>
    <t>25</t>
  </si>
  <si>
    <t>338920021R00</t>
  </si>
  <si>
    <t>Osazení betonové palisády, š. do 20 cm, dl. 60 cm</t>
  </si>
  <si>
    <t>50</t>
  </si>
  <si>
    <t>Stěny a příčky</t>
  </si>
  <si>
    <t>340235211RT2</t>
  </si>
  <si>
    <t>Zazdívka otvorů 0,0225 m2 cihlami, tl.zdi do 10cm</t>
  </si>
  <si>
    <t>52</t>
  </si>
  <si>
    <t>Poznámka k položce:_x000d_
s použitím suché maltové směsi</t>
  </si>
  <si>
    <t>346244361R00</t>
  </si>
  <si>
    <t>Zazdívka rýh, potrubí, kapes cihlami tl. 6,5 cm</t>
  </si>
  <si>
    <t>54</t>
  </si>
  <si>
    <t>348942111</t>
  </si>
  <si>
    <t>Zábradlí venkovní ocelové s osazením do bet.bloků</t>
  </si>
  <si>
    <t>56</t>
  </si>
  <si>
    <t>Poznámka k položce:_x000d_
Montáž + dodávka, trubky d 80mm, žárový pozink, vč. sloupků_x000d_
Ocelové trubkové zábradlí, žárově pozinkované, výška trubky nad terénem 900mm, trubky d 80mm silnostěnná trubka, noha s ukončením čtvercovou základnou plechem 150/150mm síly 5mm, kotvení k základovému bloku pomocí 4 ks chemických hmoždinek a závitových tyčí M10 s podložkami a uzavřenými maticemi - veškeré komponenty v antikorozní povrchové úpravě pozinkováním. Všechny rozměry je nutno ověřit na stavbě.</t>
  </si>
  <si>
    <t>41</t>
  </si>
  <si>
    <t>Stropy a stropní konstrukce (pro pozemní stavby)</t>
  </si>
  <si>
    <t>29</t>
  </si>
  <si>
    <t>417320040</t>
  </si>
  <si>
    <t>Ztužující věnec ŽB beton C 25/30, 25 x 20 cm</t>
  </si>
  <si>
    <t>58</t>
  </si>
  <si>
    <t>Poznámka k položce:_x000d_
bednění, výztuž 125 kg/m3</t>
  </si>
  <si>
    <t>43</t>
  </si>
  <si>
    <t>Schodiště</t>
  </si>
  <si>
    <t>430321414R00</t>
  </si>
  <si>
    <t>Beton schodišťových konstrukcí železový C 25/30</t>
  </si>
  <si>
    <t>60</t>
  </si>
  <si>
    <t>4303511RVD</t>
  </si>
  <si>
    <t>Bednění schodišťových konstrukcí - zřízení</t>
  </si>
  <si>
    <t>62</t>
  </si>
  <si>
    <t>4303512RVD</t>
  </si>
  <si>
    <t>Bednění schodišťových konstrukcí - odstranění</t>
  </si>
  <si>
    <t>64</t>
  </si>
  <si>
    <t>430361121R00</t>
  </si>
  <si>
    <t>Výztuž schodišťových konstrukcí z oceli 10216(E)</t>
  </si>
  <si>
    <t>66</t>
  </si>
  <si>
    <t>434121425R00</t>
  </si>
  <si>
    <t>Osazení želbet. stupňů na desku, broušených</t>
  </si>
  <si>
    <t>68</t>
  </si>
  <si>
    <t>Zastřešení</t>
  </si>
  <si>
    <t>35</t>
  </si>
  <si>
    <t>444172051</t>
  </si>
  <si>
    <t>Montáž lemovacích prvků střešních panelů</t>
  </si>
  <si>
    <t>70</t>
  </si>
  <si>
    <t>Poznámka k položce:_x000d_
vč. dodání materiálu</t>
  </si>
  <si>
    <t>444173123</t>
  </si>
  <si>
    <t>Montáž střešní krytiny ze sendvičového trapézového panelu, tl.80 mm (celekm tl. 100 mm)</t>
  </si>
  <si>
    <t>72</t>
  </si>
  <si>
    <t>Poznámka k položce:_x000d_
Kotvení panelu ke zdivu pomocí pásoviny a vrutu s hmoždinkou do zdiva.</t>
  </si>
  <si>
    <t>45</t>
  </si>
  <si>
    <t>Podkladní a vedlejší konstrukce (kromě vozovek a železničního svršku)</t>
  </si>
  <si>
    <t>37</t>
  </si>
  <si>
    <t>451541111R00</t>
  </si>
  <si>
    <t>Lože pod potrubí ze štěrkodrtě 0 - 63 mm</t>
  </si>
  <si>
    <t>74</t>
  </si>
  <si>
    <t>451572211R00</t>
  </si>
  <si>
    <t>Lože pod potrubí z kameniva těženého 4 - 8 mm</t>
  </si>
  <si>
    <t>76</t>
  </si>
  <si>
    <t>59</t>
  </si>
  <si>
    <t>Kryty pozemních komunikací, letišť a ploch dlážděných (předlažby)</t>
  </si>
  <si>
    <t>39</t>
  </si>
  <si>
    <t>596100030RA0</t>
  </si>
  <si>
    <t>Chodník z dlažby betonové, podklad štěrkodrť</t>
  </si>
  <si>
    <t>78</t>
  </si>
  <si>
    <t>Poznámka k položce:_x000d_
dlažba betonová_x000d_
Skladba: podklad ze štěrkodrti 15 cm, lože z kameniva 3 cm, dlažba betonová 6 cm, celkem 24 cm, včetně zemních prací.</t>
  </si>
  <si>
    <t>61</t>
  </si>
  <si>
    <t>Úprava povrchů vnitřní</t>
  </si>
  <si>
    <t>611474611R00</t>
  </si>
  <si>
    <t>Omítka stropů vnitřní, VPC jádro,vápen.štuk, ručně</t>
  </si>
  <si>
    <t>80</t>
  </si>
  <si>
    <t>612100010RA0</t>
  </si>
  <si>
    <t>Hrubá výplň rýh ve stěnách</t>
  </si>
  <si>
    <t>82</t>
  </si>
  <si>
    <t>612474611R00</t>
  </si>
  <si>
    <t>Omítka stěn vnitřní, VPC jádro, vápen.štuk, ručně</t>
  </si>
  <si>
    <t>84</t>
  </si>
  <si>
    <t>Poznámka k položce:_x000d_
vč. ostění a nádpraží</t>
  </si>
  <si>
    <t>617451214R00</t>
  </si>
  <si>
    <t>Omítka studny, vnitřní hlazená oc.hlad.,s přísadou</t>
  </si>
  <si>
    <t>86</t>
  </si>
  <si>
    <t>Úprava povrchů vnější</t>
  </si>
  <si>
    <t>622110030RAA</t>
  </si>
  <si>
    <t>Oprava omítek stěn vnějších břizolitových</t>
  </si>
  <si>
    <t>88</t>
  </si>
  <si>
    <t>Poznámka k položce:_x000d_
oprava z 30 % plochy</t>
  </si>
  <si>
    <t>622319563</t>
  </si>
  <si>
    <t>parapet, XPS tl. 20 mm</t>
  </si>
  <si>
    <t>90</t>
  </si>
  <si>
    <t>622325519R0</t>
  </si>
  <si>
    <t>Zateplovací systém, sokl, XPS tl. 50 mm</t>
  </si>
  <si>
    <t>92</t>
  </si>
  <si>
    <t>Poznámka k položce:_x000d_
vč. desek, mřížkovaná, s omítkou mozaikovou_x000d_
Položka obsahuje: nanesení lepicího tmelu na izolační desky, nalepení desek, zajištění talířovými hmoždinkami (6 ks/m2), přebroušení desek, natažení stěrky, vtlačení výztužné tkaniny (1,15 m2/m2), přehlazení stěrky, kontaktní nátěr a povrchovou úpravu omítkou. V položce je obsaženo 0,14 m rohových lišt na m2. Součinitel tepelné vodivosti izolantu 0,035 W/m.</t>
  </si>
  <si>
    <t>47</t>
  </si>
  <si>
    <t>622325519R1</t>
  </si>
  <si>
    <t>Zateplovací systém, fasáda, XPS tl. 50 mm</t>
  </si>
  <si>
    <t>94</t>
  </si>
  <si>
    <t>Poznámka k položce:_x000d_
vč. desek, mřížkovaná, s omítkou akrylátovou, zrno 2 mm bez odpočtů, vč. ostění a nádpraží z XPS tl. 30 mm_x000d_
Položka obsahuje: nanesení lepicího tmelu na izolační desky, nalepení desek, zajištění talířovými hmoždinkami (6 ks/m2), přebroušení desek, natažení stěrky, vtlačení výztužné tkaniny (1,15 m2/m2), přehlazení stěrky, kontaktní nátěr a povrchovou úpravu omítkou. V položce je obsaženo 0,14 m rohových lišt na m2. Součinitel tepelné vodivosti izolantu 0,035 W/m</t>
  </si>
  <si>
    <t>622325519R2</t>
  </si>
  <si>
    <t>96</t>
  </si>
  <si>
    <t>Poznámka k položce:_x000d_
zakončený stěrkou s výztužnou tkaninou, vč. desek, mřížkovaná bez odpočtů, vč. ostění a nádpraží z XPS tl. 30 mm_x000d_
Položka obsahuje: nanesení lepicího tmelu na izolační desky, nalepení desek, zajištění talířovými hmoždinkami (6 ks/m2), přebroušení desek, natažení stěrky, vtlačení výztužné tkaniny (1,15 m2/m2), přehlazení stěrky. V položce je obsaženo 0,14 m rohových lišt na m2. Součinitel tepelné vodivosti izolantu 0,035 W/m</t>
  </si>
  <si>
    <t>49</t>
  </si>
  <si>
    <t>622390000VD</t>
  </si>
  <si>
    <t>Okapový nosík PVC po obvodu říms</t>
  </si>
  <si>
    <t>98</t>
  </si>
  <si>
    <t>622451211R00</t>
  </si>
  <si>
    <t>Omítka studny, vnější hrubá, s plast. přísadou</t>
  </si>
  <si>
    <t>100</t>
  </si>
  <si>
    <t>63</t>
  </si>
  <si>
    <t>Podlahy a podlahové konstrukce</t>
  </si>
  <si>
    <t>51</t>
  </si>
  <si>
    <t>631315711RT3</t>
  </si>
  <si>
    <t>Mazanina betonová tl. 12 - 24 cm C 25/30</t>
  </si>
  <si>
    <t>102</t>
  </si>
  <si>
    <t>Poznámka k položce:_x000d_
vyztužená ocelovými vlákny 25 kg/m3</t>
  </si>
  <si>
    <t>639571210R00</t>
  </si>
  <si>
    <t>Kačírek pro okapový chodník tl. 100 mm</t>
  </si>
  <si>
    <t>104</t>
  </si>
  <si>
    <t>53</t>
  </si>
  <si>
    <t>639571311R00</t>
  </si>
  <si>
    <t>Okapový chodník - textilie proti prorůstání 45g/m2</t>
  </si>
  <si>
    <t>106</t>
  </si>
  <si>
    <t>Výplně otvorů</t>
  </si>
  <si>
    <t>642940090RAA</t>
  </si>
  <si>
    <t>Montáž dveří jednokřídlových</t>
  </si>
  <si>
    <t>108</t>
  </si>
  <si>
    <t>Poznámka k položce:_x000d_
překlad, zárubeň, práh</t>
  </si>
  <si>
    <t>55</t>
  </si>
  <si>
    <t>642952121</t>
  </si>
  <si>
    <t>Dodatečné osazení dřevěných zárubní pl.do 2,5 m2</t>
  </si>
  <si>
    <t>110</t>
  </si>
  <si>
    <t>648991111RT4</t>
  </si>
  <si>
    <t>Osazení parapet.desek plast. a lamin. š. do 20cm</t>
  </si>
  <si>
    <t>112</t>
  </si>
  <si>
    <t>Poznámka k položce:_x000d_
včetně dodávky plastové parapetní desky š. 200 mm</t>
  </si>
  <si>
    <t>711</t>
  </si>
  <si>
    <t>Izolace proti vodě</t>
  </si>
  <si>
    <t>57</t>
  </si>
  <si>
    <t>711212001</t>
  </si>
  <si>
    <t>Nátěr hydroizolační, vč. dodávky HI hmoty</t>
  </si>
  <si>
    <t>114</t>
  </si>
  <si>
    <t>711823121RT7</t>
  </si>
  <si>
    <t>Montáž nopové fólie svisle</t>
  </si>
  <si>
    <t>116</t>
  </si>
  <si>
    <t>Poznámka k položce:_x000d_
včetně dodávky fólie</t>
  </si>
  <si>
    <t>998711101R00</t>
  </si>
  <si>
    <t>Přesun hmot pro izolace proti vodě, výšky do 6 m</t>
  </si>
  <si>
    <t>118</t>
  </si>
  <si>
    <t>712</t>
  </si>
  <si>
    <t>Izolace střech (živičné krytiny)</t>
  </si>
  <si>
    <t>712300010RA0</t>
  </si>
  <si>
    <t>Odstranění povlakové krytiny dvouvrstvé</t>
  </si>
  <si>
    <t>120</t>
  </si>
  <si>
    <t>712370010RAB</t>
  </si>
  <si>
    <t>Povlaková krytina střech do 10°, termoplasty</t>
  </si>
  <si>
    <t>122</t>
  </si>
  <si>
    <t>Poznámka k položce:_x000d_
včetně fólie, tl. 1,5 mm_x000d_
Povlaková krytina včetně předpokládaného podílu vytažení na konstrukci, zesílení koutů, přibití trojúhelníkových latí a překrytí spár.</t>
  </si>
  <si>
    <t>998712101R00</t>
  </si>
  <si>
    <t>Přesun hmot pro povlakové krytiny, výšky do 6 m</t>
  </si>
  <si>
    <t>124</t>
  </si>
  <si>
    <t>713</t>
  </si>
  <si>
    <t>Izolace tepelné</t>
  </si>
  <si>
    <t>713131130R00</t>
  </si>
  <si>
    <t>Montáž tepelné izolace stěn vložením do nosné rámové konstrukce</t>
  </si>
  <si>
    <t>126</t>
  </si>
  <si>
    <t>713131131</t>
  </si>
  <si>
    <t>Montáž tepelné izolace</t>
  </si>
  <si>
    <t>128</t>
  </si>
  <si>
    <t>65</t>
  </si>
  <si>
    <t>713141123R00</t>
  </si>
  <si>
    <t>Montáž tepelné izolace střech, bodově lepená tmelem , 1 vrstva</t>
  </si>
  <si>
    <t>130</t>
  </si>
  <si>
    <t>713141221</t>
  </si>
  <si>
    <t>Montáž parozábrany, ploché střechy, přelepení spojů</t>
  </si>
  <si>
    <t>132</t>
  </si>
  <si>
    <t>67</t>
  </si>
  <si>
    <t>713191100RT9</t>
  </si>
  <si>
    <t>Položení separační fólie</t>
  </si>
  <si>
    <t>134</t>
  </si>
  <si>
    <t>Poznámka k položce:_x000d_
včetně dodávky PE fólie</t>
  </si>
  <si>
    <t>998713101R00</t>
  </si>
  <si>
    <t>Přesun hmot pro izolace tepelné, výšky do 6 m</t>
  </si>
  <si>
    <t>136</t>
  </si>
  <si>
    <t>721</t>
  </si>
  <si>
    <t>Vnitřní kanalizace</t>
  </si>
  <si>
    <t>69</t>
  </si>
  <si>
    <t>7211718RVD</t>
  </si>
  <si>
    <t>Demontáž potrubí kanalizace</t>
  </si>
  <si>
    <t>kompl</t>
  </si>
  <si>
    <t>138</t>
  </si>
  <si>
    <t>721242110RT2</t>
  </si>
  <si>
    <t>Lapač střešních splavenin PP, kloub</t>
  </si>
  <si>
    <t>140</t>
  </si>
  <si>
    <t>Poznámka k položce:_x000d_
zápachová klapka, koš na listí, DN 125 mm</t>
  </si>
  <si>
    <t>71</t>
  </si>
  <si>
    <t>998721101R00</t>
  </si>
  <si>
    <t>Přesun hmot pro vnitřní kanalizaci, výšky do 6 m</t>
  </si>
  <si>
    <t>142</t>
  </si>
  <si>
    <t>722</t>
  </si>
  <si>
    <t>Vnitřní vodovod</t>
  </si>
  <si>
    <t>7221308RVD</t>
  </si>
  <si>
    <t>Demontáž potrubí vodovodu</t>
  </si>
  <si>
    <t>144</t>
  </si>
  <si>
    <t>725</t>
  </si>
  <si>
    <t>Zařizovací předměty</t>
  </si>
  <si>
    <t>73</t>
  </si>
  <si>
    <t>725290010RA0</t>
  </si>
  <si>
    <t>Demontáž klozetu včetně splachovací nádrže</t>
  </si>
  <si>
    <t>146</t>
  </si>
  <si>
    <t>725290020RA0</t>
  </si>
  <si>
    <t>Demontáž umyvadla včetně baterie a konzol</t>
  </si>
  <si>
    <t>148</t>
  </si>
  <si>
    <t>75</t>
  </si>
  <si>
    <t>725330840R00</t>
  </si>
  <si>
    <t>Demontáž výlevky ocelové nebo litinové</t>
  </si>
  <si>
    <t>soubor</t>
  </si>
  <si>
    <t>150</t>
  </si>
  <si>
    <t>Poznámka k položce:_x000d_
vč. příslušenství</t>
  </si>
  <si>
    <t>728</t>
  </si>
  <si>
    <t>Vzduchotechnika</t>
  </si>
  <si>
    <t>728115312R00</t>
  </si>
  <si>
    <t>Montáž potrubí ohebného neizolovaného nerezového do d 200 mm</t>
  </si>
  <si>
    <t>152</t>
  </si>
  <si>
    <t>77</t>
  </si>
  <si>
    <t>728211214R00</t>
  </si>
  <si>
    <t>Montáž přechodu plechového čtyřhranného do 0,13 m2</t>
  </si>
  <si>
    <t>154</t>
  </si>
  <si>
    <t>728411312R00</t>
  </si>
  <si>
    <t>Montáž vyústě čtyřhranné do 0,08 m2</t>
  </si>
  <si>
    <t>156</t>
  </si>
  <si>
    <t>763</t>
  </si>
  <si>
    <t>Dřevostavby</t>
  </si>
  <si>
    <t>79</t>
  </si>
  <si>
    <t>763411111RVD</t>
  </si>
  <si>
    <t>Sanitární příčky do mokrého prostředí</t>
  </si>
  <si>
    <t>158</t>
  </si>
  <si>
    <t>Poznámka k položce:_x000d_
vč. dodání příček z lamino desek v AL rámové konstrukci a veškerého příslušnství_x000d_
WC dělící polostěna, laminová deska v alu rámové konstrukci, alu rám světlá šedá, dělící laminová deska světlá šedá, kotvení do podlahy na nastavitelných nohách, v každé kabince jeden háček na oděvy, ve sprchové kabince 3 háčky (dva v předsíňce, jeden ve sprše) - včetně dodávky veškerého příslušenství. Rozměry: šířka kabinky = min.930mm hloubka dělící příčky = 1380mm výška horní hrany dělící příčky = 2222mm šířka dveří do kabinky = 600mm kabinka se sprchou s vloženou polopříčkou a sedací lavičkou se spodní výztuhou hliníkovým profilem = 500mm kabinka určená pro invalidy = 1390/1380mm Souhrn: 6x WC kabinka 2x Sprchová kabinka 1x Kabinka pro invalidy Všechny rozměry je nutno ověřit na stavbě.</t>
  </si>
  <si>
    <t>763411121RVD</t>
  </si>
  <si>
    <t>Dveře sanitarních příček</t>
  </si>
  <si>
    <t>160</t>
  </si>
  <si>
    <t>Poznámka k položce:_x000d_
vč. dodání dveří z lamino desek v AL rámové konstrukci a veškerého příslušnství_x000d_
Dveřový díl, dveře opatřeny vnitřní wc kličkou zámku, dveře do sprchy opatřené přídavným uzamykatelným zámkem s cylindrickou vložkou, 3 kopie klíče/kabinku - včetně dodávky veškerého příslušenství. Dveře opatřeny piktogramy: sprcha - piktogram o rozměru 200/200 mm, broušený hlíník, černý wc invalidů/muži/ženy - piktgram o rozměru 200/400 mm, broušený hlíník, černý Všechny rozměry je nutno ověřit na stavbě.</t>
  </si>
  <si>
    <t>81</t>
  </si>
  <si>
    <t>998763101R00</t>
  </si>
  <si>
    <t>Přesun hmot pro dřevostavby, výšky do 12 m</t>
  </si>
  <si>
    <t>162</t>
  </si>
  <si>
    <t>764</t>
  </si>
  <si>
    <t>Konstrukce klempířské</t>
  </si>
  <si>
    <t>764323820R00</t>
  </si>
  <si>
    <t>Demontáž oplechování okapů, živičná krytina, rš 250 mm</t>
  </si>
  <si>
    <t>164</t>
  </si>
  <si>
    <t>83</t>
  </si>
  <si>
    <t>764330010RAA</t>
  </si>
  <si>
    <t>Lemování zdí z Pz plechu</t>
  </si>
  <si>
    <t>166</t>
  </si>
  <si>
    <t>Poznámka k položce:_x000d_
rš 250 mm</t>
  </si>
  <si>
    <t>764331830R00</t>
  </si>
  <si>
    <t>Demontáž lemování zdí, rš 250 a 330 mm, do 30°</t>
  </si>
  <si>
    <t>168</t>
  </si>
  <si>
    <t>85</t>
  </si>
  <si>
    <t>764332280</t>
  </si>
  <si>
    <t>Krycí plech žárový PZ, rš 900 mm</t>
  </si>
  <si>
    <t>170</t>
  </si>
  <si>
    <t>764352010RAA</t>
  </si>
  <si>
    <t>Žlab z Pz plechu podokapní půlkruhový</t>
  </si>
  <si>
    <t>172</t>
  </si>
  <si>
    <t>87</t>
  </si>
  <si>
    <t>764391820R00</t>
  </si>
  <si>
    <t>Demontáž závětrné lišty, rš 250 a 330 mm, do 30°</t>
  </si>
  <si>
    <t>174</t>
  </si>
  <si>
    <t>764454010RAC</t>
  </si>
  <si>
    <t>Odpadní trouby z Pz plechu kruhové</t>
  </si>
  <si>
    <t>176</t>
  </si>
  <si>
    <t>Poznámka k položce:_x000d_
průměru 120 mm</t>
  </si>
  <si>
    <t>89</t>
  </si>
  <si>
    <t>764812330R00</t>
  </si>
  <si>
    <t>Oplechování okapů,živičná krytina,lak.Pz,rš 330 mm</t>
  </si>
  <si>
    <t>178</t>
  </si>
  <si>
    <t>764816134R00</t>
  </si>
  <si>
    <t>Oplechování parapetů, lakovaný Pz plech, rš 360 mm</t>
  </si>
  <si>
    <t>180</t>
  </si>
  <si>
    <t>91</t>
  </si>
  <si>
    <t>764918911R00</t>
  </si>
  <si>
    <t xml:space="preserve">Zhotovení (výroba) a montáž závětrné lišty z ocel.lak.plechu  rš 330 mm</t>
  </si>
  <si>
    <t>182</t>
  </si>
  <si>
    <t>998764101R00</t>
  </si>
  <si>
    <t>Přesun hmot pro klempířské konstr., výšky do 6 m</t>
  </si>
  <si>
    <t>184</t>
  </si>
  <si>
    <t>766</t>
  </si>
  <si>
    <t>Konstrukce truhlářské</t>
  </si>
  <si>
    <t>93</t>
  </si>
  <si>
    <t>766412132</t>
  </si>
  <si>
    <t>Obložení stěn nad 1 m2 dřevěnými lamelami</t>
  </si>
  <si>
    <t>186</t>
  </si>
  <si>
    <t>766417111</t>
  </si>
  <si>
    <t>Podkladový rošt pod obložení stěn</t>
  </si>
  <si>
    <t>188</t>
  </si>
  <si>
    <t>Poznámka k položce:_x000d_
vč. dodání dřevěného roštu z latí 50x50 mm</t>
  </si>
  <si>
    <t>95</t>
  </si>
  <si>
    <t>766492100R00</t>
  </si>
  <si>
    <t>Montáž obložení ostění</t>
  </si>
  <si>
    <t>190</t>
  </si>
  <si>
    <t>Poznámka k položce:_x000d_
vč. PU pěny</t>
  </si>
  <si>
    <t>766601211RT3</t>
  </si>
  <si>
    <t>Těsnění okenní spáry, ostění, PT fólie+ PP páska</t>
  </si>
  <si>
    <t>192</t>
  </si>
  <si>
    <t>Poznámka k položce:_x000d_
folie š.100 mm, páska tl. 6 mm, š. 20 mm</t>
  </si>
  <si>
    <t>97</t>
  </si>
  <si>
    <t>766629301R00</t>
  </si>
  <si>
    <t>Montáž oken plastových plochy do 1,50 m2</t>
  </si>
  <si>
    <t>194</t>
  </si>
  <si>
    <t>766911111RVD</t>
  </si>
  <si>
    <t>Impregnace řeziva</t>
  </si>
  <si>
    <t>196</t>
  </si>
  <si>
    <t>99</t>
  </si>
  <si>
    <t>998766101R00</t>
  </si>
  <si>
    <t>Přesun hmot pro truhlářské konstr., výšky do 6 m</t>
  </si>
  <si>
    <t>198</t>
  </si>
  <si>
    <t>767</t>
  </si>
  <si>
    <t>Konstrukce doplňkové stavební (zámečnické)</t>
  </si>
  <si>
    <t>767662210R00</t>
  </si>
  <si>
    <t>Montáž mříží otvíravých</t>
  </si>
  <si>
    <t>200</t>
  </si>
  <si>
    <t>101</t>
  </si>
  <si>
    <t>767900030RA0</t>
  </si>
  <si>
    <t>Demontáž krytiny střech z plechů</t>
  </si>
  <si>
    <t>202</t>
  </si>
  <si>
    <t>767990RZ1VD</t>
  </si>
  <si>
    <t>Atypický zámečnický výrobek - rohožka před vstup samonosná</t>
  </si>
  <si>
    <t>204</t>
  </si>
  <si>
    <t>Poznámka k položce:_x000d_
montáž + dodávka, rozměr: 870x960 mm, žárový pozink_x000d_
Rohožka z oceli, tvořená samonosným rámem a roštem z pororoštu, podepřená u dveří prahovou částí budovy a na terénu sloupky, vyjímatelná, vyrobená na míru pro každý otvor dveří zvlášť, povrchová úprava žárový pozink vysoké odolnosti, kotvení k prahu budovy 2x závitová tyč M8, 2x chemická hmoždinka 2x podložka a 2x uzavřená matice - vše v provedení s antikorozní povrchovou úpravou. POZOR!!! - rohožka u vchodu na wc ženy je zapuštěna do terénu a rohový sloupek snížený tak, aby vytvářela bezbarierový vstup pro vozíčkáře. Všechny rozměry je nutno ověřit na stavbě</t>
  </si>
  <si>
    <t>103</t>
  </si>
  <si>
    <t>767990RZ2VD</t>
  </si>
  <si>
    <t>Atypický zámečnický výrobek - nerezová zástěna letní sprchy</t>
  </si>
  <si>
    <t>206</t>
  </si>
  <si>
    <t>Poznámka k položce:_x000d_
montáž + dodávka, výška 2290 mm, šířka 300 mm, broušený nerez_x000d_
Nerezová konstrukce zástěny s oboustranným opláštěním nerezovým plechem, výška 2290mm, šířka 300mm, síla 24mm, vnitřní nerezové výztuhy každých 300 mm, zástěny jsou kotveny ke sprchové vaničce a ke stěně na nerezové závitové tyče M6 a chemické kotvy a dále nerezovou vzpěrou pod úhlem 45 stupňů, plechy kotveny ke konstrukci nýtováním, antivandal provedení, pevně přikotveno ke stěně pomocí skrytých šroubů se skrytými drážkami proti vytočení, povrchová úprava broušený nerez.</t>
  </si>
  <si>
    <t>767990RZ3VD</t>
  </si>
  <si>
    <t>Atypický zámečnický výrobek - půdní schody stahovací typové</t>
  </si>
  <si>
    <t>208</t>
  </si>
  <si>
    <t>Poznámka k položce:_x000d_
montáž + dodávka, poklop 500x700 mm, pozinkovaná konstrukce stupňů, vč. veškerého příslušenství_x000d_
Poklop rozměru 500/700, nůžkový mechanismus, pozinkovaná konstrukce stupňů, včetně ovládací tyče. konstrukční výška stropu - 2,72m tloušťka termoizolace - 30 mm součinitel prostupu tepla U 1,8 W/m2K šířka stupně - 80 mm maximální zatížení - 200 kg požární odolnost - EI2=60 min. DLE EN 13501-2 Všechny rozměry je nutno ověřit na stavbě.</t>
  </si>
  <si>
    <t>105</t>
  </si>
  <si>
    <t>767990RZ4VD</t>
  </si>
  <si>
    <t>Atypický zámečnický výrobek - přebalovací pult sklápěcí</t>
  </si>
  <si>
    <t>210</t>
  </si>
  <si>
    <t>Poznámka k položce:_x000d_
montáž + dodávka_x000d_
Plastový přebalovací pult určený pro veřejné prostory, nástěnné provedení, certifikovaný výrobek, rozměry výrobku: šířka - 490 mm výška - 870 mm hloubka - 885 mm max. nosnost - 11 kg</t>
  </si>
  <si>
    <t>767990RZ5VD</t>
  </si>
  <si>
    <t>Atypický zámečnický výrobek - nosník antény</t>
  </si>
  <si>
    <t>212</t>
  </si>
  <si>
    <t>Poznámka k položce:_x000d_
montáž + dodávka_x000d_
Výška tyče 1570 mm, pozinkovaná trubka d 50mm včetně uchycení na fasádu pomocí šroubů, veškerý spojovací materiál v nerez povrchové úpravě, opatřeno pvc záslepkami.</t>
  </si>
  <si>
    <t>107</t>
  </si>
  <si>
    <t>767990RZ6VD</t>
  </si>
  <si>
    <t>Atypický zámečnický výrobek - dvířka do studny</t>
  </si>
  <si>
    <t>214</t>
  </si>
  <si>
    <t>Poznámka k položce:_x000d_
montáž + dodávka, rozměr: 980x1462(1245) mm, žárový pozink_x000d_
Šířka průchodu 900mm, výška ve vrcholu 1462mm, svařenec z tenkostěnných ocelových profilů 40/40/2 upevněný pomocí kotevních pásovin do zdiva stavby studny, rám slouží pro osazení dvou dveřních křídel se závěsy tvořenými čepy s kluznou teflonovou samomaznou ploškou. Horní čep musí umožnit uvolnění zevnitř stavby tak, aby dveřní křídlo bylo možno vysadit a opravit, nebo upravit. každé dveřní křídlo je tvořeno rámem a vodorovnou ztužující příčlí, která rozděluje část 2/3 plnou a 1/3 tvořenou taho-kovem kvůli odvětrávání, výplň je tvořena prolamovaným plechem síly 3mm, pravé křídlo obsahuje vnitřní zástrč a zarážku, levé křídlo obsahuje vnitřní závoru s petlicí pro visací zámek s cylindrickou vložku, výrobek komplet žárově pozinkovaný. Všechny rozměry je nutno ověřit na stavbě.</t>
  </si>
  <si>
    <t>767990RZ7VD</t>
  </si>
  <si>
    <t>Atypický zámečnický výrobek - technologická lávka do studny</t>
  </si>
  <si>
    <t>216</t>
  </si>
  <si>
    <t>Poznámka k položce:_x000d_
montáž + dodávka, žárový pozink, kotvení_x000d_
půdorysné rozměry lávky - 887x878 mm výška zábradlí - 850 mm hloubka zanoření (schodu) - 200 mm Plošina je tvořena do rámu vloženým pororoštem žárově pozinkovaným, nosné části konstrukce provedeny z uzavřeného profilu 40x40x4mm, zábradlí z uzavřeného profilu 20x20x2 mm, konstrukce je kompletně žárově pozinkovaná, kotvení k základové konstrukci pomocí 4x závitové tyče M10 na 4x chemickou hmoždinku a uzavřenou matku, veškerý spojovací materiál v nerez povrchové úpravě.</t>
  </si>
  <si>
    <t>109</t>
  </si>
  <si>
    <t>767999801</t>
  </si>
  <si>
    <t>Demontáž doplňků staveb o hmotnosti do 50 kg</t>
  </si>
  <si>
    <t>218</t>
  </si>
  <si>
    <t>Poznámka k položce:_x000d_
vč. vysekání ze zdi</t>
  </si>
  <si>
    <t>998767101R00</t>
  </si>
  <si>
    <t>Přesun hmot pro zámečnické konstr., výšky do 6 m</t>
  </si>
  <si>
    <t>220</t>
  </si>
  <si>
    <t>771</t>
  </si>
  <si>
    <t>Podlahy z dlaždic</t>
  </si>
  <si>
    <t>111</t>
  </si>
  <si>
    <t>771100012RAB</t>
  </si>
  <si>
    <t>Vyrovnání podkladu samonivelační hmotou v interiéru</t>
  </si>
  <si>
    <t>222</t>
  </si>
  <si>
    <t>Poznámka k položce:_x000d_
nivelační hmota tl. 10 mm, s penetrací</t>
  </si>
  <si>
    <t>771570012RAB</t>
  </si>
  <si>
    <t>Dlažba z dlaždic keramických 20 x 20 cm</t>
  </si>
  <si>
    <t>224</t>
  </si>
  <si>
    <t>Poznámka k položce:_x000d_
do tmele, vč. dodání dlaždic_x000d_
Přesný rozměr, typ a barva bude upřesněn dle výberu investora.</t>
  </si>
  <si>
    <t>113</t>
  </si>
  <si>
    <t>771577133R00</t>
  </si>
  <si>
    <t>Lišta nerezová přechodová, stejná výška dlaždic</t>
  </si>
  <si>
    <t>226</t>
  </si>
  <si>
    <t>998771101R00</t>
  </si>
  <si>
    <t>Přesun hmot pro podlahy z dlaždic, výšky do 6 m</t>
  </si>
  <si>
    <t>228</t>
  </si>
  <si>
    <t>781</t>
  </si>
  <si>
    <t>Obklady (keramické)</t>
  </si>
  <si>
    <t>115</t>
  </si>
  <si>
    <t>781101111</t>
  </si>
  <si>
    <t>Vyrovnání podkladu maltou ze SMS tl. do 7 mm</t>
  </si>
  <si>
    <t>230</t>
  </si>
  <si>
    <t>781101210R00</t>
  </si>
  <si>
    <t>Penetrace podkladu pod obklady</t>
  </si>
  <si>
    <t>232</t>
  </si>
  <si>
    <t>117</t>
  </si>
  <si>
    <t>781419706R00</t>
  </si>
  <si>
    <t>Příplatek za spárovací vodotěsnou hmotu - plošně</t>
  </si>
  <si>
    <t>234</t>
  </si>
  <si>
    <t>781475112RT1</t>
  </si>
  <si>
    <t>Obklad vnitřní stěn keramický, do tmele, 15x15 cm</t>
  </si>
  <si>
    <t>236</t>
  </si>
  <si>
    <t>Poznámka k položce:_x000d_
lepidlo, spárovačka, obklad ve specifikaci materiálu_x000d_
Přesný rozměr, typ a barva bude upřesněn dle výberu investora.</t>
  </si>
  <si>
    <t>119</t>
  </si>
  <si>
    <t>781497911RVD</t>
  </si>
  <si>
    <t>Profil koutový U 7/ O 7 mm</t>
  </si>
  <si>
    <t>238</t>
  </si>
  <si>
    <t>Poznámka k položce:_x000d_
dutý, požlábek</t>
  </si>
  <si>
    <t>781675112R00</t>
  </si>
  <si>
    <t>Montáž obkladů parapetů keramic. na tmel, 15x15 cm</t>
  </si>
  <si>
    <t>240</t>
  </si>
  <si>
    <t>121</t>
  </si>
  <si>
    <t>781775010RU7</t>
  </si>
  <si>
    <t>Obklad vnější keram.hladký, 250x250, 300x200, tmel</t>
  </si>
  <si>
    <t>242</t>
  </si>
  <si>
    <t>Poznámka k položce:_x000d_
lepidlo, spárovačka, obklad ve specifikaci materiálu bez odpočtů, vč. ostění a nádpraží_x000d_
Přesný rozměr, typ a barva bude upřesněn dle výberu investora.</t>
  </si>
  <si>
    <t>998781101R00</t>
  </si>
  <si>
    <t>Přesun hmot pro obklady keramické, výšky do 6 m</t>
  </si>
  <si>
    <t>244</t>
  </si>
  <si>
    <t>784</t>
  </si>
  <si>
    <t>Malby</t>
  </si>
  <si>
    <t>123</t>
  </si>
  <si>
    <t>784161401R00</t>
  </si>
  <si>
    <t>Penetrace podkladu nátěrem, 1 x</t>
  </si>
  <si>
    <t>246</t>
  </si>
  <si>
    <t>784165512R00</t>
  </si>
  <si>
    <t>Malba, bílá, bez penetrace, 2 x</t>
  </si>
  <si>
    <t>248</t>
  </si>
  <si>
    <t>Potrubí z trub PVC</t>
  </si>
  <si>
    <t>125</t>
  </si>
  <si>
    <t>831350111RVD</t>
  </si>
  <si>
    <t>Dešťová kanalizace z trub PVC, D 125 mm</t>
  </si>
  <si>
    <t>250</t>
  </si>
  <si>
    <t>Poznámka k položce:_x000d_
rýha šířky 0,8 m, hloubky 1,0 m_x000d_
Položka obsahuje: vyhloubení rýhy, svislé přemístění, naložení přebytku po zásypu na dopravní prostředek a odvoz do 10 km, lože pod potrubí z kameniva 4-8 mm, dodávku a montáž potrubí z trub PVC hrdlových vnějšího průměru podle popisu, dodávku a montáž PVC tvarovek jednoosých (1 kus/ 5 m potrubí), zkoušku těsnosti potrubí, obsyp potrubí z kameniva 4-8 mm, dosyp rýhy výkopkem se zhutněním.</t>
  </si>
  <si>
    <t>Ostatní konstrukce a práce na trubním vedení</t>
  </si>
  <si>
    <t>894310020RA0</t>
  </si>
  <si>
    <t>Šachtice z C 12/15, do 1,30 m3 OP</t>
  </si>
  <si>
    <t>252</t>
  </si>
  <si>
    <t>Poznámka k položce:_x000d_
Vnitřní rozměr šachtice 600x900 mm, hloubka 1500 mm, tloušťka stěn 150 mm. V položce je zakalkulováno: základová deska (dno) z betonu s cementovým potěrem, stěny z betonu s vyspravením nerovností, vynechání prostupů ve zdivu pro potrubí a jeho obezdění.</t>
  </si>
  <si>
    <t>Doplňující konstrukce a práce na pozemních komunikacích a zpevněných plochách</t>
  </si>
  <si>
    <t>127</t>
  </si>
  <si>
    <t>917862111R00</t>
  </si>
  <si>
    <t>Osazení stojatého obrubníku betonového, s boční opěrou, do lože z betonu C 12/15</t>
  </si>
  <si>
    <t>254</t>
  </si>
  <si>
    <t>Různé dokončovací konstrukce a práce inženýrských staveb</t>
  </si>
  <si>
    <t>931971113R00</t>
  </si>
  <si>
    <t>Separace zdiva od podkladu asfaltovým pásem šířky 300 mm</t>
  </si>
  <si>
    <t>256</t>
  </si>
  <si>
    <t>129</t>
  </si>
  <si>
    <t>938901131R00</t>
  </si>
  <si>
    <t>Čištění - vyklizení bahna z nádrže</t>
  </si>
  <si>
    <t>258</t>
  </si>
  <si>
    <t>938901132R00</t>
  </si>
  <si>
    <t>Čištění - vyčištění nádrže po vyklizení bahna</t>
  </si>
  <si>
    <t>260</t>
  </si>
  <si>
    <t>Lešení a stavební výtahy</t>
  </si>
  <si>
    <t>131</t>
  </si>
  <si>
    <t>94111-1322VD</t>
  </si>
  <si>
    <t>Odborná prohlídka lešení řadového lehkého s podlahami, š od 0,6 do 1,5 m v do 30 m pl přes 500 do 2000 m2 zakrytého sítí</t>
  </si>
  <si>
    <t>262</t>
  </si>
  <si>
    <t>941941041R00</t>
  </si>
  <si>
    <t>Montáž lešení leh.řad.s podlahami,š.1,2 m, H 10 m</t>
  </si>
  <si>
    <t>264</t>
  </si>
  <si>
    <t>133</t>
  </si>
  <si>
    <t>941941291R00</t>
  </si>
  <si>
    <t>Příplatek za každý měsíc použití lešení k pol.1041</t>
  </si>
  <si>
    <t>266</t>
  </si>
  <si>
    <t>941941502R00</t>
  </si>
  <si>
    <t>Doprava lešení pronaj-dovoz a odvoz sady do 250m2</t>
  </si>
  <si>
    <t>km</t>
  </si>
  <si>
    <t>268</t>
  </si>
  <si>
    <t>135</t>
  </si>
  <si>
    <t>941941841R00</t>
  </si>
  <si>
    <t>Demontáž lešení leh.řad.s podlahami,š.1,2 m,H 10 m</t>
  </si>
  <si>
    <t>270</t>
  </si>
  <si>
    <t>941955002R00</t>
  </si>
  <si>
    <t>Lešení lehké pomocné, výška podlahy do 1,9 m</t>
  </si>
  <si>
    <t>272</t>
  </si>
  <si>
    <t>137</t>
  </si>
  <si>
    <t>944944011R00</t>
  </si>
  <si>
    <t>Montáž ochranné sítě z umělých vláken</t>
  </si>
  <si>
    <t>274</t>
  </si>
  <si>
    <t>944944031R00</t>
  </si>
  <si>
    <t>Příplatek za každý měsíc použití sítí k pol. 4011</t>
  </si>
  <si>
    <t>276</t>
  </si>
  <si>
    <t>139</t>
  </si>
  <si>
    <t>944944081R00</t>
  </si>
  <si>
    <t>Demontáž ochranné sítě z umělých vláken</t>
  </si>
  <si>
    <t>278</t>
  </si>
  <si>
    <t>Různé dokončovací konstrukce a práce na pozemních stavbách</t>
  </si>
  <si>
    <t>953171002</t>
  </si>
  <si>
    <t>Osazování poklopů kompozitních do 100 kg</t>
  </si>
  <si>
    <t>280</t>
  </si>
  <si>
    <t>141</t>
  </si>
  <si>
    <t>953171021R00</t>
  </si>
  <si>
    <t>Osazování poklopů litinových, ocelových do 50 kg</t>
  </si>
  <si>
    <t>282</t>
  </si>
  <si>
    <t>953941212R00</t>
  </si>
  <si>
    <t>Osazování mříží v rámu nebo z jednotlivých tyčí</t>
  </si>
  <si>
    <t>284</t>
  </si>
  <si>
    <t>Bourání konstrukcí</t>
  </si>
  <si>
    <t>143</t>
  </si>
  <si>
    <t>960321271R00</t>
  </si>
  <si>
    <t>Bourání konstrukcí ze železobetonu</t>
  </si>
  <si>
    <t>286</t>
  </si>
  <si>
    <t>961055111</t>
  </si>
  <si>
    <t>Bourání konstrukcí železobetonových</t>
  </si>
  <si>
    <t>288</t>
  </si>
  <si>
    <t>145</t>
  </si>
  <si>
    <t>962031122R00</t>
  </si>
  <si>
    <t>Bourání příček z cihel pálených děrovan. tl. 65 mm</t>
  </si>
  <si>
    <t>290</t>
  </si>
  <si>
    <t>962031123R00</t>
  </si>
  <si>
    <t>Bourání příček z cihel pálených děrovan. tl. 80 mm</t>
  </si>
  <si>
    <t>292</t>
  </si>
  <si>
    <t>147</t>
  </si>
  <si>
    <t>962032241R00</t>
  </si>
  <si>
    <t>Bourání zdiva z cihel pálených na MC</t>
  </si>
  <si>
    <t>294</t>
  </si>
  <si>
    <t>962032432R00</t>
  </si>
  <si>
    <t>Bourání zdiva z dutých cihel nebo tvárnic na MVC</t>
  </si>
  <si>
    <t>296</t>
  </si>
  <si>
    <t>149</t>
  </si>
  <si>
    <t>965048250R00</t>
  </si>
  <si>
    <t>Dočištění povrchu po vybourání dlažeb, MC do 50%</t>
  </si>
  <si>
    <t>298</t>
  </si>
  <si>
    <t>965048515R00</t>
  </si>
  <si>
    <t>Broušení betonových povrchů do tl. 5 mm</t>
  </si>
  <si>
    <t>300</t>
  </si>
  <si>
    <t>151</t>
  </si>
  <si>
    <t>965081713R00</t>
  </si>
  <si>
    <t>Bourání dlažeb keramických tl.10 mm, nad 1 m2</t>
  </si>
  <si>
    <t>302</t>
  </si>
  <si>
    <t>965081813RT2</t>
  </si>
  <si>
    <t>Bourání dlažeb terac.,čedič. tl.do 30 mm, nad 1 m2</t>
  </si>
  <si>
    <t>304</t>
  </si>
  <si>
    <t>Poznámka k položce:_x000d_
sbíječkou, dlaždice teracové</t>
  </si>
  <si>
    <t>153</t>
  </si>
  <si>
    <t>965200014RA0</t>
  </si>
  <si>
    <t>Bourání mazanin vyztužených svařovanou sítí</t>
  </si>
  <si>
    <t>306</t>
  </si>
  <si>
    <t>965200021RAB</t>
  </si>
  <si>
    <t>Odstranění násypů pod podlahami a na střechách</t>
  </si>
  <si>
    <t>308</t>
  </si>
  <si>
    <t>Poznámka k položce:_x000d_
tloušťka 20 cm</t>
  </si>
  <si>
    <t>155</t>
  </si>
  <si>
    <t>967031142R00</t>
  </si>
  <si>
    <t>Přisekání rovných ostění cihelných na MC</t>
  </si>
  <si>
    <t>310</t>
  </si>
  <si>
    <t>968061112R00</t>
  </si>
  <si>
    <t>Vyvěšení dřevěných a plastových okenních křídel pl. do 1,5 m2</t>
  </si>
  <si>
    <t>312</t>
  </si>
  <si>
    <t>157</t>
  </si>
  <si>
    <t>968061125R00</t>
  </si>
  <si>
    <t>Vyvěšení dřevěných a plastových dveřních křídel pl. do 2 m2</t>
  </si>
  <si>
    <t>314</t>
  </si>
  <si>
    <t>968062244R00</t>
  </si>
  <si>
    <t>Vybourání dřevěných rámů oken jednoduch. pl. 1 m2</t>
  </si>
  <si>
    <t>316</t>
  </si>
  <si>
    <t>159</t>
  </si>
  <si>
    <t>968062455R00</t>
  </si>
  <si>
    <t>Vybourání dřevěných dveřních zárubní pl. do 2 m2</t>
  </si>
  <si>
    <t>318</t>
  </si>
  <si>
    <t>Prorážení otvorů a ostatní bourací práce</t>
  </si>
  <si>
    <t>970051060R00</t>
  </si>
  <si>
    <t>Vrtání jádrové do ŽB do D 60 mm</t>
  </si>
  <si>
    <t>320</t>
  </si>
  <si>
    <t>161</t>
  </si>
  <si>
    <t>970051100R00</t>
  </si>
  <si>
    <t>Vrtání jádrové do ŽB do D 100 mm</t>
  </si>
  <si>
    <t>322</t>
  </si>
  <si>
    <t>970051130R00</t>
  </si>
  <si>
    <t>Vrtání jádrové do ŽB do D 130 mm</t>
  </si>
  <si>
    <t>324</t>
  </si>
  <si>
    <t>163</t>
  </si>
  <si>
    <t>970051250R00</t>
  </si>
  <si>
    <t>Vrtání jádrové do ŽB do D 250 mm</t>
  </si>
  <si>
    <t>326</t>
  </si>
  <si>
    <t>970054060R00</t>
  </si>
  <si>
    <t>Příp. za jádr. vrt. vodor. ve stěně ŽB do D 60 mm</t>
  </si>
  <si>
    <t>328</t>
  </si>
  <si>
    <t>165</t>
  </si>
  <si>
    <t>970054100R00</t>
  </si>
  <si>
    <t>Příp. za jádr. vrt. vodor. ve stěně ŽB do D 100 mm</t>
  </si>
  <si>
    <t>330</t>
  </si>
  <si>
    <t>970054250R00</t>
  </si>
  <si>
    <t>Příp. za jádr. vrt. vodor. ve stěně ŽB do D 250 mm</t>
  </si>
  <si>
    <t>332</t>
  </si>
  <si>
    <t>167</t>
  </si>
  <si>
    <t>970056100R00</t>
  </si>
  <si>
    <t>Příplatek za jádr. vrt. stropu v ŽB do D 100 mm</t>
  </si>
  <si>
    <t>334</t>
  </si>
  <si>
    <t>970056130R00</t>
  </si>
  <si>
    <t>Příplatek za jádr. vrt. stropu v ŽB do D 130 mm</t>
  </si>
  <si>
    <t>336</t>
  </si>
  <si>
    <t>169</t>
  </si>
  <si>
    <t>970251200R00</t>
  </si>
  <si>
    <t>Řezání železobetonu hl. řezu 200 mm</t>
  </si>
  <si>
    <t>338</t>
  </si>
  <si>
    <t>971100021RA0</t>
  </si>
  <si>
    <t>Vybourání otvorů ve zdivu cihelném</t>
  </si>
  <si>
    <t>340</t>
  </si>
  <si>
    <t>171</t>
  </si>
  <si>
    <t>972054491R00</t>
  </si>
  <si>
    <t>Vybourání otv. stropy ŽB pl. 1 m2, tl. nad 8 cm</t>
  </si>
  <si>
    <t>342</t>
  </si>
  <si>
    <t>973031151R00</t>
  </si>
  <si>
    <t>Vysekání výklenků zeď cihel. MVC, pl. nad 0,25 m2</t>
  </si>
  <si>
    <t>344</t>
  </si>
  <si>
    <t>173</t>
  </si>
  <si>
    <t>973031324R00</t>
  </si>
  <si>
    <t>Vysekání kapes zeď cihel. MVC, pl. 0,1m2, hl. 15cm</t>
  </si>
  <si>
    <t>346</t>
  </si>
  <si>
    <t>973031325R00</t>
  </si>
  <si>
    <t>Vysekání kapes zeď cihel. MVC, pl. 0,1m2, hl. 30cm</t>
  </si>
  <si>
    <t>348</t>
  </si>
  <si>
    <t>175</t>
  </si>
  <si>
    <t>974100020RA0</t>
  </si>
  <si>
    <t>Vysekání rýh ve zdivu z cihel, 10 x 10 cm</t>
  </si>
  <si>
    <t>350</t>
  </si>
  <si>
    <t>974100030RA0</t>
  </si>
  <si>
    <t>Vysekání rýh ve zdivu z cihel, 15 x 15 cm</t>
  </si>
  <si>
    <t>352</t>
  </si>
  <si>
    <t>177</t>
  </si>
  <si>
    <t>978011141R00</t>
  </si>
  <si>
    <t>Otlučení omítek vnitřních vápenných stropů do 30 %</t>
  </si>
  <si>
    <t>354</t>
  </si>
  <si>
    <t>978013141R00</t>
  </si>
  <si>
    <t>Otlučení omítek vnitřních stěn v rozsahu do 30 %</t>
  </si>
  <si>
    <t>356</t>
  </si>
  <si>
    <t>179</t>
  </si>
  <si>
    <t>978036141R00</t>
  </si>
  <si>
    <t>Otlučení omítek břízolitových v rozsahu 30 %</t>
  </si>
  <si>
    <t>358</t>
  </si>
  <si>
    <t>978500010RA0</t>
  </si>
  <si>
    <t>Odsekání vnitřních obkladů</t>
  </si>
  <si>
    <t>360</t>
  </si>
  <si>
    <t>H01</t>
  </si>
  <si>
    <t>Budovy občanské výstavby</t>
  </si>
  <si>
    <t>181</t>
  </si>
  <si>
    <t>998011001R00</t>
  </si>
  <si>
    <t>Přesun hmot pro budovy zděné výšky do 6 m</t>
  </si>
  <si>
    <t>362</t>
  </si>
  <si>
    <t>M21</t>
  </si>
  <si>
    <t>Elektromontáže</t>
  </si>
  <si>
    <t>210205106RZ11VD</t>
  </si>
  <si>
    <t>Piktogram nástěnný - světelné informační plechové piktogramy</t>
  </si>
  <si>
    <t>364</t>
  </si>
  <si>
    <t>Poznámka k položce:_x000d_
Montáž + dodávka, rozměr: 1300x700 mm, LED osvětlení_x000d_
Hliníková konstrukce piktogramů, shodné technické provedení jako krabicové písmo "Z4", výška 1300mm, šířka 700, včetně osazení a zapojení LED osvětlení 3000 st.k - teple bílá.</t>
  </si>
  <si>
    <t>183</t>
  </si>
  <si>
    <t>210205106RZ12VD</t>
  </si>
  <si>
    <t>Písmena nástěnná - světelné informační plechové písmena</t>
  </si>
  <si>
    <t>366</t>
  </si>
  <si>
    <t>Poznámka k položce:_x000d_
Montáž + dodávka, rozměr: 1300x800(1300) mm, síla písma 130 mm, tloušťka písma 70 mm, LED osvětlení_x000d_
Hliníková konstrukce krabicového písma s čelní stěnou z matného akrylového skla bílé barvy, výška 1300mm, šířka 800 (1300mm), síla písma 130mm, kotvení na zdivo budovy na vruty a hmoždinky, venkovní provedení odolné povětrnosti a vlhkosti, těsné proti pronikání polétavého hmyzu, včetně osazení a zapojení led osvětlení 3000 st.k - teple bílá.</t>
  </si>
  <si>
    <t>M23</t>
  </si>
  <si>
    <t>Montáže potrubí</t>
  </si>
  <si>
    <t>230191003R00</t>
  </si>
  <si>
    <t>Uložení chráničky ve výkopu PE 40x3,0mm</t>
  </si>
  <si>
    <t>368</t>
  </si>
  <si>
    <t>Poznámka k položce:_x000d_
osazení chráničky do základu, vč. utěsnění</t>
  </si>
  <si>
    <t>185</t>
  </si>
  <si>
    <t>230191011R00</t>
  </si>
  <si>
    <t>Uložení chráničky ve výkopu PE 75x6,8mm</t>
  </si>
  <si>
    <t>370</t>
  </si>
  <si>
    <t>230191014R00</t>
  </si>
  <si>
    <t>Uložení chráničky ve výkopu PE 90x5,1mm</t>
  </si>
  <si>
    <t>372</t>
  </si>
  <si>
    <t>187</t>
  </si>
  <si>
    <t>230191035R00</t>
  </si>
  <si>
    <t>Uložení chráničky ve výkopu PE 200x11,4 mm</t>
  </si>
  <si>
    <t>374</t>
  </si>
  <si>
    <t>230193001</t>
  </si>
  <si>
    <t>Nasunutí potrubní sekce do chráničky 40x3,0mm</t>
  </si>
  <si>
    <t>376</t>
  </si>
  <si>
    <t>189</t>
  </si>
  <si>
    <t>230193002</t>
  </si>
  <si>
    <t>Nasunutí potrubní sekce do chráničky 75x6,8mm</t>
  </si>
  <si>
    <t>378</t>
  </si>
  <si>
    <t>230193003</t>
  </si>
  <si>
    <t>Nasunutí potrubní sekce do chráničky 90x5,1mm</t>
  </si>
  <si>
    <t>380</t>
  </si>
  <si>
    <t>191</t>
  </si>
  <si>
    <t>230193006</t>
  </si>
  <si>
    <t>Nasunutí potrubní sekce do chráničky 200x11,4mm</t>
  </si>
  <si>
    <t>382</t>
  </si>
  <si>
    <t>230194001</t>
  </si>
  <si>
    <t>Utěsnění potrubí manžetou v chráničce 40x3,0mm</t>
  </si>
  <si>
    <t>384</t>
  </si>
  <si>
    <t>193</t>
  </si>
  <si>
    <t>230194002</t>
  </si>
  <si>
    <t>Utěsnění potrubí manžetou v chráničce 75x6,8mm</t>
  </si>
  <si>
    <t>386</t>
  </si>
  <si>
    <t>230194003</t>
  </si>
  <si>
    <t>Utěsnění potrubí manžetou v chráničce 90x5,1mm</t>
  </si>
  <si>
    <t>388</t>
  </si>
  <si>
    <t>195</t>
  </si>
  <si>
    <t>230194007</t>
  </si>
  <si>
    <t>Utěsnění potrubí manžetou v chráničce 200x11,4mm</t>
  </si>
  <si>
    <t>390</t>
  </si>
  <si>
    <t>230195002R00</t>
  </si>
  <si>
    <t>Montáž distanční objímky celistvé d 32-48 mm</t>
  </si>
  <si>
    <t>392</t>
  </si>
  <si>
    <t>197</t>
  </si>
  <si>
    <t>230195003R00</t>
  </si>
  <si>
    <t>Montáž distanční objímky celistvé d 42-58 mm</t>
  </si>
  <si>
    <t>394</t>
  </si>
  <si>
    <t>230195005R00</t>
  </si>
  <si>
    <t>Montáž distanční objímky celistvé d 68-82 mm</t>
  </si>
  <si>
    <t>396</t>
  </si>
  <si>
    <t>199</t>
  </si>
  <si>
    <t>230195031R00</t>
  </si>
  <si>
    <t>Montáž distanční objímky segmentových d 160-179 mm</t>
  </si>
  <si>
    <t>398</t>
  </si>
  <si>
    <t>S</t>
  </si>
  <si>
    <t>Přesuny sutí</t>
  </si>
  <si>
    <t>979011111R00</t>
  </si>
  <si>
    <t>Svislá doprava suti a vybour. hmot za 2.NP a 1.PP</t>
  </si>
  <si>
    <t>400</t>
  </si>
  <si>
    <t>201</t>
  </si>
  <si>
    <t>979081111R00</t>
  </si>
  <si>
    <t>Odvoz suti a vybour. hmot na skládku do 1 km</t>
  </si>
  <si>
    <t>402</t>
  </si>
  <si>
    <t>979081121R00</t>
  </si>
  <si>
    <t>Příplatek k odvozu za každý další 1 km</t>
  </si>
  <si>
    <t>404</t>
  </si>
  <si>
    <t>203</t>
  </si>
  <si>
    <t>979082111R00</t>
  </si>
  <si>
    <t>Vnitrostaveništní doprava suti do 10 m</t>
  </si>
  <si>
    <t>406</t>
  </si>
  <si>
    <t>979082121R00</t>
  </si>
  <si>
    <t>Příplatek k vnitrost. dopravě suti za dalších 5 m</t>
  </si>
  <si>
    <t>408</t>
  </si>
  <si>
    <t>205</t>
  </si>
  <si>
    <t>979990107R00</t>
  </si>
  <si>
    <t>Poplatek za uložení suti - směs betonu, cihel, dřeva, skupina odpadu 170904</t>
  </si>
  <si>
    <t>410</t>
  </si>
  <si>
    <t>M</t>
  </si>
  <si>
    <t>Ostatní materiál</t>
  </si>
  <si>
    <t>25348282.A</t>
  </si>
  <si>
    <t>Přípravek na ochranu dřeva, bal. 5 kg</t>
  </si>
  <si>
    <t>l</t>
  </si>
  <si>
    <t>412</t>
  </si>
  <si>
    <t>207</t>
  </si>
  <si>
    <t>27344380</t>
  </si>
  <si>
    <t>Manžeta na chráničky EPDM 32 x 63 mm</t>
  </si>
  <si>
    <t>414</t>
  </si>
  <si>
    <t>27344384</t>
  </si>
  <si>
    <t>Manžeta na chráničky EPDM 50 x 90 mm</t>
  </si>
  <si>
    <t>416</t>
  </si>
  <si>
    <t>209</t>
  </si>
  <si>
    <t>27344386</t>
  </si>
  <si>
    <t>Manžeta na chráničky EPDM 63 x 90 mm</t>
  </si>
  <si>
    <t>418</t>
  </si>
  <si>
    <t>273443891</t>
  </si>
  <si>
    <t>Manžeta na chráničky EPDM 160 x 220 mm</t>
  </si>
  <si>
    <t>420</t>
  </si>
  <si>
    <t>211</t>
  </si>
  <si>
    <t>283763203</t>
  </si>
  <si>
    <t>Deska s extrudovaného polystyrenu, hladká s polodrážkou tl. 50 x 615 x 1265 mm zelená</t>
  </si>
  <si>
    <t>422</t>
  </si>
  <si>
    <t>28376355.A</t>
  </si>
  <si>
    <t>Deska s extrudovaného polystyrenu, mřížkovaná tl. 50 x 600 x 1250 mm zelená</t>
  </si>
  <si>
    <t>424</t>
  </si>
  <si>
    <t>213</t>
  </si>
  <si>
    <t>28376815R</t>
  </si>
  <si>
    <t>Deska střešní - sendvičový trapézový panel, tl. 80 mm (celkem tl. 100 mm)</t>
  </si>
  <si>
    <t>426</t>
  </si>
  <si>
    <t>28614050R</t>
  </si>
  <si>
    <t>Chránička PEHD d 40 x 3,0 mm</t>
  </si>
  <si>
    <t>428</t>
  </si>
  <si>
    <t>215</t>
  </si>
  <si>
    <t>28614055R</t>
  </si>
  <si>
    <t>Chránička PEHD d 75 x 6,8 mm</t>
  </si>
  <si>
    <t>430</t>
  </si>
  <si>
    <t>28614057R</t>
  </si>
  <si>
    <t>Chránička PEHD d 90 x 5,1 mm</t>
  </si>
  <si>
    <t>432</t>
  </si>
  <si>
    <t>217</t>
  </si>
  <si>
    <t>28614072R</t>
  </si>
  <si>
    <t>Chránička PEHD d 200 x 11,4 mm</t>
  </si>
  <si>
    <t>434</t>
  </si>
  <si>
    <t>2865350003R</t>
  </si>
  <si>
    <t>Objímka distanční 32-48 mm</t>
  </si>
  <si>
    <t>436</t>
  </si>
  <si>
    <t>219</t>
  </si>
  <si>
    <t>2865350005R</t>
  </si>
  <si>
    <t>Objímka distanční 42-58 mm</t>
  </si>
  <si>
    <t>438</t>
  </si>
  <si>
    <t>2865350009R</t>
  </si>
  <si>
    <t>Objímka distanční 68-82 mm</t>
  </si>
  <si>
    <t>440</t>
  </si>
  <si>
    <t>221</t>
  </si>
  <si>
    <t>28653510R</t>
  </si>
  <si>
    <t>Objímka distanční 160-179 mm</t>
  </si>
  <si>
    <t>442</t>
  </si>
  <si>
    <t>28697468R</t>
  </si>
  <si>
    <t>Poklop kompozitní 600 x 900, s těsněním</t>
  </si>
  <si>
    <t>444</t>
  </si>
  <si>
    <t xml:space="preserve">Poznámka k položce:_x000d_
Vnitřní šachtový poklop v rámu určený pro zádlažbu, s gumovým těsněním a 4x imbusovou fixací,rozměr 613x933 mm,  tloušťka 30 mm.</t>
  </si>
  <si>
    <t>223</t>
  </si>
  <si>
    <t>28697901</t>
  </si>
  <si>
    <t xml:space="preserve">Tunel vsakovací PP 300 l  dl. 1200 mm</t>
  </si>
  <si>
    <t>446</t>
  </si>
  <si>
    <t>28697905</t>
  </si>
  <si>
    <t>Zakončení vsakovacího tunelu PP 2 kusy</t>
  </si>
  <si>
    <t>sada</t>
  </si>
  <si>
    <t>448</t>
  </si>
  <si>
    <t>225</t>
  </si>
  <si>
    <t>37501307R</t>
  </si>
  <si>
    <t>Mřížová výplň pevná - okenní mříž vestavěná, rozměr: 1000x960 mm</t>
  </si>
  <si>
    <t>450</t>
  </si>
  <si>
    <t>Poznámka k položce:_x000d_
Svařenec z plné ocelové tyčoviny o 16 a pásoviny 40/4 zazděný do předem připravených stavebních otvorů ve zdivu, povrchová úprava žárový pozink vysoké odolnosti, spodní část mříže ukončena nad parapetním plechem. Všechny rozměry je nutno ověřit na stavbě.</t>
  </si>
  <si>
    <t>37501308R</t>
  </si>
  <si>
    <t>Mřížová výplň otvírací - otevíravá mříž za budovou, rozměr: 1000x1390 mm</t>
  </si>
  <si>
    <t>452</t>
  </si>
  <si>
    <t>Poznámka k položce:_x000d_
Svařenec z plné ocelové tyčoviny d 16 a pásoviny 40/4, upevněný na chemické hmoždinky a závitovou tyčí M8 do zdiva, povrchová úprava žárový pozink vysoké odolnosti, petlice s visacím zámkem na cylindrický zámek kotveno do skály v protisvahu proluky za budovou, tvar mříže u svahu skály je nutno uzpůsobit terénu. Včetně veškerého příslušenství. Všechny rozměry je nutno ověřit na stavbě</t>
  </si>
  <si>
    <t>227</t>
  </si>
  <si>
    <t>37590001VD</t>
  </si>
  <si>
    <t>Mřížová výplň pevná - odvětrávací mříž v rámu, rozměr: 980x548(265) mm</t>
  </si>
  <si>
    <t>454</t>
  </si>
  <si>
    <t>Poznámka k položce:_x000d_
Svařenec z tenkostěnných ocelových profilů 40/40/2 upevněný pomocí kotevních pásovin do zdiva stavby studny, rám slouží pro osazení tahokovu, pevné, neotevíravé osazení, výrobek komplet žárově pozinkovaný. Všechny rozměry je nutno ověřit na stavbě.</t>
  </si>
  <si>
    <t>42972670173R</t>
  </si>
  <si>
    <t>Vyústka, AL, rozměr 270x270 mm</t>
  </si>
  <si>
    <t>456</t>
  </si>
  <si>
    <t>229</t>
  </si>
  <si>
    <t>4298150103R</t>
  </si>
  <si>
    <t>Hadice ohebná, 120 mm x 1 m</t>
  </si>
  <si>
    <t>458</t>
  </si>
  <si>
    <t>429853052R</t>
  </si>
  <si>
    <t>Přechod, d 120 / 270x270 mm, dl. 290 mm</t>
  </si>
  <si>
    <t>460</t>
  </si>
  <si>
    <t>231</t>
  </si>
  <si>
    <t>55242125RVD</t>
  </si>
  <si>
    <t>Poklop litinový, B125, vnitřní rozměr 438 x 438 mm, vnější rozměr 506 x 506 mm</t>
  </si>
  <si>
    <t>462</t>
  </si>
  <si>
    <t>592174231</t>
  </si>
  <si>
    <t>Obrubník chodníkový 8-10 v. 250 x 80 x 500 mm přírodní</t>
  </si>
  <si>
    <t>464</t>
  </si>
  <si>
    <t>233</t>
  </si>
  <si>
    <t>592284410</t>
  </si>
  <si>
    <t>Palisáda kruhová odlehčená 60 - d 175 x 600 mm šedá</t>
  </si>
  <si>
    <t>466</t>
  </si>
  <si>
    <t>59228520R</t>
  </si>
  <si>
    <t>Prvek schodišťový betonový 165/35/15 nat tryskaná</t>
  </si>
  <si>
    <t>468</t>
  </si>
  <si>
    <t>235</t>
  </si>
  <si>
    <t>59781345</t>
  </si>
  <si>
    <t>Obkládačka 150 x 150 mm bílá mat</t>
  </si>
  <si>
    <t>470</t>
  </si>
  <si>
    <t>Poznámka k položce:_x000d_
Přesný rozměr, typ a barva bude upřesněn dle výberu investora.</t>
  </si>
  <si>
    <t>597813700VD</t>
  </si>
  <si>
    <t>Obkládačka 250 x 250 mm imitace dřeva</t>
  </si>
  <si>
    <t>472</t>
  </si>
  <si>
    <t>237</t>
  </si>
  <si>
    <t>61143961OK1</t>
  </si>
  <si>
    <t>Okno plastové se sklopným křídlem, 7 komor, 82 mm, uvnitř bílé, venku imitace dřeva dub</t>
  </si>
  <si>
    <t>474</t>
  </si>
  <si>
    <t>Poznámka k položce:_x000d_
Venkovní hladké jednokřídlové sklopné okno, zasklení bezpečnostním izolačním dvousklem ug 1,0w/m2k, vzor fólie ornamentu neprůhlednosti - crepi, koeficient prostupu tepla výrobku uw=1,51w/m2k, opatřeno odnímatelnou síťkou proti hmyzu z venkovní strany, opatřeno ručně ovládaným pákovým ovladačem - včetně dodávky veškerého příslušenství. Barevné provedení - vnitřní strana rámu i křídla bílá základní, venkovní strana vzor imitace dřeva dub střední. Všechny rozměry je nutno ověřit na stavbě.</t>
  </si>
  <si>
    <t>61143961OK2</t>
  </si>
  <si>
    <t>476</t>
  </si>
  <si>
    <t>239</t>
  </si>
  <si>
    <t>61143961OK3</t>
  </si>
  <si>
    <t>478</t>
  </si>
  <si>
    <t>61143961OK4</t>
  </si>
  <si>
    <t>480</t>
  </si>
  <si>
    <t>Poznámka k položce:_x000d_
Venkovní hladké jednokřídlové sklopné okno, zasklení bezpečnostním izolačním dvousklem ug 1,0w/m2k, vzor fólie ornamentu neprůhlednosti - crepi, koeficient prostupu tepla výrobku uw=1,51w/m2k, opatřeno odnímatelnou síťkou proti hmyzu z venkovní strany, opatřeno dálkově elektricky ovládaným otevíračem napojeným na prostorové čidlo vlhkosti (dodávka elektro část) - včetně dodávky veškerého příslušenství. Barevné provedení - vnitřní strana rámu i křídla bílá základní, venkovní strana vzor imitace dřeva dub střední. Všechny rozměry je nutno ověřit na stavbě.</t>
  </si>
  <si>
    <t>241</t>
  </si>
  <si>
    <t>611655132D2LP</t>
  </si>
  <si>
    <t>Dveře dřevěné, venkovní, rozměr 700 x 1970 mm, hladké, částečně prosklené</t>
  </si>
  <si>
    <t>482</t>
  </si>
  <si>
    <t>Poznámka k položce:_x000d_
Antivandal provedení s nerez. okopovým plechem oboustranně, uchyceno lepením a přišroubováním nerez vruty s čočkovou hl. zasklení bezpečnostním lepeným sklem, vzor fólie ornamentu neprůhlednosti - crepi, zasklení do dřevěného rámečku oboustranně, závěsy stavitelné, obyčejné, hladké, samoravírač s aretací dveří v otevřené poloze, zadlabací zamykací zámek, nerezový bezpečnostní štít, cylindrická vložka, univerzální klíč, klika/klika, veškerý spojovací materiál v nerezavějící oceli se šrouby se zápustnou hlavou s drážkou podle din 7991tx/a2, povrchová úprava bílý polomat ral 9016, bezprahové, s mezerou při podlaze 20 mm z důvodu cirkukace vzt, označení nerez piktogramem úklid 200/200 mm - včetně dodávky veškerého příslušenství. Všechny rozměry je nutno ověřit na stavbě.</t>
  </si>
  <si>
    <t>611655134D1L</t>
  </si>
  <si>
    <t>Dveře dřevěné, venkovní, rozměr 850 x 2170 mm, hladké, částečně prosklené</t>
  </si>
  <si>
    <t>484</t>
  </si>
  <si>
    <t xml:space="preserve">Poznámka k položce:_x000d_
Antivandal provedení s nerez. okopovým plechem oboustranně, uchyceno lepením a přišroubováním nerez vruty s čočkovou hl. zasklení bezpečnostním izolačním dvousklem ug 1,0w/m2k, vzor fólie ornamentu neprůhlednosti - crepi, zasklení do dřevěného rámečku oboustranně, koeficient prostupu tepla výrobku uw=1,51w/m2k, 4xzávěsy stavitelné, s ložiskovou kuličkou nerezové hladké, samoravírač s aretací dveří v otevřené poloze, cylindrický přídavný zamykací zámek, nerezový bezpečnostní štít a vnitřní zámek s válečkem bez uzamykání, univerzální klíč s bezpečnostní kartou, 3 základní klíče v sadě, tvarované nerez madlo uvnitř i zvenku průměr trubky 30mm, veškerý spojovací materiál v nerezavějící oceli se šrouby se zápustnou hlavou s drážkou podle din 7991tx/a2, povrchová úprava tvrdým olejovým lakem odstín stř. dub, bezprahové, s vloženým kartáčem zafrézovaným do spodní hrany křídla, nerezová ukončovací "l" lišta 15/30mm síly 3mm dlažby  - včetně dodávky veškerého příslušenství. Všechny rozměry je nutno ověřit na stavbě.</t>
  </si>
  <si>
    <t>243</t>
  </si>
  <si>
    <t>611655134D1P</t>
  </si>
  <si>
    <t>486</t>
  </si>
  <si>
    <t>Poznámka k položce:_x000d_
Antivandal provedení s nerez. okopovým plechem oboustranně, uchyceno lepením a přišroubováním nerez vruty s čočkovou hl. zasklení bezpečnostním izolačním dvousklem ug 1,0w/m2k, vzor fólie ornamentu neprůhlednosti - crepi, zasklení do dřevěného rámečku oboustranně, koeficient prostupu tepla výrobku uw=1,51w/m2k, 4xzávěsy stavitelné, s ložiskovou kuličkou nerezové hladké, samoravírač s aretací dveří v otevřené poloze, cylindrický přídavný zamykací zámek, nerezový bezpečnostní štít a vnitřní zámek s válečkem bez uzamykání, univerzální klíč s bezpečnostní kartou, 3 základní klíče v sadě, tvarované nerez madlo uvnitř i zvenku průměr trubky 30mm - vnitřní i venkovní madlo totožného provedení, označení nerez piktogramem "invalida" rozměr 200/200mm, veškerý spojovací materiál v nerezavějící oceli se šrouby se zápustnou hlavou s drážkou podle din 7991tx/a2, povrchová úprava tvrdým olejovým lakem odstín stř. dub, bezprahové, s vloženým kartáčem zafrézovaným do spodní hrany křídla, nerezová ukončovací "l" lišta 15/30mm síly 3mm dlažby - včetně dodávky veškerého příslušenství. Všechny rozměry je nutno ověřit na stavbě.</t>
  </si>
  <si>
    <t>61181508D1LP</t>
  </si>
  <si>
    <t>Zárubeň obložková dřevěná, hladká, hloubky 100 mm, pro dveře r. 850 x 2170 mm</t>
  </si>
  <si>
    <t>488</t>
  </si>
  <si>
    <t>245</t>
  </si>
  <si>
    <t>61181511D2LP</t>
  </si>
  <si>
    <t>Zárubeň obložková dřevěná, hladká, hloubky 120 mm, pro dveře r. 700 x 1970 mm</t>
  </si>
  <si>
    <t>490</t>
  </si>
  <si>
    <t>61410001VD</t>
  </si>
  <si>
    <t>Dřevěné obkladové lamely</t>
  </si>
  <si>
    <t>492</t>
  </si>
  <si>
    <t>Poznámka k položce:_x000d_
Přesný rozměr, typ a druh dřevěné lamely bude upřesněn dle výberu investora.</t>
  </si>
  <si>
    <t>247</t>
  </si>
  <si>
    <t>63151311</t>
  </si>
  <si>
    <t>Deska substrátová minerální tl. 50 mm</t>
  </si>
  <si>
    <t>494</t>
  </si>
  <si>
    <t>69366197</t>
  </si>
  <si>
    <t>Geotextilie 200 g/m2 ze 100% PP</t>
  </si>
  <si>
    <t>496</t>
  </si>
  <si>
    <t>249</t>
  </si>
  <si>
    <t>44932100R</t>
  </si>
  <si>
    <t>přístroj hasicí ruční práškový, obsah 6kg hasiva ABC, hasební schopnost 183B, 183C, 34A, nástěnný držák typu delta</t>
  </si>
  <si>
    <t>463262170</t>
  </si>
  <si>
    <t>VORN</t>
  </si>
  <si>
    <t>Vedlejší a ostatní rozpočtové náklady</t>
  </si>
  <si>
    <t>01VRN</t>
  </si>
  <si>
    <t>Průzkumy, geodetické a projektové práce</t>
  </si>
  <si>
    <t>010001VRN</t>
  </si>
  <si>
    <t>Soubor</t>
  </si>
  <si>
    <t>498</t>
  </si>
  <si>
    <t>02VRN</t>
  </si>
  <si>
    <t>Příprava staveniště</t>
  </si>
  <si>
    <t>251</t>
  </si>
  <si>
    <t>020001VRN</t>
  </si>
  <si>
    <t>500</t>
  </si>
  <si>
    <t>Poznámka k položce:_x000d_
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</si>
  <si>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03VRN</t>
  </si>
  <si>
    <t>Zařízení staveniště</t>
  </si>
  <si>
    <t>030001VRN</t>
  </si>
  <si>
    <t>502</t>
  </si>
  <si>
    <t xml:space="preserve">Poznámka k položce:_x000d_
Náklady na vybavení objektů zařízení staveniště, ostraha staveniště,  náklady na energie spotřebované dodavatelem v rámci provozu zařízení staveništ, náklady na potřebný úklid v prostorách zařízení staveniště, náklady na nutnou údržbu a opravy na objektech zařízení staveniště a na přípojkách energií.</t>
  </si>
  <si>
    <t>253</t>
  </si>
  <si>
    <t>032002VRN</t>
  </si>
  <si>
    <t>Vybavení staveniště</t>
  </si>
  <si>
    <t>504</t>
  </si>
  <si>
    <t>033002VRN</t>
  </si>
  <si>
    <t>Připojení na energie a jejich spotřeba</t>
  </si>
  <si>
    <t>506</t>
  </si>
  <si>
    <t>255</t>
  </si>
  <si>
    <t>034002VRN</t>
  </si>
  <si>
    <t>Zabezpečení staveniště</t>
  </si>
  <si>
    <t>508</t>
  </si>
  <si>
    <t>Poznámka k položce:_x000d_
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</si>
  <si>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039002VRN</t>
  </si>
  <si>
    <t>Odstranění zařízení staveniště</t>
  </si>
  <si>
    <t>510</t>
  </si>
  <si>
    <t>Poznámka k položce:_x000d_
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</si>
  <si>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04VRN</t>
  </si>
  <si>
    <t>Inženýrské činnosti</t>
  </si>
  <si>
    <t>257</t>
  </si>
  <si>
    <t>040001VRN</t>
  </si>
  <si>
    <t>512</t>
  </si>
  <si>
    <t>09VRN</t>
  </si>
  <si>
    <t>Ostatní náklady</t>
  </si>
  <si>
    <t>090001VRN</t>
  </si>
  <si>
    <t>514</t>
  </si>
  <si>
    <t>Poznámka k položce:_x000d_
Náklady spojené s účastí zhotovitele na předání a převzetí staveniště.</t>
  </si>
  <si>
    <t>ZS-007-02 - Zdravotně technické instalace</t>
  </si>
  <si>
    <t>724 - Strojní vybavení</t>
  </si>
  <si>
    <t>721176102R00</t>
  </si>
  <si>
    <t>Potrubí PP připojovací, D 40 x 1,8 mm</t>
  </si>
  <si>
    <t>Poznámka k položce:_x000d_
vč. tvarovek</t>
  </si>
  <si>
    <t>721176103R00</t>
  </si>
  <si>
    <t>Potrubí PP připojovací, D 50 x 1,8 mm</t>
  </si>
  <si>
    <t>721176104R00</t>
  </si>
  <si>
    <t>Potrubí PP připojovací, D 75 x 1,9 mm</t>
  </si>
  <si>
    <t>721176212R00</t>
  </si>
  <si>
    <t>Potrubí PVC odpadní svislé, D 110 x 3,2 mm</t>
  </si>
  <si>
    <t>721176213R00</t>
  </si>
  <si>
    <t>Potrubí PVC odpadní svislé, D 125 x 3,2 mm</t>
  </si>
  <si>
    <t>721176222R00</t>
  </si>
  <si>
    <t>Potrubí PVC svodné (ležaté) v zemi, D 110 x 3,2 mm</t>
  </si>
  <si>
    <t>721176223R00</t>
  </si>
  <si>
    <t>Potrubí PVC svodné (ležaté) v zemi, D 125 x 3,2 mm</t>
  </si>
  <si>
    <t>721176224R00</t>
  </si>
  <si>
    <t>Potrubí PVC svodné (ležaté) v zemi, D 160 x 4,0 mm</t>
  </si>
  <si>
    <t>721194104R00</t>
  </si>
  <si>
    <t>Vyvedení odpadních výpustek, D 40 x 1,8 mm</t>
  </si>
  <si>
    <t>721194105R00</t>
  </si>
  <si>
    <t>Vyvedení odpadních výpustek, D 50 x 1,8 mm</t>
  </si>
  <si>
    <t>721194109R00</t>
  </si>
  <si>
    <t>Vyvedení odpadních výpustek, D 110 x 2,3 mm</t>
  </si>
  <si>
    <t>721211530RVD</t>
  </si>
  <si>
    <t>Vpusť dvorní, plastová mřížka, rozměr 300x300 mm, třída pevnosti A15</t>
  </si>
  <si>
    <t>Poznámka k položce:_x000d_
pro venkovní sprchové vaničky</t>
  </si>
  <si>
    <t>7212130RVD01</t>
  </si>
  <si>
    <t>Montáž sprchového odtokového žlabu, s betonáží prostoru sprchového koutu</t>
  </si>
  <si>
    <t>Poznámka k položce:_x000d_
s dodávkou betonové směsi, standardní výška odtoku</t>
  </si>
  <si>
    <t>7212130RVD02</t>
  </si>
  <si>
    <t>Montáž podlahového odtokového žlabu v prostoru pisoárů, s betonáží prostoru</t>
  </si>
  <si>
    <t>721223427</t>
  </si>
  <si>
    <t>Vpusť podlahová se zápachovou uzávěrkou</t>
  </si>
  <si>
    <t>Poznámka k položce:_x000d_
mřížka plast, D 40/50 mm</t>
  </si>
  <si>
    <t>721273180R00</t>
  </si>
  <si>
    <t>Ventil přivzdušňovací podomítkový</t>
  </si>
  <si>
    <t>721273200R00</t>
  </si>
  <si>
    <t>Souprava ventilační střešní</t>
  </si>
  <si>
    <t>721290112R00</t>
  </si>
  <si>
    <t>Zkouška těsnosti kanalizace vodou DN 200 mm</t>
  </si>
  <si>
    <t>722171212R00</t>
  </si>
  <si>
    <t>Potrubí plastové PE-HD vodovodní, D 25 x 2,3 mm</t>
  </si>
  <si>
    <t>722172711R00</t>
  </si>
  <si>
    <t>Potrubí plastové PP-R, bez zednických výpomocí, D 20 x 2,8 mm, PN 16</t>
  </si>
  <si>
    <t>Poznámka k položce:_x000d_
vč. tvarovek a uchycení</t>
  </si>
  <si>
    <t>722172712R00</t>
  </si>
  <si>
    <t>Potrubí plastové PP-R, bez zednických výpomocí, D 25 x 3,5 mm, PN 16</t>
  </si>
  <si>
    <t>7221753RVD</t>
  </si>
  <si>
    <t>Montáž plastových vodovodních tvarovek, D 25 mm</t>
  </si>
  <si>
    <t>722181211RT7</t>
  </si>
  <si>
    <t>Izolace návleková z pěnového polyetylenu tl. stěny 6 mm</t>
  </si>
  <si>
    <t>Poznámka k položce:_x000d_
vnitřní průměr 22 mm</t>
  </si>
  <si>
    <t>722181211RT8</t>
  </si>
  <si>
    <t>Poznámka k položce:_x000d_
vnitřní průměr 25 mm</t>
  </si>
  <si>
    <t>722181214RT7</t>
  </si>
  <si>
    <t>Izolace návleková z pěnového polyetylenu tl. stěny 20 mm</t>
  </si>
  <si>
    <t>722181214RT8</t>
  </si>
  <si>
    <t>722181232RT8</t>
  </si>
  <si>
    <t>Izolace návleková z pěnového polyetylenu tl. stěny 9 mm, laminovaná zesílenou reflexní folií</t>
  </si>
  <si>
    <t>722190403R00</t>
  </si>
  <si>
    <t>Vyvedení a upevnění výpustek DN 25 mm</t>
  </si>
  <si>
    <t>722200090VD</t>
  </si>
  <si>
    <t>Přechodky LDPE / PPR / MOSAZ, DN 25</t>
  </si>
  <si>
    <t>Poznámka k položce:_x000d_
Montáž + dodávka</t>
  </si>
  <si>
    <t>722200091VD</t>
  </si>
  <si>
    <t>Ventil elektromagnetický 1/2" 230V AC NC, podomítkový, antivandal prov.</t>
  </si>
  <si>
    <t>722200092VD</t>
  </si>
  <si>
    <t>Hadice na bubnu, 10m, PVC 1/2", rozprašovací pistol s uzávěrem</t>
  </si>
  <si>
    <t>Poznámka k položce:_x000d_
Montáž + dodávka, vč. upevnění na stěně</t>
  </si>
  <si>
    <t>722200093VD</t>
  </si>
  <si>
    <t>Podomítkový samouzavírací ventil</t>
  </si>
  <si>
    <t>722200094VD</t>
  </si>
  <si>
    <t>Sprchová hlavice, antivandal prov.</t>
  </si>
  <si>
    <t>722200095VD</t>
  </si>
  <si>
    <t>Kohoutek samouzavírací</t>
  </si>
  <si>
    <t>722200096VD</t>
  </si>
  <si>
    <t>Armaturní branka s nerezovými dvířky, uzamykatelná, rozměr 200x200 mm.</t>
  </si>
  <si>
    <t>722200097VD</t>
  </si>
  <si>
    <t>Armaturní branka s plastovými dvířky, rozměr 150x200 mm</t>
  </si>
  <si>
    <t>722200098VD</t>
  </si>
  <si>
    <t>Mincovní a žetonový automat, interaktivní ovládání, nerez</t>
  </si>
  <si>
    <t>Poznámka k položce:_x000d_
Montáž + dodávka, pro jednu sprchu</t>
  </si>
  <si>
    <t>7222385RVD</t>
  </si>
  <si>
    <t>Filtr vodovodní třístupňový s čistícím ventilem DN 25 mm</t>
  </si>
  <si>
    <t>Poznámka k položce:_x000d_
vč. filtračních kartuší a uzavíracích kulových ventilů</t>
  </si>
  <si>
    <t>722280106R00</t>
  </si>
  <si>
    <t>Tlaková zkouška vodovodního potrubí DN 32 mm</t>
  </si>
  <si>
    <t>7342272RVD</t>
  </si>
  <si>
    <t>Ventil rohový TE-67, DN 15</t>
  </si>
  <si>
    <t>734227462RVD1</t>
  </si>
  <si>
    <t>Ventil kulový, DN 15</t>
  </si>
  <si>
    <t>734235131RVD1</t>
  </si>
  <si>
    <t>Kohout kulový s vypouštěním, DN 15</t>
  </si>
  <si>
    <t>734235133RVD1</t>
  </si>
  <si>
    <t>Kohout kulový s vypouštěním, DN 25</t>
  </si>
  <si>
    <t>734235133RVD2</t>
  </si>
  <si>
    <t>Kohout kulový, DN 25</t>
  </si>
  <si>
    <t>Poznámka k položce:_x000d_
Pro teplou vodu</t>
  </si>
  <si>
    <t>734235142RVD1</t>
  </si>
  <si>
    <t>Kohout kulový, DN 15</t>
  </si>
  <si>
    <t>734237414RVD</t>
  </si>
  <si>
    <t>Ventil uzav. přímý, DN 25</t>
  </si>
  <si>
    <t>Poznámka k položce:_x000d_
Hlavní uzavírací ventil</t>
  </si>
  <si>
    <t>734237423RVD1</t>
  </si>
  <si>
    <t>Ventil uzav. přímý, s vypouštěním, DN 25, PN16</t>
  </si>
  <si>
    <t>734237423RVD2</t>
  </si>
  <si>
    <t>Poznámka k položce:_x000d_
Servisní - odkalovací a odvzdušňovací ventil</t>
  </si>
  <si>
    <t>734237423RVD3</t>
  </si>
  <si>
    <t>Podomítkový ventil uzav. přímý, s vypouštěním, DN 25, PN16</t>
  </si>
  <si>
    <t>734245123RVD1</t>
  </si>
  <si>
    <t>Ventil zpětný, DN 25</t>
  </si>
  <si>
    <t>734247123RVD</t>
  </si>
  <si>
    <t>734255134RVD1</t>
  </si>
  <si>
    <t>Ventil pojistný, DN 25</t>
  </si>
  <si>
    <t>734294100RVD</t>
  </si>
  <si>
    <t>PVC třícestný vodovodní ventil, provedeni ''L'' DN 25</t>
  </si>
  <si>
    <t>7381193RVD</t>
  </si>
  <si>
    <t>Podomítkový směšovací ventil</t>
  </si>
  <si>
    <t>Poznámka k položce:_x000d_
pro studenou a teplou vodu</t>
  </si>
  <si>
    <t>7381195RVD</t>
  </si>
  <si>
    <t>Umyvadlový ventil tlačítkový, mosazný chromovaný, na stěnu, připojení G 1/2 na jednu trubku, délka průtoku vody 15s</t>
  </si>
  <si>
    <t>-1187355513</t>
  </si>
  <si>
    <t>7381197RVD</t>
  </si>
  <si>
    <t>Samouzávěrný průchodový ventil tlačítkový, mosazný chromovaný, pod omítku, připojení G 1/2 na jednu trubku, délka průtoku vody 15s</t>
  </si>
  <si>
    <t>-990883420</t>
  </si>
  <si>
    <t>7381199RVD</t>
  </si>
  <si>
    <t>Sprchová hlavice anti-vandal, mosazná chromovaná, na stěnu, připojení G 1/2 na jednu trubku, nastavitelný sklon hlavice sprchy</t>
  </si>
  <si>
    <t>1760377961</t>
  </si>
  <si>
    <t>998722101R00</t>
  </si>
  <si>
    <t>Přesun hmot pro vnitřní vodovod, výšky do 6 m</t>
  </si>
  <si>
    <t>724</t>
  </si>
  <si>
    <t>Strojní vybavení</t>
  </si>
  <si>
    <t>7241311RVD</t>
  </si>
  <si>
    <t>Domácí vodárna s ponorným čerpadlem 3Ti-27 s frekvenčním měničem - RTS</t>
  </si>
  <si>
    <t>998724101R00</t>
  </si>
  <si>
    <t>Přesun hmot pro strojní vybavení, výšky do 6 m</t>
  </si>
  <si>
    <t>7251216RVD</t>
  </si>
  <si>
    <t>Podomítkový elektromagnetický splachovač pisoáru</t>
  </si>
  <si>
    <t>Poznámka k položce:_x000d_
ventil 1/2" 230V AC NC, časově nastavitelný</t>
  </si>
  <si>
    <t>725139101R00</t>
  </si>
  <si>
    <t>Montáž pisoárových stání ostatních</t>
  </si>
  <si>
    <t>725190001VD</t>
  </si>
  <si>
    <t xml:space="preserve">Nerezová pisoárová zástěna, uchycení ke stěně, rozměr  v=700mm, š=400mm, síla stěny 45mm</t>
  </si>
  <si>
    <t>725200010RA0</t>
  </si>
  <si>
    <t>Montáž zařizovacích předmětů - klozet</t>
  </si>
  <si>
    <t>725200020RA0</t>
  </si>
  <si>
    <t>Montáž zařizovacích předmětů - pisoár</t>
  </si>
  <si>
    <t>725200030RA0</t>
  </si>
  <si>
    <t>Montáž zařizovacích předmětů - umyvadlo</t>
  </si>
  <si>
    <t>725219503R00</t>
  </si>
  <si>
    <t>Montáž krytu sifonu umyvadel</t>
  </si>
  <si>
    <t>7252491RVD</t>
  </si>
  <si>
    <t>Montáž sprchových mís a vaniček betonových</t>
  </si>
  <si>
    <t>7252900RVD</t>
  </si>
  <si>
    <t>Dávkovač tekutého mýdla nerezový, vestavný - montáž pod omítku</t>
  </si>
  <si>
    <t>725291142R00</t>
  </si>
  <si>
    <t>Madlo dvojité pevné nerez dl. 844 mm</t>
  </si>
  <si>
    <t>725291146R00</t>
  </si>
  <si>
    <t>Madlo dvojité sklopné nerez dl. 852 mm</t>
  </si>
  <si>
    <t>725292001R00</t>
  </si>
  <si>
    <t>Zásobník na toaletní papír nerezový</t>
  </si>
  <si>
    <t>7252920RVD</t>
  </si>
  <si>
    <t>Zásobník na papírové ručníky nerezový kombinovaný s odpadkovým košem, v=1395mm, š=320mm, hl=123mm</t>
  </si>
  <si>
    <t>Poznámka k položce:_x000d_
vestavný do zdiva, uzamykatelná dvířka zásobníků a koše</t>
  </si>
  <si>
    <t>725334301R00</t>
  </si>
  <si>
    <t>Nálevka se sifonem PP, DN 32 mm</t>
  </si>
  <si>
    <t>7253391RVD</t>
  </si>
  <si>
    <t>Montáž výlevky nerezové, bez nádrže a armatur</t>
  </si>
  <si>
    <t>725539105</t>
  </si>
  <si>
    <t>Montáž elektrických ohřívačů, ostatní typy 270 l</t>
  </si>
  <si>
    <t>725823641R00</t>
  </si>
  <si>
    <t>Baterie automatická umyvadlová stojánková, pro studenou vodu</t>
  </si>
  <si>
    <t>725829201RT1</t>
  </si>
  <si>
    <t>Montáž baterie umyvadlové a dřezové nástěnné chromové</t>
  </si>
  <si>
    <t>Poznámka k položce:_x000d_
včetně dodávky pákové baterie</t>
  </si>
  <si>
    <t>725860212RT1</t>
  </si>
  <si>
    <t>Sifon umyvadlový pod omítku</t>
  </si>
  <si>
    <t>Poznámka k položce:_x000d_
výjimatelná vložka, připoj D 40, 50 mm</t>
  </si>
  <si>
    <t>725860217R00</t>
  </si>
  <si>
    <t>Připojovací souprava 5/4"</t>
  </si>
  <si>
    <t>998725101R00</t>
  </si>
  <si>
    <t>Přesun hmot pro zařizovací předměty, výšky do 6 m</t>
  </si>
  <si>
    <t>899731113R00</t>
  </si>
  <si>
    <t>Vodič signalizační CYY 4 mm2</t>
  </si>
  <si>
    <t>28651841.A</t>
  </si>
  <si>
    <t>Kus čisticí kanalizační DN 125 PVC</t>
  </si>
  <si>
    <t>484387135</t>
  </si>
  <si>
    <t>Ohřívač vody el.zásobníkový 270 litrů,stac., nerez</t>
  </si>
  <si>
    <t>552300010VD</t>
  </si>
  <si>
    <t>WC kombi, nerez, antivandal prov., vč. sedátka</t>
  </si>
  <si>
    <t>552300011VD</t>
  </si>
  <si>
    <t>WC kombi pro tělesně postižené, nerez, antivandal prov., vč. sedátka</t>
  </si>
  <si>
    <t>552300020VD</t>
  </si>
  <si>
    <t>Pisoár nerezový, antivandal prov., nástěnný, odtok vodorovný, zadní DN 50, skryté napojení odpadu i časového elektrického splachovače</t>
  </si>
  <si>
    <t>552300030VD</t>
  </si>
  <si>
    <t>Umyvadlo nerezové, antivandal, 500 x 500 mm</t>
  </si>
  <si>
    <t>552310010VD</t>
  </si>
  <si>
    <t>Nerezový podlahový žlábek, antivandal prov., vč. roštu, zápachová uzávěrka, odpad DN 50</t>
  </si>
  <si>
    <t>55231404</t>
  </si>
  <si>
    <t>Výlevka nerez stojící s mřížkou</t>
  </si>
  <si>
    <t>5523160RVD</t>
  </si>
  <si>
    <t>Žlab pisoárový nerez, antivandal prov., nástěnný, odtok vodorovný zadní DN 50, el.splachovač, demontovatelný, š=1120mm, hl=380mm, v=600mm</t>
  </si>
  <si>
    <t>55232002VD</t>
  </si>
  <si>
    <t>Panel sprchový nerez, směš. kartuše</t>
  </si>
  <si>
    <t>592210001VD</t>
  </si>
  <si>
    <t>Betonová sprchová vanička, odtok DN 50 se zápachovým uzávěrem, mrazuvzdorná a odolná proti povětrnostním vlivům, l=2200mm, š= 980mm, v=200mm</t>
  </si>
  <si>
    <t>6429156RVD</t>
  </si>
  <si>
    <t>Kryt na sifon nerezový pro umyvadlo</t>
  </si>
  <si>
    <t>ZS-007-03 - Zemnění - bleskosvod</t>
  </si>
  <si>
    <t>M - Montážní přirážky</t>
  </si>
  <si>
    <t>M65 - Elektroinstalace</t>
  </si>
  <si>
    <t>D1 - Ostatní materiál</t>
  </si>
  <si>
    <t>Montážní přirážky</t>
  </si>
  <si>
    <t xml:space="preserve">204      R00</t>
  </si>
  <si>
    <t>Zednické výpomoci M 21 podle čl.13-5b</t>
  </si>
  <si>
    <t>%</t>
  </si>
  <si>
    <t>M65</t>
  </si>
  <si>
    <t>6500001RVD</t>
  </si>
  <si>
    <t>Spojovací materiál</t>
  </si>
  <si>
    <t>650041611R00</t>
  </si>
  <si>
    <t>Montáž svorky uzemňovací</t>
  </si>
  <si>
    <t>Poznámka k položce:_x000d_
včetně dodávky svorky - různé druhy</t>
  </si>
  <si>
    <t>650111141RT2</t>
  </si>
  <si>
    <t>Uložení uzem. pásku v zemi do 120 mm2</t>
  </si>
  <si>
    <t>Poznámka k položce:_x000d_
včetně dodávky pásku FeZn 30 x 4 mm_x000d_
Zemní práce jsou počítány v rámci výkopů pro drenáže ve stavební časti.</t>
  </si>
  <si>
    <t>650111611RT7</t>
  </si>
  <si>
    <t>Montáž svodového vodiče D do 10 mm včetně podpěr</t>
  </si>
  <si>
    <t>Poznámka k položce:_x000d_
včetně dodávky drátu AlMgSi T/4 8 mm + podpěra vedení</t>
  </si>
  <si>
    <t>650111611RT8</t>
  </si>
  <si>
    <t>650111711RT2</t>
  </si>
  <si>
    <t>Montáž hromosvodové svorky do 2 šroubů</t>
  </si>
  <si>
    <t>650111713RT2</t>
  </si>
  <si>
    <t>Montáž hromosvodové svorky nad 2 šrouby</t>
  </si>
  <si>
    <t>650111781RT2</t>
  </si>
  <si>
    <t>Označení svodu štítkem</t>
  </si>
  <si>
    <t>Poznámka k položce:_x000d_
včetně dodávky štítku</t>
  </si>
  <si>
    <t>650111911R00</t>
  </si>
  <si>
    <t>Montáž jímací tyče do 3 m, na střešní hřeben</t>
  </si>
  <si>
    <t>650112611R00</t>
  </si>
  <si>
    <t>Změření zemního odporu, vč. měřícího protokolu</t>
  </si>
  <si>
    <t>6501126RVD</t>
  </si>
  <si>
    <t>Revize hromosvodu</t>
  </si>
  <si>
    <t>Poznámka k položce:_x000d_
4 svody</t>
  </si>
  <si>
    <t>7832221RVD</t>
  </si>
  <si>
    <t>Protikorozní nátěr při přechodu svodu do země</t>
  </si>
  <si>
    <t>953942121RVD</t>
  </si>
  <si>
    <t>Osazení ochranných úhelníků</t>
  </si>
  <si>
    <t>D1</t>
  </si>
  <si>
    <t>35441000</t>
  </si>
  <si>
    <t>Tyč jímací 1000 mm s vrutem</t>
  </si>
  <si>
    <t>35441212</t>
  </si>
  <si>
    <t>Držák jímací tyče d 20 mm na zeď</t>
  </si>
  <si>
    <t>ZS-007-04 - Elektroinstalace</t>
  </si>
  <si>
    <t>728614612R00</t>
  </si>
  <si>
    <t>Montáž ventilátoru axiálního nízkotlakového nástěnného do d 200 mm</t>
  </si>
  <si>
    <t>210010099R00</t>
  </si>
  <si>
    <t>Zakrytí lišt a kanálů víkem</t>
  </si>
  <si>
    <t>210010105R00</t>
  </si>
  <si>
    <t>Lišta elektroinstalační PVC š.do 40 mm,šroubováním</t>
  </si>
  <si>
    <t>210010338R00</t>
  </si>
  <si>
    <t>Krabice lištová univerzální, bez zapojení</t>
  </si>
  <si>
    <t>2100105RVD</t>
  </si>
  <si>
    <t>Zapojení vodiče do bezšroubové svorky</t>
  </si>
  <si>
    <t>Poznámka k položce:_x000d_
včetně bezšroubové svorky</t>
  </si>
  <si>
    <t>210099000RVD</t>
  </si>
  <si>
    <t>Spojovací a kotvící materiál</t>
  </si>
  <si>
    <t>2101106RVD1</t>
  </si>
  <si>
    <t>Soumrakový stmívač</t>
  </si>
  <si>
    <t>Poznámka k položce:_x000d_
Dodávka + montáž, vč. sensoru osvětlení</t>
  </si>
  <si>
    <t>210111014RT6</t>
  </si>
  <si>
    <t>Zásuvka domovní zapuštěná - provedení 2x (2P+PE)</t>
  </si>
  <si>
    <t>Poznámka k položce:_x000d_
včetně dodávky zásuvky a rámečku</t>
  </si>
  <si>
    <t>210120561R00</t>
  </si>
  <si>
    <t>Jistič jednopólový do 25 A se zapojením</t>
  </si>
  <si>
    <t>210120569R00</t>
  </si>
  <si>
    <t>Jistič trojpólový do 25 A se zapojením</t>
  </si>
  <si>
    <t>2101900RVD1</t>
  </si>
  <si>
    <t>Osazení plast.rozvodnic,výklenek, plocha do 0,2 m2</t>
  </si>
  <si>
    <t>Poznámka k položce:_x000d_
včetně dodávky svorkové skříně – plastový box IP65</t>
  </si>
  <si>
    <t>210201511R00</t>
  </si>
  <si>
    <t>Svítidlo LED bytové stropní</t>
  </si>
  <si>
    <t>210201517R00</t>
  </si>
  <si>
    <t>Svítidlo LED bytové stěnové</t>
  </si>
  <si>
    <t>210201528R00</t>
  </si>
  <si>
    <t>Svítidlo LED venkovní podhledové</t>
  </si>
  <si>
    <t>210802412RT1</t>
  </si>
  <si>
    <t>Šňůra (CGSG) 3 x 2,50 mm2 volně uložená</t>
  </si>
  <si>
    <t>Poznámka k položce:_x000d_
včetně dodávky šňůry</t>
  </si>
  <si>
    <t>6500002RVD</t>
  </si>
  <si>
    <t>Dodávka + montáž, svorky 16A černé, modré, žlutozelené</t>
  </si>
  <si>
    <t>6500003RVD</t>
  </si>
  <si>
    <t>Dodávka + montáž, kabelové průchodky stěnou rozvaděče</t>
  </si>
  <si>
    <t>6500004RVD</t>
  </si>
  <si>
    <t>Dodávka + montáž, infračervený ohřívač 600/600, 360W</t>
  </si>
  <si>
    <t>6500005RVD</t>
  </si>
  <si>
    <t>Dodávka + montáž, čidlo vlhkosti se spínačem AC 230V</t>
  </si>
  <si>
    <t>6500006RVD</t>
  </si>
  <si>
    <t>Dodávka + montáž, čidlo vlhkosti nástěnné s ručním nastavením</t>
  </si>
  <si>
    <t>-1723779865</t>
  </si>
  <si>
    <t>6500007RVD</t>
  </si>
  <si>
    <t>Dodávka + montáž, elektrický přímotopný ohřívač do koupelny, AC 230V, 2000W, vnitřní ventilátor</t>
  </si>
  <si>
    <t>675552739</t>
  </si>
  <si>
    <t>6500090RVD</t>
  </si>
  <si>
    <t>Zapojení bojlerů</t>
  </si>
  <si>
    <t>6500091RVD</t>
  </si>
  <si>
    <t>Zapojení a oživení mincovních automatů pro 2 ks sprchy</t>
  </si>
  <si>
    <t>6500092RVD</t>
  </si>
  <si>
    <t>Zapojení časovače splachování pisoárů</t>
  </si>
  <si>
    <t>6500093RVD</t>
  </si>
  <si>
    <t>Zapojení a uvedení do provozu domácí vodárny</t>
  </si>
  <si>
    <t>6500094RVD</t>
  </si>
  <si>
    <t>LED podsvícení pro písmena a piktogramy na fasádě</t>
  </si>
  <si>
    <t>Poznámka k položce:_x000d_
plechová písmena WC a panáček, panenka a sprchy</t>
  </si>
  <si>
    <t>650010621R00</t>
  </si>
  <si>
    <t>Montáž trubky ohebné plastové D 16 mm, pod omítku</t>
  </si>
  <si>
    <t>650010622R00</t>
  </si>
  <si>
    <t>Montáž trubky ohebné plastové D 20 mm, pod omítku</t>
  </si>
  <si>
    <t>650010623R00</t>
  </si>
  <si>
    <t>Montáž trubky ohebné plastové D 25 mm, pod omítku</t>
  </si>
  <si>
    <t>6500112RVD</t>
  </si>
  <si>
    <t>Montáž okenního řetězového pohonu</t>
  </si>
  <si>
    <t>650032111R00</t>
  </si>
  <si>
    <t>Montáž rozváděče skříňového dělitelného do 200 kg</t>
  </si>
  <si>
    <t>650051311RT4</t>
  </si>
  <si>
    <t>Montáž spínače zapuštěného, řaz. 1</t>
  </si>
  <si>
    <t>Poznámka k položce:_x000d_
vč. dodávky strojku, krytu a rámečku</t>
  </si>
  <si>
    <t>650063171R00</t>
  </si>
  <si>
    <t>Montáž svodiče přepětí typ 1, 2, čtyřpól.</t>
  </si>
  <si>
    <t>Poznámka k položce:_x000d_
vč. dodání svodiče přepětí, varistorový 4P, B+C, typ1+typ2</t>
  </si>
  <si>
    <t>650063632R00</t>
  </si>
  <si>
    <t>Montáž chrániče proudového čtyřpólového do 63 A</t>
  </si>
  <si>
    <t>650071111R00</t>
  </si>
  <si>
    <t>Montáž stykače AC jednopólového do 25 A</t>
  </si>
  <si>
    <t>650071251R00</t>
  </si>
  <si>
    <t>Montáž stykače AC třípólového do 25 A</t>
  </si>
  <si>
    <t>650071631R00</t>
  </si>
  <si>
    <t>Montáž relé časového - multifunkční</t>
  </si>
  <si>
    <t>650072621R00</t>
  </si>
  <si>
    <t>Montáž čidla pohybu stropního přisazeného</t>
  </si>
  <si>
    <t>650121117RT2</t>
  </si>
  <si>
    <t>Uložení vodiče Cu 6 mm2 pevně</t>
  </si>
  <si>
    <t>Poznámka k položce:_x000d_
včetně dodávky vodiče (CY) 6 mm2</t>
  </si>
  <si>
    <t>650121121RT2</t>
  </si>
  <si>
    <t>Uložení vodiče Cu 16 mm2 pevně</t>
  </si>
  <si>
    <t>Poznámka k položce:_x000d_
včetně dodávky vodiče (CY) 16 mm2</t>
  </si>
  <si>
    <t>650124141RT2</t>
  </si>
  <si>
    <t>Uložení kabelu Cu 3 x 1,5 mm2 pevně</t>
  </si>
  <si>
    <t>Poznámka k položce:_x000d_
včetně dodávky kabelu CYKY 3 x 1,5 mm2</t>
  </si>
  <si>
    <t>650124143RT2</t>
  </si>
  <si>
    <t>Uložení kabelu Cu 3 x 2,5 mm2 pevně</t>
  </si>
  <si>
    <t>Poznámka k položce:_x000d_
včetně dodávky kabelu CYKY 3 x 2,5 mm2</t>
  </si>
  <si>
    <t>650300281RVD</t>
  </si>
  <si>
    <t>Montáž chráničky kabelu</t>
  </si>
  <si>
    <t>Poznámka k položce:_x000d_
uložení do země</t>
  </si>
  <si>
    <t>650617153R00</t>
  </si>
  <si>
    <t>Montáž napájecího zdroje</t>
  </si>
  <si>
    <t>345315RVD1</t>
  </si>
  <si>
    <t>Pohybové čidlo PIR podhledové venkovní, IP54</t>
  </si>
  <si>
    <t>345710540</t>
  </si>
  <si>
    <t>Trubka elektroinstalační ohebná d16, LPE</t>
  </si>
  <si>
    <t>345710541</t>
  </si>
  <si>
    <t>Trubka elektroinstalační ohebná d20, LPE</t>
  </si>
  <si>
    <t>345710542</t>
  </si>
  <si>
    <t>Trubka elektroinstalační ohebná d25, LPE</t>
  </si>
  <si>
    <t>3457114700</t>
  </si>
  <si>
    <t>Trubka kabelová chránička d40</t>
  </si>
  <si>
    <t>34572180</t>
  </si>
  <si>
    <t>Elektroinstalační lišta šířky do 40 mm</t>
  </si>
  <si>
    <t>34814108RVD1</t>
  </si>
  <si>
    <t>LED stropní svítidlo kruhové, 12W, 230V, IP54</t>
  </si>
  <si>
    <t>34814108RVD2</t>
  </si>
  <si>
    <t>LED svítidlo nástěnné 12W, 230V, IP54</t>
  </si>
  <si>
    <t>3484130RVD1</t>
  </si>
  <si>
    <t>LED svitidlo venkovni podhledové, 7W, 230V, IP67</t>
  </si>
  <si>
    <t>35822001013</t>
  </si>
  <si>
    <t>Jistič do 80 A 1 pól. charakteristika B, LTN-10B-1</t>
  </si>
  <si>
    <t>35822001015</t>
  </si>
  <si>
    <t>Jistič do 80 A 1 pól. charakteristika B, LTN-16B-1</t>
  </si>
  <si>
    <t>35822002313</t>
  </si>
  <si>
    <t>Jistič do 80 A 3 pól. charakterist. B, LTN-16B-3</t>
  </si>
  <si>
    <t>35822002314</t>
  </si>
  <si>
    <t>Jistič do 80 A 3 pól. charakterist. B, LTN-20B-3</t>
  </si>
  <si>
    <t>3588904RVD40</t>
  </si>
  <si>
    <t>AC proudový chránič magnetický 4P, 40A, 30 mA</t>
  </si>
  <si>
    <t>3588904RVD63</t>
  </si>
  <si>
    <t>AC proudový chránič magnetický 4P, 63A, 300 mA</t>
  </si>
  <si>
    <t>3588915RVDNO</t>
  </si>
  <si>
    <t>AC proudový chránič s nadproudovou ochranou 1P+N, 30 mA</t>
  </si>
  <si>
    <t>3589001RVD</t>
  </si>
  <si>
    <t>Jednofázové relé, AC 230V, 20A, jeden kontakt</t>
  </si>
  <si>
    <t>3589002RVD</t>
  </si>
  <si>
    <t>Třífázové relé, AC 400V, 25A, čtyři kontakty</t>
  </si>
  <si>
    <t>3589003RVD</t>
  </si>
  <si>
    <t>Pulse generator</t>
  </si>
  <si>
    <t>375011RVD</t>
  </si>
  <si>
    <t>Skříň rozvaděče do venkovního prostředí IP65</t>
  </si>
  <si>
    <t>429148025</t>
  </si>
  <si>
    <t>Ventilátor axiální do koupelny</t>
  </si>
  <si>
    <t>551460RVD</t>
  </si>
  <si>
    <t>Zdroj napájecí 24V</t>
  </si>
  <si>
    <t>61140054R</t>
  </si>
  <si>
    <t>Okenní řetězový pohon 200N, AC 230V</t>
  </si>
  <si>
    <t>ZS-007-05 - Vodovodní přípojka</t>
  </si>
  <si>
    <t>12 - Odkopávky a prokopávky</t>
  </si>
  <si>
    <t>H27 - Vedení trubní dálková a přípojná</t>
  </si>
  <si>
    <t>M46 - Zemní práce při montážích</t>
  </si>
  <si>
    <t>Odkopávky a prokopávky</t>
  </si>
  <si>
    <t>121100001RAA</t>
  </si>
  <si>
    <t>Sejmutí ornice, naložení, odvoz a uložení</t>
  </si>
  <si>
    <t>Poznámka k položce:_x000d_
odvoz do 1 km</t>
  </si>
  <si>
    <t>162301101R00</t>
  </si>
  <si>
    <t>Vodorovné přemístění výkopku z hor.1-4 do 500 m</t>
  </si>
  <si>
    <t>174100010RAB</t>
  </si>
  <si>
    <t>Poznámka k položce:_x000d_
dovoz sypaniny ze vzdálenosti 500 m</t>
  </si>
  <si>
    <t>175100020RAC</t>
  </si>
  <si>
    <t>Poznámka k položce:_x000d_
dovoz štěrkopísku ze vzdálenosti 10 km</t>
  </si>
  <si>
    <t>181300010RAB</t>
  </si>
  <si>
    <t>Rozprostření ornice v rovině tloušťka 15 cm</t>
  </si>
  <si>
    <t>Poznámka k položce:_x000d_
dovoz ornice ze vzdálenosti 1km, osetí trávou</t>
  </si>
  <si>
    <t>7222651RVD</t>
  </si>
  <si>
    <t>Vodoměr Qn 2,5</t>
  </si>
  <si>
    <t>734235134RVD1</t>
  </si>
  <si>
    <t>Kohout kulový, DN 32</t>
  </si>
  <si>
    <t>734237421RVD1</t>
  </si>
  <si>
    <t>Ventil uzav. přímý, s vypouštěním, DN 15</t>
  </si>
  <si>
    <t>8912000RVD</t>
  </si>
  <si>
    <t>Šroubová spojka úhlová 32 mm 1" AG na PE plastové vodovodní trubky</t>
  </si>
  <si>
    <t>8912491RVD</t>
  </si>
  <si>
    <t>Navrtávací pas 32mm x 1" IG pro PE potrubní vodovod</t>
  </si>
  <si>
    <t>Poznámka k položce:_x000d_
vč. dodání navrtávacího pasu</t>
  </si>
  <si>
    <t>893411011RA0</t>
  </si>
  <si>
    <t>Šachta vodoměrná plast.kruhová samonosná v.1600 mm</t>
  </si>
  <si>
    <t>H27</t>
  </si>
  <si>
    <t>Vedení trubní dálková a přípojná</t>
  </si>
  <si>
    <t>998276101R00</t>
  </si>
  <si>
    <t>Přesun hmot, trubní vedení plastová, otevř. výkop</t>
  </si>
  <si>
    <t xml:space="preserve">202      R00</t>
  </si>
  <si>
    <t>Zednické výpomoci HSV</t>
  </si>
  <si>
    <t>230180010R00</t>
  </si>
  <si>
    <t>Montáž trub z plastických hmot PE, 32 x 3,0</t>
  </si>
  <si>
    <t>2301800RVD</t>
  </si>
  <si>
    <t>Montáž trubních dílů PE, D 32</t>
  </si>
  <si>
    <t>230230001R00</t>
  </si>
  <si>
    <t>Předběžná tlaková zkouška vodou, DN 50</t>
  </si>
  <si>
    <t>230230016R00</t>
  </si>
  <si>
    <t>Hlavní tlaková zkouška vzduchem 0,6 MPa, DN 50</t>
  </si>
  <si>
    <t>M46</t>
  </si>
  <si>
    <t>Zemní práce při montážích</t>
  </si>
  <si>
    <t>460490012RT1</t>
  </si>
  <si>
    <t>Fólie výstražná z PVC, šířka 33 cm</t>
  </si>
  <si>
    <t>Poznámka k položce:_x000d_
fólie PVC šířka 33 cm</t>
  </si>
  <si>
    <t>286130RVD</t>
  </si>
  <si>
    <t>Trubní díly - různé druhy tvarovek D 32</t>
  </si>
  <si>
    <t>286134701</t>
  </si>
  <si>
    <t xml:space="preserve">Trubka vodovodní PE 100  SDR 11  32x3,0 mm</t>
  </si>
  <si>
    <t>55118031R</t>
  </si>
  <si>
    <t>Souprava vodoměrná pro vodoměr Qn 2,5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</si>
</sst>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18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29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L14" s="18"/>
      <c r="AM14" s="18"/>
      <c r="AN14" s="30" t="s">
        <v>29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32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26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32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35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37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38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39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40</v>
      </c>
      <c r="E29" s="43"/>
      <c r="F29" s="28" t="s">
        <v>41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42</v>
      </c>
      <c r="G30" s="43"/>
      <c r="H30" s="43"/>
      <c r="I30" s="43"/>
      <c r="J30" s="43"/>
      <c r="K30" s="43"/>
      <c r="L30" s="44">
        <v>0.12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43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44</v>
      </c>
      <c r="G32" s="43"/>
      <c r="H32" s="43"/>
      <c r="I32" s="43"/>
      <c r="J32" s="43"/>
      <c r="K32" s="43"/>
      <c r="L32" s="44">
        <v>0.12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45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49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50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51</v>
      </c>
      <c r="AI60" s="38"/>
      <c r="AJ60" s="38"/>
      <c r="AK60" s="38"/>
      <c r="AL60" s="38"/>
      <c r="AM60" s="60" t="s">
        <v>52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53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54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51</v>
      </c>
      <c r="AI75" s="38"/>
      <c r="AJ75" s="38"/>
      <c r="AK75" s="38"/>
      <c r="AL75" s="38"/>
      <c r="AM75" s="60" t="s">
        <v>52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ZS-007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Opravy a údržba budovy WC pláže střed na parcele číslo 722/4 KÚ Doksy u Máchova jezera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>Budova na parcele 722/4 KÚ Doksy u Máchova jezera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28. 10. 2024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25.6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30</v>
      </c>
      <c r="AJ89" s="36"/>
      <c r="AK89" s="36"/>
      <c r="AL89" s="36"/>
      <c r="AM89" s="76" t="str">
        <f>IF(E17="","",E17)</f>
        <v>Ing.arch. Stanislav Kopecký, Ing. Zdeněk Starý</v>
      </c>
      <c r="AN89" s="67"/>
      <c r="AO89" s="67"/>
      <c r="AP89" s="67"/>
      <c r="AQ89" s="36"/>
      <c r="AR89" s="40"/>
      <c r="AS89" s="77" t="s">
        <v>56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28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33</v>
      </c>
      <c r="AJ90" s="36"/>
      <c r="AK90" s="36"/>
      <c r="AL90" s="36"/>
      <c r="AM90" s="76" t="str">
        <f>IF(E20="","",E20)</f>
        <v xml:space="preserve"> 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57</v>
      </c>
      <c r="D92" s="90"/>
      <c r="E92" s="90"/>
      <c r="F92" s="90"/>
      <c r="G92" s="90"/>
      <c r="H92" s="91"/>
      <c r="I92" s="92" t="s">
        <v>58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59</v>
      </c>
      <c r="AH92" s="90"/>
      <c r="AI92" s="90"/>
      <c r="AJ92" s="90"/>
      <c r="AK92" s="90"/>
      <c r="AL92" s="90"/>
      <c r="AM92" s="90"/>
      <c r="AN92" s="92" t="s">
        <v>60</v>
      </c>
      <c r="AO92" s="90"/>
      <c r="AP92" s="94"/>
      <c r="AQ92" s="95" t="s">
        <v>61</v>
      </c>
      <c r="AR92" s="40"/>
      <c r="AS92" s="96" t="s">
        <v>62</v>
      </c>
      <c r="AT92" s="97" t="s">
        <v>63</v>
      </c>
      <c r="AU92" s="97" t="s">
        <v>64</v>
      </c>
      <c r="AV92" s="97" t="s">
        <v>65</v>
      </c>
      <c r="AW92" s="97" t="s">
        <v>66</v>
      </c>
      <c r="AX92" s="97" t="s">
        <v>67</v>
      </c>
      <c r="AY92" s="97" t="s">
        <v>68</v>
      </c>
      <c r="AZ92" s="97" t="s">
        <v>69</v>
      </c>
      <c r="BA92" s="97" t="s">
        <v>70</v>
      </c>
      <c r="BB92" s="97" t="s">
        <v>71</v>
      </c>
      <c r="BC92" s="97" t="s">
        <v>72</v>
      </c>
      <c r="BD92" s="98" t="s">
        <v>73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74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ROUND(SUM(AG95:AG99),2)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ROUND(SUM(AS95:AS99),2)</f>
        <v>0</v>
      </c>
      <c r="AT94" s="110">
        <f>ROUND(SUM(AV94:AW94),2)</f>
        <v>0</v>
      </c>
      <c r="AU94" s="111">
        <f>ROUND(SUM(AU95:AU99),5)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ROUND(SUM(AZ95:AZ99),2)</f>
        <v>0</v>
      </c>
      <c r="BA94" s="110">
        <f>ROUND(SUM(BA95:BA99),2)</f>
        <v>0</v>
      </c>
      <c r="BB94" s="110">
        <f>ROUND(SUM(BB95:BB99),2)</f>
        <v>0</v>
      </c>
      <c r="BC94" s="110">
        <f>ROUND(SUM(BC95:BC99),2)</f>
        <v>0</v>
      </c>
      <c r="BD94" s="112">
        <f>ROUND(SUM(BD95:BD99),2)</f>
        <v>0</v>
      </c>
      <c r="BE94" s="6"/>
      <c r="BS94" s="113" t="s">
        <v>75</v>
      </c>
      <c r="BT94" s="113" t="s">
        <v>76</v>
      </c>
      <c r="BU94" s="114" t="s">
        <v>77</v>
      </c>
      <c r="BV94" s="113" t="s">
        <v>78</v>
      </c>
      <c r="BW94" s="113" t="s">
        <v>5</v>
      </c>
      <c r="BX94" s="113" t="s">
        <v>79</v>
      </c>
      <c r="CL94" s="113" t="s">
        <v>1</v>
      </c>
    </row>
    <row r="95" s="7" customFormat="1" ht="24.75" customHeight="1">
      <c r="A95" s="115" t="s">
        <v>80</v>
      </c>
      <c r="B95" s="116"/>
      <c r="C95" s="117"/>
      <c r="D95" s="118" t="s">
        <v>81</v>
      </c>
      <c r="E95" s="118"/>
      <c r="F95" s="118"/>
      <c r="G95" s="118"/>
      <c r="H95" s="118"/>
      <c r="I95" s="119"/>
      <c r="J95" s="118" t="s">
        <v>82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'ZS-007-01 - Stavební část'!J30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83</v>
      </c>
      <c r="AR95" s="122"/>
      <c r="AS95" s="123">
        <v>0</v>
      </c>
      <c r="AT95" s="124">
        <f>ROUND(SUM(AV95:AW95),2)</f>
        <v>0</v>
      </c>
      <c r="AU95" s="125">
        <f>'ZS-007-01 - Stavební část'!P168</f>
        <v>0</v>
      </c>
      <c r="AV95" s="124">
        <f>'ZS-007-01 - Stavební část'!J33</f>
        <v>0</v>
      </c>
      <c r="AW95" s="124">
        <f>'ZS-007-01 - Stavební část'!J34</f>
        <v>0</v>
      </c>
      <c r="AX95" s="124">
        <f>'ZS-007-01 - Stavební část'!J35</f>
        <v>0</v>
      </c>
      <c r="AY95" s="124">
        <f>'ZS-007-01 - Stavební část'!J36</f>
        <v>0</v>
      </c>
      <c r="AZ95" s="124">
        <f>'ZS-007-01 - Stavební část'!F33</f>
        <v>0</v>
      </c>
      <c r="BA95" s="124">
        <f>'ZS-007-01 - Stavební část'!F34</f>
        <v>0</v>
      </c>
      <c r="BB95" s="124">
        <f>'ZS-007-01 - Stavební část'!F35</f>
        <v>0</v>
      </c>
      <c r="BC95" s="124">
        <f>'ZS-007-01 - Stavební část'!F36</f>
        <v>0</v>
      </c>
      <c r="BD95" s="126">
        <f>'ZS-007-01 - Stavební část'!F37</f>
        <v>0</v>
      </c>
      <c r="BE95" s="7"/>
      <c r="BT95" s="127" t="s">
        <v>84</v>
      </c>
      <c r="BV95" s="127" t="s">
        <v>78</v>
      </c>
      <c r="BW95" s="127" t="s">
        <v>85</v>
      </c>
      <c r="BX95" s="127" t="s">
        <v>5</v>
      </c>
      <c r="CL95" s="127" t="s">
        <v>1</v>
      </c>
      <c r="CM95" s="127" t="s">
        <v>86</v>
      </c>
    </row>
    <row r="96" s="7" customFormat="1" ht="24.75" customHeight="1">
      <c r="A96" s="115" t="s">
        <v>80</v>
      </c>
      <c r="B96" s="116"/>
      <c r="C96" s="117"/>
      <c r="D96" s="118" t="s">
        <v>87</v>
      </c>
      <c r="E96" s="118"/>
      <c r="F96" s="118"/>
      <c r="G96" s="118"/>
      <c r="H96" s="118"/>
      <c r="I96" s="119"/>
      <c r="J96" s="118" t="s">
        <v>88</v>
      </c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20">
        <f>'ZS-007-02 - Zdravotně tec...'!J30</f>
        <v>0</v>
      </c>
      <c r="AH96" s="119"/>
      <c r="AI96" s="119"/>
      <c r="AJ96" s="119"/>
      <c r="AK96" s="119"/>
      <c r="AL96" s="119"/>
      <c r="AM96" s="119"/>
      <c r="AN96" s="120">
        <f>SUM(AG96,AT96)</f>
        <v>0</v>
      </c>
      <c r="AO96" s="119"/>
      <c r="AP96" s="119"/>
      <c r="AQ96" s="121" t="s">
        <v>83</v>
      </c>
      <c r="AR96" s="122"/>
      <c r="AS96" s="123">
        <v>0</v>
      </c>
      <c r="AT96" s="124">
        <f>ROUND(SUM(AV96:AW96),2)</f>
        <v>0</v>
      </c>
      <c r="AU96" s="125">
        <f>'ZS-007-02 - Zdravotně tec...'!P128</f>
        <v>0</v>
      </c>
      <c r="AV96" s="124">
        <f>'ZS-007-02 - Zdravotně tec...'!J33</f>
        <v>0</v>
      </c>
      <c r="AW96" s="124">
        <f>'ZS-007-02 - Zdravotně tec...'!J34</f>
        <v>0</v>
      </c>
      <c r="AX96" s="124">
        <f>'ZS-007-02 - Zdravotně tec...'!J35</f>
        <v>0</v>
      </c>
      <c r="AY96" s="124">
        <f>'ZS-007-02 - Zdravotně tec...'!J36</f>
        <v>0</v>
      </c>
      <c r="AZ96" s="124">
        <f>'ZS-007-02 - Zdravotně tec...'!F33</f>
        <v>0</v>
      </c>
      <c r="BA96" s="124">
        <f>'ZS-007-02 - Zdravotně tec...'!F34</f>
        <v>0</v>
      </c>
      <c r="BB96" s="124">
        <f>'ZS-007-02 - Zdravotně tec...'!F35</f>
        <v>0</v>
      </c>
      <c r="BC96" s="124">
        <f>'ZS-007-02 - Zdravotně tec...'!F36</f>
        <v>0</v>
      </c>
      <c r="BD96" s="126">
        <f>'ZS-007-02 - Zdravotně tec...'!F37</f>
        <v>0</v>
      </c>
      <c r="BE96" s="7"/>
      <c r="BT96" s="127" t="s">
        <v>84</v>
      </c>
      <c r="BV96" s="127" t="s">
        <v>78</v>
      </c>
      <c r="BW96" s="127" t="s">
        <v>89</v>
      </c>
      <c r="BX96" s="127" t="s">
        <v>5</v>
      </c>
      <c r="CL96" s="127" t="s">
        <v>1</v>
      </c>
      <c r="CM96" s="127" t="s">
        <v>86</v>
      </c>
    </row>
    <row r="97" s="7" customFormat="1" ht="24.75" customHeight="1">
      <c r="A97" s="115" t="s">
        <v>80</v>
      </c>
      <c r="B97" s="116"/>
      <c r="C97" s="117"/>
      <c r="D97" s="118" t="s">
        <v>90</v>
      </c>
      <c r="E97" s="118"/>
      <c r="F97" s="118"/>
      <c r="G97" s="118"/>
      <c r="H97" s="118"/>
      <c r="I97" s="119"/>
      <c r="J97" s="118" t="s">
        <v>91</v>
      </c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20">
        <f>'ZS-007-03 - Zemnění - ble...'!J30</f>
        <v>0</v>
      </c>
      <c r="AH97" s="119"/>
      <c r="AI97" s="119"/>
      <c r="AJ97" s="119"/>
      <c r="AK97" s="119"/>
      <c r="AL97" s="119"/>
      <c r="AM97" s="119"/>
      <c r="AN97" s="120">
        <f>SUM(AG97,AT97)</f>
        <v>0</v>
      </c>
      <c r="AO97" s="119"/>
      <c r="AP97" s="119"/>
      <c r="AQ97" s="121" t="s">
        <v>83</v>
      </c>
      <c r="AR97" s="122"/>
      <c r="AS97" s="123">
        <v>0</v>
      </c>
      <c r="AT97" s="124">
        <f>ROUND(SUM(AV97:AW97),2)</f>
        <v>0</v>
      </c>
      <c r="AU97" s="125">
        <f>'ZS-007-03 - Zemnění - ble...'!P126</f>
        <v>0</v>
      </c>
      <c r="AV97" s="124">
        <f>'ZS-007-03 - Zemnění - ble...'!J33</f>
        <v>0</v>
      </c>
      <c r="AW97" s="124">
        <f>'ZS-007-03 - Zemnění - ble...'!J34</f>
        <v>0</v>
      </c>
      <c r="AX97" s="124">
        <f>'ZS-007-03 - Zemnění - ble...'!J35</f>
        <v>0</v>
      </c>
      <c r="AY97" s="124">
        <f>'ZS-007-03 - Zemnění - ble...'!J36</f>
        <v>0</v>
      </c>
      <c r="AZ97" s="124">
        <f>'ZS-007-03 - Zemnění - ble...'!F33</f>
        <v>0</v>
      </c>
      <c r="BA97" s="124">
        <f>'ZS-007-03 - Zemnění - ble...'!F34</f>
        <v>0</v>
      </c>
      <c r="BB97" s="124">
        <f>'ZS-007-03 - Zemnění - ble...'!F35</f>
        <v>0</v>
      </c>
      <c r="BC97" s="124">
        <f>'ZS-007-03 - Zemnění - ble...'!F36</f>
        <v>0</v>
      </c>
      <c r="BD97" s="126">
        <f>'ZS-007-03 - Zemnění - ble...'!F37</f>
        <v>0</v>
      </c>
      <c r="BE97" s="7"/>
      <c r="BT97" s="127" t="s">
        <v>84</v>
      </c>
      <c r="BV97" s="127" t="s">
        <v>78</v>
      </c>
      <c r="BW97" s="127" t="s">
        <v>92</v>
      </c>
      <c r="BX97" s="127" t="s">
        <v>5</v>
      </c>
      <c r="CL97" s="127" t="s">
        <v>1</v>
      </c>
      <c r="CM97" s="127" t="s">
        <v>86</v>
      </c>
    </row>
    <row r="98" s="7" customFormat="1" ht="24.75" customHeight="1">
      <c r="A98" s="115" t="s">
        <v>80</v>
      </c>
      <c r="B98" s="116"/>
      <c r="C98" s="117"/>
      <c r="D98" s="118" t="s">
        <v>93</v>
      </c>
      <c r="E98" s="118"/>
      <c r="F98" s="118"/>
      <c r="G98" s="118"/>
      <c r="H98" s="118"/>
      <c r="I98" s="119"/>
      <c r="J98" s="118" t="s">
        <v>94</v>
      </c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20">
        <f>'ZS-007-04 - Elektroinstalace'!J30</f>
        <v>0</v>
      </c>
      <c r="AH98" s="119"/>
      <c r="AI98" s="119"/>
      <c r="AJ98" s="119"/>
      <c r="AK98" s="119"/>
      <c r="AL98" s="119"/>
      <c r="AM98" s="119"/>
      <c r="AN98" s="120">
        <f>SUM(AG98,AT98)</f>
        <v>0</v>
      </c>
      <c r="AO98" s="119"/>
      <c r="AP98" s="119"/>
      <c r="AQ98" s="121" t="s">
        <v>83</v>
      </c>
      <c r="AR98" s="122"/>
      <c r="AS98" s="123">
        <v>0</v>
      </c>
      <c r="AT98" s="124">
        <f>ROUND(SUM(AV98:AW98),2)</f>
        <v>0</v>
      </c>
      <c r="AU98" s="125">
        <f>'ZS-007-04 - Elektroinstalace'!P128</f>
        <v>0</v>
      </c>
      <c r="AV98" s="124">
        <f>'ZS-007-04 - Elektroinstalace'!J33</f>
        <v>0</v>
      </c>
      <c r="AW98" s="124">
        <f>'ZS-007-04 - Elektroinstalace'!J34</f>
        <v>0</v>
      </c>
      <c r="AX98" s="124">
        <f>'ZS-007-04 - Elektroinstalace'!J35</f>
        <v>0</v>
      </c>
      <c r="AY98" s="124">
        <f>'ZS-007-04 - Elektroinstalace'!J36</f>
        <v>0</v>
      </c>
      <c r="AZ98" s="124">
        <f>'ZS-007-04 - Elektroinstalace'!F33</f>
        <v>0</v>
      </c>
      <c r="BA98" s="124">
        <f>'ZS-007-04 - Elektroinstalace'!F34</f>
        <v>0</v>
      </c>
      <c r="BB98" s="124">
        <f>'ZS-007-04 - Elektroinstalace'!F35</f>
        <v>0</v>
      </c>
      <c r="BC98" s="124">
        <f>'ZS-007-04 - Elektroinstalace'!F36</f>
        <v>0</v>
      </c>
      <c r="BD98" s="126">
        <f>'ZS-007-04 - Elektroinstalace'!F37</f>
        <v>0</v>
      </c>
      <c r="BE98" s="7"/>
      <c r="BT98" s="127" t="s">
        <v>84</v>
      </c>
      <c r="BV98" s="127" t="s">
        <v>78</v>
      </c>
      <c r="BW98" s="127" t="s">
        <v>95</v>
      </c>
      <c r="BX98" s="127" t="s">
        <v>5</v>
      </c>
      <c r="CL98" s="127" t="s">
        <v>1</v>
      </c>
      <c r="CM98" s="127" t="s">
        <v>86</v>
      </c>
    </row>
    <row r="99" s="7" customFormat="1" ht="24.75" customHeight="1">
      <c r="A99" s="115" t="s">
        <v>80</v>
      </c>
      <c r="B99" s="116"/>
      <c r="C99" s="117"/>
      <c r="D99" s="118" t="s">
        <v>96</v>
      </c>
      <c r="E99" s="118"/>
      <c r="F99" s="118"/>
      <c r="G99" s="118"/>
      <c r="H99" s="118"/>
      <c r="I99" s="119"/>
      <c r="J99" s="118" t="s">
        <v>97</v>
      </c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20">
        <f>'ZS-007-05 - Vodovodní pří...'!J30</f>
        <v>0</v>
      </c>
      <c r="AH99" s="119"/>
      <c r="AI99" s="119"/>
      <c r="AJ99" s="119"/>
      <c r="AK99" s="119"/>
      <c r="AL99" s="119"/>
      <c r="AM99" s="119"/>
      <c r="AN99" s="120">
        <f>SUM(AG99,AT99)</f>
        <v>0</v>
      </c>
      <c r="AO99" s="119"/>
      <c r="AP99" s="119"/>
      <c r="AQ99" s="121" t="s">
        <v>83</v>
      </c>
      <c r="AR99" s="122"/>
      <c r="AS99" s="128">
        <v>0</v>
      </c>
      <c r="AT99" s="129">
        <f>ROUND(SUM(AV99:AW99),2)</f>
        <v>0</v>
      </c>
      <c r="AU99" s="130">
        <f>'ZS-007-05 - Vodovodní pří...'!P135</f>
        <v>0</v>
      </c>
      <c r="AV99" s="129">
        <f>'ZS-007-05 - Vodovodní pří...'!J33</f>
        <v>0</v>
      </c>
      <c r="AW99" s="129">
        <f>'ZS-007-05 - Vodovodní pří...'!J34</f>
        <v>0</v>
      </c>
      <c r="AX99" s="129">
        <f>'ZS-007-05 - Vodovodní pří...'!J35</f>
        <v>0</v>
      </c>
      <c r="AY99" s="129">
        <f>'ZS-007-05 - Vodovodní pří...'!J36</f>
        <v>0</v>
      </c>
      <c r="AZ99" s="129">
        <f>'ZS-007-05 - Vodovodní pří...'!F33</f>
        <v>0</v>
      </c>
      <c r="BA99" s="129">
        <f>'ZS-007-05 - Vodovodní pří...'!F34</f>
        <v>0</v>
      </c>
      <c r="BB99" s="129">
        <f>'ZS-007-05 - Vodovodní pří...'!F35</f>
        <v>0</v>
      </c>
      <c r="BC99" s="129">
        <f>'ZS-007-05 - Vodovodní pří...'!F36</f>
        <v>0</v>
      </c>
      <c r="BD99" s="131">
        <f>'ZS-007-05 - Vodovodní pří...'!F37</f>
        <v>0</v>
      </c>
      <c r="BE99" s="7"/>
      <c r="BT99" s="127" t="s">
        <v>84</v>
      </c>
      <c r="BV99" s="127" t="s">
        <v>78</v>
      </c>
      <c r="BW99" s="127" t="s">
        <v>98</v>
      </c>
      <c r="BX99" s="127" t="s">
        <v>5</v>
      </c>
      <c r="CL99" s="127" t="s">
        <v>1</v>
      </c>
      <c r="CM99" s="127" t="s">
        <v>86</v>
      </c>
    </row>
    <row r="100" s="2" customFormat="1" ht="30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40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  <row r="101" s="2" customFormat="1" ht="6.96" customHeight="1">
      <c r="A101" s="34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40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</sheetData>
  <sheetProtection sheet="1" formatColumns="0" formatRows="0" objects="1" scenarios="1" spinCount="100000" saltValue="RQXIa4avCiehrxmljzAGx5VvGl8PTsJT8WIw22froP3ipnBEhGCDeKahcyLVwBEaq7jyB21dubt+YDJKyuNqTQ==" hashValue="KwGLGpBOD0LQlmeY4GQQZX3AVCWPpgX+iM2arGXMeBCQvMX1u8tFCc4GLECpRNtbnB36fhuZ1pLK2gQ58kXPrg==" algorithmName="SHA-512" password="CC35"/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ZS-007-01 - Stavební část'!C2" display="/"/>
    <hyperlink ref="A96" location="'ZS-007-02 - Zdravotně tec...'!C2" display="/"/>
    <hyperlink ref="A97" location="'ZS-007-03 - Zemnění - ble...'!C2" display="/"/>
    <hyperlink ref="A98" location="'ZS-007-04 - Elektroinstalace'!C2" display="/"/>
    <hyperlink ref="A99" location="'ZS-007-05 - Vodovodní př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6"/>
      <c r="AT3" s="13" t="s">
        <v>86</v>
      </c>
    </row>
    <row r="4" s="1" customFormat="1" ht="24.96" customHeight="1">
      <c r="B4" s="16"/>
      <c r="D4" s="134" t="s">
        <v>99</v>
      </c>
      <c r="L4" s="16"/>
      <c r="M4" s="13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6" t="s">
        <v>16</v>
      </c>
      <c r="L6" s="16"/>
    </row>
    <row r="7" s="1" customFormat="1" ht="26.25" customHeight="1">
      <c r="B7" s="16"/>
      <c r="E7" s="137" t="str">
        <f>'Rekapitulace stavby'!K6</f>
        <v>Opravy a údržba budovy WC pláže střed na parcele číslo 722/4 KÚ Doksy u Máchova jezera</v>
      </c>
      <c r="F7" s="136"/>
      <c r="G7" s="136"/>
      <c r="H7" s="136"/>
      <c r="L7" s="16"/>
    </row>
    <row r="8" s="2" customFormat="1" ht="12" customHeight="1">
      <c r="A8" s="34"/>
      <c r="B8" s="40"/>
      <c r="C8" s="34"/>
      <c r="D8" s="136" t="s">
        <v>100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8" t="s">
        <v>101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6" t="s">
        <v>18</v>
      </c>
      <c r="E11" s="34"/>
      <c r="F11" s="139" t="s">
        <v>1</v>
      </c>
      <c r="G11" s="34"/>
      <c r="H11" s="34"/>
      <c r="I11" s="136" t="s">
        <v>19</v>
      </c>
      <c r="J11" s="139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6" t="s">
        <v>20</v>
      </c>
      <c r="E12" s="34"/>
      <c r="F12" s="139" t="s">
        <v>21</v>
      </c>
      <c r="G12" s="34"/>
      <c r="H12" s="34"/>
      <c r="I12" s="136" t="s">
        <v>22</v>
      </c>
      <c r="J12" s="140" t="str">
        <f>'Rekapitulace stavby'!AN8</f>
        <v>28. 10. 2024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6" t="s">
        <v>24</v>
      </c>
      <c r="E14" s="34"/>
      <c r="F14" s="34"/>
      <c r="G14" s="34"/>
      <c r="H14" s="34"/>
      <c r="I14" s="136" t="s">
        <v>25</v>
      </c>
      <c r="J14" s="139" t="str">
        <f>IF('Rekapitulace stavby'!AN10="","",'Rekapitulace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9" t="str">
        <f>IF('Rekapitulace stavby'!E11="","",'Rekapitulace stavby'!E11)</f>
        <v xml:space="preserve"> </v>
      </c>
      <c r="F15" s="34"/>
      <c r="G15" s="34"/>
      <c r="H15" s="34"/>
      <c r="I15" s="136" t="s">
        <v>27</v>
      </c>
      <c r="J15" s="139" t="str">
        <f>IF('Rekapitulace stavby'!AN11="","",'Rekapitulace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6" t="s">
        <v>28</v>
      </c>
      <c r="E17" s="34"/>
      <c r="F17" s="34"/>
      <c r="G17" s="34"/>
      <c r="H17" s="34"/>
      <c r="I17" s="136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9"/>
      <c r="G18" s="139"/>
      <c r="H18" s="139"/>
      <c r="I18" s="136" t="s">
        <v>27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6" t="s">
        <v>30</v>
      </c>
      <c r="E20" s="34"/>
      <c r="F20" s="34"/>
      <c r="G20" s="34"/>
      <c r="H20" s="34"/>
      <c r="I20" s="136" t="s">
        <v>25</v>
      </c>
      <c r="J20" s="139" t="s">
        <v>1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9" t="s">
        <v>31</v>
      </c>
      <c r="F21" s="34"/>
      <c r="G21" s="34"/>
      <c r="H21" s="34"/>
      <c r="I21" s="136" t="s">
        <v>27</v>
      </c>
      <c r="J21" s="139" t="s">
        <v>1</v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6" t="s">
        <v>33</v>
      </c>
      <c r="E23" s="34"/>
      <c r="F23" s="34"/>
      <c r="G23" s="34"/>
      <c r="H23" s="34"/>
      <c r="I23" s="136" t="s">
        <v>25</v>
      </c>
      <c r="J23" s="139" t="str">
        <f>IF('Rekapitulace stavby'!AN19="","",'Rekapitulace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9" t="str">
        <f>IF('Rekapitulace stavby'!E20="","",'Rekapitulace stavby'!E20)</f>
        <v xml:space="preserve"> </v>
      </c>
      <c r="F24" s="34"/>
      <c r="G24" s="34"/>
      <c r="H24" s="34"/>
      <c r="I24" s="136" t="s">
        <v>27</v>
      </c>
      <c r="J24" s="139" t="str">
        <f>IF('Rekapitulace stavby'!AN20="","",'Rekapitulace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6" t="s">
        <v>34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1"/>
      <c r="B27" s="142"/>
      <c r="C27" s="141"/>
      <c r="D27" s="141"/>
      <c r="E27" s="143" t="s">
        <v>35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5"/>
      <c r="E29" s="145"/>
      <c r="F29" s="145"/>
      <c r="G29" s="145"/>
      <c r="H29" s="145"/>
      <c r="I29" s="145"/>
      <c r="J29" s="145"/>
      <c r="K29" s="145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6" t="s">
        <v>36</v>
      </c>
      <c r="E30" s="34"/>
      <c r="F30" s="34"/>
      <c r="G30" s="34"/>
      <c r="H30" s="34"/>
      <c r="I30" s="34"/>
      <c r="J30" s="147">
        <f>ROUND(J168,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5"/>
      <c r="E31" s="145"/>
      <c r="F31" s="145"/>
      <c r="G31" s="145"/>
      <c r="H31" s="145"/>
      <c r="I31" s="145"/>
      <c r="J31" s="145"/>
      <c r="K31" s="145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8" t="s">
        <v>38</v>
      </c>
      <c r="G32" s="34"/>
      <c r="H32" s="34"/>
      <c r="I32" s="148" t="s">
        <v>37</v>
      </c>
      <c r="J32" s="148" t="s">
        <v>39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9" t="s">
        <v>40</v>
      </c>
      <c r="E33" s="136" t="s">
        <v>41</v>
      </c>
      <c r="F33" s="150">
        <f>ROUND((SUM(BE168:BE553)),  2)</f>
        <v>0</v>
      </c>
      <c r="G33" s="34"/>
      <c r="H33" s="34"/>
      <c r="I33" s="151">
        <v>0.20999999999999999</v>
      </c>
      <c r="J33" s="150">
        <f>ROUND(((SUM(BE168:BE553))*I33),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6" t="s">
        <v>42</v>
      </c>
      <c r="F34" s="150">
        <f>ROUND((SUM(BF168:BF553)),  2)</f>
        <v>0</v>
      </c>
      <c r="G34" s="34"/>
      <c r="H34" s="34"/>
      <c r="I34" s="151">
        <v>0.12</v>
      </c>
      <c r="J34" s="150">
        <f>ROUND(((SUM(BF168:BF553))*I34),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6" t="s">
        <v>43</v>
      </c>
      <c r="F35" s="150">
        <f>ROUND((SUM(BG168:BG553)),  2)</f>
        <v>0</v>
      </c>
      <c r="G35" s="34"/>
      <c r="H35" s="34"/>
      <c r="I35" s="151">
        <v>0.20999999999999999</v>
      </c>
      <c r="J35" s="150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6" t="s">
        <v>44</v>
      </c>
      <c r="F36" s="150">
        <f>ROUND((SUM(BH168:BH553)),  2)</f>
        <v>0</v>
      </c>
      <c r="G36" s="34"/>
      <c r="H36" s="34"/>
      <c r="I36" s="151">
        <v>0.12</v>
      </c>
      <c r="J36" s="150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6" t="s">
        <v>45</v>
      </c>
      <c r="F37" s="150">
        <f>ROUND((SUM(BI168:BI553)),  2)</f>
        <v>0</v>
      </c>
      <c r="G37" s="34"/>
      <c r="H37" s="34"/>
      <c r="I37" s="151">
        <v>0</v>
      </c>
      <c r="J37" s="150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9" t="s">
        <v>49</v>
      </c>
      <c r="E50" s="160"/>
      <c r="F50" s="160"/>
      <c r="G50" s="159" t="s">
        <v>50</v>
      </c>
      <c r="H50" s="160"/>
      <c r="I50" s="160"/>
      <c r="J50" s="160"/>
      <c r="K50" s="160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61" t="s">
        <v>51</v>
      </c>
      <c r="E61" s="162"/>
      <c r="F61" s="163" t="s">
        <v>52</v>
      </c>
      <c r="G61" s="161" t="s">
        <v>51</v>
      </c>
      <c r="H61" s="162"/>
      <c r="I61" s="162"/>
      <c r="J61" s="164" t="s">
        <v>52</v>
      </c>
      <c r="K61" s="162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9" t="s">
        <v>53</v>
      </c>
      <c r="E65" s="165"/>
      <c r="F65" s="165"/>
      <c r="G65" s="159" t="s">
        <v>54</v>
      </c>
      <c r="H65" s="165"/>
      <c r="I65" s="165"/>
      <c r="J65" s="165"/>
      <c r="K65" s="165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61" t="s">
        <v>51</v>
      </c>
      <c r="E76" s="162"/>
      <c r="F76" s="163" t="s">
        <v>52</v>
      </c>
      <c r="G76" s="161" t="s">
        <v>51</v>
      </c>
      <c r="H76" s="162"/>
      <c r="I76" s="162"/>
      <c r="J76" s="164" t="s">
        <v>52</v>
      </c>
      <c r="K76" s="162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102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6"/>
      <c r="D85" s="36"/>
      <c r="E85" s="170" t="str">
        <f>E7</f>
        <v>Opravy a údržba budovy WC pláže střed na parcele číslo 722/4 KÚ Doksy u Máchova jezera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100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ZS-007-01 - Stavební část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>Budova na parcele 722/4 KÚ Doksy u Máchova jezera</v>
      </c>
      <c r="G89" s="36"/>
      <c r="H89" s="36"/>
      <c r="I89" s="28" t="s">
        <v>22</v>
      </c>
      <c r="J89" s="75" t="str">
        <f>IF(J12="","",J12)</f>
        <v>28. 10. 2024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40.0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28" t="s">
        <v>30</v>
      </c>
      <c r="J91" s="32" t="str">
        <f>E21</f>
        <v>Ing.arch. Stanislav Kopecký, Ing. Zdeněk Starý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6"/>
      <c r="E92" s="36"/>
      <c r="F92" s="23" t="str">
        <f>IF(E18="","",E18)</f>
        <v>Vyplň údaj</v>
      </c>
      <c r="G92" s="36"/>
      <c r="H92" s="36"/>
      <c r="I92" s="28" t="s">
        <v>33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71" t="s">
        <v>103</v>
      </c>
      <c r="D94" s="172"/>
      <c r="E94" s="172"/>
      <c r="F94" s="172"/>
      <c r="G94" s="172"/>
      <c r="H94" s="172"/>
      <c r="I94" s="172"/>
      <c r="J94" s="173" t="s">
        <v>104</v>
      </c>
      <c r="K94" s="172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4" t="s">
        <v>105</v>
      </c>
      <c r="D96" s="36"/>
      <c r="E96" s="36"/>
      <c r="F96" s="36"/>
      <c r="G96" s="36"/>
      <c r="H96" s="36"/>
      <c r="I96" s="36"/>
      <c r="J96" s="106">
        <f>J168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106</v>
      </c>
    </row>
    <row r="97" s="9" customFormat="1" ht="24.96" customHeight="1">
      <c r="A97" s="9"/>
      <c r="B97" s="175"/>
      <c r="C97" s="176"/>
      <c r="D97" s="177" t="s">
        <v>107</v>
      </c>
      <c r="E97" s="178"/>
      <c r="F97" s="178"/>
      <c r="G97" s="178"/>
      <c r="H97" s="178"/>
      <c r="I97" s="178"/>
      <c r="J97" s="179">
        <f>J169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5"/>
      <c r="C98" s="176"/>
      <c r="D98" s="177" t="s">
        <v>108</v>
      </c>
      <c r="E98" s="178"/>
      <c r="F98" s="178"/>
      <c r="G98" s="178"/>
      <c r="H98" s="178"/>
      <c r="I98" s="178"/>
      <c r="J98" s="179">
        <f>J172</f>
        <v>0</v>
      </c>
      <c r="K98" s="176"/>
      <c r="L98" s="18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5"/>
      <c r="C99" s="176"/>
      <c r="D99" s="177" t="s">
        <v>109</v>
      </c>
      <c r="E99" s="178"/>
      <c r="F99" s="178"/>
      <c r="G99" s="178"/>
      <c r="H99" s="178"/>
      <c r="I99" s="178"/>
      <c r="J99" s="179">
        <f>J178</f>
        <v>0</v>
      </c>
      <c r="K99" s="176"/>
      <c r="L99" s="18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5"/>
      <c r="C100" s="176"/>
      <c r="D100" s="177" t="s">
        <v>110</v>
      </c>
      <c r="E100" s="178"/>
      <c r="F100" s="178"/>
      <c r="G100" s="178"/>
      <c r="H100" s="178"/>
      <c r="I100" s="178"/>
      <c r="J100" s="179">
        <f>J182</f>
        <v>0</v>
      </c>
      <c r="K100" s="176"/>
      <c r="L100" s="18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5"/>
      <c r="C101" s="176"/>
      <c r="D101" s="177" t="s">
        <v>111</v>
      </c>
      <c r="E101" s="178"/>
      <c r="F101" s="178"/>
      <c r="G101" s="178"/>
      <c r="H101" s="178"/>
      <c r="I101" s="178"/>
      <c r="J101" s="179">
        <f>J187</f>
        <v>0</v>
      </c>
      <c r="K101" s="176"/>
      <c r="L101" s="18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5"/>
      <c r="C102" s="176"/>
      <c r="D102" s="177" t="s">
        <v>112</v>
      </c>
      <c r="E102" s="178"/>
      <c r="F102" s="178"/>
      <c r="G102" s="178"/>
      <c r="H102" s="178"/>
      <c r="I102" s="178"/>
      <c r="J102" s="179">
        <f>J189</f>
        <v>0</v>
      </c>
      <c r="K102" s="176"/>
      <c r="L102" s="18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5"/>
      <c r="C103" s="176"/>
      <c r="D103" s="177" t="s">
        <v>113</v>
      </c>
      <c r="E103" s="178"/>
      <c r="F103" s="178"/>
      <c r="G103" s="178"/>
      <c r="H103" s="178"/>
      <c r="I103" s="178"/>
      <c r="J103" s="179">
        <f>J195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5"/>
      <c r="C104" s="176"/>
      <c r="D104" s="177" t="s">
        <v>114</v>
      </c>
      <c r="E104" s="178"/>
      <c r="F104" s="178"/>
      <c r="G104" s="178"/>
      <c r="H104" s="178"/>
      <c r="I104" s="178"/>
      <c r="J104" s="179">
        <f>J201</f>
        <v>0</v>
      </c>
      <c r="K104" s="176"/>
      <c r="L104" s="18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5"/>
      <c r="C105" s="176"/>
      <c r="D105" s="177" t="s">
        <v>115</v>
      </c>
      <c r="E105" s="178"/>
      <c r="F105" s="178"/>
      <c r="G105" s="178"/>
      <c r="H105" s="178"/>
      <c r="I105" s="178"/>
      <c r="J105" s="179">
        <f>J204</f>
        <v>0</v>
      </c>
      <c r="K105" s="176"/>
      <c r="L105" s="18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5"/>
      <c r="C106" s="176"/>
      <c r="D106" s="177" t="s">
        <v>116</v>
      </c>
      <c r="E106" s="178"/>
      <c r="F106" s="178"/>
      <c r="G106" s="178"/>
      <c r="H106" s="178"/>
      <c r="I106" s="178"/>
      <c r="J106" s="179">
        <f>J207</f>
        <v>0</v>
      </c>
      <c r="K106" s="176"/>
      <c r="L106" s="18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5"/>
      <c r="C107" s="176"/>
      <c r="D107" s="177" t="s">
        <v>117</v>
      </c>
      <c r="E107" s="178"/>
      <c r="F107" s="178"/>
      <c r="G107" s="178"/>
      <c r="H107" s="178"/>
      <c r="I107" s="178"/>
      <c r="J107" s="179">
        <f>J213</f>
        <v>0</v>
      </c>
      <c r="K107" s="176"/>
      <c r="L107" s="18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5"/>
      <c r="C108" s="176"/>
      <c r="D108" s="177" t="s">
        <v>118</v>
      </c>
      <c r="E108" s="178"/>
      <c r="F108" s="178"/>
      <c r="G108" s="178"/>
      <c r="H108" s="178"/>
      <c r="I108" s="178"/>
      <c r="J108" s="179">
        <f>J216</f>
        <v>0</v>
      </c>
      <c r="K108" s="176"/>
      <c r="L108" s="18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5"/>
      <c r="C109" s="176"/>
      <c r="D109" s="177" t="s">
        <v>119</v>
      </c>
      <c r="E109" s="178"/>
      <c r="F109" s="178"/>
      <c r="G109" s="178"/>
      <c r="H109" s="178"/>
      <c r="I109" s="178"/>
      <c r="J109" s="179">
        <f>J222</f>
        <v>0</v>
      </c>
      <c r="K109" s="176"/>
      <c r="L109" s="180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5"/>
      <c r="C110" s="176"/>
      <c r="D110" s="177" t="s">
        <v>120</v>
      </c>
      <c r="E110" s="178"/>
      <c r="F110" s="178"/>
      <c r="G110" s="178"/>
      <c r="H110" s="178"/>
      <c r="I110" s="178"/>
      <c r="J110" s="179">
        <f>J227</f>
        <v>0</v>
      </c>
      <c r="K110" s="176"/>
      <c r="L110" s="180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5"/>
      <c r="C111" s="176"/>
      <c r="D111" s="177" t="s">
        <v>121</v>
      </c>
      <c r="E111" s="178"/>
      <c r="F111" s="178"/>
      <c r="G111" s="178"/>
      <c r="H111" s="178"/>
      <c r="I111" s="178"/>
      <c r="J111" s="179">
        <f>J230</f>
        <v>0</v>
      </c>
      <c r="K111" s="176"/>
      <c r="L111" s="180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75"/>
      <c r="C112" s="176"/>
      <c r="D112" s="177" t="s">
        <v>122</v>
      </c>
      <c r="E112" s="178"/>
      <c r="F112" s="178"/>
      <c r="G112" s="178"/>
      <c r="H112" s="178"/>
      <c r="I112" s="178"/>
      <c r="J112" s="179">
        <f>J233</f>
        <v>0</v>
      </c>
      <c r="K112" s="176"/>
      <c r="L112" s="180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75"/>
      <c r="C113" s="176"/>
      <c r="D113" s="177" t="s">
        <v>123</v>
      </c>
      <c r="E113" s="178"/>
      <c r="F113" s="178"/>
      <c r="G113" s="178"/>
      <c r="H113" s="178"/>
      <c r="I113" s="178"/>
      <c r="J113" s="179">
        <f>J239</f>
        <v>0</v>
      </c>
      <c r="K113" s="176"/>
      <c r="L113" s="180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75"/>
      <c r="C114" s="176"/>
      <c r="D114" s="177" t="s">
        <v>124</v>
      </c>
      <c r="E114" s="178"/>
      <c r="F114" s="178"/>
      <c r="G114" s="178"/>
      <c r="H114" s="178"/>
      <c r="I114" s="178"/>
      <c r="J114" s="179">
        <f>J251</f>
        <v>0</v>
      </c>
      <c r="K114" s="176"/>
      <c r="L114" s="180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75"/>
      <c r="C115" s="176"/>
      <c r="D115" s="177" t="s">
        <v>125</v>
      </c>
      <c r="E115" s="178"/>
      <c r="F115" s="178"/>
      <c r="G115" s="178"/>
      <c r="H115" s="178"/>
      <c r="I115" s="178"/>
      <c r="J115" s="179">
        <f>J256</f>
        <v>0</v>
      </c>
      <c r="K115" s="176"/>
      <c r="L115" s="180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75"/>
      <c r="C116" s="176"/>
      <c r="D116" s="177" t="s">
        <v>126</v>
      </c>
      <c r="E116" s="178"/>
      <c r="F116" s="178"/>
      <c r="G116" s="178"/>
      <c r="H116" s="178"/>
      <c r="I116" s="178"/>
      <c r="J116" s="179">
        <f>J262</f>
        <v>0</v>
      </c>
      <c r="K116" s="176"/>
      <c r="L116" s="180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75"/>
      <c r="C117" s="176"/>
      <c r="D117" s="177" t="s">
        <v>127</v>
      </c>
      <c r="E117" s="178"/>
      <c r="F117" s="178"/>
      <c r="G117" s="178"/>
      <c r="H117" s="178"/>
      <c r="I117" s="178"/>
      <c r="J117" s="179">
        <f>J267</f>
        <v>0</v>
      </c>
      <c r="K117" s="176"/>
      <c r="L117" s="180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175"/>
      <c r="C118" s="176"/>
      <c r="D118" s="177" t="s">
        <v>128</v>
      </c>
      <c r="E118" s="178"/>
      <c r="F118" s="178"/>
      <c r="G118" s="178"/>
      <c r="H118" s="178"/>
      <c r="I118" s="178"/>
      <c r="J118" s="179">
        <f>J272</f>
        <v>0</v>
      </c>
      <c r="K118" s="176"/>
      <c r="L118" s="180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75"/>
      <c r="C119" s="176"/>
      <c r="D119" s="177" t="s">
        <v>129</v>
      </c>
      <c r="E119" s="178"/>
      <c r="F119" s="178"/>
      <c r="G119" s="178"/>
      <c r="H119" s="178"/>
      <c r="I119" s="178"/>
      <c r="J119" s="179">
        <f>J281</f>
        <v>0</v>
      </c>
      <c r="K119" s="176"/>
      <c r="L119" s="180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175"/>
      <c r="C120" s="176"/>
      <c r="D120" s="177" t="s">
        <v>130</v>
      </c>
      <c r="E120" s="178"/>
      <c r="F120" s="178"/>
      <c r="G120" s="178"/>
      <c r="H120" s="178"/>
      <c r="I120" s="178"/>
      <c r="J120" s="179">
        <f>J286</f>
        <v>0</v>
      </c>
      <c r="K120" s="176"/>
      <c r="L120" s="180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175"/>
      <c r="C121" s="176"/>
      <c r="D121" s="177" t="s">
        <v>131</v>
      </c>
      <c r="E121" s="178"/>
      <c r="F121" s="178"/>
      <c r="G121" s="178"/>
      <c r="H121" s="178"/>
      <c r="I121" s="178"/>
      <c r="J121" s="179">
        <f>J288</f>
        <v>0</v>
      </c>
      <c r="K121" s="176"/>
      <c r="L121" s="180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9" customFormat="1" ht="24.96" customHeight="1">
      <c r="A122" s="9"/>
      <c r="B122" s="175"/>
      <c r="C122" s="176"/>
      <c r="D122" s="177" t="s">
        <v>132</v>
      </c>
      <c r="E122" s="178"/>
      <c r="F122" s="178"/>
      <c r="G122" s="178"/>
      <c r="H122" s="178"/>
      <c r="I122" s="178"/>
      <c r="J122" s="179">
        <f>J293</f>
        <v>0</v>
      </c>
      <c r="K122" s="176"/>
      <c r="L122" s="180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9" customFormat="1" ht="24.96" customHeight="1">
      <c r="A123" s="9"/>
      <c r="B123" s="175"/>
      <c r="C123" s="176"/>
      <c r="D123" s="177" t="s">
        <v>133</v>
      </c>
      <c r="E123" s="178"/>
      <c r="F123" s="178"/>
      <c r="G123" s="178"/>
      <c r="H123" s="178"/>
      <c r="I123" s="178"/>
      <c r="J123" s="179">
        <f>J297</f>
        <v>0</v>
      </c>
      <c r="K123" s="176"/>
      <c r="L123" s="180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9" customFormat="1" ht="24.96" customHeight="1">
      <c r="A124" s="9"/>
      <c r="B124" s="175"/>
      <c r="C124" s="176"/>
      <c r="D124" s="177" t="s">
        <v>134</v>
      </c>
      <c r="E124" s="178"/>
      <c r="F124" s="178"/>
      <c r="G124" s="178"/>
      <c r="H124" s="178"/>
      <c r="I124" s="178"/>
      <c r="J124" s="179">
        <f>J303</f>
        <v>0</v>
      </c>
      <c r="K124" s="176"/>
      <c r="L124" s="180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9" customFormat="1" ht="24.96" customHeight="1">
      <c r="A125" s="9"/>
      <c r="B125" s="175"/>
      <c r="C125" s="176"/>
      <c r="D125" s="177" t="s">
        <v>135</v>
      </c>
      <c r="E125" s="178"/>
      <c r="F125" s="178"/>
      <c r="G125" s="178"/>
      <c r="H125" s="178"/>
      <c r="I125" s="178"/>
      <c r="J125" s="179">
        <f>J318</f>
        <v>0</v>
      </c>
      <c r="K125" s="176"/>
      <c r="L125" s="180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9" customFormat="1" ht="24.96" customHeight="1">
      <c r="A126" s="9"/>
      <c r="B126" s="175"/>
      <c r="C126" s="176"/>
      <c r="D126" s="177" t="s">
        <v>136</v>
      </c>
      <c r="E126" s="178"/>
      <c r="F126" s="178"/>
      <c r="G126" s="178"/>
      <c r="H126" s="178"/>
      <c r="I126" s="178"/>
      <c r="J126" s="179">
        <f>J329</f>
        <v>0</v>
      </c>
      <c r="K126" s="176"/>
      <c r="L126" s="180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9" customFormat="1" ht="24.96" customHeight="1">
      <c r="A127" s="9"/>
      <c r="B127" s="175"/>
      <c r="C127" s="176"/>
      <c r="D127" s="177" t="s">
        <v>137</v>
      </c>
      <c r="E127" s="178"/>
      <c r="F127" s="178"/>
      <c r="G127" s="178"/>
      <c r="H127" s="178"/>
      <c r="I127" s="178"/>
      <c r="J127" s="179">
        <f>J349</f>
        <v>0</v>
      </c>
      <c r="K127" s="176"/>
      <c r="L127" s="180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="9" customFormat="1" ht="24.96" customHeight="1">
      <c r="A128" s="9"/>
      <c r="B128" s="175"/>
      <c r="C128" s="176"/>
      <c r="D128" s="177" t="s">
        <v>138</v>
      </c>
      <c r="E128" s="178"/>
      <c r="F128" s="178"/>
      <c r="G128" s="178"/>
      <c r="H128" s="178"/>
      <c r="I128" s="178"/>
      <c r="J128" s="179">
        <f>J356</f>
        <v>0</v>
      </c>
      <c r="K128" s="176"/>
      <c r="L128" s="180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="9" customFormat="1" ht="24.96" customHeight="1">
      <c r="A129" s="9"/>
      <c r="B129" s="175"/>
      <c r="C129" s="176"/>
      <c r="D129" s="177" t="s">
        <v>139</v>
      </c>
      <c r="E129" s="178"/>
      <c r="F129" s="178"/>
      <c r="G129" s="178"/>
      <c r="H129" s="178"/>
      <c r="I129" s="178"/>
      <c r="J129" s="179">
        <f>J369</f>
        <v>0</v>
      </c>
      <c r="K129" s="176"/>
      <c r="L129" s="180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="9" customFormat="1" ht="24.96" customHeight="1">
      <c r="A130" s="9"/>
      <c r="B130" s="175"/>
      <c r="C130" s="176"/>
      <c r="D130" s="177" t="s">
        <v>140</v>
      </c>
      <c r="E130" s="178"/>
      <c r="F130" s="178"/>
      <c r="G130" s="178"/>
      <c r="H130" s="178"/>
      <c r="I130" s="178"/>
      <c r="J130" s="179">
        <f>J372</f>
        <v>0</v>
      </c>
      <c r="K130" s="176"/>
      <c r="L130" s="180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="9" customFormat="1" ht="24.96" customHeight="1">
      <c r="A131" s="9"/>
      <c r="B131" s="175"/>
      <c r="C131" s="176"/>
      <c r="D131" s="177" t="s">
        <v>141</v>
      </c>
      <c r="E131" s="178"/>
      <c r="F131" s="178"/>
      <c r="G131" s="178"/>
      <c r="H131" s="178"/>
      <c r="I131" s="178"/>
      <c r="J131" s="179">
        <f>J375</f>
        <v>0</v>
      </c>
      <c r="K131" s="176"/>
      <c r="L131" s="180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="9" customFormat="1" ht="24.96" customHeight="1">
      <c r="A132" s="9"/>
      <c r="B132" s="175"/>
      <c r="C132" s="176"/>
      <c r="D132" s="177" t="s">
        <v>142</v>
      </c>
      <c r="E132" s="178"/>
      <c r="F132" s="178"/>
      <c r="G132" s="178"/>
      <c r="H132" s="178"/>
      <c r="I132" s="178"/>
      <c r="J132" s="179">
        <f>J378</f>
        <v>0</v>
      </c>
      <c r="K132" s="176"/>
      <c r="L132" s="180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="9" customFormat="1" ht="24.96" customHeight="1">
      <c r="A133" s="9"/>
      <c r="B133" s="175"/>
      <c r="C133" s="176"/>
      <c r="D133" s="177" t="s">
        <v>143</v>
      </c>
      <c r="E133" s="178"/>
      <c r="F133" s="178"/>
      <c r="G133" s="178"/>
      <c r="H133" s="178"/>
      <c r="I133" s="178"/>
      <c r="J133" s="179">
        <f>J380</f>
        <v>0</v>
      </c>
      <c r="K133" s="176"/>
      <c r="L133" s="180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="9" customFormat="1" ht="24.96" customHeight="1">
      <c r="A134" s="9"/>
      <c r="B134" s="175"/>
      <c r="C134" s="176"/>
      <c r="D134" s="177" t="s">
        <v>144</v>
      </c>
      <c r="E134" s="178"/>
      <c r="F134" s="178"/>
      <c r="G134" s="178"/>
      <c r="H134" s="178"/>
      <c r="I134" s="178"/>
      <c r="J134" s="179">
        <f>J384</f>
        <v>0</v>
      </c>
      <c r="K134" s="176"/>
      <c r="L134" s="180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="9" customFormat="1" ht="24.96" customHeight="1">
      <c r="A135" s="9"/>
      <c r="B135" s="175"/>
      <c r="C135" s="176"/>
      <c r="D135" s="177" t="s">
        <v>145</v>
      </c>
      <c r="E135" s="178"/>
      <c r="F135" s="178"/>
      <c r="G135" s="178"/>
      <c r="H135" s="178"/>
      <c r="I135" s="178"/>
      <c r="J135" s="179">
        <f>J394</f>
        <v>0</v>
      </c>
      <c r="K135" s="176"/>
      <c r="L135" s="180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="9" customFormat="1" ht="24.96" customHeight="1">
      <c r="A136" s="9"/>
      <c r="B136" s="175"/>
      <c r="C136" s="176"/>
      <c r="D136" s="177" t="s">
        <v>146</v>
      </c>
      <c r="E136" s="178"/>
      <c r="F136" s="178"/>
      <c r="G136" s="178"/>
      <c r="H136" s="178"/>
      <c r="I136" s="178"/>
      <c r="J136" s="179">
        <f>J398</f>
        <v>0</v>
      </c>
      <c r="K136" s="176"/>
      <c r="L136" s="180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="9" customFormat="1" ht="24.96" customHeight="1">
      <c r="A137" s="9"/>
      <c r="B137" s="175"/>
      <c r="C137" s="176"/>
      <c r="D137" s="177" t="s">
        <v>147</v>
      </c>
      <c r="E137" s="178"/>
      <c r="F137" s="178"/>
      <c r="G137" s="178"/>
      <c r="H137" s="178"/>
      <c r="I137" s="178"/>
      <c r="J137" s="179">
        <f>J418</f>
        <v>0</v>
      </c>
      <c r="K137" s="176"/>
      <c r="L137" s="180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="9" customFormat="1" ht="24.96" customHeight="1">
      <c r="A138" s="9"/>
      <c r="B138" s="175"/>
      <c r="C138" s="176"/>
      <c r="D138" s="177" t="s">
        <v>148</v>
      </c>
      <c r="E138" s="178"/>
      <c r="F138" s="178"/>
      <c r="G138" s="178"/>
      <c r="H138" s="178"/>
      <c r="I138" s="178"/>
      <c r="J138" s="179">
        <f>J440</f>
        <v>0</v>
      </c>
      <c r="K138" s="176"/>
      <c r="L138" s="180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="9" customFormat="1" ht="24.96" customHeight="1">
      <c r="A139" s="9"/>
      <c r="B139" s="175"/>
      <c r="C139" s="176"/>
      <c r="D139" s="177" t="s">
        <v>149</v>
      </c>
      <c r="E139" s="178"/>
      <c r="F139" s="178"/>
      <c r="G139" s="178"/>
      <c r="H139" s="178"/>
      <c r="I139" s="178"/>
      <c r="J139" s="179">
        <f>J442</f>
        <v>0</v>
      </c>
      <c r="K139" s="176"/>
      <c r="L139" s="180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="9" customFormat="1" ht="24.96" customHeight="1">
      <c r="A140" s="9"/>
      <c r="B140" s="175"/>
      <c r="C140" s="176"/>
      <c r="D140" s="177" t="s">
        <v>150</v>
      </c>
      <c r="E140" s="178"/>
      <c r="F140" s="178"/>
      <c r="G140" s="178"/>
      <c r="H140" s="178"/>
      <c r="I140" s="178"/>
      <c r="J140" s="179">
        <f>J447</f>
        <v>0</v>
      </c>
      <c r="K140" s="176"/>
      <c r="L140" s="180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="9" customFormat="1" ht="24.96" customHeight="1">
      <c r="A141" s="9"/>
      <c r="B141" s="175"/>
      <c r="C141" s="176"/>
      <c r="D141" s="177" t="s">
        <v>151</v>
      </c>
      <c r="E141" s="178"/>
      <c r="F141" s="178"/>
      <c r="G141" s="178"/>
      <c r="H141" s="178"/>
      <c r="I141" s="178"/>
      <c r="J141" s="179">
        <f>J468</f>
        <v>0</v>
      </c>
      <c r="K141" s="176"/>
      <c r="L141" s="180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="9" customFormat="1" ht="24.96" customHeight="1">
      <c r="A142" s="9"/>
      <c r="B142" s="175"/>
      <c r="C142" s="176"/>
      <c r="D142" s="177" t="s">
        <v>152</v>
      </c>
      <c r="E142" s="178"/>
      <c r="F142" s="178"/>
      <c r="G142" s="178"/>
      <c r="H142" s="178"/>
      <c r="I142" s="178"/>
      <c r="J142" s="179">
        <f>J475</f>
        <v>0</v>
      </c>
      <c r="K142" s="176"/>
      <c r="L142" s="180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="9" customFormat="1" ht="24.96" customHeight="1">
      <c r="A143" s="9"/>
      <c r="B143" s="175"/>
      <c r="C143" s="176"/>
      <c r="D143" s="177" t="s">
        <v>153</v>
      </c>
      <c r="E143" s="178"/>
      <c r="F143" s="178"/>
      <c r="G143" s="178"/>
      <c r="H143" s="178"/>
      <c r="I143" s="178"/>
      <c r="J143" s="179">
        <f>J534</f>
        <v>0</v>
      </c>
      <c r="K143" s="176"/>
      <c r="L143" s="180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="9" customFormat="1" ht="24.96" customHeight="1">
      <c r="A144" s="9"/>
      <c r="B144" s="175"/>
      <c r="C144" s="176"/>
      <c r="D144" s="177" t="s">
        <v>154</v>
      </c>
      <c r="E144" s="178"/>
      <c r="F144" s="178"/>
      <c r="G144" s="178"/>
      <c r="H144" s="178"/>
      <c r="I144" s="178"/>
      <c r="J144" s="179">
        <f>J535</f>
        <v>0</v>
      </c>
      <c r="K144" s="176"/>
      <c r="L144" s="180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="9" customFormat="1" ht="24.96" customHeight="1">
      <c r="A145" s="9"/>
      <c r="B145" s="175"/>
      <c r="C145" s="176"/>
      <c r="D145" s="177" t="s">
        <v>155</v>
      </c>
      <c r="E145" s="178"/>
      <c r="F145" s="178"/>
      <c r="G145" s="178"/>
      <c r="H145" s="178"/>
      <c r="I145" s="178"/>
      <c r="J145" s="179">
        <f>J537</f>
        <v>0</v>
      </c>
      <c r="K145" s="176"/>
      <c r="L145" s="180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="9" customFormat="1" ht="24.96" customHeight="1">
      <c r="A146" s="9"/>
      <c r="B146" s="175"/>
      <c r="C146" s="176"/>
      <c r="D146" s="177" t="s">
        <v>156</v>
      </c>
      <c r="E146" s="178"/>
      <c r="F146" s="178"/>
      <c r="G146" s="178"/>
      <c r="H146" s="178"/>
      <c r="I146" s="178"/>
      <c r="J146" s="179">
        <f>J540</f>
        <v>0</v>
      </c>
      <c r="K146" s="176"/>
      <c r="L146" s="180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="9" customFormat="1" ht="24.96" customHeight="1">
      <c r="A147" s="9"/>
      <c r="B147" s="175"/>
      <c r="C147" s="176"/>
      <c r="D147" s="177" t="s">
        <v>157</v>
      </c>
      <c r="E147" s="178"/>
      <c r="F147" s="178"/>
      <c r="G147" s="178"/>
      <c r="H147" s="178"/>
      <c r="I147" s="178"/>
      <c r="J147" s="179">
        <f>J549</f>
        <v>0</v>
      </c>
      <c r="K147" s="176"/>
      <c r="L147" s="180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="9" customFormat="1" ht="24.96" customHeight="1">
      <c r="A148" s="9"/>
      <c r="B148" s="175"/>
      <c r="C148" s="176"/>
      <c r="D148" s="177" t="s">
        <v>158</v>
      </c>
      <c r="E148" s="178"/>
      <c r="F148" s="178"/>
      <c r="G148" s="178"/>
      <c r="H148" s="178"/>
      <c r="I148" s="178"/>
      <c r="J148" s="179">
        <f>J551</f>
        <v>0</v>
      </c>
      <c r="K148" s="176"/>
      <c r="L148" s="180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="2" customFormat="1" ht="21.84" customHeight="1">
      <c r="A149" s="34"/>
      <c r="B149" s="35"/>
      <c r="C149" s="36"/>
      <c r="D149" s="36"/>
      <c r="E149" s="36"/>
      <c r="F149" s="36"/>
      <c r="G149" s="36"/>
      <c r="H149" s="36"/>
      <c r="I149" s="36"/>
      <c r="J149" s="36"/>
      <c r="K149" s="36"/>
      <c r="L149" s="59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="2" customFormat="1" ht="6.96" customHeight="1">
      <c r="A150" s="34"/>
      <c r="B150" s="62"/>
      <c r="C150" s="63"/>
      <c r="D150" s="63"/>
      <c r="E150" s="63"/>
      <c r="F150" s="63"/>
      <c r="G150" s="63"/>
      <c r="H150" s="63"/>
      <c r="I150" s="63"/>
      <c r="J150" s="63"/>
      <c r="K150" s="63"/>
      <c r="L150" s="59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  <row r="154" s="2" customFormat="1" ht="6.96" customHeight="1">
      <c r="A154" s="34"/>
      <c r="B154" s="64"/>
      <c r="C154" s="65"/>
      <c r="D154" s="65"/>
      <c r="E154" s="65"/>
      <c r="F154" s="65"/>
      <c r="G154" s="65"/>
      <c r="H154" s="65"/>
      <c r="I154" s="65"/>
      <c r="J154" s="65"/>
      <c r="K154" s="65"/>
      <c r="L154" s="59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  <row r="155" s="2" customFormat="1" ht="24.96" customHeight="1">
      <c r="A155" s="34"/>
      <c r="B155" s="35"/>
      <c r="C155" s="19" t="s">
        <v>159</v>
      </c>
      <c r="D155" s="36"/>
      <c r="E155" s="36"/>
      <c r="F155" s="36"/>
      <c r="G155" s="36"/>
      <c r="H155" s="36"/>
      <c r="I155" s="36"/>
      <c r="J155" s="36"/>
      <c r="K155" s="36"/>
      <c r="L155" s="59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  <row r="156" s="2" customFormat="1" ht="6.96" customHeight="1">
      <c r="A156" s="34"/>
      <c r="B156" s="35"/>
      <c r="C156" s="36"/>
      <c r="D156" s="36"/>
      <c r="E156" s="36"/>
      <c r="F156" s="36"/>
      <c r="G156" s="36"/>
      <c r="H156" s="36"/>
      <c r="I156" s="36"/>
      <c r="J156" s="36"/>
      <c r="K156" s="36"/>
      <c r="L156" s="59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  <row r="157" s="2" customFormat="1" ht="12" customHeight="1">
      <c r="A157" s="34"/>
      <c r="B157" s="35"/>
      <c r="C157" s="28" t="s">
        <v>16</v>
      </c>
      <c r="D157" s="36"/>
      <c r="E157" s="36"/>
      <c r="F157" s="36"/>
      <c r="G157" s="36"/>
      <c r="H157" s="36"/>
      <c r="I157" s="36"/>
      <c r="J157" s="36"/>
      <c r="K157" s="36"/>
      <c r="L157" s="59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  <row r="158" s="2" customFormat="1" ht="26.25" customHeight="1">
      <c r="A158" s="34"/>
      <c r="B158" s="35"/>
      <c r="C158" s="36"/>
      <c r="D158" s="36"/>
      <c r="E158" s="170" t="str">
        <f>E7</f>
        <v>Opravy a údržba budovy WC pláže střed na parcele číslo 722/4 KÚ Doksy u Máchova jezera</v>
      </c>
      <c r="F158" s="28"/>
      <c r="G158" s="28"/>
      <c r="H158" s="28"/>
      <c r="I158" s="36"/>
      <c r="J158" s="36"/>
      <c r="K158" s="36"/>
      <c r="L158" s="59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</row>
    <row r="159" s="2" customFormat="1" ht="12" customHeight="1">
      <c r="A159" s="34"/>
      <c r="B159" s="35"/>
      <c r="C159" s="28" t="s">
        <v>100</v>
      </c>
      <c r="D159" s="36"/>
      <c r="E159" s="36"/>
      <c r="F159" s="36"/>
      <c r="G159" s="36"/>
      <c r="H159" s="36"/>
      <c r="I159" s="36"/>
      <c r="J159" s="36"/>
      <c r="K159" s="36"/>
      <c r="L159" s="59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</row>
    <row r="160" s="2" customFormat="1" ht="16.5" customHeight="1">
      <c r="A160" s="34"/>
      <c r="B160" s="35"/>
      <c r="C160" s="36"/>
      <c r="D160" s="36"/>
      <c r="E160" s="72" t="str">
        <f>E9</f>
        <v>ZS-007-01 - Stavební část</v>
      </c>
      <c r="F160" s="36"/>
      <c r="G160" s="36"/>
      <c r="H160" s="36"/>
      <c r="I160" s="36"/>
      <c r="J160" s="36"/>
      <c r="K160" s="36"/>
      <c r="L160" s="59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  <row r="161" s="2" customFormat="1" ht="6.96" customHeight="1">
      <c r="A161" s="34"/>
      <c r="B161" s="35"/>
      <c r="C161" s="36"/>
      <c r="D161" s="36"/>
      <c r="E161" s="36"/>
      <c r="F161" s="36"/>
      <c r="G161" s="36"/>
      <c r="H161" s="36"/>
      <c r="I161" s="36"/>
      <c r="J161" s="36"/>
      <c r="K161" s="36"/>
      <c r="L161" s="59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</row>
    <row r="162" s="2" customFormat="1" ht="12" customHeight="1">
      <c r="A162" s="34"/>
      <c r="B162" s="35"/>
      <c r="C162" s="28" t="s">
        <v>20</v>
      </c>
      <c r="D162" s="36"/>
      <c r="E162" s="36"/>
      <c r="F162" s="23" t="str">
        <f>F12</f>
        <v>Budova na parcele 722/4 KÚ Doksy u Máchova jezera</v>
      </c>
      <c r="G162" s="36"/>
      <c r="H162" s="36"/>
      <c r="I162" s="28" t="s">
        <v>22</v>
      </c>
      <c r="J162" s="75" t="str">
        <f>IF(J12="","",J12)</f>
        <v>28. 10. 2024</v>
      </c>
      <c r="K162" s="36"/>
      <c r="L162" s="59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</row>
    <row r="163" s="2" customFormat="1" ht="6.96" customHeight="1">
      <c r="A163" s="34"/>
      <c r="B163" s="35"/>
      <c r="C163" s="36"/>
      <c r="D163" s="36"/>
      <c r="E163" s="36"/>
      <c r="F163" s="36"/>
      <c r="G163" s="36"/>
      <c r="H163" s="36"/>
      <c r="I163" s="36"/>
      <c r="J163" s="36"/>
      <c r="K163" s="36"/>
      <c r="L163" s="59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</row>
    <row r="164" s="2" customFormat="1" ht="40.05" customHeight="1">
      <c r="A164" s="34"/>
      <c r="B164" s="35"/>
      <c r="C164" s="28" t="s">
        <v>24</v>
      </c>
      <c r="D164" s="36"/>
      <c r="E164" s="36"/>
      <c r="F164" s="23" t="str">
        <f>E15</f>
        <v xml:space="preserve"> </v>
      </c>
      <c r="G164" s="36"/>
      <c r="H164" s="36"/>
      <c r="I164" s="28" t="s">
        <v>30</v>
      </c>
      <c r="J164" s="32" t="str">
        <f>E21</f>
        <v>Ing.arch. Stanislav Kopecký, Ing. Zdeněk Starý</v>
      </c>
      <c r="K164" s="36"/>
      <c r="L164" s="59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</row>
    <row r="165" s="2" customFormat="1" ht="15.15" customHeight="1">
      <c r="A165" s="34"/>
      <c r="B165" s="35"/>
      <c r="C165" s="28" t="s">
        <v>28</v>
      </c>
      <c r="D165" s="36"/>
      <c r="E165" s="36"/>
      <c r="F165" s="23" t="str">
        <f>IF(E18="","",E18)</f>
        <v>Vyplň údaj</v>
      </c>
      <c r="G165" s="36"/>
      <c r="H165" s="36"/>
      <c r="I165" s="28" t="s">
        <v>33</v>
      </c>
      <c r="J165" s="32" t="str">
        <f>E24</f>
        <v xml:space="preserve"> </v>
      </c>
      <c r="K165" s="36"/>
      <c r="L165" s="59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</row>
    <row r="166" s="2" customFormat="1" ht="10.32" customHeight="1">
      <c r="A166" s="34"/>
      <c r="B166" s="35"/>
      <c r="C166" s="36"/>
      <c r="D166" s="36"/>
      <c r="E166" s="36"/>
      <c r="F166" s="36"/>
      <c r="G166" s="36"/>
      <c r="H166" s="36"/>
      <c r="I166" s="36"/>
      <c r="J166" s="36"/>
      <c r="K166" s="36"/>
      <c r="L166" s="59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</row>
    <row r="167" s="10" customFormat="1" ht="29.28" customHeight="1">
      <c r="A167" s="181"/>
      <c r="B167" s="182"/>
      <c r="C167" s="183" t="s">
        <v>160</v>
      </c>
      <c r="D167" s="184" t="s">
        <v>61</v>
      </c>
      <c r="E167" s="184" t="s">
        <v>57</v>
      </c>
      <c r="F167" s="184" t="s">
        <v>58</v>
      </c>
      <c r="G167" s="184" t="s">
        <v>161</v>
      </c>
      <c r="H167" s="184" t="s">
        <v>162</v>
      </c>
      <c r="I167" s="184" t="s">
        <v>163</v>
      </c>
      <c r="J167" s="185" t="s">
        <v>104</v>
      </c>
      <c r="K167" s="186" t="s">
        <v>164</v>
      </c>
      <c r="L167" s="187"/>
      <c r="M167" s="96" t="s">
        <v>1</v>
      </c>
      <c r="N167" s="97" t="s">
        <v>40</v>
      </c>
      <c r="O167" s="97" t="s">
        <v>165</v>
      </c>
      <c r="P167" s="97" t="s">
        <v>166</v>
      </c>
      <c r="Q167" s="97" t="s">
        <v>167</v>
      </c>
      <c r="R167" s="97" t="s">
        <v>168</v>
      </c>
      <c r="S167" s="97" t="s">
        <v>169</v>
      </c>
      <c r="T167" s="98" t="s">
        <v>170</v>
      </c>
      <c r="U167" s="181"/>
      <c r="V167" s="181"/>
      <c r="W167" s="181"/>
      <c r="X167" s="181"/>
      <c r="Y167" s="181"/>
      <c r="Z167" s="181"/>
      <c r="AA167" s="181"/>
      <c r="AB167" s="181"/>
      <c r="AC167" s="181"/>
      <c r="AD167" s="181"/>
      <c r="AE167" s="181"/>
    </row>
    <row r="168" s="2" customFormat="1" ht="22.8" customHeight="1">
      <c r="A168" s="34"/>
      <c r="B168" s="35"/>
      <c r="C168" s="103" t="s">
        <v>171</v>
      </c>
      <c r="D168" s="36"/>
      <c r="E168" s="36"/>
      <c r="F168" s="36"/>
      <c r="G168" s="36"/>
      <c r="H168" s="36"/>
      <c r="I168" s="36"/>
      <c r="J168" s="188">
        <f>BK168</f>
        <v>0</v>
      </c>
      <c r="K168" s="36"/>
      <c r="L168" s="40"/>
      <c r="M168" s="99"/>
      <c r="N168" s="189"/>
      <c r="O168" s="100"/>
      <c r="P168" s="190">
        <f>P169+P172+P178+P182+P187+P189+P195+P201+P204+P207+P213+P216+P222+P227+P230+P233+P239+P251+P256+P262+P267+P272+P281+P286+P288+P293+P297+P303+P318+P329+P349+P356+P369+P372+P375+P378+P380+P384+P394+P398+P418+P440+P442+P447+P468+P475+P534+P535+P537+P540+P549+P551</f>
        <v>0</v>
      </c>
      <c r="Q168" s="100"/>
      <c r="R168" s="190">
        <f>R169+R172+R178+R182+R187+R189+R195+R201+R204+R207+R213+R216+R222+R227+R230+R233+R239+R251+R256+R262+R267+R272+R281+R286+R288+R293+R297+R303+R318+R329+R349+R356+R369+R372+R375+R378+R380+R384+R394+R398+R418+R440+R442+R447+R468+R475+R534+R535+R537+R540+R549+R551</f>
        <v>0.024</v>
      </c>
      <c r="S168" s="100"/>
      <c r="T168" s="191">
        <f>T169+T172+T178+T182+T187+T189+T195+T201+T204+T207+T213+T216+T222+T227+T230+T233+T239+T251+T256+T262+T267+T272+T281+T286+T288+T293+T297+T303+T318+T329+T349+T356+T369+T372+T375+T378+T380+T384+T394+T398+T418+T440+T442+T447+T468+T475+T534+T535+T537+T540+T549+T551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3" t="s">
        <v>75</v>
      </c>
      <c r="AU168" s="13" t="s">
        <v>106</v>
      </c>
      <c r="BK168" s="192">
        <f>BK169+BK172+BK178+BK182+BK187+BK189+BK195+BK201+BK204+BK207+BK213+BK216+BK222+BK227+BK230+BK233+BK239+BK251+BK256+BK262+BK267+BK272+BK281+BK286+BK288+BK293+BK297+BK303+BK318+BK329+BK349+BK356+BK369+BK372+BK375+BK378+BK380+BK384+BK394+BK398+BK418+BK440+BK442+BK447+BK468+BK475+BK534+BK535+BK537+BK540+BK549+BK551</f>
        <v>0</v>
      </c>
    </row>
    <row r="169" s="11" customFormat="1" ht="25.92" customHeight="1">
      <c r="A169" s="11"/>
      <c r="B169" s="193"/>
      <c r="C169" s="194"/>
      <c r="D169" s="195" t="s">
        <v>75</v>
      </c>
      <c r="E169" s="196" t="s">
        <v>172</v>
      </c>
      <c r="F169" s="196" t="s">
        <v>173</v>
      </c>
      <c r="G169" s="194"/>
      <c r="H169" s="194"/>
      <c r="I169" s="197"/>
      <c r="J169" s="198">
        <f>BK169</f>
        <v>0</v>
      </c>
      <c r="K169" s="194"/>
      <c r="L169" s="199"/>
      <c r="M169" s="200"/>
      <c r="N169" s="201"/>
      <c r="O169" s="201"/>
      <c r="P169" s="202">
        <f>SUM(P170:P171)</f>
        <v>0</v>
      </c>
      <c r="Q169" s="201"/>
      <c r="R169" s="202">
        <f>SUM(R170:R171)</f>
        <v>0</v>
      </c>
      <c r="S169" s="201"/>
      <c r="T169" s="203">
        <f>SUM(T170:T171)</f>
        <v>0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R169" s="204" t="s">
        <v>84</v>
      </c>
      <c r="AT169" s="205" t="s">
        <v>75</v>
      </c>
      <c r="AU169" s="205" t="s">
        <v>76</v>
      </c>
      <c r="AY169" s="204" t="s">
        <v>174</v>
      </c>
      <c r="BK169" s="206">
        <f>SUM(BK170:BK171)</f>
        <v>0</v>
      </c>
    </row>
    <row r="170" s="2" customFormat="1" ht="21.75" customHeight="1">
      <c r="A170" s="34"/>
      <c r="B170" s="35"/>
      <c r="C170" s="207" t="s">
        <v>84</v>
      </c>
      <c r="D170" s="207" t="s">
        <v>175</v>
      </c>
      <c r="E170" s="208" t="s">
        <v>176</v>
      </c>
      <c r="F170" s="209" t="s">
        <v>177</v>
      </c>
      <c r="G170" s="210" t="s">
        <v>178</v>
      </c>
      <c r="H170" s="211">
        <v>27.946000000000002</v>
      </c>
      <c r="I170" s="212"/>
      <c r="J170" s="213">
        <f>ROUND(I170*H170,2)</f>
        <v>0</v>
      </c>
      <c r="K170" s="214"/>
      <c r="L170" s="40"/>
      <c r="M170" s="215" t="s">
        <v>1</v>
      </c>
      <c r="N170" s="216" t="s">
        <v>41</v>
      </c>
      <c r="O170" s="87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9" t="s">
        <v>179</v>
      </c>
      <c r="AT170" s="219" t="s">
        <v>175</v>
      </c>
      <c r="AU170" s="219" t="s">
        <v>84</v>
      </c>
      <c r="AY170" s="13" t="s">
        <v>174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3" t="s">
        <v>84</v>
      </c>
      <c r="BK170" s="220">
        <f>ROUND(I170*H170,2)</f>
        <v>0</v>
      </c>
      <c r="BL170" s="13" t="s">
        <v>179</v>
      </c>
      <c r="BM170" s="219" t="s">
        <v>86</v>
      </c>
    </row>
    <row r="171" s="2" customFormat="1" ht="21.75" customHeight="1">
      <c r="A171" s="34"/>
      <c r="B171" s="35"/>
      <c r="C171" s="207" t="s">
        <v>86</v>
      </c>
      <c r="D171" s="207" t="s">
        <v>175</v>
      </c>
      <c r="E171" s="208" t="s">
        <v>180</v>
      </c>
      <c r="F171" s="209" t="s">
        <v>181</v>
      </c>
      <c r="G171" s="210" t="s">
        <v>178</v>
      </c>
      <c r="H171" s="211">
        <v>8.3200000000000003</v>
      </c>
      <c r="I171" s="212"/>
      <c r="J171" s="213">
        <f>ROUND(I171*H171,2)</f>
        <v>0</v>
      </c>
      <c r="K171" s="214"/>
      <c r="L171" s="40"/>
      <c r="M171" s="215" t="s">
        <v>1</v>
      </c>
      <c r="N171" s="216" t="s">
        <v>41</v>
      </c>
      <c r="O171" s="87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9" t="s">
        <v>179</v>
      </c>
      <c r="AT171" s="219" t="s">
        <v>175</v>
      </c>
      <c r="AU171" s="219" t="s">
        <v>84</v>
      </c>
      <c r="AY171" s="13" t="s">
        <v>174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3" t="s">
        <v>84</v>
      </c>
      <c r="BK171" s="220">
        <f>ROUND(I171*H171,2)</f>
        <v>0</v>
      </c>
      <c r="BL171" s="13" t="s">
        <v>179</v>
      </c>
      <c r="BM171" s="219" t="s">
        <v>179</v>
      </c>
    </row>
    <row r="172" s="11" customFormat="1" ht="25.92" customHeight="1">
      <c r="A172" s="11"/>
      <c r="B172" s="193"/>
      <c r="C172" s="194"/>
      <c r="D172" s="195" t="s">
        <v>75</v>
      </c>
      <c r="E172" s="196" t="s">
        <v>182</v>
      </c>
      <c r="F172" s="196" t="s">
        <v>183</v>
      </c>
      <c r="G172" s="194"/>
      <c r="H172" s="194"/>
      <c r="I172" s="197"/>
      <c r="J172" s="198">
        <f>BK172</f>
        <v>0</v>
      </c>
      <c r="K172" s="194"/>
      <c r="L172" s="199"/>
      <c r="M172" s="200"/>
      <c r="N172" s="201"/>
      <c r="O172" s="201"/>
      <c r="P172" s="202">
        <f>SUM(P173:P177)</f>
        <v>0</v>
      </c>
      <c r="Q172" s="201"/>
      <c r="R172" s="202">
        <f>SUM(R173:R177)</f>
        <v>0</v>
      </c>
      <c r="S172" s="201"/>
      <c r="T172" s="203">
        <f>SUM(T173:T177)</f>
        <v>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204" t="s">
        <v>84</v>
      </c>
      <c r="AT172" s="205" t="s">
        <v>75</v>
      </c>
      <c r="AU172" s="205" t="s">
        <v>76</v>
      </c>
      <c r="AY172" s="204" t="s">
        <v>174</v>
      </c>
      <c r="BK172" s="206">
        <f>SUM(BK173:BK177)</f>
        <v>0</v>
      </c>
    </row>
    <row r="173" s="2" customFormat="1" ht="21.75" customHeight="1">
      <c r="A173" s="34"/>
      <c r="B173" s="35"/>
      <c r="C173" s="207" t="s">
        <v>184</v>
      </c>
      <c r="D173" s="207" t="s">
        <v>175</v>
      </c>
      <c r="E173" s="208" t="s">
        <v>185</v>
      </c>
      <c r="F173" s="209" t="s">
        <v>186</v>
      </c>
      <c r="G173" s="210" t="s">
        <v>178</v>
      </c>
      <c r="H173" s="211">
        <v>14.614000000000001</v>
      </c>
      <c r="I173" s="212"/>
      <c r="J173" s="213">
        <f>ROUND(I173*H173,2)</f>
        <v>0</v>
      </c>
      <c r="K173" s="214"/>
      <c r="L173" s="40"/>
      <c r="M173" s="215" t="s">
        <v>1</v>
      </c>
      <c r="N173" s="216" t="s">
        <v>41</v>
      </c>
      <c r="O173" s="87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9" t="s">
        <v>179</v>
      </c>
      <c r="AT173" s="219" t="s">
        <v>175</v>
      </c>
      <c r="AU173" s="219" t="s">
        <v>84</v>
      </c>
      <c r="AY173" s="13" t="s">
        <v>174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3" t="s">
        <v>84</v>
      </c>
      <c r="BK173" s="220">
        <f>ROUND(I173*H173,2)</f>
        <v>0</v>
      </c>
      <c r="BL173" s="13" t="s">
        <v>179</v>
      </c>
      <c r="BM173" s="219" t="s">
        <v>187</v>
      </c>
    </row>
    <row r="174" s="2" customFormat="1" ht="21.75" customHeight="1">
      <c r="A174" s="34"/>
      <c r="B174" s="35"/>
      <c r="C174" s="207" t="s">
        <v>179</v>
      </c>
      <c r="D174" s="207" t="s">
        <v>175</v>
      </c>
      <c r="E174" s="208" t="s">
        <v>188</v>
      </c>
      <c r="F174" s="209" t="s">
        <v>189</v>
      </c>
      <c r="G174" s="210" t="s">
        <v>178</v>
      </c>
      <c r="H174" s="211">
        <v>21.652000000000001</v>
      </c>
      <c r="I174" s="212"/>
      <c r="J174" s="213">
        <f>ROUND(I174*H174,2)</f>
        <v>0</v>
      </c>
      <c r="K174" s="214"/>
      <c r="L174" s="40"/>
      <c r="M174" s="215" t="s">
        <v>1</v>
      </c>
      <c r="N174" s="216" t="s">
        <v>41</v>
      </c>
      <c r="O174" s="87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9" t="s">
        <v>179</v>
      </c>
      <c r="AT174" s="219" t="s">
        <v>175</v>
      </c>
      <c r="AU174" s="219" t="s">
        <v>84</v>
      </c>
      <c r="AY174" s="13" t="s">
        <v>174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3" t="s">
        <v>84</v>
      </c>
      <c r="BK174" s="220">
        <f>ROUND(I174*H174,2)</f>
        <v>0</v>
      </c>
      <c r="BL174" s="13" t="s">
        <v>179</v>
      </c>
      <c r="BM174" s="219" t="s">
        <v>190</v>
      </c>
    </row>
    <row r="175" s="2" customFormat="1">
      <c r="A175" s="34"/>
      <c r="B175" s="35"/>
      <c r="C175" s="36"/>
      <c r="D175" s="221" t="s">
        <v>191</v>
      </c>
      <c r="E175" s="36"/>
      <c r="F175" s="222" t="s">
        <v>192</v>
      </c>
      <c r="G175" s="36"/>
      <c r="H175" s="36"/>
      <c r="I175" s="223"/>
      <c r="J175" s="36"/>
      <c r="K175" s="36"/>
      <c r="L175" s="40"/>
      <c r="M175" s="224"/>
      <c r="N175" s="225"/>
      <c r="O175" s="87"/>
      <c r="P175" s="87"/>
      <c r="Q175" s="87"/>
      <c r="R175" s="87"/>
      <c r="S175" s="87"/>
      <c r="T175" s="88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3" t="s">
        <v>191</v>
      </c>
      <c r="AU175" s="13" t="s">
        <v>84</v>
      </c>
    </row>
    <row r="176" s="2" customFormat="1" ht="21.75" customHeight="1">
      <c r="A176" s="34"/>
      <c r="B176" s="35"/>
      <c r="C176" s="207" t="s">
        <v>193</v>
      </c>
      <c r="D176" s="207" t="s">
        <v>175</v>
      </c>
      <c r="E176" s="208" t="s">
        <v>194</v>
      </c>
      <c r="F176" s="209" t="s">
        <v>195</v>
      </c>
      <c r="G176" s="210" t="s">
        <v>178</v>
      </c>
      <c r="H176" s="211">
        <v>36.265999999999998</v>
      </c>
      <c r="I176" s="212"/>
      <c r="J176" s="213">
        <f>ROUND(I176*H176,2)</f>
        <v>0</v>
      </c>
      <c r="K176" s="214"/>
      <c r="L176" s="40"/>
      <c r="M176" s="215" t="s">
        <v>1</v>
      </c>
      <c r="N176" s="216" t="s">
        <v>41</v>
      </c>
      <c r="O176" s="87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9" t="s">
        <v>179</v>
      </c>
      <c r="AT176" s="219" t="s">
        <v>175</v>
      </c>
      <c r="AU176" s="219" t="s">
        <v>84</v>
      </c>
      <c r="AY176" s="13" t="s">
        <v>174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3" t="s">
        <v>84</v>
      </c>
      <c r="BK176" s="220">
        <f>ROUND(I176*H176,2)</f>
        <v>0</v>
      </c>
      <c r="BL176" s="13" t="s">
        <v>179</v>
      </c>
      <c r="BM176" s="219" t="s">
        <v>196</v>
      </c>
    </row>
    <row r="177" s="2" customFormat="1" ht="16.5" customHeight="1">
      <c r="A177" s="34"/>
      <c r="B177" s="35"/>
      <c r="C177" s="207" t="s">
        <v>187</v>
      </c>
      <c r="D177" s="207" t="s">
        <v>175</v>
      </c>
      <c r="E177" s="208" t="s">
        <v>197</v>
      </c>
      <c r="F177" s="209" t="s">
        <v>198</v>
      </c>
      <c r="G177" s="210" t="s">
        <v>178</v>
      </c>
      <c r="H177" s="211">
        <v>14.614000000000001</v>
      </c>
      <c r="I177" s="212"/>
      <c r="J177" s="213">
        <f>ROUND(I177*H177,2)</f>
        <v>0</v>
      </c>
      <c r="K177" s="214"/>
      <c r="L177" s="40"/>
      <c r="M177" s="215" t="s">
        <v>1</v>
      </c>
      <c r="N177" s="216" t="s">
        <v>41</v>
      </c>
      <c r="O177" s="87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9" t="s">
        <v>179</v>
      </c>
      <c r="AT177" s="219" t="s">
        <v>175</v>
      </c>
      <c r="AU177" s="219" t="s">
        <v>84</v>
      </c>
      <c r="AY177" s="13" t="s">
        <v>174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3" t="s">
        <v>84</v>
      </c>
      <c r="BK177" s="220">
        <f>ROUND(I177*H177,2)</f>
        <v>0</v>
      </c>
      <c r="BL177" s="13" t="s">
        <v>179</v>
      </c>
      <c r="BM177" s="219" t="s">
        <v>8</v>
      </c>
    </row>
    <row r="178" s="11" customFormat="1" ht="25.92" customHeight="1">
      <c r="A178" s="11"/>
      <c r="B178" s="193"/>
      <c r="C178" s="194"/>
      <c r="D178" s="195" t="s">
        <v>75</v>
      </c>
      <c r="E178" s="196" t="s">
        <v>199</v>
      </c>
      <c r="F178" s="196" t="s">
        <v>200</v>
      </c>
      <c r="G178" s="194"/>
      <c r="H178" s="194"/>
      <c r="I178" s="197"/>
      <c r="J178" s="198">
        <f>BK178</f>
        <v>0</v>
      </c>
      <c r="K178" s="194"/>
      <c r="L178" s="199"/>
      <c r="M178" s="200"/>
      <c r="N178" s="201"/>
      <c r="O178" s="201"/>
      <c r="P178" s="202">
        <f>SUM(P179:P181)</f>
        <v>0</v>
      </c>
      <c r="Q178" s="201"/>
      <c r="R178" s="202">
        <f>SUM(R179:R181)</f>
        <v>0</v>
      </c>
      <c r="S178" s="201"/>
      <c r="T178" s="203">
        <f>SUM(T179:T181)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04" t="s">
        <v>84</v>
      </c>
      <c r="AT178" s="205" t="s">
        <v>75</v>
      </c>
      <c r="AU178" s="205" t="s">
        <v>76</v>
      </c>
      <c r="AY178" s="204" t="s">
        <v>174</v>
      </c>
      <c r="BK178" s="206">
        <f>SUM(BK179:BK181)</f>
        <v>0</v>
      </c>
    </row>
    <row r="179" s="2" customFormat="1" ht="16.5" customHeight="1">
      <c r="A179" s="34"/>
      <c r="B179" s="35"/>
      <c r="C179" s="207" t="s">
        <v>201</v>
      </c>
      <c r="D179" s="207" t="s">
        <v>175</v>
      </c>
      <c r="E179" s="208" t="s">
        <v>202</v>
      </c>
      <c r="F179" s="209" t="s">
        <v>203</v>
      </c>
      <c r="G179" s="210" t="s">
        <v>178</v>
      </c>
      <c r="H179" s="211">
        <v>14.614000000000001</v>
      </c>
      <c r="I179" s="212"/>
      <c r="J179" s="213">
        <f>ROUND(I179*H179,2)</f>
        <v>0</v>
      </c>
      <c r="K179" s="214"/>
      <c r="L179" s="40"/>
      <c r="M179" s="215" t="s">
        <v>1</v>
      </c>
      <c r="N179" s="216" t="s">
        <v>41</v>
      </c>
      <c r="O179" s="87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9" t="s">
        <v>179</v>
      </c>
      <c r="AT179" s="219" t="s">
        <v>175</v>
      </c>
      <c r="AU179" s="219" t="s">
        <v>84</v>
      </c>
      <c r="AY179" s="13" t="s">
        <v>174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3" t="s">
        <v>84</v>
      </c>
      <c r="BK179" s="220">
        <f>ROUND(I179*H179,2)</f>
        <v>0</v>
      </c>
      <c r="BL179" s="13" t="s">
        <v>179</v>
      </c>
      <c r="BM179" s="219" t="s">
        <v>204</v>
      </c>
    </row>
    <row r="180" s="2" customFormat="1" ht="16.5" customHeight="1">
      <c r="A180" s="34"/>
      <c r="B180" s="35"/>
      <c r="C180" s="207" t="s">
        <v>190</v>
      </c>
      <c r="D180" s="207" t="s">
        <v>175</v>
      </c>
      <c r="E180" s="208" t="s">
        <v>205</v>
      </c>
      <c r="F180" s="209" t="s">
        <v>206</v>
      </c>
      <c r="G180" s="210" t="s">
        <v>178</v>
      </c>
      <c r="H180" s="211">
        <v>2.75</v>
      </c>
      <c r="I180" s="212"/>
      <c r="J180" s="213">
        <f>ROUND(I180*H180,2)</f>
        <v>0</v>
      </c>
      <c r="K180" s="214"/>
      <c r="L180" s="40"/>
      <c r="M180" s="215" t="s">
        <v>1</v>
      </c>
      <c r="N180" s="216" t="s">
        <v>41</v>
      </c>
      <c r="O180" s="87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9" t="s">
        <v>179</v>
      </c>
      <c r="AT180" s="219" t="s">
        <v>175</v>
      </c>
      <c r="AU180" s="219" t="s">
        <v>84</v>
      </c>
      <c r="AY180" s="13" t="s">
        <v>174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3" t="s">
        <v>84</v>
      </c>
      <c r="BK180" s="220">
        <f>ROUND(I180*H180,2)</f>
        <v>0</v>
      </c>
      <c r="BL180" s="13" t="s">
        <v>179</v>
      </c>
      <c r="BM180" s="219" t="s">
        <v>182</v>
      </c>
    </row>
    <row r="181" s="2" customFormat="1" ht="16.5" customHeight="1">
      <c r="A181" s="34"/>
      <c r="B181" s="35"/>
      <c r="C181" s="207" t="s">
        <v>207</v>
      </c>
      <c r="D181" s="207" t="s">
        <v>175</v>
      </c>
      <c r="E181" s="208" t="s">
        <v>208</v>
      </c>
      <c r="F181" s="209" t="s">
        <v>209</v>
      </c>
      <c r="G181" s="210" t="s">
        <v>178</v>
      </c>
      <c r="H181" s="211">
        <v>9.3300000000000001</v>
      </c>
      <c r="I181" s="212"/>
      <c r="J181" s="213">
        <f>ROUND(I181*H181,2)</f>
        <v>0</v>
      </c>
      <c r="K181" s="214"/>
      <c r="L181" s="40"/>
      <c r="M181" s="215" t="s">
        <v>1</v>
      </c>
      <c r="N181" s="216" t="s">
        <v>41</v>
      </c>
      <c r="O181" s="87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9" t="s">
        <v>179</v>
      </c>
      <c r="AT181" s="219" t="s">
        <v>175</v>
      </c>
      <c r="AU181" s="219" t="s">
        <v>84</v>
      </c>
      <c r="AY181" s="13" t="s">
        <v>174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3" t="s">
        <v>84</v>
      </c>
      <c r="BK181" s="220">
        <f>ROUND(I181*H181,2)</f>
        <v>0</v>
      </c>
      <c r="BL181" s="13" t="s">
        <v>179</v>
      </c>
      <c r="BM181" s="219" t="s">
        <v>210</v>
      </c>
    </row>
    <row r="182" s="11" customFormat="1" ht="25.92" customHeight="1">
      <c r="A182" s="11"/>
      <c r="B182" s="193"/>
      <c r="C182" s="194"/>
      <c r="D182" s="195" t="s">
        <v>75</v>
      </c>
      <c r="E182" s="196" t="s">
        <v>210</v>
      </c>
      <c r="F182" s="196" t="s">
        <v>211</v>
      </c>
      <c r="G182" s="194"/>
      <c r="H182" s="194"/>
      <c r="I182" s="197"/>
      <c r="J182" s="198">
        <f>BK182</f>
        <v>0</v>
      </c>
      <c r="K182" s="194"/>
      <c r="L182" s="199"/>
      <c r="M182" s="200"/>
      <c r="N182" s="201"/>
      <c r="O182" s="201"/>
      <c r="P182" s="202">
        <f>SUM(P183:P186)</f>
        <v>0</v>
      </c>
      <c r="Q182" s="201"/>
      <c r="R182" s="202">
        <f>SUM(R183:R186)</f>
        <v>0</v>
      </c>
      <c r="S182" s="201"/>
      <c r="T182" s="203">
        <f>SUM(T183:T186)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204" t="s">
        <v>84</v>
      </c>
      <c r="AT182" s="205" t="s">
        <v>75</v>
      </c>
      <c r="AU182" s="205" t="s">
        <v>76</v>
      </c>
      <c r="AY182" s="204" t="s">
        <v>174</v>
      </c>
      <c r="BK182" s="206">
        <f>SUM(BK183:BK186)</f>
        <v>0</v>
      </c>
    </row>
    <row r="183" s="2" customFormat="1" ht="21.75" customHeight="1">
      <c r="A183" s="34"/>
      <c r="B183" s="35"/>
      <c r="C183" s="207" t="s">
        <v>196</v>
      </c>
      <c r="D183" s="207" t="s">
        <v>175</v>
      </c>
      <c r="E183" s="208" t="s">
        <v>212</v>
      </c>
      <c r="F183" s="209" t="s">
        <v>213</v>
      </c>
      <c r="G183" s="210" t="s">
        <v>214</v>
      </c>
      <c r="H183" s="211">
        <v>30</v>
      </c>
      <c r="I183" s="212"/>
      <c r="J183" s="213">
        <f>ROUND(I183*H183,2)</f>
        <v>0</v>
      </c>
      <c r="K183" s="214"/>
      <c r="L183" s="40"/>
      <c r="M183" s="215" t="s">
        <v>1</v>
      </c>
      <c r="N183" s="216" t="s">
        <v>41</v>
      </c>
      <c r="O183" s="87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9" t="s">
        <v>179</v>
      </c>
      <c r="AT183" s="219" t="s">
        <v>175</v>
      </c>
      <c r="AU183" s="219" t="s">
        <v>84</v>
      </c>
      <c r="AY183" s="13" t="s">
        <v>174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3" t="s">
        <v>84</v>
      </c>
      <c r="BK183" s="220">
        <f>ROUND(I183*H183,2)</f>
        <v>0</v>
      </c>
      <c r="BL183" s="13" t="s">
        <v>179</v>
      </c>
      <c r="BM183" s="219" t="s">
        <v>215</v>
      </c>
    </row>
    <row r="184" s="2" customFormat="1" ht="16.5" customHeight="1">
      <c r="A184" s="34"/>
      <c r="B184" s="35"/>
      <c r="C184" s="207" t="s">
        <v>216</v>
      </c>
      <c r="D184" s="207" t="s">
        <v>175</v>
      </c>
      <c r="E184" s="208" t="s">
        <v>217</v>
      </c>
      <c r="F184" s="209" t="s">
        <v>218</v>
      </c>
      <c r="G184" s="210" t="s">
        <v>214</v>
      </c>
      <c r="H184" s="211">
        <v>30</v>
      </c>
      <c r="I184" s="212"/>
      <c r="J184" s="213">
        <f>ROUND(I184*H184,2)</f>
        <v>0</v>
      </c>
      <c r="K184" s="214"/>
      <c r="L184" s="40"/>
      <c r="M184" s="215" t="s">
        <v>1</v>
      </c>
      <c r="N184" s="216" t="s">
        <v>41</v>
      </c>
      <c r="O184" s="87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9" t="s">
        <v>179</v>
      </c>
      <c r="AT184" s="219" t="s">
        <v>175</v>
      </c>
      <c r="AU184" s="219" t="s">
        <v>84</v>
      </c>
      <c r="AY184" s="13" t="s">
        <v>174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3" t="s">
        <v>84</v>
      </c>
      <c r="BK184" s="220">
        <f>ROUND(I184*H184,2)</f>
        <v>0</v>
      </c>
      <c r="BL184" s="13" t="s">
        <v>179</v>
      </c>
      <c r="BM184" s="219" t="s">
        <v>219</v>
      </c>
    </row>
    <row r="185" s="2" customFormat="1" ht="16.5" customHeight="1">
      <c r="A185" s="34"/>
      <c r="B185" s="35"/>
      <c r="C185" s="207" t="s">
        <v>8</v>
      </c>
      <c r="D185" s="207" t="s">
        <v>175</v>
      </c>
      <c r="E185" s="208" t="s">
        <v>220</v>
      </c>
      <c r="F185" s="209" t="s">
        <v>221</v>
      </c>
      <c r="G185" s="210" t="s">
        <v>214</v>
      </c>
      <c r="H185" s="211">
        <v>30</v>
      </c>
      <c r="I185" s="212"/>
      <c r="J185" s="213">
        <f>ROUND(I185*H185,2)</f>
        <v>0</v>
      </c>
      <c r="K185" s="214"/>
      <c r="L185" s="40"/>
      <c r="M185" s="215" t="s">
        <v>1</v>
      </c>
      <c r="N185" s="216" t="s">
        <v>41</v>
      </c>
      <c r="O185" s="87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9" t="s">
        <v>179</v>
      </c>
      <c r="AT185" s="219" t="s">
        <v>175</v>
      </c>
      <c r="AU185" s="219" t="s">
        <v>84</v>
      </c>
      <c r="AY185" s="13" t="s">
        <v>174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3" t="s">
        <v>84</v>
      </c>
      <c r="BK185" s="220">
        <f>ROUND(I185*H185,2)</f>
        <v>0</v>
      </c>
      <c r="BL185" s="13" t="s">
        <v>179</v>
      </c>
      <c r="BM185" s="219" t="s">
        <v>222</v>
      </c>
    </row>
    <row r="186" s="2" customFormat="1">
      <c r="A186" s="34"/>
      <c r="B186" s="35"/>
      <c r="C186" s="36"/>
      <c r="D186" s="221" t="s">
        <v>191</v>
      </c>
      <c r="E186" s="36"/>
      <c r="F186" s="222" t="s">
        <v>223</v>
      </c>
      <c r="G186" s="36"/>
      <c r="H186" s="36"/>
      <c r="I186" s="223"/>
      <c r="J186" s="36"/>
      <c r="K186" s="36"/>
      <c r="L186" s="40"/>
      <c r="M186" s="224"/>
      <c r="N186" s="225"/>
      <c r="O186" s="87"/>
      <c r="P186" s="87"/>
      <c r="Q186" s="87"/>
      <c r="R186" s="87"/>
      <c r="S186" s="87"/>
      <c r="T186" s="88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3" t="s">
        <v>191</v>
      </c>
      <c r="AU186" s="13" t="s">
        <v>84</v>
      </c>
    </row>
    <row r="187" s="11" customFormat="1" ht="25.92" customHeight="1">
      <c r="A187" s="11"/>
      <c r="B187" s="193"/>
      <c r="C187" s="194"/>
      <c r="D187" s="195" t="s">
        <v>75</v>
      </c>
      <c r="E187" s="196" t="s">
        <v>224</v>
      </c>
      <c r="F187" s="196" t="s">
        <v>225</v>
      </c>
      <c r="G187" s="194"/>
      <c r="H187" s="194"/>
      <c r="I187" s="197"/>
      <c r="J187" s="198">
        <f>BK187</f>
        <v>0</v>
      </c>
      <c r="K187" s="194"/>
      <c r="L187" s="199"/>
      <c r="M187" s="200"/>
      <c r="N187" s="201"/>
      <c r="O187" s="201"/>
      <c r="P187" s="202">
        <f>P188</f>
        <v>0</v>
      </c>
      <c r="Q187" s="201"/>
      <c r="R187" s="202">
        <f>R188</f>
        <v>0</v>
      </c>
      <c r="S187" s="201"/>
      <c r="T187" s="203">
        <f>T188</f>
        <v>0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R187" s="204" t="s">
        <v>84</v>
      </c>
      <c r="AT187" s="205" t="s">
        <v>75</v>
      </c>
      <c r="AU187" s="205" t="s">
        <v>76</v>
      </c>
      <c r="AY187" s="204" t="s">
        <v>174</v>
      </c>
      <c r="BK187" s="206">
        <f>BK188</f>
        <v>0</v>
      </c>
    </row>
    <row r="188" s="2" customFormat="1" ht="24.15" customHeight="1">
      <c r="A188" s="34"/>
      <c r="B188" s="35"/>
      <c r="C188" s="207" t="s">
        <v>172</v>
      </c>
      <c r="D188" s="207" t="s">
        <v>175</v>
      </c>
      <c r="E188" s="208" t="s">
        <v>226</v>
      </c>
      <c r="F188" s="209" t="s">
        <v>227</v>
      </c>
      <c r="G188" s="210" t="s">
        <v>228</v>
      </c>
      <c r="H188" s="211">
        <v>43.304000000000002</v>
      </c>
      <c r="I188" s="212"/>
      <c r="J188" s="213">
        <f>ROUND(I188*H188,2)</f>
        <v>0</v>
      </c>
      <c r="K188" s="214"/>
      <c r="L188" s="40"/>
      <c r="M188" s="215" t="s">
        <v>1</v>
      </c>
      <c r="N188" s="216" t="s">
        <v>41</v>
      </c>
      <c r="O188" s="87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9" t="s">
        <v>179</v>
      </c>
      <c r="AT188" s="219" t="s">
        <v>175</v>
      </c>
      <c r="AU188" s="219" t="s">
        <v>84</v>
      </c>
      <c r="AY188" s="13" t="s">
        <v>174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3" t="s">
        <v>84</v>
      </c>
      <c r="BK188" s="220">
        <f>ROUND(I188*H188,2)</f>
        <v>0</v>
      </c>
      <c r="BL188" s="13" t="s">
        <v>179</v>
      </c>
      <c r="BM188" s="219" t="s">
        <v>229</v>
      </c>
    </row>
    <row r="189" s="11" customFormat="1" ht="25.92" customHeight="1">
      <c r="A189" s="11"/>
      <c r="B189" s="193"/>
      <c r="C189" s="194"/>
      <c r="D189" s="195" t="s">
        <v>75</v>
      </c>
      <c r="E189" s="196" t="s">
        <v>7</v>
      </c>
      <c r="F189" s="196" t="s">
        <v>230</v>
      </c>
      <c r="G189" s="194"/>
      <c r="H189" s="194"/>
      <c r="I189" s="197"/>
      <c r="J189" s="198">
        <f>BK189</f>
        <v>0</v>
      </c>
      <c r="K189" s="194"/>
      <c r="L189" s="199"/>
      <c r="M189" s="200"/>
      <c r="N189" s="201"/>
      <c r="O189" s="201"/>
      <c r="P189" s="202">
        <f>SUM(P190:P194)</f>
        <v>0</v>
      </c>
      <c r="Q189" s="201"/>
      <c r="R189" s="202">
        <f>SUM(R190:R194)</f>
        <v>0</v>
      </c>
      <c r="S189" s="201"/>
      <c r="T189" s="203">
        <f>SUM(T190:T194)</f>
        <v>0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R189" s="204" t="s">
        <v>84</v>
      </c>
      <c r="AT189" s="205" t="s">
        <v>75</v>
      </c>
      <c r="AU189" s="205" t="s">
        <v>76</v>
      </c>
      <c r="AY189" s="204" t="s">
        <v>174</v>
      </c>
      <c r="BK189" s="206">
        <f>SUM(BK190:BK194)</f>
        <v>0</v>
      </c>
    </row>
    <row r="190" s="2" customFormat="1" ht="21.75" customHeight="1">
      <c r="A190" s="34"/>
      <c r="B190" s="35"/>
      <c r="C190" s="207" t="s">
        <v>204</v>
      </c>
      <c r="D190" s="207" t="s">
        <v>175</v>
      </c>
      <c r="E190" s="208" t="s">
        <v>231</v>
      </c>
      <c r="F190" s="209" t="s">
        <v>232</v>
      </c>
      <c r="G190" s="210" t="s">
        <v>233</v>
      </c>
      <c r="H190" s="211">
        <v>26</v>
      </c>
      <c r="I190" s="212"/>
      <c r="J190" s="213">
        <f>ROUND(I190*H190,2)</f>
        <v>0</v>
      </c>
      <c r="K190" s="214"/>
      <c r="L190" s="40"/>
      <c r="M190" s="215" t="s">
        <v>1</v>
      </c>
      <c r="N190" s="216" t="s">
        <v>41</v>
      </c>
      <c r="O190" s="87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9" t="s">
        <v>179</v>
      </c>
      <c r="AT190" s="219" t="s">
        <v>175</v>
      </c>
      <c r="AU190" s="219" t="s">
        <v>84</v>
      </c>
      <c r="AY190" s="13" t="s">
        <v>174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3" t="s">
        <v>84</v>
      </c>
      <c r="BK190" s="220">
        <f>ROUND(I190*H190,2)</f>
        <v>0</v>
      </c>
      <c r="BL190" s="13" t="s">
        <v>179</v>
      </c>
      <c r="BM190" s="219" t="s">
        <v>234</v>
      </c>
    </row>
    <row r="191" s="2" customFormat="1">
      <c r="A191" s="34"/>
      <c r="B191" s="35"/>
      <c r="C191" s="36"/>
      <c r="D191" s="221" t="s">
        <v>191</v>
      </c>
      <c r="E191" s="36"/>
      <c r="F191" s="222" t="s">
        <v>235</v>
      </c>
      <c r="G191" s="36"/>
      <c r="H191" s="36"/>
      <c r="I191" s="223"/>
      <c r="J191" s="36"/>
      <c r="K191" s="36"/>
      <c r="L191" s="40"/>
      <c r="M191" s="224"/>
      <c r="N191" s="225"/>
      <c r="O191" s="87"/>
      <c r="P191" s="87"/>
      <c r="Q191" s="87"/>
      <c r="R191" s="87"/>
      <c r="S191" s="87"/>
      <c r="T191" s="88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3" t="s">
        <v>191</v>
      </c>
      <c r="AU191" s="13" t="s">
        <v>84</v>
      </c>
    </row>
    <row r="192" s="2" customFormat="1" ht="21.75" customHeight="1">
      <c r="A192" s="34"/>
      <c r="B192" s="35"/>
      <c r="C192" s="207" t="s">
        <v>236</v>
      </c>
      <c r="D192" s="207" t="s">
        <v>175</v>
      </c>
      <c r="E192" s="208" t="s">
        <v>237</v>
      </c>
      <c r="F192" s="209" t="s">
        <v>238</v>
      </c>
      <c r="G192" s="210" t="s">
        <v>239</v>
      </c>
      <c r="H192" s="211">
        <v>2</v>
      </c>
      <c r="I192" s="212"/>
      <c r="J192" s="213">
        <f>ROUND(I192*H192,2)</f>
        <v>0</v>
      </c>
      <c r="K192" s="214"/>
      <c r="L192" s="40"/>
      <c r="M192" s="215" t="s">
        <v>1</v>
      </c>
      <c r="N192" s="216" t="s">
        <v>41</v>
      </c>
      <c r="O192" s="87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9" t="s">
        <v>179</v>
      </c>
      <c r="AT192" s="219" t="s">
        <v>175</v>
      </c>
      <c r="AU192" s="219" t="s">
        <v>84</v>
      </c>
      <c r="AY192" s="13" t="s">
        <v>174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3" t="s">
        <v>84</v>
      </c>
      <c r="BK192" s="220">
        <f>ROUND(I192*H192,2)</f>
        <v>0</v>
      </c>
      <c r="BL192" s="13" t="s">
        <v>179</v>
      </c>
      <c r="BM192" s="219" t="s">
        <v>240</v>
      </c>
    </row>
    <row r="193" s="2" customFormat="1" ht="16.5" customHeight="1">
      <c r="A193" s="34"/>
      <c r="B193" s="35"/>
      <c r="C193" s="207" t="s">
        <v>182</v>
      </c>
      <c r="D193" s="207" t="s">
        <v>175</v>
      </c>
      <c r="E193" s="208" t="s">
        <v>241</v>
      </c>
      <c r="F193" s="209" t="s">
        <v>242</v>
      </c>
      <c r="G193" s="210" t="s">
        <v>214</v>
      </c>
      <c r="H193" s="211">
        <v>8.8800000000000008</v>
      </c>
      <c r="I193" s="212"/>
      <c r="J193" s="213">
        <f>ROUND(I193*H193,2)</f>
        <v>0</v>
      </c>
      <c r="K193" s="214"/>
      <c r="L193" s="40"/>
      <c r="M193" s="215" t="s">
        <v>1</v>
      </c>
      <c r="N193" s="216" t="s">
        <v>41</v>
      </c>
      <c r="O193" s="87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9" t="s">
        <v>179</v>
      </c>
      <c r="AT193" s="219" t="s">
        <v>175</v>
      </c>
      <c r="AU193" s="219" t="s">
        <v>84</v>
      </c>
      <c r="AY193" s="13" t="s">
        <v>174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3" t="s">
        <v>84</v>
      </c>
      <c r="BK193" s="220">
        <f>ROUND(I193*H193,2)</f>
        <v>0</v>
      </c>
      <c r="BL193" s="13" t="s">
        <v>179</v>
      </c>
      <c r="BM193" s="219" t="s">
        <v>243</v>
      </c>
    </row>
    <row r="194" s="2" customFormat="1" ht="16.5" customHeight="1">
      <c r="A194" s="34"/>
      <c r="B194" s="35"/>
      <c r="C194" s="207" t="s">
        <v>199</v>
      </c>
      <c r="D194" s="207" t="s">
        <v>175</v>
      </c>
      <c r="E194" s="208" t="s">
        <v>244</v>
      </c>
      <c r="F194" s="209" t="s">
        <v>245</v>
      </c>
      <c r="G194" s="210" t="s">
        <v>214</v>
      </c>
      <c r="H194" s="211">
        <v>1.272</v>
      </c>
      <c r="I194" s="212"/>
      <c r="J194" s="213">
        <f>ROUND(I194*H194,2)</f>
        <v>0</v>
      </c>
      <c r="K194" s="214"/>
      <c r="L194" s="40"/>
      <c r="M194" s="215" t="s">
        <v>1</v>
      </c>
      <c r="N194" s="216" t="s">
        <v>41</v>
      </c>
      <c r="O194" s="87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9" t="s">
        <v>179</v>
      </c>
      <c r="AT194" s="219" t="s">
        <v>175</v>
      </c>
      <c r="AU194" s="219" t="s">
        <v>84</v>
      </c>
      <c r="AY194" s="13" t="s">
        <v>174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3" t="s">
        <v>84</v>
      </c>
      <c r="BK194" s="220">
        <f>ROUND(I194*H194,2)</f>
        <v>0</v>
      </c>
      <c r="BL194" s="13" t="s">
        <v>179</v>
      </c>
      <c r="BM194" s="219" t="s">
        <v>246</v>
      </c>
    </row>
    <row r="195" s="11" customFormat="1" ht="25.92" customHeight="1">
      <c r="A195" s="11"/>
      <c r="B195" s="193"/>
      <c r="C195" s="194"/>
      <c r="D195" s="195" t="s">
        <v>75</v>
      </c>
      <c r="E195" s="196" t="s">
        <v>247</v>
      </c>
      <c r="F195" s="196" t="s">
        <v>248</v>
      </c>
      <c r="G195" s="194"/>
      <c r="H195" s="194"/>
      <c r="I195" s="197"/>
      <c r="J195" s="198">
        <f>BK195</f>
        <v>0</v>
      </c>
      <c r="K195" s="194"/>
      <c r="L195" s="199"/>
      <c r="M195" s="200"/>
      <c r="N195" s="201"/>
      <c r="O195" s="201"/>
      <c r="P195" s="202">
        <f>SUM(P196:P200)</f>
        <v>0</v>
      </c>
      <c r="Q195" s="201"/>
      <c r="R195" s="202">
        <f>SUM(R196:R200)</f>
        <v>0</v>
      </c>
      <c r="S195" s="201"/>
      <c r="T195" s="203">
        <f>SUM(T196:T200)</f>
        <v>0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R195" s="204" t="s">
        <v>84</v>
      </c>
      <c r="AT195" s="205" t="s">
        <v>75</v>
      </c>
      <c r="AU195" s="205" t="s">
        <v>76</v>
      </c>
      <c r="AY195" s="204" t="s">
        <v>174</v>
      </c>
      <c r="BK195" s="206">
        <f>SUM(BK196:BK200)</f>
        <v>0</v>
      </c>
    </row>
    <row r="196" s="2" customFormat="1" ht="16.5" customHeight="1">
      <c r="A196" s="34"/>
      <c r="B196" s="35"/>
      <c r="C196" s="207" t="s">
        <v>210</v>
      </c>
      <c r="D196" s="207" t="s">
        <v>175</v>
      </c>
      <c r="E196" s="208" t="s">
        <v>249</v>
      </c>
      <c r="F196" s="209" t="s">
        <v>250</v>
      </c>
      <c r="G196" s="210" t="s">
        <v>178</v>
      </c>
      <c r="H196" s="211">
        <v>0.31</v>
      </c>
      <c r="I196" s="212"/>
      <c r="J196" s="213">
        <f>ROUND(I196*H196,2)</f>
        <v>0</v>
      </c>
      <c r="K196" s="214"/>
      <c r="L196" s="40"/>
      <c r="M196" s="215" t="s">
        <v>1</v>
      </c>
      <c r="N196" s="216" t="s">
        <v>41</v>
      </c>
      <c r="O196" s="87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9" t="s">
        <v>179</v>
      </c>
      <c r="AT196" s="219" t="s">
        <v>175</v>
      </c>
      <c r="AU196" s="219" t="s">
        <v>84</v>
      </c>
      <c r="AY196" s="13" t="s">
        <v>174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3" t="s">
        <v>84</v>
      </c>
      <c r="BK196" s="220">
        <f>ROUND(I196*H196,2)</f>
        <v>0</v>
      </c>
      <c r="BL196" s="13" t="s">
        <v>179</v>
      </c>
      <c r="BM196" s="219" t="s">
        <v>251</v>
      </c>
    </row>
    <row r="197" s="2" customFormat="1" ht="16.5" customHeight="1">
      <c r="A197" s="34"/>
      <c r="B197" s="35"/>
      <c r="C197" s="207" t="s">
        <v>224</v>
      </c>
      <c r="D197" s="207" t="s">
        <v>175</v>
      </c>
      <c r="E197" s="208" t="s">
        <v>252</v>
      </c>
      <c r="F197" s="209" t="s">
        <v>253</v>
      </c>
      <c r="G197" s="210" t="s">
        <v>214</v>
      </c>
      <c r="H197" s="211">
        <v>4.2300000000000004</v>
      </c>
      <c r="I197" s="212"/>
      <c r="J197" s="213">
        <f>ROUND(I197*H197,2)</f>
        <v>0</v>
      </c>
      <c r="K197" s="214"/>
      <c r="L197" s="40"/>
      <c r="M197" s="215" t="s">
        <v>1</v>
      </c>
      <c r="N197" s="216" t="s">
        <v>41</v>
      </c>
      <c r="O197" s="87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9" t="s">
        <v>179</v>
      </c>
      <c r="AT197" s="219" t="s">
        <v>175</v>
      </c>
      <c r="AU197" s="219" t="s">
        <v>84</v>
      </c>
      <c r="AY197" s="13" t="s">
        <v>174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3" t="s">
        <v>84</v>
      </c>
      <c r="BK197" s="220">
        <f>ROUND(I197*H197,2)</f>
        <v>0</v>
      </c>
      <c r="BL197" s="13" t="s">
        <v>179</v>
      </c>
      <c r="BM197" s="219" t="s">
        <v>254</v>
      </c>
    </row>
    <row r="198" s="2" customFormat="1">
      <c r="A198" s="34"/>
      <c r="B198" s="35"/>
      <c r="C198" s="36"/>
      <c r="D198" s="221" t="s">
        <v>191</v>
      </c>
      <c r="E198" s="36"/>
      <c r="F198" s="222" t="s">
        <v>255</v>
      </c>
      <c r="G198" s="36"/>
      <c r="H198" s="36"/>
      <c r="I198" s="223"/>
      <c r="J198" s="36"/>
      <c r="K198" s="36"/>
      <c r="L198" s="40"/>
      <c r="M198" s="224"/>
      <c r="N198" s="225"/>
      <c r="O198" s="87"/>
      <c r="P198" s="87"/>
      <c r="Q198" s="87"/>
      <c r="R198" s="87"/>
      <c r="S198" s="87"/>
      <c r="T198" s="88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3" t="s">
        <v>191</v>
      </c>
      <c r="AU198" s="13" t="s">
        <v>84</v>
      </c>
    </row>
    <row r="199" s="2" customFormat="1" ht="16.5" customHeight="1">
      <c r="A199" s="34"/>
      <c r="B199" s="35"/>
      <c r="C199" s="207" t="s">
        <v>215</v>
      </c>
      <c r="D199" s="207" t="s">
        <v>175</v>
      </c>
      <c r="E199" s="208" t="s">
        <v>256</v>
      </c>
      <c r="F199" s="209" t="s">
        <v>257</v>
      </c>
      <c r="G199" s="210" t="s">
        <v>214</v>
      </c>
      <c r="H199" s="211">
        <v>4.2300000000000004</v>
      </c>
      <c r="I199" s="212"/>
      <c r="J199" s="213">
        <f>ROUND(I199*H199,2)</f>
        <v>0</v>
      </c>
      <c r="K199" s="214"/>
      <c r="L199" s="40"/>
      <c r="M199" s="215" t="s">
        <v>1</v>
      </c>
      <c r="N199" s="216" t="s">
        <v>41</v>
      </c>
      <c r="O199" s="87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9" t="s">
        <v>179</v>
      </c>
      <c r="AT199" s="219" t="s">
        <v>175</v>
      </c>
      <c r="AU199" s="219" t="s">
        <v>84</v>
      </c>
      <c r="AY199" s="13" t="s">
        <v>174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3" t="s">
        <v>84</v>
      </c>
      <c r="BK199" s="220">
        <f>ROUND(I199*H199,2)</f>
        <v>0</v>
      </c>
      <c r="BL199" s="13" t="s">
        <v>179</v>
      </c>
      <c r="BM199" s="219" t="s">
        <v>258</v>
      </c>
    </row>
    <row r="200" s="2" customFormat="1" ht="21.75" customHeight="1">
      <c r="A200" s="34"/>
      <c r="B200" s="35"/>
      <c r="C200" s="207" t="s">
        <v>7</v>
      </c>
      <c r="D200" s="207" t="s">
        <v>175</v>
      </c>
      <c r="E200" s="208" t="s">
        <v>259</v>
      </c>
      <c r="F200" s="209" t="s">
        <v>260</v>
      </c>
      <c r="G200" s="210" t="s">
        <v>239</v>
      </c>
      <c r="H200" s="211">
        <v>10</v>
      </c>
      <c r="I200" s="212"/>
      <c r="J200" s="213">
        <f>ROUND(I200*H200,2)</f>
        <v>0</v>
      </c>
      <c r="K200" s="214"/>
      <c r="L200" s="40"/>
      <c r="M200" s="215" t="s">
        <v>1</v>
      </c>
      <c r="N200" s="216" t="s">
        <v>41</v>
      </c>
      <c r="O200" s="87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9" t="s">
        <v>179</v>
      </c>
      <c r="AT200" s="219" t="s">
        <v>175</v>
      </c>
      <c r="AU200" s="219" t="s">
        <v>84</v>
      </c>
      <c r="AY200" s="13" t="s">
        <v>174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3" t="s">
        <v>84</v>
      </c>
      <c r="BK200" s="220">
        <f>ROUND(I200*H200,2)</f>
        <v>0</v>
      </c>
      <c r="BL200" s="13" t="s">
        <v>179</v>
      </c>
      <c r="BM200" s="219" t="s">
        <v>261</v>
      </c>
    </row>
    <row r="201" s="11" customFormat="1" ht="25.92" customHeight="1">
      <c r="A201" s="11"/>
      <c r="B201" s="193"/>
      <c r="C201" s="194"/>
      <c r="D201" s="195" t="s">
        <v>75</v>
      </c>
      <c r="E201" s="196" t="s">
        <v>262</v>
      </c>
      <c r="F201" s="196" t="s">
        <v>263</v>
      </c>
      <c r="G201" s="194"/>
      <c r="H201" s="194"/>
      <c r="I201" s="197"/>
      <c r="J201" s="198">
        <f>BK201</f>
        <v>0</v>
      </c>
      <c r="K201" s="194"/>
      <c r="L201" s="199"/>
      <c r="M201" s="200"/>
      <c r="N201" s="201"/>
      <c r="O201" s="201"/>
      <c r="P201" s="202">
        <f>SUM(P202:P203)</f>
        <v>0</v>
      </c>
      <c r="Q201" s="201"/>
      <c r="R201" s="202">
        <f>SUM(R202:R203)</f>
        <v>0</v>
      </c>
      <c r="S201" s="201"/>
      <c r="T201" s="203">
        <f>SUM(T202:T203)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204" t="s">
        <v>84</v>
      </c>
      <c r="AT201" s="205" t="s">
        <v>75</v>
      </c>
      <c r="AU201" s="205" t="s">
        <v>76</v>
      </c>
      <c r="AY201" s="204" t="s">
        <v>174</v>
      </c>
      <c r="BK201" s="206">
        <f>SUM(BK202:BK203)</f>
        <v>0</v>
      </c>
    </row>
    <row r="202" s="2" customFormat="1" ht="21.75" customHeight="1">
      <c r="A202" s="34"/>
      <c r="B202" s="35"/>
      <c r="C202" s="207" t="s">
        <v>219</v>
      </c>
      <c r="D202" s="207" t="s">
        <v>175</v>
      </c>
      <c r="E202" s="208" t="s">
        <v>264</v>
      </c>
      <c r="F202" s="209" t="s">
        <v>265</v>
      </c>
      <c r="G202" s="210" t="s">
        <v>178</v>
      </c>
      <c r="H202" s="211">
        <v>0.39300000000000002</v>
      </c>
      <c r="I202" s="212"/>
      <c r="J202" s="213">
        <f>ROUND(I202*H202,2)</f>
        <v>0</v>
      </c>
      <c r="K202" s="214"/>
      <c r="L202" s="40"/>
      <c r="M202" s="215" t="s">
        <v>1</v>
      </c>
      <c r="N202" s="216" t="s">
        <v>41</v>
      </c>
      <c r="O202" s="87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9" t="s">
        <v>179</v>
      </c>
      <c r="AT202" s="219" t="s">
        <v>175</v>
      </c>
      <c r="AU202" s="219" t="s">
        <v>84</v>
      </c>
      <c r="AY202" s="13" t="s">
        <v>174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3" t="s">
        <v>84</v>
      </c>
      <c r="BK202" s="220">
        <f>ROUND(I202*H202,2)</f>
        <v>0</v>
      </c>
      <c r="BL202" s="13" t="s">
        <v>179</v>
      </c>
      <c r="BM202" s="219" t="s">
        <v>266</v>
      </c>
    </row>
    <row r="203" s="2" customFormat="1" ht="24.15" customHeight="1">
      <c r="A203" s="34"/>
      <c r="B203" s="35"/>
      <c r="C203" s="207" t="s">
        <v>267</v>
      </c>
      <c r="D203" s="207" t="s">
        <v>175</v>
      </c>
      <c r="E203" s="208" t="s">
        <v>268</v>
      </c>
      <c r="F203" s="209" t="s">
        <v>269</v>
      </c>
      <c r="G203" s="210" t="s">
        <v>214</v>
      </c>
      <c r="H203" s="211">
        <v>4.4000000000000004</v>
      </c>
      <c r="I203" s="212"/>
      <c r="J203" s="213">
        <f>ROUND(I203*H203,2)</f>
        <v>0</v>
      </c>
      <c r="K203" s="214"/>
      <c r="L203" s="40"/>
      <c r="M203" s="215" t="s">
        <v>1</v>
      </c>
      <c r="N203" s="216" t="s">
        <v>41</v>
      </c>
      <c r="O203" s="87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9" t="s">
        <v>179</v>
      </c>
      <c r="AT203" s="219" t="s">
        <v>175</v>
      </c>
      <c r="AU203" s="219" t="s">
        <v>84</v>
      </c>
      <c r="AY203" s="13" t="s">
        <v>174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3" t="s">
        <v>84</v>
      </c>
      <c r="BK203" s="220">
        <f>ROUND(I203*H203,2)</f>
        <v>0</v>
      </c>
      <c r="BL203" s="13" t="s">
        <v>179</v>
      </c>
      <c r="BM203" s="219" t="s">
        <v>270</v>
      </c>
    </row>
    <row r="204" s="11" customFormat="1" ht="25.92" customHeight="1">
      <c r="A204" s="11"/>
      <c r="B204" s="193"/>
      <c r="C204" s="194"/>
      <c r="D204" s="195" t="s">
        <v>75</v>
      </c>
      <c r="E204" s="196" t="s">
        <v>271</v>
      </c>
      <c r="F204" s="196" t="s">
        <v>272</v>
      </c>
      <c r="G204" s="194"/>
      <c r="H204" s="194"/>
      <c r="I204" s="197"/>
      <c r="J204" s="198">
        <f>BK204</f>
        <v>0</v>
      </c>
      <c r="K204" s="194"/>
      <c r="L204" s="199"/>
      <c r="M204" s="200"/>
      <c r="N204" s="201"/>
      <c r="O204" s="201"/>
      <c r="P204" s="202">
        <f>SUM(P205:P206)</f>
        <v>0</v>
      </c>
      <c r="Q204" s="201"/>
      <c r="R204" s="202">
        <f>SUM(R205:R206)</f>
        <v>0</v>
      </c>
      <c r="S204" s="201"/>
      <c r="T204" s="203">
        <f>SUM(T205:T206)</f>
        <v>0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R204" s="204" t="s">
        <v>84</v>
      </c>
      <c r="AT204" s="205" t="s">
        <v>75</v>
      </c>
      <c r="AU204" s="205" t="s">
        <v>76</v>
      </c>
      <c r="AY204" s="204" t="s">
        <v>174</v>
      </c>
      <c r="BK204" s="206">
        <f>SUM(BK205:BK206)</f>
        <v>0</v>
      </c>
    </row>
    <row r="205" s="2" customFormat="1" ht="21.75" customHeight="1">
      <c r="A205" s="34"/>
      <c r="B205" s="35"/>
      <c r="C205" s="207" t="s">
        <v>222</v>
      </c>
      <c r="D205" s="207" t="s">
        <v>175</v>
      </c>
      <c r="E205" s="208" t="s">
        <v>273</v>
      </c>
      <c r="F205" s="209" t="s">
        <v>274</v>
      </c>
      <c r="G205" s="210" t="s">
        <v>239</v>
      </c>
      <c r="H205" s="211">
        <v>10</v>
      </c>
      <c r="I205" s="212"/>
      <c r="J205" s="213">
        <f>ROUND(I205*H205,2)</f>
        <v>0</v>
      </c>
      <c r="K205" s="214"/>
      <c r="L205" s="40"/>
      <c r="M205" s="215" t="s">
        <v>1</v>
      </c>
      <c r="N205" s="216" t="s">
        <v>41</v>
      </c>
      <c r="O205" s="87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9" t="s">
        <v>179</v>
      </c>
      <c r="AT205" s="219" t="s">
        <v>175</v>
      </c>
      <c r="AU205" s="219" t="s">
        <v>84</v>
      </c>
      <c r="AY205" s="13" t="s">
        <v>174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3" t="s">
        <v>84</v>
      </c>
      <c r="BK205" s="220">
        <f>ROUND(I205*H205,2)</f>
        <v>0</v>
      </c>
      <c r="BL205" s="13" t="s">
        <v>179</v>
      </c>
      <c r="BM205" s="219" t="s">
        <v>275</v>
      </c>
    </row>
    <row r="206" s="2" customFormat="1" ht="21.75" customHeight="1">
      <c r="A206" s="34"/>
      <c r="B206" s="35"/>
      <c r="C206" s="207" t="s">
        <v>276</v>
      </c>
      <c r="D206" s="207" t="s">
        <v>175</v>
      </c>
      <c r="E206" s="208" t="s">
        <v>277</v>
      </c>
      <c r="F206" s="209" t="s">
        <v>278</v>
      </c>
      <c r="G206" s="210" t="s">
        <v>233</v>
      </c>
      <c r="H206" s="211">
        <v>1.2</v>
      </c>
      <c r="I206" s="212"/>
      <c r="J206" s="213">
        <f>ROUND(I206*H206,2)</f>
        <v>0</v>
      </c>
      <c r="K206" s="214"/>
      <c r="L206" s="40"/>
      <c r="M206" s="215" t="s">
        <v>1</v>
      </c>
      <c r="N206" s="216" t="s">
        <v>41</v>
      </c>
      <c r="O206" s="87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9" t="s">
        <v>179</v>
      </c>
      <c r="AT206" s="219" t="s">
        <v>175</v>
      </c>
      <c r="AU206" s="219" t="s">
        <v>84</v>
      </c>
      <c r="AY206" s="13" t="s">
        <v>174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3" t="s">
        <v>84</v>
      </c>
      <c r="BK206" s="220">
        <f>ROUND(I206*H206,2)</f>
        <v>0</v>
      </c>
      <c r="BL206" s="13" t="s">
        <v>179</v>
      </c>
      <c r="BM206" s="219" t="s">
        <v>279</v>
      </c>
    </row>
    <row r="207" s="11" customFormat="1" ht="25.92" customHeight="1">
      <c r="A207" s="11"/>
      <c r="B207" s="193"/>
      <c r="C207" s="194"/>
      <c r="D207" s="195" t="s">
        <v>75</v>
      </c>
      <c r="E207" s="196" t="s">
        <v>246</v>
      </c>
      <c r="F207" s="196" t="s">
        <v>280</v>
      </c>
      <c r="G207" s="194"/>
      <c r="H207" s="194"/>
      <c r="I207" s="197"/>
      <c r="J207" s="198">
        <f>BK207</f>
        <v>0</v>
      </c>
      <c r="K207" s="194"/>
      <c r="L207" s="199"/>
      <c r="M207" s="200"/>
      <c r="N207" s="201"/>
      <c r="O207" s="201"/>
      <c r="P207" s="202">
        <f>SUM(P208:P212)</f>
        <v>0</v>
      </c>
      <c r="Q207" s="201"/>
      <c r="R207" s="202">
        <f>SUM(R208:R212)</f>
        <v>0</v>
      </c>
      <c r="S207" s="201"/>
      <c r="T207" s="203">
        <f>SUM(T208:T212)</f>
        <v>0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R207" s="204" t="s">
        <v>84</v>
      </c>
      <c r="AT207" s="205" t="s">
        <v>75</v>
      </c>
      <c r="AU207" s="205" t="s">
        <v>76</v>
      </c>
      <c r="AY207" s="204" t="s">
        <v>174</v>
      </c>
      <c r="BK207" s="206">
        <f>SUM(BK208:BK212)</f>
        <v>0</v>
      </c>
    </row>
    <row r="208" s="2" customFormat="1" ht="21.75" customHeight="1">
      <c r="A208" s="34"/>
      <c r="B208" s="35"/>
      <c r="C208" s="207" t="s">
        <v>229</v>
      </c>
      <c r="D208" s="207" t="s">
        <v>175</v>
      </c>
      <c r="E208" s="208" t="s">
        <v>281</v>
      </c>
      <c r="F208" s="209" t="s">
        <v>282</v>
      </c>
      <c r="G208" s="210" t="s">
        <v>239</v>
      </c>
      <c r="H208" s="211">
        <v>28</v>
      </c>
      <c r="I208" s="212"/>
      <c r="J208" s="213">
        <f>ROUND(I208*H208,2)</f>
        <v>0</v>
      </c>
      <c r="K208" s="214"/>
      <c r="L208" s="40"/>
      <c r="M208" s="215" t="s">
        <v>1</v>
      </c>
      <c r="N208" s="216" t="s">
        <v>41</v>
      </c>
      <c r="O208" s="87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9" t="s">
        <v>179</v>
      </c>
      <c r="AT208" s="219" t="s">
        <v>175</v>
      </c>
      <c r="AU208" s="219" t="s">
        <v>84</v>
      </c>
      <c r="AY208" s="13" t="s">
        <v>174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3" t="s">
        <v>84</v>
      </c>
      <c r="BK208" s="220">
        <f>ROUND(I208*H208,2)</f>
        <v>0</v>
      </c>
      <c r="BL208" s="13" t="s">
        <v>179</v>
      </c>
      <c r="BM208" s="219" t="s">
        <v>283</v>
      </c>
    </row>
    <row r="209" s="2" customFormat="1">
      <c r="A209" s="34"/>
      <c r="B209" s="35"/>
      <c r="C209" s="36"/>
      <c r="D209" s="221" t="s">
        <v>191</v>
      </c>
      <c r="E209" s="36"/>
      <c r="F209" s="222" t="s">
        <v>284</v>
      </c>
      <c r="G209" s="36"/>
      <c r="H209" s="36"/>
      <c r="I209" s="223"/>
      <c r="J209" s="36"/>
      <c r="K209" s="36"/>
      <c r="L209" s="40"/>
      <c r="M209" s="224"/>
      <c r="N209" s="225"/>
      <c r="O209" s="87"/>
      <c r="P209" s="87"/>
      <c r="Q209" s="87"/>
      <c r="R209" s="87"/>
      <c r="S209" s="87"/>
      <c r="T209" s="88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3" t="s">
        <v>191</v>
      </c>
      <c r="AU209" s="13" t="s">
        <v>84</v>
      </c>
    </row>
    <row r="210" s="2" customFormat="1" ht="16.5" customHeight="1">
      <c r="A210" s="34"/>
      <c r="B210" s="35"/>
      <c r="C210" s="207" t="s">
        <v>247</v>
      </c>
      <c r="D210" s="207" t="s">
        <v>175</v>
      </c>
      <c r="E210" s="208" t="s">
        <v>285</v>
      </c>
      <c r="F210" s="209" t="s">
        <v>286</v>
      </c>
      <c r="G210" s="210" t="s">
        <v>214</v>
      </c>
      <c r="H210" s="211">
        <v>52</v>
      </c>
      <c r="I210" s="212"/>
      <c r="J210" s="213">
        <f>ROUND(I210*H210,2)</f>
        <v>0</v>
      </c>
      <c r="K210" s="214"/>
      <c r="L210" s="40"/>
      <c r="M210" s="215" t="s">
        <v>1</v>
      </c>
      <c r="N210" s="216" t="s">
        <v>41</v>
      </c>
      <c r="O210" s="87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9" t="s">
        <v>179</v>
      </c>
      <c r="AT210" s="219" t="s">
        <v>175</v>
      </c>
      <c r="AU210" s="219" t="s">
        <v>84</v>
      </c>
      <c r="AY210" s="13" t="s">
        <v>174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3" t="s">
        <v>84</v>
      </c>
      <c r="BK210" s="220">
        <f>ROUND(I210*H210,2)</f>
        <v>0</v>
      </c>
      <c r="BL210" s="13" t="s">
        <v>179</v>
      </c>
      <c r="BM210" s="219" t="s">
        <v>287</v>
      </c>
    </row>
    <row r="211" s="2" customFormat="1" ht="21.75" customHeight="1">
      <c r="A211" s="34"/>
      <c r="B211" s="35"/>
      <c r="C211" s="207" t="s">
        <v>234</v>
      </c>
      <c r="D211" s="207" t="s">
        <v>175</v>
      </c>
      <c r="E211" s="208" t="s">
        <v>288</v>
      </c>
      <c r="F211" s="209" t="s">
        <v>289</v>
      </c>
      <c r="G211" s="210" t="s">
        <v>233</v>
      </c>
      <c r="H211" s="211">
        <v>12</v>
      </c>
      <c r="I211" s="212"/>
      <c r="J211" s="213">
        <f>ROUND(I211*H211,2)</f>
        <v>0</v>
      </c>
      <c r="K211" s="214"/>
      <c r="L211" s="40"/>
      <c r="M211" s="215" t="s">
        <v>1</v>
      </c>
      <c r="N211" s="216" t="s">
        <v>41</v>
      </c>
      <c r="O211" s="87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9" t="s">
        <v>179</v>
      </c>
      <c r="AT211" s="219" t="s">
        <v>175</v>
      </c>
      <c r="AU211" s="219" t="s">
        <v>84</v>
      </c>
      <c r="AY211" s="13" t="s">
        <v>174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3" t="s">
        <v>84</v>
      </c>
      <c r="BK211" s="220">
        <f>ROUND(I211*H211,2)</f>
        <v>0</v>
      </c>
      <c r="BL211" s="13" t="s">
        <v>179</v>
      </c>
      <c r="BM211" s="219" t="s">
        <v>290</v>
      </c>
    </row>
    <row r="212" s="2" customFormat="1">
      <c r="A212" s="34"/>
      <c r="B212" s="35"/>
      <c r="C212" s="36"/>
      <c r="D212" s="221" t="s">
        <v>191</v>
      </c>
      <c r="E212" s="36"/>
      <c r="F212" s="222" t="s">
        <v>291</v>
      </c>
      <c r="G212" s="36"/>
      <c r="H212" s="36"/>
      <c r="I212" s="223"/>
      <c r="J212" s="36"/>
      <c r="K212" s="36"/>
      <c r="L212" s="40"/>
      <c r="M212" s="224"/>
      <c r="N212" s="225"/>
      <c r="O212" s="87"/>
      <c r="P212" s="87"/>
      <c r="Q212" s="87"/>
      <c r="R212" s="87"/>
      <c r="S212" s="87"/>
      <c r="T212" s="88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3" t="s">
        <v>191</v>
      </c>
      <c r="AU212" s="13" t="s">
        <v>84</v>
      </c>
    </row>
    <row r="213" s="11" customFormat="1" ht="25.92" customHeight="1">
      <c r="A213" s="11"/>
      <c r="B213" s="193"/>
      <c r="C213" s="194"/>
      <c r="D213" s="195" t="s">
        <v>75</v>
      </c>
      <c r="E213" s="196" t="s">
        <v>292</v>
      </c>
      <c r="F213" s="196" t="s">
        <v>293</v>
      </c>
      <c r="G213" s="194"/>
      <c r="H213" s="194"/>
      <c r="I213" s="197"/>
      <c r="J213" s="198">
        <f>BK213</f>
        <v>0</v>
      </c>
      <c r="K213" s="194"/>
      <c r="L213" s="199"/>
      <c r="M213" s="200"/>
      <c r="N213" s="201"/>
      <c r="O213" s="201"/>
      <c r="P213" s="202">
        <f>SUM(P214:P215)</f>
        <v>0</v>
      </c>
      <c r="Q213" s="201"/>
      <c r="R213" s="202">
        <f>SUM(R214:R215)</f>
        <v>0</v>
      </c>
      <c r="S213" s="201"/>
      <c r="T213" s="203">
        <f>SUM(T214:T215)</f>
        <v>0</v>
      </c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R213" s="204" t="s">
        <v>84</v>
      </c>
      <c r="AT213" s="205" t="s">
        <v>75</v>
      </c>
      <c r="AU213" s="205" t="s">
        <v>76</v>
      </c>
      <c r="AY213" s="204" t="s">
        <v>174</v>
      </c>
      <c r="BK213" s="206">
        <f>SUM(BK214:BK215)</f>
        <v>0</v>
      </c>
    </row>
    <row r="214" s="2" customFormat="1" ht="16.5" customHeight="1">
      <c r="A214" s="34"/>
      <c r="B214" s="35"/>
      <c r="C214" s="207" t="s">
        <v>294</v>
      </c>
      <c r="D214" s="207" t="s">
        <v>175</v>
      </c>
      <c r="E214" s="208" t="s">
        <v>295</v>
      </c>
      <c r="F214" s="209" t="s">
        <v>296</v>
      </c>
      <c r="G214" s="210" t="s">
        <v>233</v>
      </c>
      <c r="H214" s="211">
        <v>6.3600000000000003</v>
      </c>
      <c r="I214" s="212"/>
      <c r="J214" s="213">
        <f>ROUND(I214*H214,2)</f>
        <v>0</v>
      </c>
      <c r="K214" s="214"/>
      <c r="L214" s="40"/>
      <c r="M214" s="215" t="s">
        <v>1</v>
      </c>
      <c r="N214" s="216" t="s">
        <v>41</v>
      </c>
      <c r="O214" s="87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9" t="s">
        <v>179</v>
      </c>
      <c r="AT214" s="219" t="s">
        <v>175</v>
      </c>
      <c r="AU214" s="219" t="s">
        <v>84</v>
      </c>
      <c r="AY214" s="13" t="s">
        <v>174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3" t="s">
        <v>84</v>
      </c>
      <c r="BK214" s="220">
        <f>ROUND(I214*H214,2)</f>
        <v>0</v>
      </c>
      <c r="BL214" s="13" t="s">
        <v>179</v>
      </c>
      <c r="BM214" s="219" t="s">
        <v>297</v>
      </c>
    </row>
    <row r="215" s="2" customFormat="1">
      <c r="A215" s="34"/>
      <c r="B215" s="35"/>
      <c r="C215" s="36"/>
      <c r="D215" s="221" t="s">
        <v>191</v>
      </c>
      <c r="E215" s="36"/>
      <c r="F215" s="222" t="s">
        <v>298</v>
      </c>
      <c r="G215" s="36"/>
      <c r="H215" s="36"/>
      <c r="I215" s="223"/>
      <c r="J215" s="36"/>
      <c r="K215" s="36"/>
      <c r="L215" s="40"/>
      <c r="M215" s="224"/>
      <c r="N215" s="225"/>
      <c r="O215" s="87"/>
      <c r="P215" s="87"/>
      <c r="Q215" s="87"/>
      <c r="R215" s="87"/>
      <c r="S215" s="87"/>
      <c r="T215" s="88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3" t="s">
        <v>191</v>
      </c>
      <c r="AU215" s="13" t="s">
        <v>84</v>
      </c>
    </row>
    <row r="216" s="11" customFormat="1" ht="25.92" customHeight="1">
      <c r="A216" s="11"/>
      <c r="B216" s="193"/>
      <c r="C216" s="194"/>
      <c r="D216" s="195" t="s">
        <v>75</v>
      </c>
      <c r="E216" s="196" t="s">
        <v>299</v>
      </c>
      <c r="F216" s="196" t="s">
        <v>300</v>
      </c>
      <c r="G216" s="194"/>
      <c r="H216" s="194"/>
      <c r="I216" s="197"/>
      <c r="J216" s="198">
        <f>BK216</f>
        <v>0</v>
      </c>
      <c r="K216" s="194"/>
      <c r="L216" s="199"/>
      <c r="M216" s="200"/>
      <c r="N216" s="201"/>
      <c r="O216" s="201"/>
      <c r="P216" s="202">
        <f>SUM(P217:P221)</f>
        <v>0</v>
      </c>
      <c r="Q216" s="201"/>
      <c r="R216" s="202">
        <f>SUM(R217:R221)</f>
        <v>0</v>
      </c>
      <c r="S216" s="201"/>
      <c r="T216" s="203">
        <f>SUM(T217:T221)</f>
        <v>0</v>
      </c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R216" s="204" t="s">
        <v>84</v>
      </c>
      <c r="AT216" s="205" t="s">
        <v>75</v>
      </c>
      <c r="AU216" s="205" t="s">
        <v>76</v>
      </c>
      <c r="AY216" s="204" t="s">
        <v>174</v>
      </c>
      <c r="BK216" s="206">
        <f>SUM(BK217:BK221)</f>
        <v>0</v>
      </c>
    </row>
    <row r="217" s="2" customFormat="1" ht="16.5" customHeight="1">
      <c r="A217" s="34"/>
      <c r="B217" s="35"/>
      <c r="C217" s="207" t="s">
        <v>240</v>
      </c>
      <c r="D217" s="207" t="s">
        <v>175</v>
      </c>
      <c r="E217" s="208" t="s">
        <v>301</v>
      </c>
      <c r="F217" s="209" t="s">
        <v>302</v>
      </c>
      <c r="G217" s="210" t="s">
        <v>178</v>
      </c>
      <c r="H217" s="211">
        <v>3.2000000000000002</v>
      </c>
      <c r="I217" s="212"/>
      <c r="J217" s="213">
        <f>ROUND(I217*H217,2)</f>
        <v>0</v>
      </c>
      <c r="K217" s="214"/>
      <c r="L217" s="40"/>
      <c r="M217" s="215" t="s">
        <v>1</v>
      </c>
      <c r="N217" s="216" t="s">
        <v>41</v>
      </c>
      <c r="O217" s="87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9" t="s">
        <v>179</v>
      </c>
      <c r="AT217" s="219" t="s">
        <v>175</v>
      </c>
      <c r="AU217" s="219" t="s">
        <v>84</v>
      </c>
      <c r="AY217" s="13" t="s">
        <v>174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3" t="s">
        <v>84</v>
      </c>
      <c r="BK217" s="220">
        <f>ROUND(I217*H217,2)</f>
        <v>0</v>
      </c>
      <c r="BL217" s="13" t="s">
        <v>179</v>
      </c>
      <c r="BM217" s="219" t="s">
        <v>303</v>
      </c>
    </row>
    <row r="218" s="2" customFormat="1" ht="16.5" customHeight="1">
      <c r="A218" s="34"/>
      <c r="B218" s="35"/>
      <c r="C218" s="207" t="s">
        <v>262</v>
      </c>
      <c r="D218" s="207" t="s">
        <v>175</v>
      </c>
      <c r="E218" s="208" t="s">
        <v>304</v>
      </c>
      <c r="F218" s="209" t="s">
        <v>305</v>
      </c>
      <c r="G218" s="210" t="s">
        <v>214</v>
      </c>
      <c r="H218" s="211">
        <v>7</v>
      </c>
      <c r="I218" s="212"/>
      <c r="J218" s="213">
        <f>ROUND(I218*H218,2)</f>
        <v>0</v>
      </c>
      <c r="K218" s="214"/>
      <c r="L218" s="40"/>
      <c r="M218" s="215" t="s">
        <v>1</v>
      </c>
      <c r="N218" s="216" t="s">
        <v>41</v>
      </c>
      <c r="O218" s="87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9" t="s">
        <v>179</v>
      </c>
      <c r="AT218" s="219" t="s">
        <v>175</v>
      </c>
      <c r="AU218" s="219" t="s">
        <v>84</v>
      </c>
      <c r="AY218" s="13" t="s">
        <v>174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13" t="s">
        <v>84</v>
      </c>
      <c r="BK218" s="220">
        <f>ROUND(I218*H218,2)</f>
        <v>0</v>
      </c>
      <c r="BL218" s="13" t="s">
        <v>179</v>
      </c>
      <c r="BM218" s="219" t="s">
        <v>306</v>
      </c>
    </row>
    <row r="219" s="2" customFormat="1" ht="16.5" customHeight="1">
      <c r="A219" s="34"/>
      <c r="B219" s="35"/>
      <c r="C219" s="207" t="s">
        <v>243</v>
      </c>
      <c r="D219" s="207" t="s">
        <v>175</v>
      </c>
      <c r="E219" s="208" t="s">
        <v>307</v>
      </c>
      <c r="F219" s="209" t="s">
        <v>308</v>
      </c>
      <c r="G219" s="210" t="s">
        <v>214</v>
      </c>
      <c r="H219" s="211">
        <v>7</v>
      </c>
      <c r="I219" s="212"/>
      <c r="J219" s="213">
        <f>ROUND(I219*H219,2)</f>
        <v>0</v>
      </c>
      <c r="K219" s="214"/>
      <c r="L219" s="40"/>
      <c r="M219" s="215" t="s">
        <v>1</v>
      </c>
      <c r="N219" s="216" t="s">
        <v>41</v>
      </c>
      <c r="O219" s="87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9" t="s">
        <v>179</v>
      </c>
      <c r="AT219" s="219" t="s">
        <v>175</v>
      </c>
      <c r="AU219" s="219" t="s">
        <v>84</v>
      </c>
      <c r="AY219" s="13" t="s">
        <v>174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3" t="s">
        <v>84</v>
      </c>
      <c r="BK219" s="220">
        <f>ROUND(I219*H219,2)</f>
        <v>0</v>
      </c>
      <c r="BL219" s="13" t="s">
        <v>179</v>
      </c>
      <c r="BM219" s="219" t="s">
        <v>309</v>
      </c>
    </row>
    <row r="220" s="2" customFormat="1" ht="16.5" customHeight="1">
      <c r="A220" s="34"/>
      <c r="B220" s="35"/>
      <c r="C220" s="207" t="s">
        <v>271</v>
      </c>
      <c r="D220" s="207" t="s">
        <v>175</v>
      </c>
      <c r="E220" s="208" t="s">
        <v>310</v>
      </c>
      <c r="F220" s="209" t="s">
        <v>311</v>
      </c>
      <c r="G220" s="210" t="s">
        <v>228</v>
      </c>
      <c r="H220" s="211">
        <v>0.28799999999999998</v>
      </c>
      <c r="I220" s="212"/>
      <c r="J220" s="213">
        <f>ROUND(I220*H220,2)</f>
        <v>0</v>
      </c>
      <c r="K220" s="214"/>
      <c r="L220" s="40"/>
      <c r="M220" s="215" t="s">
        <v>1</v>
      </c>
      <c r="N220" s="216" t="s">
        <v>41</v>
      </c>
      <c r="O220" s="87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9" t="s">
        <v>179</v>
      </c>
      <c r="AT220" s="219" t="s">
        <v>175</v>
      </c>
      <c r="AU220" s="219" t="s">
        <v>84</v>
      </c>
      <c r="AY220" s="13" t="s">
        <v>174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3" t="s">
        <v>84</v>
      </c>
      <c r="BK220" s="220">
        <f>ROUND(I220*H220,2)</f>
        <v>0</v>
      </c>
      <c r="BL220" s="13" t="s">
        <v>179</v>
      </c>
      <c r="BM220" s="219" t="s">
        <v>312</v>
      </c>
    </row>
    <row r="221" s="2" customFormat="1" ht="16.5" customHeight="1">
      <c r="A221" s="34"/>
      <c r="B221" s="35"/>
      <c r="C221" s="207" t="s">
        <v>246</v>
      </c>
      <c r="D221" s="207" t="s">
        <v>175</v>
      </c>
      <c r="E221" s="208" t="s">
        <v>313</v>
      </c>
      <c r="F221" s="209" t="s">
        <v>314</v>
      </c>
      <c r="G221" s="210" t="s">
        <v>233</v>
      </c>
      <c r="H221" s="211">
        <v>8</v>
      </c>
      <c r="I221" s="212"/>
      <c r="J221" s="213">
        <f>ROUND(I221*H221,2)</f>
        <v>0</v>
      </c>
      <c r="K221" s="214"/>
      <c r="L221" s="40"/>
      <c r="M221" s="215" t="s">
        <v>1</v>
      </c>
      <c r="N221" s="216" t="s">
        <v>41</v>
      </c>
      <c r="O221" s="87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9" t="s">
        <v>179</v>
      </c>
      <c r="AT221" s="219" t="s">
        <v>175</v>
      </c>
      <c r="AU221" s="219" t="s">
        <v>84</v>
      </c>
      <c r="AY221" s="13" t="s">
        <v>174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3" t="s">
        <v>84</v>
      </c>
      <c r="BK221" s="220">
        <f>ROUND(I221*H221,2)</f>
        <v>0</v>
      </c>
      <c r="BL221" s="13" t="s">
        <v>179</v>
      </c>
      <c r="BM221" s="219" t="s">
        <v>315</v>
      </c>
    </row>
    <row r="222" s="11" customFormat="1" ht="25.92" customHeight="1">
      <c r="A222" s="11"/>
      <c r="B222" s="193"/>
      <c r="C222" s="194"/>
      <c r="D222" s="195" t="s">
        <v>75</v>
      </c>
      <c r="E222" s="196" t="s">
        <v>266</v>
      </c>
      <c r="F222" s="196" t="s">
        <v>316</v>
      </c>
      <c r="G222" s="194"/>
      <c r="H222" s="194"/>
      <c r="I222" s="197"/>
      <c r="J222" s="198">
        <f>BK222</f>
        <v>0</v>
      </c>
      <c r="K222" s="194"/>
      <c r="L222" s="199"/>
      <c r="M222" s="200"/>
      <c r="N222" s="201"/>
      <c r="O222" s="201"/>
      <c r="P222" s="202">
        <f>SUM(P223:P226)</f>
        <v>0</v>
      </c>
      <c r="Q222" s="201"/>
      <c r="R222" s="202">
        <f>SUM(R223:R226)</f>
        <v>0</v>
      </c>
      <c r="S222" s="201"/>
      <c r="T222" s="203">
        <f>SUM(T223:T226)</f>
        <v>0</v>
      </c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R222" s="204" t="s">
        <v>84</v>
      </c>
      <c r="AT222" s="205" t="s">
        <v>75</v>
      </c>
      <c r="AU222" s="205" t="s">
        <v>76</v>
      </c>
      <c r="AY222" s="204" t="s">
        <v>174</v>
      </c>
      <c r="BK222" s="206">
        <f>SUM(BK223:BK226)</f>
        <v>0</v>
      </c>
    </row>
    <row r="223" s="2" customFormat="1" ht="16.5" customHeight="1">
      <c r="A223" s="34"/>
      <c r="B223" s="35"/>
      <c r="C223" s="207" t="s">
        <v>317</v>
      </c>
      <c r="D223" s="207" t="s">
        <v>175</v>
      </c>
      <c r="E223" s="208" t="s">
        <v>318</v>
      </c>
      <c r="F223" s="209" t="s">
        <v>319</v>
      </c>
      <c r="G223" s="210" t="s">
        <v>233</v>
      </c>
      <c r="H223" s="211">
        <v>10.382</v>
      </c>
      <c r="I223" s="212"/>
      <c r="J223" s="213">
        <f>ROUND(I223*H223,2)</f>
        <v>0</v>
      </c>
      <c r="K223" s="214"/>
      <c r="L223" s="40"/>
      <c r="M223" s="215" t="s">
        <v>1</v>
      </c>
      <c r="N223" s="216" t="s">
        <v>41</v>
      </c>
      <c r="O223" s="87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9" t="s">
        <v>179</v>
      </c>
      <c r="AT223" s="219" t="s">
        <v>175</v>
      </c>
      <c r="AU223" s="219" t="s">
        <v>84</v>
      </c>
      <c r="AY223" s="13" t="s">
        <v>174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13" t="s">
        <v>84</v>
      </c>
      <c r="BK223" s="220">
        <f>ROUND(I223*H223,2)</f>
        <v>0</v>
      </c>
      <c r="BL223" s="13" t="s">
        <v>179</v>
      </c>
      <c r="BM223" s="219" t="s">
        <v>320</v>
      </c>
    </row>
    <row r="224" s="2" customFormat="1">
      <c r="A224" s="34"/>
      <c r="B224" s="35"/>
      <c r="C224" s="36"/>
      <c r="D224" s="221" t="s">
        <v>191</v>
      </c>
      <c r="E224" s="36"/>
      <c r="F224" s="222" t="s">
        <v>321</v>
      </c>
      <c r="G224" s="36"/>
      <c r="H224" s="36"/>
      <c r="I224" s="223"/>
      <c r="J224" s="36"/>
      <c r="K224" s="36"/>
      <c r="L224" s="40"/>
      <c r="M224" s="224"/>
      <c r="N224" s="225"/>
      <c r="O224" s="87"/>
      <c r="P224" s="87"/>
      <c r="Q224" s="87"/>
      <c r="R224" s="87"/>
      <c r="S224" s="87"/>
      <c r="T224" s="88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3" t="s">
        <v>191</v>
      </c>
      <c r="AU224" s="13" t="s">
        <v>84</v>
      </c>
    </row>
    <row r="225" s="2" customFormat="1" ht="33" customHeight="1">
      <c r="A225" s="34"/>
      <c r="B225" s="35"/>
      <c r="C225" s="207" t="s">
        <v>251</v>
      </c>
      <c r="D225" s="207" t="s">
        <v>175</v>
      </c>
      <c r="E225" s="208" t="s">
        <v>322</v>
      </c>
      <c r="F225" s="209" t="s">
        <v>323</v>
      </c>
      <c r="G225" s="210" t="s">
        <v>214</v>
      </c>
      <c r="H225" s="211">
        <v>4.3170000000000002</v>
      </c>
      <c r="I225" s="212"/>
      <c r="J225" s="213">
        <f>ROUND(I225*H225,2)</f>
        <v>0</v>
      </c>
      <c r="K225" s="214"/>
      <c r="L225" s="40"/>
      <c r="M225" s="215" t="s">
        <v>1</v>
      </c>
      <c r="N225" s="216" t="s">
        <v>41</v>
      </c>
      <c r="O225" s="87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9" t="s">
        <v>179</v>
      </c>
      <c r="AT225" s="219" t="s">
        <v>175</v>
      </c>
      <c r="AU225" s="219" t="s">
        <v>84</v>
      </c>
      <c r="AY225" s="13" t="s">
        <v>174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3" t="s">
        <v>84</v>
      </c>
      <c r="BK225" s="220">
        <f>ROUND(I225*H225,2)</f>
        <v>0</v>
      </c>
      <c r="BL225" s="13" t="s">
        <v>179</v>
      </c>
      <c r="BM225" s="219" t="s">
        <v>324</v>
      </c>
    </row>
    <row r="226" s="2" customFormat="1">
      <c r="A226" s="34"/>
      <c r="B226" s="35"/>
      <c r="C226" s="36"/>
      <c r="D226" s="221" t="s">
        <v>191</v>
      </c>
      <c r="E226" s="36"/>
      <c r="F226" s="222" t="s">
        <v>325</v>
      </c>
      <c r="G226" s="36"/>
      <c r="H226" s="36"/>
      <c r="I226" s="223"/>
      <c r="J226" s="36"/>
      <c r="K226" s="36"/>
      <c r="L226" s="40"/>
      <c r="M226" s="224"/>
      <c r="N226" s="225"/>
      <c r="O226" s="87"/>
      <c r="P226" s="87"/>
      <c r="Q226" s="87"/>
      <c r="R226" s="87"/>
      <c r="S226" s="87"/>
      <c r="T226" s="88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3" t="s">
        <v>191</v>
      </c>
      <c r="AU226" s="13" t="s">
        <v>84</v>
      </c>
    </row>
    <row r="227" s="11" customFormat="1" ht="25.92" customHeight="1">
      <c r="A227" s="11"/>
      <c r="B227" s="193"/>
      <c r="C227" s="194"/>
      <c r="D227" s="195" t="s">
        <v>75</v>
      </c>
      <c r="E227" s="196" t="s">
        <v>326</v>
      </c>
      <c r="F227" s="196" t="s">
        <v>327</v>
      </c>
      <c r="G227" s="194"/>
      <c r="H227" s="194"/>
      <c r="I227" s="197"/>
      <c r="J227" s="198">
        <f>BK227</f>
        <v>0</v>
      </c>
      <c r="K227" s="194"/>
      <c r="L227" s="199"/>
      <c r="M227" s="200"/>
      <c r="N227" s="201"/>
      <c r="O227" s="201"/>
      <c r="P227" s="202">
        <f>SUM(P228:P229)</f>
        <v>0</v>
      </c>
      <c r="Q227" s="201"/>
      <c r="R227" s="202">
        <f>SUM(R228:R229)</f>
        <v>0</v>
      </c>
      <c r="S227" s="201"/>
      <c r="T227" s="203">
        <f>SUM(T228:T229)</f>
        <v>0</v>
      </c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R227" s="204" t="s">
        <v>84</v>
      </c>
      <c r="AT227" s="205" t="s">
        <v>75</v>
      </c>
      <c r="AU227" s="205" t="s">
        <v>76</v>
      </c>
      <c r="AY227" s="204" t="s">
        <v>174</v>
      </c>
      <c r="BK227" s="206">
        <f>SUM(BK228:BK229)</f>
        <v>0</v>
      </c>
    </row>
    <row r="228" s="2" customFormat="1" ht="16.5" customHeight="1">
      <c r="A228" s="34"/>
      <c r="B228" s="35"/>
      <c r="C228" s="207" t="s">
        <v>328</v>
      </c>
      <c r="D228" s="207" t="s">
        <v>175</v>
      </c>
      <c r="E228" s="208" t="s">
        <v>329</v>
      </c>
      <c r="F228" s="209" t="s">
        <v>330</v>
      </c>
      <c r="G228" s="210" t="s">
        <v>178</v>
      </c>
      <c r="H228" s="211">
        <v>0.40000000000000002</v>
      </c>
      <c r="I228" s="212"/>
      <c r="J228" s="213">
        <f>ROUND(I228*H228,2)</f>
        <v>0</v>
      </c>
      <c r="K228" s="214"/>
      <c r="L228" s="40"/>
      <c r="M228" s="215" t="s">
        <v>1</v>
      </c>
      <c r="N228" s="216" t="s">
        <v>41</v>
      </c>
      <c r="O228" s="87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9" t="s">
        <v>179</v>
      </c>
      <c r="AT228" s="219" t="s">
        <v>175</v>
      </c>
      <c r="AU228" s="219" t="s">
        <v>84</v>
      </c>
      <c r="AY228" s="13" t="s">
        <v>174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13" t="s">
        <v>84</v>
      </c>
      <c r="BK228" s="220">
        <f>ROUND(I228*H228,2)</f>
        <v>0</v>
      </c>
      <c r="BL228" s="13" t="s">
        <v>179</v>
      </c>
      <c r="BM228" s="219" t="s">
        <v>331</v>
      </c>
    </row>
    <row r="229" s="2" customFormat="1" ht="21.75" customHeight="1">
      <c r="A229" s="34"/>
      <c r="B229" s="35"/>
      <c r="C229" s="207" t="s">
        <v>254</v>
      </c>
      <c r="D229" s="207" t="s">
        <v>175</v>
      </c>
      <c r="E229" s="208" t="s">
        <v>332</v>
      </c>
      <c r="F229" s="209" t="s">
        <v>333</v>
      </c>
      <c r="G229" s="210" t="s">
        <v>178</v>
      </c>
      <c r="H229" s="211">
        <v>3.1099999999999999</v>
      </c>
      <c r="I229" s="212"/>
      <c r="J229" s="213">
        <f>ROUND(I229*H229,2)</f>
        <v>0</v>
      </c>
      <c r="K229" s="214"/>
      <c r="L229" s="40"/>
      <c r="M229" s="215" t="s">
        <v>1</v>
      </c>
      <c r="N229" s="216" t="s">
        <v>41</v>
      </c>
      <c r="O229" s="87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9" t="s">
        <v>179</v>
      </c>
      <c r="AT229" s="219" t="s">
        <v>175</v>
      </c>
      <c r="AU229" s="219" t="s">
        <v>84</v>
      </c>
      <c r="AY229" s="13" t="s">
        <v>174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13" t="s">
        <v>84</v>
      </c>
      <c r="BK229" s="220">
        <f>ROUND(I229*H229,2)</f>
        <v>0</v>
      </c>
      <c r="BL229" s="13" t="s">
        <v>179</v>
      </c>
      <c r="BM229" s="219" t="s">
        <v>334</v>
      </c>
    </row>
    <row r="230" s="11" customFormat="1" ht="25.92" customHeight="1">
      <c r="A230" s="11"/>
      <c r="B230" s="193"/>
      <c r="C230" s="194"/>
      <c r="D230" s="195" t="s">
        <v>75</v>
      </c>
      <c r="E230" s="196" t="s">
        <v>335</v>
      </c>
      <c r="F230" s="196" t="s">
        <v>336</v>
      </c>
      <c r="G230" s="194"/>
      <c r="H230" s="194"/>
      <c r="I230" s="197"/>
      <c r="J230" s="198">
        <f>BK230</f>
        <v>0</v>
      </c>
      <c r="K230" s="194"/>
      <c r="L230" s="199"/>
      <c r="M230" s="200"/>
      <c r="N230" s="201"/>
      <c r="O230" s="201"/>
      <c r="P230" s="202">
        <f>SUM(P231:P232)</f>
        <v>0</v>
      </c>
      <c r="Q230" s="201"/>
      <c r="R230" s="202">
        <f>SUM(R231:R232)</f>
        <v>0</v>
      </c>
      <c r="S230" s="201"/>
      <c r="T230" s="203">
        <f>SUM(T231:T232)</f>
        <v>0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R230" s="204" t="s">
        <v>84</v>
      </c>
      <c r="AT230" s="205" t="s">
        <v>75</v>
      </c>
      <c r="AU230" s="205" t="s">
        <v>76</v>
      </c>
      <c r="AY230" s="204" t="s">
        <v>174</v>
      </c>
      <c r="BK230" s="206">
        <f>SUM(BK231:BK232)</f>
        <v>0</v>
      </c>
    </row>
    <row r="231" s="2" customFormat="1" ht="16.5" customHeight="1">
      <c r="A231" s="34"/>
      <c r="B231" s="35"/>
      <c r="C231" s="207" t="s">
        <v>337</v>
      </c>
      <c r="D231" s="207" t="s">
        <v>175</v>
      </c>
      <c r="E231" s="208" t="s">
        <v>338</v>
      </c>
      <c r="F231" s="209" t="s">
        <v>339</v>
      </c>
      <c r="G231" s="210" t="s">
        <v>214</v>
      </c>
      <c r="H231" s="211">
        <v>50</v>
      </c>
      <c r="I231" s="212"/>
      <c r="J231" s="213">
        <f>ROUND(I231*H231,2)</f>
        <v>0</v>
      </c>
      <c r="K231" s="214"/>
      <c r="L231" s="40"/>
      <c r="M231" s="215" t="s">
        <v>1</v>
      </c>
      <c r="N231" s="216" t="s">
        <v>41</v>
      </c>
      <c r="O231" s="87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9" t="s">
        <v>179</v>
      </c>
      <c r="AT231" s="219" t="s">
        <v>175</v>
      </c>
      <c r="AU231" s="219" t="s">
        <v>84</v>
      </c>
      <c r="AY231" s="13" t="s">
        <v>174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13" t="s">
        <v>84</v>
      </c>
      <c r="BK231" s="220">
        <f>ROUND(I231*H231,2)</f>
        <v>0</v>
      </c>
      <c r="BL231" s="13" t="s">
        <v>179</v>
      </c>
      <c r="BM231" s="219" t="s">
        <v>340</v>
      </c>
    </row>
    <row r="232" s="2" customFormat="1">
      <c r="A232" s="34"/>
      <c r="B232" s="35"/>
      <c r="C232" s="36"/>
      <c r="D232" s="221" t="s">
        <v>191</v>
      </c>
      <c r="E232" s="36"/>
      <c r="F232" s="222" t="s">
        <v>341</v>
      </c>
      <c r="G232" s="36"/>
      <c r="H232" s="36"/>
      <c r="I232" s="223"/>
      <c r="J232" s="36"/>
      <c r="K232" s="36"/>
      <c r="L232" s="40"/>
      <c r="M232" s="224"/>
      <c r="N232" s="225"/>
      <c r="O232" s="87"/>
      <c r="P232" s="87"/>
      <c r="Q232" s="87"/>
      <c r="R232" s="87"/>
      <c r="S232" s="87"/>
      <c r="T232" s="88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3" t="s">
        <v>191</v>
      </c>
      <c r="AU232" s="13" t="s">
        <v>84</v>
      </c>
    </row>
    <row r="233" s="11" customFormat="1" ht="25.92" customHeight="1">
      <c r="A233" s="11"/>
      <c r="B233" s="193"/>
      <c r="C233" s="194"/>
      <c r="D233" s="195" t="s">
        <v>75</v>
      </c>
      <c r="E233" s="196" t="s">
        <v>342</v>
      </c>
      <c r="F233" s="196" t="s">
        <v>343</v>
      </c>
      <c r="G233" s="194"/>
      <c r="H233" s="194"/>
      <c r="I233" s="197"/>
      <c r="J233" s="198">
        <f>BK233</f>
        <v>0</v>
      </c>
      <c r="K233" s="194"/>
      <c r="L233" s="199"/>
      <c r="M233" s="200"/>
      <c r="N233" s="201"/>
      <c r="O233" s="201"/>
      <c r="P233" s="202">
        <f>SUM(P234:P238)</f>
        <v>0</v>
      </c>
      <c r="Q233" s="201"/>
      <c r="R233" s="202">
        <f>SUM(R234:R238)</f>
        <v>0</v>
      </c>
      <c r="S233" s="201"/>
      <c r="T233" s="203">
        <f>SUM(T234:T238)</f>
        <v>0</v>
      </c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R233" s="204" t="s">
        <v>84</v>
      </c>
      <c r="AT233" s="205" t="s">
        <v>75</v>
      </c>
      <c r="AU233" s="205" t="s">
        <v>76</v>
      </c>
      <c r="AY233" s="204" t="s">
        <v>174</v>
      </c>
      <c r="BK233" s="206">
        <f>SUM(BK234:BK238)</f>
        <v>0</v>
      </c>
    </row>
    <row r="234" s="2" customFormat="1" ht="21.75" customHeight="1">
      <c r="A234" s="34"/>
      <c r="B234" s="35"/>
      <c r="C234" s="207" t="s">
        <v>258</v>
      </c>
      <c r="D234" s="207" t="s">
        <v>175</v>
      </c>
      <c r="E234" s="208" t="s">
        <v>344</v>
      </c>
      <c r="F234" s="209" t="s">
        <v>345</v>
      </c>
      <c r="G234" s="210" t="s">
        <v>214</v>
      </c>
      <c r="H234" s="211">
        <v>45</v>
      </c>
      <c r="I234" s="212"/>
      <c r="J234" s="213">
        <f>ROUND(I234*H234,2)</f>
        <v>0</v>
      </c>
      <c r="K234" s="214"/>
      <c r="L234" s="40"/>
      <c r="M234" s="215" t="s">
        <v>1</v>
      </c>
      <c r="N234" s="216" t="s">
        <v>41</v>
      </c>
      <c r="O234" s="87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9" t="s">
        <v>179</v>
      </c>
      <c r="AT234" s="219" t="s">
        <v>175</v>
      </c>
      <c r="AU234" s="219" t="s">
        <v>84</v>
      </c>
      <c r="AY234" s="13" t="s">
        <v>174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3" t="s">
        <v>84</v>
      </c>
      <c r="BK234" s="220">
        <f>ROUND(I234*H234,2)</f>
        <v>0</v>
      </c>
      <c r="BL234" s="13" t="s">
        <v>179</v>
      </c>
      <c r="BM234" s="219" t="s">
        <v>346</v>
      </c>
    </row>
    <row r="235" s="2" customFormat="1" ht="16.5" customHeight="1">
      <c r="A235" s="34"/>
      <c r="B235" s="35"/>
      <c r="C235" s="207" t="s">
        <v>292</v>
      </c>
      <c r="D235" s="207" t="s">
        <v>175</v>
      </c>
      <c r="E235" s="208" t="s">
        <v>347</v>
      </c>
      <c r="F235" s="209" t="s">
        <v>348</v>
      </c>
      <c r="G235" s="210" t="s">
        <v>214</v>
      </c>
      <c r="H235" s="211">
        <v>10</v>
      </c>
      <c r="I235" s="212"/>
      <c r="J235" s="213">
        <f>ROUND(I235*H235,2)</f>
        <v>0</v>
      </c>
      <c r="K235" s="214"/>
      <c r="L235" s="40"/>
      <c r="M235" s="215" t="s">
        <v>1</v>
      </c>
      <c r="N235" s="216" t="s">
        <v>41</v>
      </c>
      <c r="O235" s="87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9" t="s">
        <v>179</v>
      </c>
      <c r="AT235" s="219" t="s">
        <v>175</v>
      </c>
      <c r="AU235" s="219" t="s">
        <v>84</v>
      </c>
      <c r="AY235" s="13" t="s">
        <v>174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13" t="s">
        <v>84</v>
      </c>
      <c r="BK235" s="220">
        <f>ROUND(I235*H235,2)</f>
        <v>0</v>
      </c>
      <c r="BL235" s="13" t="s">
        <v>179</v>
      </c>
      <c r="BM235" s="219" t="s">
        <v>349</v>
      </c>
    </row>
    <row r="236" s="2" customFormat="1" ht="16.5" customHeight="1">
      <c r="A236" s="34"/>
      <c r="B236" s="35"/>
      <c r="C236" s="207" t="s">
        <v>261</v>
      </c>
      <c r="D236" s="207" t="s">
        <v>175</v>
      </c>
      <c r="E236" s="208" t="s">
        <v>350</v>
      </c>
      <c r="F236" s="209" t="s">
        <v>351</v>
      </c>
      <c r="G236" s="210" t="s">
        <v>214</v>
      </c>
      <c r="H236" s="211">
        <v>52.581000000000003</v>
      </c>
      <c r="I236" s="212"/>
      <c r="J236" s="213">
        <f>ROUND(I236*H236,2)</f>
        <v>0</v>
      </c>
      <c r="K236" s="214"/>
      <c r="L236" s="40"/>
      <c r="M236" s="215" t="s">
        <v>1</v>
      </c>
      <c r="N236" s="216" t="s">
        <v>41</v>
      </c>
      <c r="O236" s="87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9" t="s">
        <v>179</v>
      </c>
      <c r="AT236" s="219" t="s">
        <v>175</v>
      </c>
      <c r="AU236" s="219" t="s">
        <v>84</v>
      </c>
      <c r="AY236" s="13" t="s">
        <v>174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3" t="s">
        <v>84</v>
      </c>
      <c r="BK236" s="220">
        <f>ROUND(I236*H236,2)</f>
        <v>0</v>
      </c>
      <c r="BL236" s="13" t="s">
        <v>179</v>
      </c>
      <c r="BM236" s="219" t="s">
        <v>352</v>
      </c>
    </row>
    <row r="237" s="2" customFormat="1">
      <c r="A237" s="34"/>
      <c r="B237" s="35"/>
      <c r="C237" s="36"/>
      <c r="D237" s="221" t="s">
        <v>191</v>
      </c>
      <c r="E237" s="36"/>
      <c r="F237" s="222" t="s">
        <v>353</v>
      </c>
      <c r="G237" s="36"/>
      <c r="H237" s="36"/>
      <c r="I237" s="223"/>
      <c r="J237" s="36"/>
      <c r="K237" s="36"/>
      <c r="L237" s="40"/>
      <c r="M237" s="224"/>
      <c r="N237" s="225"/>
      <c r="O237" s="87"/>
      <c r="P237" s="87"/>
      <c r="Q237" s="87"/>
      <c r="R237" s="87"/>
      <c r="S237" s="87"/>
      <c r="T237" s="88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3" t="s">
        <v>191</v>
      </c>
      <c r="AU237" s="13" t="s">
        <v>84</v>
      </c>
    </row>
    <row r="238" s="2" customFormat="1" ht="16.5" customHeight="1">
      <c r="A238" s="34"/>
      <c r="B238" s="35"/>
      <c r="C238" s="207" t="s">
        <v>299</v>
      </c>
      <c r="D238" s="207" t="s">
        <v>175</v>
      </c>
      <c r="E238" s="208" t="s">
        <v>354</v>
      </c>
      <c r="F238" s="209" t="s">
        <v>355</v>
      </c>
      <c r="G238" s="210" t="s">
        <v>214</v>
      </c>
      <c r="H238" s="211">
        <v>3.6000000000000001</v>
      </c>
      <c r="I238" s="212"/>
      <c r="J238" s="213">
        <f>ROUND(I238*H238,2)</f>
        <v>0</v>
      </c>
      <c r="K238" s="214"/>
      <c r="L238" s="40"/>
      <c r="M238" s="215" t="s">
        <v>1</v>
      </c>
      <c r="N238" s="216" t="s">
        <v>41</v>
      </c>
      <c r="O238" s="87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9" t="s">
        <v>179</v>
      </c>
      <c r="AT238" s="219" t="s">
        <v>175</v>
      </c>
      <c r="AU238" s="219" t="s">
        <v>84</v>
      </c>
      <c r="AY238" s="13" t="s">
        <v>174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13" t="s">
        <v>84</v>
      </c>
      <c r="BK238" s="220">
        <f>ROUND(I238*H238,2)</f>
        <v>0</v>
      </c>
      <c r="BL238" s="13" t="s">
        <v>179</v>
      </c>
      <c r="BM238" s="219" t="s">
        <v>356</v>
      </c>
    </row>
    <row r="239" s="11" customFormat="1" ht="25.92" customHeight="1">
      <c r="A239" s="11"/>
      <c r="B239" s="193"/>
      <c r="C239" s="194"/>
      <c r="D239" s="195" t="s">
        <v>75</v>
      </c>
      <c r="E239" s="196" t="s">
        <v>306</v>
      </c>
      <c r="F239" s="196" t="s">
        <v>357</v>
      </c>
      <c r="G239" s="194"/>
      <c r="H239" s="194"/>
      <c r="I239" s="197"/>
      <c r="J239" s="198">
        <f>BK239</f>
        <v>0</v>
      </c>
      <c r="K239" s="194"/>
      <c r="L239" s="199"/>
      <c r="M239" s="200"/>
      <c r="N239" s="201"/>
      <c r="O239" s="201"/>
      <c r="P239" s="202">
        <f>SUM(P240:P250)</f>
        <v>0</v>
      </c>
      <c r="Q239" s="201"/>
      <c r="R239" s="202">
        <f>SUM(R240:R250)</f>
        <v>0</v>
      </c>
      <c r="S239" s="201"/>
      <c r="T239" s="203">
        <f>SUM(T240:T250)</f>
        <v>0</v>
      </c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R239" s="204" t="s">
        <v>84</v>
      </c>
      <c r="AT239" s="205" t="s">
        <v>75</v>
      </c>
      <c r="AU239" s="205" t="s">
        <v>76</v>
      </c>
      <c r="AY239" s="204" t="s">
        <v>174</v>
      </c>
      <c r="BK239" s="206">
        <f>SUM(BK240:BK250)</f>
        <v>0</v>
      </c>
    </row>
    <row r="240" s="2" customFormat="1" ht="16.5" customHeight="1">
      <c r="A240" s="34"/>
      <c r="B240" s="35"/>
      <c r="C240" s="207" t="s">
        <v>266</v>
      </c>
      <c r="D240" s="207" t="s">
        <v>175</v>
      </c>
      <c r="E240" s="208" t="s">
        <v>358</v>
      </c>
      <c r="F240" s="209" t="s">
        <v>359</v>
      </c>
      <c r="G240" s="210" t="s">
        <v>214</v>
      </c>
      <c r="H240" s="211">
        <v>101.99</v>
      </c>
      <c r="I240" s="212"/>
      <c r="J240" s="213">
        <f>ROUND(I240*H240,2)</f>
        <v>0</v>
      </c>
      <c r="K240" s="214"/>
      <c r="L240" s="40"/>
      <c r="M240" s="215" t="s">
        <v>1</v>
      </c>
      <c r="N240" s="216" t="s">
        <v>41</v>
      </c>
      <c r="O240" s="87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9" t="s">
        <v>179</v>
      </c>
      <c r="AT240" s="219" t="s">
        <v>175</v>
      </c>
      <c r="AU240" s="219" t="s">
        <v>84</v>
      </c>
      <c r="AY240" s="13" t="s">
        <v>174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13" t="s">
        <v>84</v>
      </c>
      <c r="BK240" s="220">
        <f>ROUND(I240*H240,2)</f>
        <v>0</v>
      </c>
      <c r="BL240" s="13" t="s">
        <v>179</v>
      </c>
      <c r="BM240" s="219" t="s">
        <v>360</v>
      </c>
    </row>
    <row r="241" s="2" customFormat="1">
      <c r="A241" s="34"/>
      <c r="B241" s="35"/>
      <c r="C241" s="36"/>
      <c r="D241" s="221" t="s">
        <v>191</v>
      </c>
      <c r="E241" s="36"/>
      <c r="F241" s="222" t="s">
        <v>361</v>
      </c>
      <c r="G241" s="36"/>
      <c r="H241" s="36"/>
      <c r="I241" s="223"/>
      <c r="J241" s="36"/>
      <c r="K241" s="36"/>
      <c r="L241" s="40"/>
      <c r="M241" s="224"/>
      <c r="N241" s="225"/>
      <c r="O241" s="87"/>
      <c r="P241" s="87"/>
      <c r="Q241" s="87"/>
      <c r="R241" s="87"/>
      <c r="S241" s="87"/>
      <c r="T241" s="88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3" t="s">
        <v>191</v>
      </c>
      <c r="AU241" s="13" t="s">
        <v>84</v>
      </c>
    </row>
    <row r="242" s="2" customFormat="1" ht="16.5" customHeight="1">
      <c r="A242" s="34"/>
      <c r="B242" s="35"/>
      <c r="C242" s="207" t="s">
        <v>326</v>
      </c>
      <c r="D242" s="207" t="s">
        <v>175</v>
      </c>
      <c r="E242" s="208" t="s">
        <v>362</v>
      </c>
      <c r="F242" s="209" t="s">
        <v>363</v>
      </c>
      <c r="G242" s="210" t="s">
        <v>214</v>
      </c>
      <c r="H242" s="211">
        <v>0.85499999999999998</v>
      </c>
      <c r="I242" s="212"/>
      <c r="J242" s="213">
        <f>ROUND(I242*H242,2)</f>
        <v>0</v>
      </c>
      <c r="K242" s="214"/>
      <c r="L242" s="40"/>
      <c r="M242" s="215" t="s">
        <v>1</v>
      </c>
      <c r="N242" s="216" t="s">
        <v>41</v>
      </c>
      <c r="O242" s="87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9" t="s">
        <v>179</v>
      </c>
      <c r="AT242" s="219" t="s">
        <v>175</v>
      </c>
      <c r="AU242" s="219" t="s">
        <v>84</v>
      </c>
      <c r="AY242" s="13" t="s">
        <v>174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13" t="s">
        <v>84</v>
      </c>
      <c r="BK242" s="220">
        <f>ROUND(I242*H242,2)</f>
        <v>0</v>
      </c>
      <c r="BL242" s="13" t="s">
        <v>179</v>
      </c>
      <c r="BM242" s="219" t="s">
        <v>364</v>
      </c>
    </row>
    <row r="243" s="2" customFormat="1" ht="16.5" customHeight="1">
      <c r="A243" s="34"/>
      <c r="B243" s="35"/>
      <c r="C243" s="207" t="s">
        <v>270</v>
      </c>
      <c r="D243" s="207" t="s">
        <v>175</v>
      </c>
      <c r="E243" s="208" t="s">
        <v>365</v>
      </c>
      <c r="F243" s="209" t="s">
        <v>366</v>
      </c>
      <c r="G243" s="210" t="s">
        <v>214</v>
      </c>
      <c r="H243" s="211">
        <v>6.4269999999999996</v>
      </c>
      <c r="I243" s="212"/>
      <c r="J243" s="213">
        <f>ROUND(I243*H243,2)</f>
        <v>0</v>
      </c>
      <c r="K243" s="214"/>
      <c r="L243" s="40"/>
      <c r="M243" s="215" t="s">
        <v>1</v>
      </c>
      <c r="N243" s="216" t="s">
        <v>41</v>
      </c>
      <c r="O243" s="87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9" t="s">
        <v>179</v>
      </c>
      <c r="AT243" s="219" t="s">
        <v>175</v>
      </c>
      <c r="AU243" s="219" t="s">
        <v>84</v>
      </c>
      <c r="AY243" s="13" t="s">
        <v>174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13" t="s">
        <v>84</v>
      </c>
      <c r="BK243" s="220">
        <f>ROUND(I243*H243,2)</f>
        <v>0</v>
      </c>
      <c r="BL243" s="13" t="s">
        <v>179</v>
      </c>
      <c r="BM243" s="219" t="s">
        <v>367</v>
      </c>
    </row>
    <row r="244" s="2" customFormat="1">
      <c r="A244" s="34"/>
      <c r="B244" s="35"/>
      <c r="C244" s="36"/>
      <c r="D244" s="221" t="s">
        <v>191</v>
      </c>
      <c r="E244" s="36"/>
      <c r="F244" s="222" t="s">
        <v>368</v>
      </c>
      <c r="G244" s="36"/>
      <c r="H244" s="36"/>
      <c r="I244" s="223"/>
      <c r="J244" s="36"/>
      <c r="K244" s="36"/>
      <c r="L244" s="40"/>
      <c r="M244" s="224"/>
      <c r="N244" s="225"/>
      <c r="O244" s="87"/>
      <c r="P244" s="87"/>
      <c r="Q244" s="87"/>
      <c r="R244" s="87"/>
      <c r="S244" s="87"/>
      <c r="T244" s="88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3" t="s">
        <v>191</v>
      </c>
      <c r="AU244" s="13" t="s">
        <v>84</v>
      </c>
    </row>
    <row r="245" s="2" customFormat="1" ht="16.5" customHeight="1">
      <c r="A245" s="34"/>
      <c r="B245" s="35"/>
      <c r="C245" s="207" t="s">
        <v>369</v>
      </c>
      <c r="D245" s="207" t="s">
        <v>175</v>
      </c>
      <c r="E245" s="208" t="s">
        <v>370</v>
      </c>
      <c r="F245" s="209" t="s">
        <v>371</v>
      </c>
      <c r="G245" s="210" t="s">
        <v>214</v>
      </c>
      <c r="H245" s="211">
        <v>26.832000000000001</v>
      </c>
      <c r="I245" s="212"/>
      <c r="J245" s="213">
        <f>ROUND(I245*H245,2)</f>
        <v>0</v>
      </c>
      <c r="K245" s="214"/>
      <c r="L245" s="40"/>
      <c r="M245" s="215" t="s">
        <v>1</v>
      </c>
      <c r="N245" s="216" t="s">
        <v>41</v>
      </c>
      <c r="O245" s="87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9" t="s">
        <v>179</v>
      </c>
      <c r="AT245" s="219" t="s">
        <v>175</v>
      </c>
      <c r="AU245" s="219" t="s">
        <v>84</v>
      </c>
      <c r="AY245" s="13" t="s">
        <v>174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13" t="s">
        <v>84</v>
      </c>
      <c r="BK245" s="220">
        <f>ROUND(I245*H245,2)</f>
        <v>0</v>
      </c>
      <c r="BL245" s="13" t="s">
        <v>179</v>
      </c>
      <c r="BM245" s="219" t="s">
        <v>372</v>
      </c>
    </row>
    <row r="246" s="2" customFormat="1">
      <c r="A246" s="34"/>
      <c r="B246" s="35"/>
      <c r="C246" s="36"/>
      <c r="D246" s="221" t="s">
        <v>191</v>
      </c>
      <c r="E246" s="36"/>
      <c r="F246" s="222" t="s">
        <v>373</v>
      </c>
      <c r="G246" s="36"/>
      <c r="H246" s="36"/>
      <c r="I246" s="223"/>
      <c r="J246" s="36"/>
      <c r="K246" s="36"/>
      <c r="L246" s="40"/>
      <c r="M246" s="224"/>
      <c r="N246" s="225"/>
      <c r="O246" s="87"/>
      <c r="P246" s="87"/>
      <c r="Q246" s="87"/>
      <c r="R246" s="87"/>
      <c r="S246" s="87"/>
      <c r="T246" s="88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3" t="s">
        <v>191</v>
      </c>
      <c r="AU246" s="13" t="s">
        <v>84</v>
      </c>
    </row>
    <row r="247" s="2" customFormat="1" ht="16.5" customHeight="1">
      <c r="A247" s="34"/>
      <c r="B247" s="35"/>
      <c r="C247" s="207" t="s">
        <v>275</v>
      </c>
      <c r="D247" s="207" t="s">
        <v>175</v>
      </c>
      <c r="E247" s="208" t="s">
        <v>374</v>
      </c>
      <c r="F247" s="209" t="s">
        <v>371</v>
      </c>
      <c r="G247" s="210" t="s">
        <v>214</v>
      </c>
      <c r="H247" s="211">
        <v>27.515000000000001</v>
      </c>
      <c r="I247" s="212"/>
      <c r="J247" s="213">
        <f>ROUND(I247*H247,2)</f>
        <v>0</v>
      </c>
      <c r="K247" s="214"/>
      <c r="L247" s="40"/>
      <c r="M247" s="215" t="s">
        <v>1</v>
      </c>
      <c r="N247" s="216" t="s">
        <v>41</v>
      </c>
      <c r="O247" s="87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9" t="s">
        <v>179</v>
      </c>
      <c r="AT247" s="219" t="s">
        <v>175</v>
      </c>
      <c r="AU247" s="219" t="s">
        <v>84</v>
      </c>
      <c r="AY247" s="13" t="s">
        <v>174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13" t="s">
        <v>84</v>
      </c>
      <c r="BK247" s="220">
        <f>ROUND(I247*H247,2)</f>
        <v>0</v>
      </c>
      <c r="BL247" s="13" t="s">
        <v>179</v>
      </c>
      <c r="BM247" s="219" t="s">
        <v>375</v>
      </c>
    </row>
    <row r="248" s="2" customFormat="1">
      <c r="A248" s="34"/>
      <c r="B248" s="35"/>
      <c r="C248" s="36"/>
      <c r="D248" s="221" t="s">
        <v>191</v>
      </c>
      <c r="E248" s="36"/>
      <c r="F248" s="222" t="s">
        <v>376</v>
      </c>
      <c r="G248" s="36"/>
      <c r="H248" s="36"/>
      <c r="I248" s="223"/>
      <c r="J248" s="36"/>
      <c r="K248" s="36"/>
      <c r="L248" s="40"/>
      <c r="M248" s="224"/>
      <c r="N248" s="225"/>
      <c r="O248" s="87"/>
      <c r="P248" s="87"/>
      <c r="Q248" s="87"/>
      <c r="R248" s="87"/>
      <c r="S248" s="87"/>
      <c r="T248" s="88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3" t="s">
        <v>191</v>
      </c>
      <c r="AU248" s="13" t="s">
        <v>84</v>
      </c>
    </row>
    <row r="249" s="2" customFormat="1" ht="16.5" customHeight="1">
      <c r="A249" s="34"/>
      <c r="B249" s="35"/>
      <c r="C249" s="207" t="s">
        <v>377</v>
      </c>
      <c r="D249" s="207" t="s">
        <v>175</v>
      </c>
      <c r="E249" s="208" t="s">
        <v>378</v>
      </c>
      <c r="F249" s="209" t="s">
        <v>379</v>
      </c>
      <c r="G249" s="210" t="s">
        <v>233</v>
      </c>
      <c r="H249" s="211">
        <v>57</v>
      </c>
      <c r="I249" s="212"/>
      <c r="J249" s="213">
        <f>ROUND(I249*H249,2)</f>
        <v>0</v>
      </c>
      <c r="K249" s="214"/>
      <c r="L249" s="40"/>
      <c r="M249" s="215" t="s">
        <v>1</v>
      </c>
      <c r="N249" s="216" t="s">
        <v>41</v>
      </c>
      <c r="O249" s="87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9" t="s">
        <v>179</v>
      </c>
      <c r="AT249" s="219" t="s">
        <v>175</v>
      </c>
      <c r="AU249" s="219" t="s">
        <v>84</v>
      </c>
      <c r="AY249" s="13" t="s">
        <v>174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3" t="s">
        <v>84</v>
      </c>
      <c r="BK249" s="220">
        <f>ROUND(I249*H249,2)</f>
        <v>0</v>
      </c>
      <c r="BL249" s="13" t="s">
        <v>179</v>
      </c>
      <c r="BM249" s="219" t="s">
        <v>380</v>
      </c>
    </row>
    <row r="250" s="2" customFormat="1" ht="16.5" customHeight="1">
      <c r="A250" s="34"/>
      <c r="B250" s="35"/>
      <c r="C250" s="207" t="s">
        <v>279</v>
      </c>
      <c r="D250" s="207" t="s">
        <v>175</v>
      </c>
      <c r="E250" s="208" t="s">
        <v>381</v>
      </c>
      <c r="F250" s="209" t="s">
        <v>382</v>
      </c>
      <c r="G250" s="210" t="s">
        <v>214</v>
      </c>
      <c r="H250" s="211">
        <v>5.2000000000000002</v>
      </c>
      <c r="I250" s="212"/>
      <c r="J250" s="213">
        <f>ROUND(I250*H250,2)</f>
        <v>0</v>
      </c>
      <c r="K250" s="214"/>
      <c r="L250" s="40"/>
      <c r="M250" s="215" t="s">
        <v>1</v>
      </c>
      <c r="N250" s="216" t="s">
        <v>41</v>
      </c>
      <c r="O250" s="87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9" t="s">
        <v>179</v>
      </c>
      <c r="AT250" s="219" t="s">
        <v>175</v>
      </c>
      <c r="AU250" s="219" t="s">
        <v>84</v>
      </c>
      <c r="AY250" s="13" t="s">
        <v>174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13" t="s">
        <v>84</v>
      </c>
      <c r="BK250" s="220">
        <f>ROUND(I250*H250,2)</f>
        <v>0</v>
      </c>
      <c r="BL250" s="13" t="s">
        <v>179</v>
      </c>
      <c r="BM250" s="219" t="s">
        <v>383</v>
      </c>
    </row>
    <row r="251" s="11" customFormat="1" ht="25.92" customHeight="1">
      <c r="A251" s="11"/>
      <c r="B251" s="193"/>
      <c r="C251" s="194"/>
      <c r="D251" s="195" t="s">
        <v>75</v>
      </c>
      <c r="E251" s="196" t="s">
        <v>384</v>
      </c>
      <c r="F251" s="196" t="s">
        <v>385</v>
      </c>
      <c r="G251" s="194"/>
      <c r="H251" s="194"/>
      <c r="I251" s="197"/>
      <c r="J251" s="198">
        <f>BK251</f>
        <v>0</v>
      </c>
      <c r="K251" s="194"/>
      <c r="L251" s="199"/>
      <c r="M251" s="200"/>
      <c r="N251" s="201"/>
      <c r="O251" s="201"/>
      <c r="P251" s="202">
        <f>SUM(P252:P255)</f>
        <v>0</v>
      </c>
      <c r="Q251" s="201"/>
      <c r="R251" s="202">
        <f>SUM(R252:R255)</f>
        <v>0</v>
      </c>
      <c r="S251" s="201"/>
      <c r="T251" s="203">
        <f>SUM(T252:T255)</f>
        <v>0</v>
      </c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R251" s="204" t="s">
        <v>84</v>
      </c>
      <c r="AT251" s="205" t="s">
        <v>75</v>
      </c>
      <c r="AU251" s="205" t="s">
        <v>76</v>
      </c>
      <c r="AY251" s="204" t="s">
        <v>174</v>
      </c>
      <c r="BK251" s="206">
        <f>SUM(BK252:BK255)</f>
        <v>0</v>
      </c>
    </row>
    <row r="252" s="2" customFormat="1" ht="16.5" customHeight="1">
      <c r="A252" s="34"/>
      <c r="B252" s="35"/>
      <c r="C252" s="207" t="s">
        <v>386</v>
      </c>
      <c r="D252" s="207" t="s">
        <v>175</v>
      </c>
      <c r="E252" s="208" t="s">
        <v>387</v>
      </c>
      <c r="F252" s="209" t="s">
        <v>388</v>
      </c>
      <c r="G252" s="210" t="s">
        <v>178</v>
      </c>
      <c r="H252" s="211">
        <v>4.125</v>
      </c>
      <c r="I252" s="212"/>
      <c r="J252" s="213">
        <f>ROUND(I252*H252,2)</f>
        <v>0</v>
      </c>
      <c r="K252" s="214"/>
      <c r="L252" s="40"/>
      <c r="M252" s="215" t="s">
        <v>1</v>
      </c>
      <c r="N252" s="216" t="s">
        <v>41</v>
      </c>
      <c r="O252" s="87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9" t="s">
        <v>179</v>
      </c>
      <c r="AT252" s="219" t="s">
        <v>175</v>
      </c>
      <c r="AU252" s="219" t="s">
        <v>84</v>
      </c>
      <c r="AY252" s="13" t="s">
        <v>174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13" t="s">
        <v>84</v>
      </c>
      <c r="BK252" s="220">
        <f>ROUND(I252*H252,2)</f>
        <v>0</v>
      </c>
      <c r="BL252" s="13" t="s">
        <v>179</v>
      </c>
      <c r="BM252" s="219" t="s">
        <v>389</v>
      </c>
    </row>
    <row r="253" s="2" customFormat="1">
      <c r="A253" s="34"/>
      <c r="B253" s="35"/>
      <c r="C253" s="36"/>
      <c r="D253" s="221" t="s">
        <v>191</v>
      </c>
      <c r="E253" s="36"/>
      <c r="F253" s="222" t="s">
        <v>390</v>
      </c>
      <c r="G253" s="36"/>
      <c r="H253" s="36"/>
      <c r="I253" s="223"/>
      <c r="J253" s="36"/>
      <c r="K253" s="36"/>
      <c r="L253" s="40"/>
      <c r="M253" s="224"/>
      <c r="N253" s="225"/>
      <c r="O253" s="87"/>
      <c r="P253" s="87"/>
      <c r="Q253" s="87"/>
      <c r="R253" s="87"/>
      <c r="S253" s="87"/>
      <c r="T253" s="88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3" t="s">
        <v>191</v>
      </c>
      <c r="AU253" s="13" t="s">
        <v>84</v>
      </c>
    </row>
    <row r="254" s="2" customFormat="1" ht="16.5" customHeight="1">
      <c r="A254" s="34"/>
      <c r="B254" s="35"/>
      <c r="C254" s="207" t="s">
        <v>283</v>
      </c>
      <c r="D254" s="207" t="s">
        <v>175</v>
      </c>
      <c r="E254" s="208" t="s">
        <v>391</v>
      </c>
      <c r="F254" s="209" t="s">
        <v>392</v>
      </c>
      <c r="G254" s="210" t="s">
        <v>214</v>
      </c>
      <c r="H254" s="211">
        <v>13</v>
      </c>
      <c r="I254" s="212"/>
      <c r="J254" s="213">
        <f>ROUND(I254*H254,2)</f>
        <v>0</v>
      </c>
      <c r="K254" s="214"/>
      <c r="L254" s="40"/>
      <c r="M254" s="215" t="s">
        <v>1</v>
      </c>
      <c r="N254" s="216" t="s">
        <v>41</v>
      </c>
      <c r="O254" s="87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9" t="s">
        <v>179</v>
      </c>
      <c r="AT254" s="219" t="s">
        <v>175</v>
      </c>
      <c r="AU254" s="219" t="s">
        <v>84</v>
      </c>
      <c r="AY254" s="13" t="s">
        <v>174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13" t="s">
        <v>84</v>
      </c>
      <c r="BK254" s="220">
        <f>ROUND(I254*H254,2)</f>
        <v>0</v>
      </c>
      <c r="BL254" s="13" t="s">
        <v>179</v>
      </c>
      <c r="BM254" s="219" t="s">
        <v>393</v>
      </c>
    </row>
    <row r="255" s="2" customFormat="1" ht="21.75" customHeight="1">
      <c r="A255" s="34"/>
      <c r="B255" s="35"/>
      <c r="C255" s="207" t="s">
        <v>394</v>
      </c>
      <c r="D255" s="207" t="s">
        <v>175</v>
      </c>
      <c r="E255" s="208" t="s">
        <v>395</v>
      </c>
      <c r="F255" s="209" t="s">
        <v>396</v>
      </c>
      <c r="G255" s="210" t="s">
        <v>214</v>
      </c>
      <c r="H255" s="211">
        <v>13</v>
      </c>
      <c r="I255" s="212"/>
      <c r="J255" s="213">
        <f>ROUND(I255*H255,2)</f>
        <v>0</v>
      </c>
      <c r="K255" s="214"/>
      <c r="L255" s="40"/>
      <c r="M255" s="215" t="s">
        <v>1</v>
      </c>
      <c r="N255" s="216" t="s">
        <v>41</v>
      </c>
      <c r="O255" s="87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9" t="s">
        <v>179</v>
      </c>
      <c r="AT255" s="219" t="s">
        <v>175</v>
      </c>
      <c r="AU255" s="219" t="s">
        <v>84</v>
      </c>
      <c r="AY255" s="13" t="s">
        <v>174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13" t="s">
        <v>84</v>
      </c>
      <c r="BK255" s="220">
        <f>ROUND(I255*H255,2)</f>
        <v>0</v>
      </c>
      <c r="BL255" s="13" t="s">
        <v>179</v>
      </c>
      <c r="BM255" s="219" t="s">
        <v>397</v>
      </c>
    </row>
    <row r="256" s="11" customFormat="1" ht="25.92" customHeight="1">
      <c r="A256" s="11"/>
      <c r="B256" s="193"/>
      <c r="C256" s="194"/>
      <c r="D256" s="195" t="s">
        <v>75</v>
      </c>
      <c r="E256" s="196" t="s">
        <v>309</v>
      </c>
      <c r="F256" s="196" t="s">
        <v>398</v>
      </c>
      <c r="G256" s="194"/>
      <c r="H256" s="194"/>
      <c r="I256" s="197"/>
      <c r="J256" s="198">
        <f>BK256</f>
        <v>0</v>
      </c>
      <c r="K256" s="194"/>
      <c r="L256" s="199"/>
      <c r="M256" s="200"/>
      <c r="N256" s="201"/>
      <c r="O256" s="201"/>
      <c r="P256" s="202">
        <f>SUM(P257:P261)</f>
        <v>0</v>
      </c>
      <c r="Q256" s="201"/>
      <c r="R256" s="202">
        <f>SUM(R257:R261)</f>
        <v>0</v>
      </c>
      <c r="S256" s="201"/>
      <c r="T256" s="203">
        <f>SUM(T257:T261)</f>
        <v>0</v>
      </c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R256" s="204" t="s">
        <v>84</v>
      </c>
      <c r="AT256" s="205" t="s">
        <v>75</v>
      </c>
      <c r="AU256" s="205" t="s">
        <v>76</v>
      </c>
      <c r="AY256" s="204" t="s">
        <v>174</v>
      </c>
      <c r="BK256" s="206">
        <f>SUM(BK257:BK261)</f>
        <v>0</v>
      </c>
    </row>
    <row r="257" s="2" customFormat="1" ht="16.5" customHeight="1">
      <c r="A257" s="34"/>
      <c r="B257" s="35"/>
      <c r="C257" s="207" t="s">
        <v>287</v>
      </c>
      <c r="D257" s="207" t="s">
        <v>175</v>
      </c>
      <c r="E257" s="208" t="s">
        <v>399</v>
      </c>
      <c r="F257" s="209" t="s">
        <v>400</v>
      </c>
      <c r="G257" s="210" t="s">
        <v>239</v>
      </c>
      <c r="H257" s="211">
        <v>4</v>
      </c>
      <c r="I257" s="212"/>
      <c r="J257" s="213">
        <f>ROUND(I257*H257,2)</f>
        <v>0</v>
      </c>
      <c r="K257" s="214"/>
      <c r="L257" s="40"/>
      <c r="M257" s="215" t="s">
        <v>1</v>
      </c>
      <c r="N257" s="216" t="s">
        <v>41</v>
      </c>
      <c r="O257" s="87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19" t="s">
        <v>179</v>
      </c>
      <c r="AT257" s="219" t="s">
        <v>175</v>
      </c>
      <c r="AU257" s="219" t="s">
        <v>84</v>
      </c>
      <c r="AY257" s="13" t="s">
        <v>174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13" t="s">
        <v>84</v>
      </c>
      <c r="BK257" s="220">
        <f>ROUND(I257*H257,2)</f>
        <v>0</v>
      </c>
      <c r="BL257" s="13" t="s">
        <v>179</v>
      </c>
      <c r="BM257" s="219" t="s">
        <v>401</v>
      </c>
    </row>
    <row r="258" s="2" customFormat="1">
      <c r="A258" s="34"/>
      <c r="B258" s="35"/>
      <c r="C258" s="36"/>
      <c r="D258" s="221" t="s">
        <v>191</v>
      </c>
      <c r="E258" s="36"/>
      <c r="F258" s="222" t="s">
        <v>402</v>
      </c>
      <c r="G258" s="36"/>
      <c r="H258" s="36"/>
      <c r="I258" s="223"/>
      <c r="J258" s="36"/>
      <c r="K258" s="36"/>
      <c r="L258" s="40"/>
      <c r="M258" s="224"/>
      <c r="N258" s="225"/>
      <c r="O258" s="87"/>
      <c r="P258" s="87"/>
      <c r="Q258" s="87"/>
      <c r="R258" s="87"/>
      <c r="S258" s="87"/>
      <c r="T258" s="88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3" t="s">
        <v>191</v>
      </c>
      <c r="AU258" s="13" t="s">
        <v>84</v>
      </c>
    </row>
    <row r="259" s="2" customFormat="1" ht="21.75" customHeight="1">
      <c r="A259" s="34"/>
      <c r="B259" s="35"/>
      <c r="C259" s="207" t="s">
        <v>403</v>
      </c>
      <c r="D259" s="207" t="s">
        <v>175</v>
      </c>
      <c r="E259" s="208" t="s">
        <v>404</v>
      </c>
      <c r="F259" s="209" t="s">
        <v>405</v>
      </c>
      <c r="G259" s="210" t="s">
        <v>239</v>
      </c>
      <c r="H259" s="211">
        <v>4</v>
      </c>
      <c r="I259" s="212"/>
      <c r="J259" s="213">
        <f>ROUND(I259*H259,2)</f>
        <v>0</v>
      </c>
      <c r="K259" s="214"/>
      <c r="L259" s="40"/>
      <c r="M259" s="215" t="s">
        <v>1</v>
      </c>
      <c r="N259" s="216" t="s">
        <v>41</v>
      </c>
      <c r="O259" s="87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19" t="s">
        <v>179</v>
      </c>
      <c r="AT259" s="219" t="s">
        <v>175</v>
      </c>
      <c r="AU259" s="219" t="s">
        <v>84</v>
      </c>
      <c r="AY259" s="13" t="s">
        <v>174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13" t="s">
        <v>84</v>
      </c>
      <c r="BK259" s="220">
        <f>ROUND(I259*H259,2)</f>
        <v>0</v>
      </c>
      <c r="BL259" s="13" t="s">
        <v>179</v>
      </c>
      <c r="BM259" s="219" t="s">
        <v>406</v>
      </c>
    </row>
    <row r="260" s="2" customFormat="1" ht="21.75" customHeight="1">
      <c r="A260" s="34"/>
      <c r="B260" s="35"/>
      <c r="C260" s="207" t="s">
        <v>290</v>
      </c>
      <c r="D260" s="207" t="s">
        <v>175</v>
      </c>
      <c r="E260" s="208" t="s">
        <v>407</v>
      </c>
      <c r="F260" s="209" t="s">
        <v>408</v>
      </c>
      <c r="G260" s="210" t="s">
        <v>233</v>
      </c>
      <c r="H260" s="211">
        <v>9.0999999999999996</v>
      </c>
      <c r="I260" s="212"/>
      <c r="J260" s="213">
        <f>ROUND(I260*H260,2)</f>
        <v>0</v>
      </c>
      <c r="K260" s="214"/>
      <c r="L260" s="40"/>
      <c r="M260" s="215" t="s">
        <v>1</v>
      </c>
      <c r="N260" s="216" t="s">
        <v>41</v>
      </c>
      <c r="O260" s="87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9" t="s">
        <v>179</v>
      </c>
      <c r="AT260" s="219" t="s">
        <v>175</v>
      </c>
      <c r="AU260" s="219" t="s">
        <v>84</v>
      </c>
      <c r="AY260" s="13" t="s">
        <v>174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13" t="s">
        <v>84</v>
      </c>
      <c r="BK260" s="220">
        <f>ROUND(I260*H260,2)</f>
        <v>0</v>
      </c>
      <c r="BL260" s="13" t="s">
        <v>179</v>
      </c>
      <c r="BM260" s="219" t="s">
        <v>409</v>
      </c>
    </row>
    <row r="261" s="2" customFormat="1">
      <c r="A261" s="34"/>
      <c r="B261" s="35"/>
      <c r="C261" s="36"/>
      <c r="D261" s="221" t="s">
        <v>191</v>
      </c>
      <c r="E261" s="36"/>
      <c r="F261" s="222" t="s">
        <v>410</v>
      </c>
      <c r="G261" s="36"/>
      <c r="H261" s="36"/>
      <c r="I261" s="223"/>
      <c r="J261" s="36"/>
      <c r="K261" s="36"/>
      <c r="L261" s="40"/>
      <c r="M261" s="224"/>
      <c r="N261" s="225"/>
      <c r="O261" s="87"/>
      <c r="P261" s="87"/>
      <c r="Q261" s="87"/>
      <c r="R261" s="87"/>
      <c r="S261" s="87"/>
      <c r="T261" s="88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3" t="s">
        <v>191</v>
      </c>
      <c r="AU261" s="13" t="s">
        <v>84</v>
      </c>
    </row>
    <row r="262" s="11" customFormat="1" ht="25.92" customHeight="1">
      <c r="A262" s="11"/>
      <c r="B262" s="193"/>
      <c r="C262" s="194"/>
      <c r="D262" s="195" t="s">
        <v>75</v>
      </c>
      <c r="E262" s="196" t="s">
        <v>411</v>
      </c>
      <c r="F262" s="196" t="s">
        <v>412</v>
      </c>
      <c r="G262" s="194"/>
      <c r="H262" s="194"/>
      <c r="I262" s="197"/>
      <c r="J262" s="198">
        <f>BK262</f>
        <v>0</v>
      </c>
      <c r="K262" s="194"/>
      <c r="L262" s="199"/>
      <c r="M262" s="200"/>
      <c r="N262" s="201"/>
      <c r="O262" s="201"/>
      <c r="P262" s="202">
        <f>SUM(P263:P266)</f>
        <v>0</v>
      </c>
      <c r="Q262" s="201"/>
      <c r="R262" s="202">
        <f>SUM(R263:R266)</f>
        <v>0</v>
      </c>
      <c r="S262" s="201"/>
      <c r="T262" s="203">
        <f>SUM(T263:T266)</f>
        <v>0</v>
      </c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R262" s="204" t="s">
        <v>86</v>
      </c>
      <c r="AT262" s="205" t="s">
        <v>75</v>
      </c>
      <c r="AU262" s="205" t="s">
        <v>76</v>
      </c>
      <c r="AY262" s="204" t="s">
        <v>174</v>
      </c>
      <c r="BK262" s="206">
        <f>SUM(BK263:BK266)</f>
        <v>0</v>
      </c>
    </row>
    <row r="263" s="2" customFormat="1" ht="16.5" customHeight="1">
      <c r="A263" s="34"/>
      <c r="B263" s="35"/>
      <c r="C263" s="207" t="s">
        <v>413</v>
      </c>
      <c r="D263" s="207" t="s">
        <v>175</v>
      </c>
      <c r="E263" s="208" t="s">
        <v>414</v>
      </c>
      <c r="F263" s="209" t="s">
        <v>415</v>
      </c>
      <c r="G263" s="210" t="s">
        <v>214</v>
      </c>
      <c r="H263" s="211">
        <v>179.15899999999999</v>
      </c>
      <c r="I263" s="212"/>
      <c r="J263" s="213">
        <f>ROUND(I263*H263,2)</f>
        <v>0</v>
      </c>
      <c r="K263" s="214"/>
      <c r="L263" s="40"/>
      <c r="M263" s="215" t="s">
        <v>1</v>
      </c>
      <c r="N263" s="216" t="s">
        <v>41</v>
      </c>
      <c r="O263" s="87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19" t="s">
        <v>182</v>
      </c>
      <c r="AT263" s="219" t="s">
        <v>175</v>
      </c>
      <c r="AU263" s="219" t="s">
        <v>84</v>
      </c>
      <c r="AY263" s="13" t="s">
        <v>174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13" t="s">
        <v>84</v>
      </c>
      <c r="BK263" s="220">
        <f>ROUND(I263*H263,2)</f>
        <v>0</v>
      </c>
      <c r="BL263" s="13" t="s">
        <v>182</v>
      </c>
      <c r="BM263" s="219" t="s">
        <v>416</v>
      </c>
    </row>
    <row r="264" s="2" customFormat="1" ht="16.5" customHeight="1">
      <c r="A264" s="34"/>
      <c r="B264" s="35"/>
      <c r="C264" s="207" t="s">
        <v>297</v>
      </c>
      <c r="D264" s="207" t="s">
        <v>175</v>
      </c>
      <c r="E264" s="208" t="s">
        <v>417</v>
      </c>
      <c r="F264" s="209" t="s">
        <v>418</v>
      </c>
      <c r="G264" s="210" t="s">
        <v>214</v>
      </c>
      <c r="H264" s="211">
        <v>27.468</v>
      </c>
      <c r="I264" s="212"/>
      <c r="J264" s="213">
        <f>ROUND(I264*H264,2)</f>
        <v>0</v>
      </c>
      <c r="K264" s="214"/>
      <c r="L264" s="40"/>
      <c r="M264" s="215" t="s">
        <v>1</v>
      </c>
      <c r="N264" s="216" t="s">
        <v>41</v>
      </c>
      <c r="O264" s="87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9" t="s">
        <v>182</v>
      </c>
      <c r="AT264" s="219" t="s">
        <v>175</v>
      </c>
      <c r="AU264" s="219" t="s">
        <v>84</v>
      </c>
      <c r="AY264" s="13" t="s">
        <v>174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13" t="s">
        <v>84</v>
      </c>
      <c r="BK264" s="220">
        <f>ROUND(I264*H264,2)</f>
        <v>0</v>
      </c>
      <c r="BL264" s="13" t="s">
        <v>182</v>
      </c>
      <c r="BM264" s="219" t="s">
        <v>419</v>
      </c>
    </row>
    <row r="265" s="2" customFormat="1">
      <c r="A265" s="34"/>
      <c r="B265" s="35"/>
      <c r="C265" s="36"/>
      <c r="D265" s="221" t="s">
        <v>191</v>
      </c>
      <c r="E265" s="36"/>
      <c r="F265" s="222" t="s">
        <v>420</v>
      </c>
      <c r="G265" s="36"/>
      <c r="H265" s="36"/>
      <c r="I265" s="223"/>
      <c r="J265" s="36"/>
      <c r="K265" s="36"/>
      <c r="L265" s="40"/>
      <c r="M265" s="224"/>
      <c r="N265" s="225"/>
      <c r="O265" s="87"/>
      <c r="P265" s="87"/>
      <c r="Q265" s="87"/>
      <c r="R265" s="87"/>
      <c r="S265" s="87"/>
      <c r="T265" s="88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3" t="s">
        <v>191</v>
      </c>
      <c r="AU265" s="13" t="s">
        <v>84</v>
      </c>
    </row>
    <row r="266" s="2" customFormat="1" ht="21.75" customHeight="1">
      <c r="A266" s="34"/>
      <c r="B266" s="35"/>
      <c r="C266" s="207" t="s">
        <v>335</v>
      </c>
      <c r="D266" s="207" t="s">
        <v>175</v>
      </c>
      <c r="E266" s="208" t="s">
        <v>421</v>
      </c>
      <c r="F266" s="209" t="s">
        <v>422</v>
      </c>
      <c r="G266" s="210" t="s">
        <v>228</v>
      </c>
      <c r="H266" s="211">
        <v>0.315</v>
      </c>
      <c r="I266" s="212"/>
      <c r="J266" s="213">
        <f>ROUND(I266*H266,2)</f>
        <v>0</v>
      </c>
      <c r="K266" s="214"/>
      <c r="L266" s="40"/>
      <c r="M266" s="215" t="s">
        <v>1</v>
      </c>
      <c r="N266" s="216" t="s">
        <v>41</v>
      </c>
      <c r="O266" s="87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9" t="s">
        <v>182</v>
      </c>
      <c r="AT266" s="219" t="s">
        <v>175</v>
      </c>
      <c r="AU266" s="219" t="s">
        <v>84</v>
      </c>
      <c r="AY266" s="13" t="s">
        <v>174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13" t="s">
        <v>84</v>
      </c>
      <c r="BK266" s="220">
        <f>ROUND(I266*H266,2)</f>
        <v>0</v>
      </c>
      <c r="BL266" s="13" t="s">
        <v>182</v>
      </c>
      <c r="BM266" s="219" t="s">
        <v>423</v>
      </c>
    </row>
    <row r="267" s="11" customFormat="1" ht="25.92" customHeight="1">
      <c r="A267" s="11"/>
      <c r="B267" s="193"/>
      <c r="C267" s="194"/>
      <c r="D267" s="195" t="s">
        <v>75</v>
      </c>
      <c r="E267" s="196" t="s">
        <v>424</v>
      </c>
      <c r="F267" s="196" t="s">
        <v>425</v>
      </c>
      <c r="G267" s="194"/>
      <c r="H267" s="194"/>
      <c r="I267" s="197"/>
      <c r="J267" s="198">
        <f>BK267</f>
        <v>0</v>
      </c>
      <c r="K267" s="194"/>
      <c r="L267" s="199"/>
      <c r="M267" s="200"/>
      <c r="N267" s="201"/>
      <c r="O267" s="201"/>
      <c r="P267" s="202">
        <f>SUM(P268:P271)</f>
        <v>0</v>
      </c>
      <c r="Q267" s="201"/>
      <c r="R267" s="202">
        <f>SUM(R268:R271)</f>
        <v>0</v>
      </c>
      <c r="S267" s="201"/>
      <c r="T267" s="203">
        <f>SUM(T268:T271)</f>
        <v>0</v>
      </c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R267" s="204" t="s">
        <v>86</v>
      </c>
      <c r="AT267" s="205" t="s">
        <v>75</v>
      </c>
      <c r="AU267" s="205" t="s">
        <v>76</v>
      </c>
      <c r="AY267" s="204" t="s">
        <v>174</v>
      </c>
      <c r="BK267" s="206">
        <f>SUM(BK268:BK271)</f>
        <v>0</v>
      </c>
    </row>
    <row r="268" s="2" customFormat="1" ht="16.5" customHeight="1">
      <c r="A268" s="34"/>
      <c r="B268" s="35"/>
      <c r="C268" s="207" t="s">
        <v>303</v>
      </c>
      <c r="D268" s="207" t="s">
        <v>175</v>
      </c>
      <c r="E268" s="208" t="s">
        <v>426</v>
      </c>
      <c r="F268" s="209" t="s">
        <v>427</v>
      </c>
      <c r="G268" s="210" t="s">
        <v>214</v>
      </c>
      <c r="H268" s="211">
        <v>64</v>
      </c>
      <c r="I268" s="212"/>
      <c r="J268" s="213">
        <f>ROUND(I268*H268,2)</f>
        <v>0</v>
      </c>
      <c r="K268" s="214"/>
      <c r="L268" s="40"/>
      <c r="M268" s="215" t="s">
        <v>1</v>
      </c>
      <c r="N268" s="216" t="s">
        <v>41</v>
      </c>
      <c r="O268" s="87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9" t="s">
        <v>182</v>
      </c>
      <c r="AT268" s="219" t="s">
        <v>175</v>
      </c>
      <c r="AU268" s="219" t="s">
        <v>84</v>
      </c>
      <c r="AY268" s="13" t="s">
        <v>174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13" t="s">
        <v>84</v>
      </c>
      <c r="BK268" s="220">
        <f>ROUND(I268*H268,2)</f>
        <v>0</v>
      </c>
      <c r="BL268" s="13" t="s">
        <v>182</v>
      </c>
      <c r="BM268" s="219" t="s">
        <v>428</v>
      </c>
    </row>
    <row r="269" s="2" customFormat="1" ht="16.5" customHeight="1">
      <c r="A269" s="34"/>
      <c r="B269" s="35"/>
      <c r="C269" s="207" t="s">
        <v>342</v>
      </c>
      <c r="D269" s="207" t="s">
        <v>175</v>
      </c>
      <c r="E269" s="208" t="s">
        <v>429</v>
      </c>
      <c r="F269" s="209" t="s">
        <v>430</v>
      </c>
      <c r="G269" s="210" t="s">
        <v>214</v>
      </c>
      <c r="H269" s="211">
        <v>63.722000000000001</v>
      </c>
      <c r="I269" s="212"/>
      <c r="J269" s="213">
        <f>ROUND(I269*H269,2)</f>
        <v>0</v>
      </c>
      <c r="K269" s="214"/>
      <c r="L269" s="40"/>
      <c r="M269" s="215" t="s">
        <v>1</v>
      </c>
      <c r="N269" s="216" t="s">
        <v>41</v>
      </c>
      <c r="O269" s="87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9" t="s">
        <v>182</v>
      </c>
      <c r="AT269" s="219" t="s">
        <v>175</v>
      </c>
      <c r="AU269" s="219" t="s">
        <v>84</v>
      </c>
      <c r="AY269" s="13" t="s">
        <v>174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13" t="s">
        <v>84</v>
      </c>
      <c r="BK269" s="220">
        <f>ROUND(I269*H269,2)</f>
        <v>0</v>
      </c>
      <c r="BL269" s="13" t="s">
        <v>182</v>
      </c>
      <c r="BM269" s="219" t="s">
        <v>431</v>
      </c>
    </row>
    <row r="270" s="2" customFormat="1">
      <c r="A270" s="34"/>
      <c r="B270" s="35"/>
      <c r="C270" s="36"/>
      <c r="D270" s="221" t="s">
        <v>191</v>
      </c>
      <c r="E270" s="36"/>
      <c r="F270" s="222" t="s">
        <v>432</v>
      </c>
      <c r="G270" s="36"/>
      <c r="H270" s="36"/>
      <c r="I270" s="223"/>
      <c r="J270" s="36"/>
      <c r="K270" s="36"/>
      <c r="L270" s="40"/>
      <c r="M270" s="224"/>
      <c r="N270" s="225"/>
      <c r="O270" s="87"/>
      <c r="P270" s="87"/>
      <c r="Q270" s="87"/>
      <c r="R270" s="87"/>
      <c r="S270" s="87"/>
      <c r="T270" s="88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3" t="s">
        <v>191</v>
      </c>
      <c r="AU270" s="13" t="s">
        <v>84</v>
      </c>
    </row>
    <row r="271" s="2" customFormat="1" ht="21.75" customHeight="1">
      <c r="A271" s="34"/>
      <c r="B271" s="35"/>
      <c r="C271" s="207" t="s">
        <v>306</v>
      </c>
      <c r="D271" s="207" t="s">
        <v>175</v>
      </c>
      <c r="E271" s="208" t="s">
        <v>433</v>
      </c>
      <c r="F271" s="209" t="s">
        <v>434</v>
      </c>
      <c r="G271" s="210" t="s">
        <v>228</v>
      </c>
      <c r="H271" s="211">
        <v>0.19500000000000001</v>
      </c>
      <c r="I271" s="212"/>
      <c r="J271" s="213">
        <f>ROUND(I271*H271,2)</f>
        <v>0</v>
      </c>
      <c r="K271" s="214"/>
      <c r="L271" s="40"/>
      <c r="M271" s="215" t="s">
        <v>1</v>
      </c>
      <c r="N271" s="216" t="s">
        <v>41</v>
      </c>
      <c r="O271" s="87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9" t="s">
        <v>182</v>
      </c>
      <c r="AT271" s="219" t="s">
        <v>175</v>
      </c>
      <c r="AU271" s="219" t="s">
        <v>84</v>
      </c>
      <c r="AY271" s="13" t="s">
        <v>174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13" t="s">
        <v>84</v>
      </c>
      <c r="BK271" s="220">
        <f>ROUND(I271*H271,2)</f>
        <v>0</v>
      </c>
      <c r="BL271" s="13" t="s">
        <v>182</v>
      </c>
      <c r="BM271" s="219" t="s">
        <v>435</v>
      </c>
    </row>
    <row r="272" s="11" customFormat="1" ht="25.92" customHeight="1">
      <c r="A272" s="11"/>
      <c r="B272" s="193"/>
      <c r="C272" s="194"/>
      <c r="D272" s="195" t="s">
        <v>75</v>
      </c>
      <c r="E272" s="196" t="s">
        <v>436</v>
      </c>
      <c r="F272" s="196" t="s">
        <v>437</v>
      </c>
      <c r="G272" s="194"/>
      <c r="H272" s="194"/>
      <c r="I272" s="197"/>
      <c r="J272" s="198">
        <f>BK272</f>
        <v>0</v>
      </c>
      <c r="K272" s="194"/>
      <c r="L272" s="199"/>
      <c r="M272" s="200"/>
      <c r="N272" s="201"/>
      <c r="O272" s="201"/>
      <c r="P272" s="202">
        <f>SUM(P273:P280)</f>
        <v>0</v>
      </c>
      <c r="Q272" s="201"/>
      <c r="R272" s="202">
        <f>SUM(R273:R280)</f>
        <v>0</v>
      </c>
      <c r="S272" s="201"/>
      <c r="T272" s="203">
        <f>SUM(T273:T280)</f>
        <v>0</v>
      </c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R272" s="204" t="s">
        <v>86</v>
      </c>
      <c r="AT272" s="205" t="s">
        <v>75</v>
      </c>
      <c r="AU272" s="205" t="s">
        <v>76</v>
      </c>
      <c r="AY272" s="204" t="s">
        <v>174</v>
      </c>
      <c r="BK272" s="206">
        <f>SUM(BK273:BK280)</f>
        <v>0</v>
      </c>
    </row>
    <row r="273" s="2" customFormat="1" ht="24.15" customHeight="1">
      <c r="A273" s="34"/>
      <c r="B273" s="35"/>
      <c r="C273" s="207" t="s">
        <v>384</v>
      </c>
      <c r="D273" s="207" t="s">
        <v>175</v>
      </c>
      <c r="E273" s="208" t="s">
        <v>438</v>
      </c>
      <c r="F273" s="209" t="s">
        <v>439</v>
      </c>
      <c r="G273" s="210" t="s">
        <v>214</v>
      </c>
      <c r="H273" s="211">
        <v>43.008000000000003</v>
      </c>
      <c r="I273" s="212"/>
      <c r="J273" s="213">
        <f>ROUND(I273*H273,2)</f>
        <v>0</v>
      </c>
      <c r="K273" s="214"/>
      <c r="L273" s="40"/>
      <c r="M273" s="215" t="s">
        <v>1</v>
      </c>
      <c r="N273" s="216" t="s">
        <v>41</v>
      </c>
      <c r="O273" s="87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19" t="s">
        <v>182</v>
      </c>
      <c r="AT273" s="219" t="s">
        <v>175</v>
      </c>
      <c r="AU273" s="219" t="s">
        <v>84</v>
      </c>
      <c r="AY273" s="13" t="s">
        <v>174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13" t="s">
        <v>84</v>
      </c>
      <c r="BK273" s="220">
        <f>ROUND(I273*H273,2)</f>
        <v>0</v>
      </c>
      <c r="BL273" s="13" t="s">
        <v>182</v>
      </c>
      <c r="BM273" s="219" t="s">
        <v>440</v>
      </c>
    </row>
    <row r="274" s="2" customFormat="1" ht="16.5" customHeight="1">
      <c r="A274" s="34"/>
      <c r="B274" s="35"/>
      <c r="C274" s="207" t="s">
        <v>309</v>
      </c>
      <c r="D274" s="207" t="s">
        <v>175</v>
      </c>
      <c r="E274" s="208" t="s">
        <v>441</v>
      </c>
      <c r="F274" s="209" t="s">
        <v>442</v>
      </c>
      <c r="G274" s="210" t="s">
        <v>214</v>
      </c>
      <c r="H274" s="211">
        <v>15.26</v>
      </c>
      <c r="I274" s="212"/>
      <c r="J274" s="213">
        <f>ROUND(I274*H274,2)</f>
        <v>0</v>
      </c>
      <c r="K274" s="214"/>
      <c r="L274" s="40"/>
      <c r="M274" s="215" t="s">
        <v>1</v>
      </c>
      <c r="N274" s="216" t="s">
        <v>41</v>
      </c>
      <c r="O274" s="87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9" t="s">
        <v>182</v>
      </c>
      <c r="AT274" s="219" t="s">
        <v>175</v>
      </c>
      <c r="AU274" s="219" t="s">
        <v>84</v>
      </c>
      <c r="AY274" s="13" t="s">
        <v>174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13" t="s">
        <v>84</v>
      </c>
      <c r="BK274" s="220">
        <f>ROUND(I274*H274,2)</f>
        <v>0</v>
      </c>
      <c r="BL274" s="13" t="s">
        <v>182</v>
      </c>
      <c r="BM274" s="219" t="s">
        <v>443</v>
      </c>
    </row>
    <row r="275" s="2" customFormat="1" ht="24.15" customHeight="1">
      <c r="A275" s="34"/>
      <c r="B275" s="35"/>
      <c r="C275" s="207" t="s">
        <v>444</v>
      </c>
      <c r="D275" s="207" t="s">
        <v>175</v>
      </c>
      <c r="E275" s="208" t="s">
        <v>445</v>
      </c>
      <c r="F275" s="209" t="s">
        <v>446</v>
      </c>
      <c r="G275" s="210" t="s">
        <v>214</v>
      </c>
      <c r="H275" s="211">
        <v>63.722000000000001</v>
      </c>
      <c r="I275" s="212"/>
      <c r="J275" s="213">
        <f>ROUND(I275*H275,2)</f>
        <v>0</v>
      </c>
      <c r="K275" s="214"/>
      <c r="L275" s="40"/>
      <c r="M275" s="215" t="s">
        <v>1</v>
      </c>
      <c r="N275" s="216" t="s">
        <v>41</v>
      </c>
      <c r="O275" s="87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9" t="s">
        <v>182</v>
      </c>
      <c r="AT275" s="219" t="s">
        <v>175</v>
      </c>
      <c r="AU275" s="219" t="s">
        <v>84</v>
      </c>
      <c r="AY275" s="13" t="s">
        <v>174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13" t="s">
        <v>84</v>
      </c>
      <c r="BK275" s="220">
        <f>ROUND(I275*H275,2)</f>
        <v>0</v>
      </c>
      <c r="BL275" s="13" t="s">
        <v>182</v>
      </c>
      <c r="BM275" s="219" t="s">
        <v>447</v>
      </c>
    </row>
    <row r="276" s="2" customFormat="1" ht="21.75" customHeight="1">
      <c r="A276" s="34"/>
      <c r="B276" s="35"/>
      <c r="C276" s="207" t="s">
        <v>312</v>
      </c>
      <c r="D276" s="207" t="s">
        <v>175</v>
      </c>
      <c r="E276" s="208" t="s">
        <v>448</v>
      </c>
      <c r="F276" s="209" t="s">
        <v>449</v>
      </c>
      <c r="G276" s="210" t="s">
        <v>214</v>
      </c>
      <c r="H276" s="211">
        <v>63.722000000000001</v>
      </c>
      <c r="I276" s="212"/>
      <c r="J276" s="213">
        <f>ROUND(I276*H276,2)</f>
        <v>0</v>
      </c>
      <c r="K276" s="214"/>
      <c r="L276" s="40"/>
      <c r="M276" s="215" t="s">
        <v>1</v>
      </c>
      <c r="N276" s="216" t="s">
        <v>41</v>
      </c>
      <c r="O276" s="87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19" t="s">
        <v>182</v>
      </c>
      <c r="AT276" s="219" t="s">
        <v>175</v>
      </c>
      <c r="AU276" s="219" t="s">
        <v>84</v>
      </c>
      <c r="AY276" s="13" t="s">
        <v>174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13" t="s">
        <v>84</v>
      </c>
      <c r="BK276" s="220">
        <f>ROUND(I276*H276,2)</f>
        <v>0</v>
      </c>
      <c r="BL276" s="13" t="s">
        <v>182</v>
      </c>
      <c r="BM276" s="219" t="s">
        <v>450</v>
      </c>
    </row>
    <row r="277" s="2" customFormat="1">
      <c r="A277" s="34"/>
      <c r="B277" s="35"/>
      <c r="C277" s="36"/>
      <c r="D277" s="221" t="s">
        <v>191</v>
      </c>
      <c r="E277" s="36"/>
      <c r="F277" s="222" t="s">
        <v>321</v>
      </c>
      <c r="G277" s="36"/>
      <c r="H277" s="36"/>
      <c r="I277" s="223"/>
      <c r="J277" s="36"/>
      <c r="K277" s="36"/>
      <c r="L277" s="40"/>
      <c r="M277" s="224"/>
      <c r="N277" s="225"/>
      <c r="O277" s="87"/>
      <c r="P277" s="87"/>
      <c r="Q277" s="87"/>
      <c r="R277" s="87"/>
      <c r="S277" s="87"/>
      <c r="T277" s="88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3" t="s">
        <v>191</v>
      </c>
      <c r="AU277" s="13" t="s">
        <v>84</v>
      </c>
    </row>
    <row r="278" s="2" customFormat="1" ht="16.5" customHeight="1">
      <c r="A278" s="34"/>
      <c r="B278" s="35"/>
      <c r="C278" s="207" t="s">
        <v>451</v>
      </c>
      <c r="D278" s="207" t="s">
        <v>175</v>
      </c>
      <c r="E278" s="208" t="s">
        <v>452</v>
      </c>
      <c r="F278" s="209" t="s">
        <v>453</v>
      </c>
      <c r="G278" s="210" t="s">
        <v>214</v>
      </c>
      <c r="H278" s="211">
        <v>63.722000000000001</v>
      </c>
      <c r="I278" s="212"/>
      <c r="J278" s="213">
        <f>ROUND(I278*H278,2)</f>
        <v>0</v>
      </c>
      <c r="K278" s="214"/>
      <c r="L278" s="40"/>
      <c r="M278" s="215" t="s">
        <v>1</v>
      </c>
      <c r="N278" s="216" t="s">
        <v>41</v>
      </c>
      <c r="O278" s="87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9" t="s">
        <v>182</v>
      </c>
      <c r="AT278" s="219" t="s">
        <v>175</v>
      </c>
      <c r="AU278" s="219" t="s">
        <v>84</v>
      </c>
      <c r="AY278" s="13" t="s">
        <v>174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13" t="s">
        <v>84</v>
      </c>
      <c r="BK278" s="220">
        <f>ROUND(I278*H278,2)</f>
        <v>0</v>
      </c>
      <c r="BL278" s="13" t="s">
        <v>182</v>
      </c>
      <c r="BM278" s="219" t="s">
        <v>454</v>
      </c>
    </row>
    <row r="279" s="2" customFormat="1">
      <c r="A279" s="34"/>
      <c r="B279" s="35"/>
      <c r="C279" s="36"/>
      <c r="D279" s="221" t="s">
        <v>191</v>
      </c>
      <c r="E279" s="36"/>
      <c r="F279" s="222" t="s">
        <v>455</v>
      </c>
      <c r="G279" s="36"/>
      <c r="H279" s="36"/>
      <c r="I279" s="223"/>
      <c r="J279" s="36"/>
      <c r="K279" s="36"/>
      <c r="L279" s="40"/>
      <c r="M279" s="224"/>
      <c r="N279" s="225"/>
      <c r="O279" s="87"/>
      <c r="P279" s="87"/>
      <c r="Q279" s="87"/>
      <c r="R279" s="87"/>
      <c r="S279" s="87"/>
      <c r="T279" s="88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3" t="s">
        <v>191</v>
      </c>
      <c r="AU279" s="13" t="s">
        <v>84</v>
      </c>
    </row>
    <row r="280" s="2" customFormat="1" ht="16.5" customHeight="1">
      <c r="A280" s="34"/>
      <c r="B280" s="35"/>
      <c r="C280" s="207" t="s">
        <v>315</v>
      </c>
      <c r="D280" s="207" t="s">
        <v>175</v>
      </c>
      <c r="E280" s="208" t="s">
        <v>456</v>
      </c>
      <c r="F280" s="209" t="s">
        <v>457</v>
      </c>
      <c r="G280" s="210" t="s">
        <v>228</v>
      </c>
      <c r="H280" s="211">
        <v>0.19300000000000001</v>
      </c>
      <c r="I280" s="212"/>
      <c r="J280" s="213">
        <f>ROUND(I280*H280,2)</f>
        <v>0</v>
      </c>
      <c r="K280" s="214"/>
      <c r="L280" s="40"/>
      <c r="M280" s="215" t="s">
        <v>1</v>
      </c>
      <c r="N280" s="216" t="s">
        <v>41</v>
      </c>
      <c r="O280" s="87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9" t="s">
        <v>182</v>
      </c>
      <c r="AT280" s="219" t="s">
        <v>175</v>
      </c>
      <c r="AU280" s="219" t="s">
        <v>84</v>
      </c>
      <c r="AY280" s="13" t="s">
        <v>174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13" t="s">
        <v>84</v>
      </c>
      <c r="BK280" s="220">
        <f>ROUND(I280*H280,2)</f>
        <v>0</v>
      </c>
      <c r="BL280" s="13" t="s">
        <v>182</v>
      </c>
      <c r="BM280" s="219" t="s">
        <v>458</v>
      </c>
    </row>
    <row r="281" s="11" customFormat="1" ht="25.92" customHeight="1">
      <c r="A281" s="11"/>
      <c r="B281" s="193"/>
      <c r="C281" s="194"/>
      <c r="D281" s="195" t="s">
        <v>75</v>
      </c>
      <c r="E281" s="196" t="s">
        <v>459</v>
      </c>
      <c r="F281" s="196" t="s">
        <v>460</v>
      </c>
      <c r="G281" s="194"/>
      <c r="H281" s="194"/>
      <c r="I281" s="197"/>
      <c r="J281" s="198">
        <f>BK281</f>
        <v>0</v>
      </c>
      <c r="K281" s="194"/>
      <c r="L281" s="199"/>
      <c r="M281" s="200"/>
      <c r="N281" s="201"/>
      <c r="O281" s="201"/>
      <c r="P281" s="202">
        <f>SUM(P282:P285)</f>
        <v>0</v>
      </c>
      <c r="Q281" s="201"/>
      <c r="R281" s="202">
        <f>SUM(R282:R285)</f>
        <v>0</v>
      </c>
      <c r="S281" s="201"/>
      <c r="T281" s="203">
        <f>SUM(T282:T285)</f>
        <v>0</v>
      </c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R281" s="204" t="s">
        <v>86</v>
      </c>
      <c r="AT281" s="205" t="s">
        <v>75</v>
      </c>
      <c r="AU281" s="205" t="s">
        <v>76</v>
      </c>
      <c r="AY281" s="204" t="s">
        <v>174</v>
      </c>
      <c r="BK281" s="206">
        <f>SUM(BK282:BK285)</f>
        <v>0</v>
      </c>
    </row>
    <row r="282" s="2" customFormat="1" ht="16.5" customHeight="1">
      <c r="A282" s="34"/>
      <c r="B282" s="35"/>
      <c r="C282" s="207" t="s">
        <v>461</v>
      </c>
      <c r="D282" s="207" t="s">
        <v>175</v>
      </c>
      <c r="E282" s="208" t="s">
        <v>462</v>
      </c>
      <c r="F282" s="209" t="s">
        <v>463</v>
      </c>
      <c r="G282" s="210" t="s">
        <v>464</v>
      </c>
      <c r="H282" s="211">
        <v>1</v>
      </c>
      <c r="I282" s="212"/>
      <c r="J282" s="213">
        <f>ROUND(I282*H282,2)</f>
        <v>0</v>
      </c>
      <c r="K282" s="214"/>
      <c r="L282" s="40"/>
      <c r="M282" s="215" t="s">
        <v>1</v>
      </c>
      <c r="N282" s="216" t="s">
        <v>41</v>
      </c>
      <c r="O282" s="87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9" t="s">
        <v>182</v>
      </c>
      <c r="AT282" s="219" t="s">
        <v>175</v>
      </c>
      <c r="AU282" s="219" t="s">
        <v>84</v>
      </c>
      <c r="AY282" s="13" t="s">
        <v>174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13" t="s">
        <v>84</v>
      </c>
      <c r="BK282" s="220">
        <f>ROUND(I282*H282,2)</f>
        <v>0</v>
      </c>
      <c r="BL282" s="13" t="s">
        <v>182</v>
      </c>
      <c r="BM282" s="219" t="s">
        <v>465</v>
      </c>
    </row>
    <row r="283" s="2" customFormat="1" ht="16.5" customHeight="1">
      <c r="A283" s="34"/>
      <c r="B283" s="35"/>
      <c r="C283" s="207" t="s">
        <v>320</v>
      </c>
      <c r="D283" s="207" t="s">
        <v>175</v>
      </c>
      <c r="E283" s="208" t="s">
        <v>466</v>
      </c>
      <c r="F283" s="209" t="s">
        <v>467</v>
      </c>
      <c r="G283" s="210" t="s">
        <v>239</v>
      </c>
      <c r="H283" s="211">
        <v>2</v>
      </c>
      <c r="I283" s="212"/>
      <c r="J283" s="213">
        <f>ROUND(I283*H283,2)</f>
        <v>0</v>
      </c>
      <c r="K283" s="214"/>
      <c r="L283" s="40"/>
      <c r="M283" s="215" t="s">
        <v>1</v>
      </c>
      <c r="N283" s="216" t="s">
        <v>41</v>
      </c>
      <c r="O283" s="87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9" t="s">
        <v>182</v>
      </c>
      <c r="AT283" s="219" t="s">
        <v>175</v>
      </c>
      <c r="AU283" s="219" t="s">
        <v>84</v>
      </c>
      <c r="AY283" s="13" t="s">
        <v>174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13" t="s">
        <v>84</v>
      </c>
      <c r="BK283" s="220">
        <f>ROUND(I283*H283,2)</f>
        <v>0</v>
      </c>
      <c r="BL283" s="13" t="s">
        <v>182</v>
      </c>
      <c r="BM283" s="219" t="s">
        <v>468</v>
      </c>
    </row>
    <row r="284" s="2" customFormat="1">
      <c r="A284" s="34"/>
      <c r="B284" s="35"/>
      <c r="C284" s="36"/>
      <c r="D284" s="221" t="s">
        <v>191</v>
      </c>
      <c r="E284" s="36"/>
      <c r="F284" s="222" t="s">
        <v>469</v>
      </c>
      <c r="G284" s="36"/>
      <c r="H284" s="36"/>
      <c r="I284" s="223"/>
      <c r="J284" s="36"/>
      <c r="K284" s="36"/>
      <c r="L284" s="40"/>
      <c r="M284" s="224"/>
      <c r="N284" s="225"/>
      <c r="O284" s="87"/>
      <c r="P284" s="87"/>
      <c r="Q284" s="87"/>
      <c r="R284" s="87"/>
      <c r="S284" s="87"/>
      <c r="T284" s="88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3" t="s">
        <v>191</v>
      </c>
      <c r="AU284" s="13" t="s">
        <v>84</v>
      </c>
    </row>
    <row r="285" s="2" customFormat="1" ht="21.75" customHeight="1">
      <c r="A285" s="34"/>
      <c r="B285" s="35"/>
      <c r="C285" s="207" t="s">
        <v>470</v>
      </c>
      <c r="D285" s="207" t="s">
        <v>175</v>
      </c>
      <c r="E285" s="208" t="s">
        <v>471</v>
      </c>
      <c r="F285" s="209" t="s">
        <v>472</v>
      </c>
      <c r="G285" s="210" t="s">
        <v>228</v>
      </c>
      <c r="H285" s="211">
        <v>0.16800000000000001</v>
      </c>
      <c r="I285" s="212"/>
      <c r="J285" s="213">
        <f>ROUND(I285*H285,2)</f>
        <v>0</v>
      </c>
      <c r="K285" s="214"/>
      <c r="L285" s="40"/>
      <c r="M285" s="215" t="s">
        <v>1</v>
      </c>
      <c r="N285" s="216" t="s">
        <v>41</v>
      </c>
      <c r="O285" s="87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19" t="s">
        <v>182</v>
      </c>
      <c r="AT285" s="219" t="s">
        <v>175</v>
      </c>
      <c r="AU285" s="219" t="s">
        <v>84</v>
      </c>
      <c r="AY285" s="13" t="s">
        <v>174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13" t="s">
        <v>84</v>
      </c>
      <c r="BK285" s="220">
        <f>ROUND(I285*H285,2)</f>
        <v>0</v>
      </c>
      <c r="BL285" s="13" t="s">
        <v>182</v>
      </c>
      <c r="BM285" s="219" t="s">
        <v>473</v>
      </c>
    </row>
    <row r="286" s="11" customFormat="1" ht="25.92" customHeight="1">
      <c r="A286" s="11"/>
      <c r="B286" s="193"/>
      <c r="C286" s="194"/>
      <c r="D286" s="195" t="s">
        <v>75</v>
      </c>
      <c r="E286" s="196" t="s">
        <v>474</v>
      </c>
      <c r="F286" s="196" t="s">
        <v>475</v>
      </c>
      <c r="G286" s="194"/>
      <c r="H286" s="194"/>
      <c r="I286" s="197"/>
      <c r="J286" s="198">
        <f>BK286</f>
        <v>0</v>
      </c>
      <c r="K286" s="194"/>
      <c r="L286" s="199"/>
      <c r="M286" s="200"/>
      <c r="N286" s="201"/>
      <c r="O286" s="201"/>
      <c r="P286" s="202">
        <f>P287</f>
        <v>0</v>
      </c>
      <c r="Q286" s="201"/>
      <c r="R286" s="202">
        <f>R287</f>
        <v>0</v>
      </c>
      <c r="S286" s="201"/>
      <c r="T286" s="203">
        <f>T287</f>
        <v>0</v>
      </c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R286" s="204" t="s">
        <v>86</v>
      </c>
      <c r="AT286" s="205" t="s">
        <v>75</v>
      </c>
      <c r="AU286" s="205" t="s">
        <v>76</v>
      </c>
      <c r="AY286" s="204" t="s">
        <v>174</v>
      </c>
      <c r="BK286" s="206">
        <f>BK287</f>
        <v>0</v>
      </c>
    </row>
    <row r="287" s="2" customFormat="1" ht="16.5" customHeight="1">
      <c r="A287" s="34"/>
      <c r="B287" s="35"/>
      <c r="C287" s="207" t="s">
        <v>324</v>
      </c>
      <c r="D287" s="207" t="s">
        <v>175</v>
      </c>
      <c r="E287" s="208" t="s">
        <v>476</v>
      </c>
      <c r="F287" s="209" t="s">
        <v>477</v>
      </c>
      <c r="G287" s="210" t="s">
        <v>464</v>
      </c>
      <c r="H287" s="211">
        <v>1</v>
      </c>
      <c r="I287" s="212"/>
      <c r="J287" s="213">
        <f>ROUND(I287*H287,2)</f>
        <v>0</v>
      </c>
      <c r="K287" s="214"/>
      <c r="L287" s="40"/>
      <c r="M287" s="215" t="s">
        <v>1</v>
      </c>
      <c r="N287" s="216" t="s">
        <v>41</v>
      </c>
      <c r="O287" s="87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19" t="s">
        <v>182</v>
      </c>
      <c r="AT287" s="219" t="s">
        <v>175</v>
      </c>
      <c r="AU287" s="219" t="s">
        <v>84</v>
      </c>
      <c r="AY287" s="13" t="s">
        <v>174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13" t="s">
        <v>84</v>
      </c>
      <c r="BK287" s="220">
        <f>ROUND(I287*H287,2)</f>
        <v>0</v>
      </c>
      <c r="BL287" s="13" t="s">
        <v>182</v>
      </c>
      <c r="BM287" s="219" t="s">
        <v>478</v>
      </c>
    </row>
    <row r="288" s="11" customFormat="1" ht="25.92" customHeight="1">
      <c r="A288" s="11"/>
      <c r="B288" s="193"/>
      <c r="C288" s="194"/>
      <c r="D288" s="195" t="s">
        <v>75</v>
      </c>
      <c r="E288" s="196" t="s">
        <v>479</v>
      </c>
      <c r="F288" s="196" t="s">
        <v>480</v>
      </c>
      <c r="G288" s="194"/>
      <c r="H288" s="194"/>
      <c r="I288" s="197"/>
      <c r="J288" s="198">
        <f>BK288</f>
        <v>0</v>
      </c>
      <c r="K288" s="194"/>
      <c r="L288" s="199"/>
      <c r="M288" s="200"/>
      <c r="N288" s="201"/>
      <c r="O288" s="201"/>
      <c r="P288" s="202">
        <f>SUM(P289:P292)</f>
        <v>0</v>
      </c>
      <c r="Q288" s="201"/>
      <c r="R288" s="202">
        <f>SUM(R289:R292)</f>
        <v>0</v>
      </c>
      <c r="S288" s="201"/>
      <c r="T288" s="203">
        <f>SUM(T289:T292)</f>
        <v>0</v>
      </c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R288" s="204" t="s">
        <v>86</v>
      </c>
      <c r="AT288" s="205" t="s">
        <v>75</v>
      </c>
      <c r="AU288" s="205" t="s">
        <v>76</v>
      </c>
      <c r="AY288" s="204" t="s">
        <v>174</v>
      </c>
      <c r="BK288" s="206">
        <f>SUM(BK289:BK292)</f>
        <v>0</v>
      </c>
    </row>
    <row r="289" s="2" customFormat="1" ht="16.5" customHeight="1">
      <c r="A289" s="34"/>
      <c r="B289" s="35"/>
      <c r="C289" s="207" t="s">
        <v>481</v>
      </c>
      <c r="D289" s="207" t="s">
        <v>175</v>
      </c>
      <c r="E289" s="208" t="s">
        <v>482</v>
      </c>
      <c r="F289" s="209" t="s">
        <v>483</v>
      </c>
      <c r="G289" s="210" t="s">
        <v>239</v>
      </c>
      <c r="H289" s="211">
        <v>8</v>
      </c>
      <c r="I289" s="212"/>
      <c r="J289" s="213">
        <f>ROUND(I289*H289,2)</f>
        <v>0</v>
      </c>
      <c r="K289" s="214"/>
      <c r="L289" s="40"/>
      <c r="M289" s="215" t="s">
        <v>1</v>
      </c>
      <c r="N289" s="216" t="s">
        <v>41</v>
      </c>
      <c r="O289" s="87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19" t="s">
        <v>182</v>
      </c>
      <c r="AT289" s="219" t="s">
        <v>175</v>
      </c>
      <c r="AU289" s="219" t="s">
        <v>84</v>
      </c>
      <c r="AY289" s="13" t="s">
        <v>174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13" t="s">
        <v>84</v>
      </c>
      <c r="BK289" s="220">
        <f>ROUND(I289*H289,2)</f>
        <v>0</v>
      </c>
      <c r="BL289" s="13" t="s">
        <v>182</v>
      </c>
      <c r="BM289" s="219" t="s">
        <v>484</v>
      </c>
    </row>
    <row r="290" s="2" customFormat="1" ht="16.5" customHeight="1">
      <c r="A290" s="34"/>
      <c r="B290" s="35"/>
      <c r="C290" s="207" t="s">
        <v>331</v>
      </c>
      <c r="D290" s="207" t="s">
        <v>175</v>
      </c>
      <c r="E290" s="208" t="s">
        <v>485</v>
      </c>
      <c r="F290" s="209" t="s">
        <v>486</v>
      </c>
      <c r="G290" s="210" t="s">
        <v>239</v>
      </c>
      <c r="H290" s="211">
        <v>2</v>
      </c>
      <c r="I290" s="212"/>
      <c r="J290" s="213">
        <f>ROUND(I290*H290,2)</f>
        <v>0</v>
      </c>
      <c r="K290" s="214"/>
      <c r="L290" s="40"/>
      <c r="M290" s="215" t="s">
        <v>1</v>
      </c>
      <c r="N290" s="216" t="s">
        <v>41</v>
      </c>
      <c r="O290" s="87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19" t="s">
        <v>182</v>
      </c>
      <c r="AT290" s="219" t="s">
        <v>175</v>
      </c>
      <c r="AU290" s="219" t="s">
        <v>84</v>
      </c>
      <c r="AY290" s="13" t="s">
        <v>174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13" t="s">
        <v>84</v>
      </c>
      <c r="BK290" s="220">
        <f>ROUND(I290*H290,2)</f>
        <v>0</v>
      </c>
      <c r="BL290" s="13" t="s">
        <v>182</v>
      </c>
      <c r="BM290" s="219" t="s">
        <v>487</v>
      </c>
    </row>
    <row r="291" s="2" customFormat="1" ht="16.5" customHeight="1">
      <c r="A291" s="34"/>
      <c r="B291" s="35"/>
      <c r="C291" s="207" t="s">
        <v>488</v>
      </c>
      <c r="D291" s="207" t="s">
        <v>175</v>
      </c>
      <c r="E291" s="208" t="s">
        <v>489</v>
      </c>
      <c r="F291" s="209" t="s">
        <v>490</v>
      </c>
      <c r="G291" s="210" t="s">
        <v>491</v>
      </c>
      <c r="H291" s="211">
        <v>1</v>
      </c>
      <c r="I291" s="212"/>
      <c r="J291" s="213">
        <f>ROUND(I291*H291,2)</f>
        <v>0</v>
      </c>
      <c r="K291" s="214"/>
      <c r="L291" s="40"/>
      <c r="M291" s="215" t="s">
        <v>1</v>
      </c>
      <c r="N291" s="216" t="s">
        <v>41</v>
      </c>
      <c r="O291" s="87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19" t="s">
        <v>182</v>
      </c>
      <c r="AT291" s="219" t="s">
        <v>175</v>
      </c>
      <c r="AU291" s="219" t="s">
        <v>84</v>
      </c>
      <c r="AY291" s="13" t="s">
        <v>174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13" t="s">
        <v>84</v>
      </c>
      <c r="BK291" s="220">
        <f>ROUND(I291*H291,2)</f>
        <v>0</v>
      </c>
      <c r="BL291" s="13" t="s">
        <v>182</v>
      </c>
      <c r="BM291" s="219" t="s">
        <v>492</v>
      </c>
    </row>
    <row r="292" s="2" customFormat="1">
      <c r="A292" s="34"/>
      <c r="B292" s="35"/>
      <c r="C292" s="36"/>
      <c r="D292" s="221" t="s">
        <v>191</v>
      </c>
      <c r="E292" s="36"/>
      <c r="F292" s="222" t="s">
        <v>493</v>
      </c>
      <c r="G292" s="36"/>
      <c r="H292" s="36"/>
      <c r="I292" s="223"/>
      <c r="J292" s="36"/>
      <c r="K292" s="36"/>
      <c r="L292" s="40"/>
      <c r="M292" s="224"/>
      <c r="N292" s="225"/>
      <c r="O292" s="87"/>
      <c r="P292" s="87"/>
      <c r="Q292" s="87"/>
      <c r="R292" s="87"/>
      <c r="S292" s="87"/>
      <c r="T292" s="88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3" t="s">
        <v>191</v>
      </c>
      <c r="AU292" s="13" t="s">
        <v>84</v>
      </c>
    </row>
    <row r="293" s="11" customFormat="1" ht="25.92" customHeight="1">
      <c r="A293" s="11"/>
      <c r="B293" s="193"/>
      <c r="C293" s="194"/>
      <c r="D293" s="195" t="s">
        <v>75</v>
      </c>
      <c r="E293" s="196" t="s">
        <v>494</v>
      </c>
      <c r="F293" s="196" t="s">
        <v>495</v>
      </c>
      <c r="G293" s="194"/>
      <c r="H293" s="194"/>
      <c r="I293" s="197"/>
      <c r="J293" s="198">
        <f>BK293</f>
        <v>0</v>
      </c>
      <c r="K293" s="194"/>
      <c r="L293" s="199"/>
      <c r="M293" s="200"/>
      <c r="N293" s="201"/>
      <c r="O293" s="201"/>
      <c r="P293" s="202">
        <f>SUM(P294:P296)</f>
        <v>0</v>
      </c>
      <c r="Q293" s="201"/>
      <c r="R293" s="202">
        <f>SUM(R294:R296)</f>
        <v>0</v>
      </c>
      <c r="S293" s="201"/>
      <c r="T293" s="203">
        <f>SUM(T294:T296)</f>
        <v>0</v>
      </c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R293" s="204" t="s">
        <v>84</v>
      </c>
      <c r="AT293" s="205" t="s">
        <v>75</v>
      </c>
      <c r="AU293" s="205" t="s">
        <v>76</v>
      </c>
      <c r="AY293" s="204" t="s">
        <v>174</v>
      </c>
      <c r="BK293" s="206">
        <f>SUM(BK294:BK296)</f>
        <v>0</v>
      </c>
    </row>
    <row r="294" s="2" customFormat="1" ht="24.15" customHeight="1">
      <c r="A294" s="34"/>
      <c r="B294" s="35"/>
      <c r="C294" s="207" t="s">
        <v>334</v>
      </c>
      <c r="D294" s="207" t="s">
        <v>175</v>
      </c>
      <c r="E294" s="208" t="s">
        <v>496</v>
      </c>
      <c r="F294" s="209" t="s">
        <v>497</v>
      </c>
      <c r="G294" s="210" t="s">
        <v>233</v>
      </c>
      <c r="H294" s="211">
        <v>0.90000000000000002</v>
      </c>
      <c r="I294" s="212"/>
      <c r="J294" s="213">
        <f>ROUND(I294*H294,2)</f>
        <v>0</v>
      </c>
      <c r="K294" s="214"/>
      <c r="L294" s="40"/>
      <c r="M294" s="215" t="s">
        <v>1</v>
      </c>
      <c r="N294" s="216" t="s">
        <v>41</v>
      </c>
      <c r="O294" s="87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19" t="s">
        <v>179</v>
      </c>
      <c r="AT294" s="219" t="s">
        <v>175</v>
      </c>
      <c r="AU294" s="219" t="s">
        <v>84</v>
      </c>
      <c r="AY294" s="13" t="s">
        <v>174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13" t="s">
        <v>84</v>
      </c>
      <c r="BK294" s="220">
        <f>ROUND(I294*H294,2)</f>
        <v>0</v>
      </c>
      <c r="BL294" s="13" t="s">
        <v>179</v>
      </c>
      <c r="BM294" s="219" t="s">
        <v>498</v>
      </c>
    </row>
    <row r="295" s="2" customFormat="1" ht="21.75" customHeight="1">
      <c r="A295" s="34"/>
      <c r="B295" s="35"/>
      <c r="C295" s="207" t="s">
        <v>499</v>
      </c>
      <c r="D295" s="207" t="s">
        <v>175</v>
      </c>
      <c r="E295" s="208" t="s">
        <v>500</v>
      </c>
      <c r="F295" s="209" t="s">
        <v>501</v>
      </c>
      <c r="G295" s="210" t="s">
        <v>239</v>
      </c>
      <c r="H295" s="211">
        <v>1</v>
      </c>
      <c r="I295" s="212"/>
      <c r="J295" s="213">
        <f>ROUND(I295*H295,2)</f>
        <v>0</v>
      </c>
      <c r="K295" s="214"/>
      <c r="L295" s="40"/>
      <c r="M295" s="215" t="s">
        <v>1</v>
      </c>
      <c r="N295" s="216" t="s">
        <v>41</v>
      </c>
      <c r="O295" s="87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19" t="s">
        <v>179</v>
      </c>
      <c r="AT295" s="219" t="s">
        <v>175</v>
      </c>
      <c r="AU295" s="219" t="s">
        <v>84</v>
      </c>
      <c r="AY295" s="13" t="s">
        <v>174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13" t="s">
        <v>84</v>
      </c>
      <c r="BK295" s="220">
        <f>ROUND(I295*H295,2)</f>
        <v>0</v>
      </c>
      <c r="BL295" s="13" t="s">
        <v>179</v>
      </c>
      <c r="BM295" s="219" t="s">
        <v>502</v>
      </c>
    </row>
    <row r="296" s="2" customFormat="1" ht="16.5" customHeight="1">
      <c r="A296" s="34"/>
      <c r="B296" s="35"/>
      <c r="C296" s="207" t="s">
        <v>340</v>
      </c>
      <c r="D296" s="207" t="s">
        <v>175</v>
      </c>
      <c r="E296" s="208" t="s">
        <v>503</v>
      </c>
      <c r="F296" s="209" t="s">
        <v>504</v>
      </c>
      <c r="G296" s="210" t="s">
        <v>239</v>
      </c>
      <c r="H296" s="211">
        <v>1</v>
      </c>
      <c r="I296" s="212"/>
      <c r="J296" s="213">
        <f>ROUND(I296*H296,2)</f>
        <v>0</v>
      </c>
      <c r="K296" s="214"/>
      <c r="L296" s="40"/>
      <c r="M296" s="215" t="s">
        <v>1</v>
      </c>
      <c r="N296" s="216" t="s">
        <v>41</v>
      </c>
      <c r="O296" s="87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19" t="s">
        <v>179</v>
      </c>
      <c r="AT296" s="219" t="s">
        <v>175</v>
      </c>
      <c r="AU296" s="219" t="s">
        <v>84</v>
      </c>
      <c r="AY296" s="13" t="s">
        <v>174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13" t="s">
        <v>84</v>
      </c>
      <c r="BK296" s="220">
        <f>ROUND(I296*H296,2)</f>
        <v>0</v>
      </c>
      <c r="BL296" s="13" t="s">
        <v>179</v>
      </c>
      <c r="BM296" s="219" t="s">
        <v>505</v>
      </c>
    </row>
    <row r="297" s="11" customFormat="1" ht="25.92" customHeight="1">
      <c r="A297" s="11"/>
      <c r="B297" s="193"/>
      <c r="C297" s="194"/>
      <c r="D297" s="195" t="s">
        <v>75</v>
      </c>
      <c r="E297" s="196" t="s">
        <v>506</v>
      </c>
      <c r="F297" s="196" t="s">
        <v>507</v>
      </c>
      <c r="G297" s="194"/>
      <c r="H297" s="194"/>
      <c r="I297" s="197"/>
      <c r="J297" s="198">
        <f>BK297</f>
        <v>0</v>
      </c>
      <c r="K297" s="194"/>
      <c r="L297" s="199"/>
      <c r="M297" s="200"/>
      <c r="N297" s="201"/>
      <c r="O297" s="201"/>
      <c r="P297" s="202">
        <f>SUM(P298:P302)</f>
        <v>0</v>
      </c>
      <c r="Q297" s="201"/>
      <c r="R297" s="202">
        <f>SUM(R298:R302)</f>
        <v>0</v>
      </c>
      <c r="S297" s="201"/>
      <c r="T297" s="203">
        <f>SUM(T298:T302)</f>
        <v>0</v>
      </c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R297" s="204" t="s">
        <v>86</v>
      </c>
      <c r="AT297" s="205" t="s">
        <v>75</v>
      </c>
      <c r="AU297" s="205" t="s">
        <v>76</v>
      </c>
      <c r="AY297" s="204" t="s">
        <v>174</v>
      </c>
      <c r="BK297" s="206">
        <f>SUM(BK298:BK302)</f>
        <v>0</v>
      </c>
    </row>
    <row r="298" s="2" customFormat="1" ht="16.5" customHeight="1">
      <c r="A298" s="34"/>
      <c r="B298" s="35"/>
      <c r="C298" s="207" t="s">
        <v>508</v>
      </c>
      <c r="D298" s="207" t="s">
        <v>175</v>
      </c>
      <c r="E298" s="208" t="s">
        <v>509</v>
      </c>
      <c r="F298" s="209" t="s">
        <v>510</v>
      </c>
      <c r="G298" s="210" t="s">
        <v>214</v>
      </c>
      <c r="H298" s="211">
        <v>39.115000000000002</v>
      </c>
      <c r="I298" s="212"/>
      <c r="J298" s="213">
        <f>ROUND(I298*H298,2)</f>
        <v>0</v>
      </c>
      <c r="K298" s="214"/>
      <c r="L298" s="40"/>
      <c r="M298" s="215" t="s">
        <v>1</v>
      </c>
      <c r="N298" s="216" t="s">
        <v>41</v>
      </c>
      <c r="O298" s="87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19" t="s">
        <v>182</v>
      </c>
      <c r="AT298" s="219" t="s">
        <v>175</v>
      </c>
      <c r="AU298" s="219" t="s">
        <v>84</v>
      </c>
      <c r="AY298" s="13" t="s">
        <v>174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13" t="s">
        <v>84</v>
      </c>
      <c r="BK298" s="220">
        <f>ROUND(I298*H298,2)</f>
        <v>0</v>
      </c>
      <c r="BL298" s="13" t="s">
        <v>182</v>
      </c>
      <c r="BM298" s="219" t="s">
        <v>511</v>
      </c>
    </row>
    <row r="299" s="2" customFormat="1">
      <c r="A299" s="34"/>
      <c r="B299" s="35"/>
      <c r="C299" s="36"/>
      <c r="D299" s="221" t="s">
        <v>191</v>
      </c>
      <c r="E299" s="36"/>
      <c r="F299" s="222" t="s">
        <v>512</v>
      </c>
      <c r="G299" s="36"/>
      <c r="H299" s="36"/>
      <c r="I299" s="223"/>
      <c r="J299" s="36"/>
      <c r="K299" s="36"/>
      <c r="L299" s="40"/>
      <c r="M299" s="224"/>
      <c r="N299" s="225"/>
      <c r="O299" s="87"/>
      <c r="P299" s="87"/>
      <c r="Q299" s="87"/>
      <c r="R299" s="87"/>
      <c r="S299" s="87"/>
      <c r="T299" s="88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3" t="s">
        <v>191</v>
      </c>
      <c r="AU299" s="13" t="s">
        <v>84</v>
      </c>
    </row>
    <row r="300" s="2" customFormat="1" ht="16.5" customHeight="1">
      <c r="A300" s="34"/>
      <c r="B300" s="35"/>
      <c r="C300" s="207" t="s">
        <v>346</v>
      </c>
      <c r="D300" s="207" t="s">
        <v>175</v>
      </c>
      <c r="E300" s="208" t="s">
        <v>513</v>
      </c>
      <c r="F300" s="209" t="s">
        <v>514</v>
      </c>
      <c r="G300" s="210" t="s">
        <v>239</v>
      </c>
      <c r="H300" s="211">
        <v>9</v>
      </c>
      <c r="I300" s="212"/>
      <c r="J300" s="213">
        <f>ROUND(I300*H300,2)</f>
        <v>0</v>
      </c>
      <c r="K300" s="214"/>
      <c r="L300" s="40"/>
      <c r="M300" s="215" t="s">
        <v>1</v>
      </c>
      <c r="N300" s="216" t="s">
        <v>41</v>
      </c>
      <c r="O300" s="87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19" t="s">
        <v>182</v>
      </c>
      <c r="AT300" s="219" t="s">
        <v>175</v>
      </c>
      <c r="AU300" s="219" t="s">
        <v>84</v>
      </c>
      <c r="AY300" s="13" t="s">
        <v>174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13" t="s">
        <v>84</v>
      </c>
      <c r="BK300" s="220">
        <f>ROUND(I300*H300,2)</f>
        <v>0</v>
      </c>
      <c r="BL300" s="13" t="s">
        <v>182</v>
      </c>
      <c r="BM300" s="219" t="s">
        <v>515</v>
      </c>
    </row>
    <row r="301" s="2" customFormat="1">
      <c r="A301" s="34"/>
      <c r="B301" s="35"/>
      <c r="C301" s="36"/>
      <c r="D301" s="221" t="s">
        <v>191</v>
      </c>
      <c r="E301" s="36"/>
      <c r="F301" s="222" t="s">
        <v>516</v>
      </c>
      <c r="G301" s="36"/>
      <c r="H301" s="36"/>
      <c r="I301" s="223"/>
      <c r="J301" s="36"/>
      <c r="K301" s="36"/>
      <c r="L301" s="40"/>
      <c r="M301" s="224"/>
      <c r="N301" s="225"/>
      <c r="O301" s="87"/>
      <c r="P301" s="87"/>
      <c r="Q301" s="87"/>
      <c r="R301" s="87"/>
      <c r="S301" s="87"/>
      <c r="T301" s="88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3" t="s">
        <v>191</v>
      </c>
      <c r="AU301" s="13" t="s">
        <v>84</v>
      </c>
    </row>
    <row r="302" s="2" customFormat="1" ht="16.5" customHeight="1">
      <c r="A302" s="34"/>
      <c r="B302" s="35"/>
      <c r="C302" s="207" t="s">
        <v>517</v>
      </c>
      <c r="D302" s="207" t="s">
        <v>175</v>
      </c>
      <c r="E302" s="208" t="s">
        <v>518</v>
      </c>
      <c r="F302" s="209" t="s">
        <v>519</v>
      </c>
      <c r="G302" s="210" t="s">
        <v>228</v>
      </c>
      <c r="H302" s="211">
        <v>1.05</v>
      </c>
      <c r="I302" s="212"/>
      <c r="J302" s="213">
        <f>ROUND(I302*H302,2)</f>
        <v>0</v>
      </c>
      <c r="K302" s="214"/>
      <c r="L302" s="40"/>
      <c r="M302" s="215" t="s">
        <v>1</v>
      </c>
      <c r="N302" s="216" t="s">
        <v>41</v>
      </c>
      <c r="O302" s="87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19" t="s">
        <v>182</v>
      </c>
      <c r="AT302" s="219" t="s">
        <v>175</v>
      </c>
      <c r="AU302" s="219" t="s">
        <v>84</v>
      </c>
      <c r="AY302" s="13" t="s">
        <v>174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13" t="s">
        <v>84</v>
      </c>
      <c r="BK302" s="220">
        <f>ROUND(I302*H302,2)</f>
        <v>0</v>
      </c>
      <c r="BL302" s="13" t="s">
        <v>182</v>
      </c>
      <c r="BM302" s="219" t="s">
        <v>520</v>
      </c>
    </row>
    <row r="303" s="11" customFormat="1" ht="25.92" customHeight="1">
      <c r="A303" s="11"/>
      <c r="B303" s="193"/>
      <c r="C303" s="194"/>
      <c r="D303" s="195" t="s">
        <v>75</v>
      </c>
      <c r="E303" s="196" t="s">
        <v>521</v>
      </c>
      <c r="F303" s="196" t="s">
        <v>522</v>
      </c>
      <c r="G303" s="194"/>
      <c r="H303" s="194"/>
      <c r="I303" s="197"/>
      <c r="J303" s="198">
        <f>BK303</f>
        <v>0</v>
      </c>
      <c r="K303" s="194"/>
      <c r="L303" s="199"/>
      <c r="M303" s="200"/>
      <c r="N303" s="201"/>
      <c r="O303" s="201"/>
      <c r="P303" s="202">
        <f>SUM(P304:P317)</f>
        <v>0</v>
      </c>
      <c r="Q303" s="201"/>
      <c r="R303" s="202">
        <f>SUM(R304:R317)</f>
        <v>0</v>
      </c>
      <c r="S303" s="201"/>
      <c r="T303" s="203">
        <f>SUM(T304:T317)</f>
        <v>0</v>
      </c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R303" s="204" t="s">
        <v>86</v>
      </c>
      <c r="AT303" s="205" t="s">
        <v>75</v>
      </c>
      <c r="AU303" s="205" t="s">
        <v>76</v>
      </c>
      <c r="AY303" s="204" t="s">
        <v>174</v>
      </c>
      <c r="BK303" s="206">
        <f>SUM(BK304:BK317)</f>
        <v>0</v>
      </c>
    </row>
    <row r="304" s="2" customFormat="1" ht="24.15" customHeight="1">
      <c r="A304" s="34"/>
      <c r="B304" s="35"/>
      <c r="C304" s="207" t="s">
        <v>349</v>
      </c>
      <c r="D304" s="207" t="s">
        <v>175</v>
      </c>
      <c r="E304" s="208" t="s">
        <v>523</v>
      </c>
      <c r="F304" s="209" t="s">
        <v>524</v>
      </c>
      <c r="G304" s="210" t="s">
        <v>233</v>
      </c>
      <c r="H304" s="211">
        <v>32.640000000000001</v>
      </c>
      <c r="I304" s="212"/>
      <c r="J304" s="213">
        <f>ROUND(I304*H304,2)</f>
        <v>0</v>
      </c>
      <c r="K304" s="214"/>
      <c r="L304" s="40"/>
      <c r="M304" s="215" t="s">
        <v>1</v>
      </c>
      <c r="N304" s="216" t="s">
        <v>41</v>
      </c>
      <c r="O304" s="87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19" t="s">
        <v>182</v>
      </c>
      <c r="AT304" s="219" t="s">
        <v>175</v>
      </c>
      <c r="AU304" s="219" t="s">
        <v>84</v>
      </c>
      <c r="AY304" s="13" t="s">
        <v>174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13" t="s">
        <v>84</v>
      </c>
      <c r="BK304" s="220">
        <f>ROUND(I304*H304,2)</f>
        <v>0</v>
      </c>
      <c r="BL304" s="13" t="s">
        <v>182</v>
      </c>
      <c r="BM304" s="219" t="s">
        <v>525</v>
      </c>
    </row>
    <row r="305" s="2" customFormat="1" ht="16.5" customHeight="1">
      <c r="A305" s="34"/>
      <c r="B305" s="35"/>
      <c r="C305" s="207" t="s">
        <v>526</v>
      </c>
      <c r="D305" s="207" t="s">
        <v>175</v>
      </c>
      <c r="E305" s="208" t="s">
        <v>527</v>
      </c>
      <c r="F305" s="209" t="s">
        <v>528</v>
      </c>
      <c r="G305" s="210" t="s">
        <v>233</v>
      </c>
      <c r="H305" s="211">
        <v>23.5</v>
      </c>
      <c r="I305" s="212"/>
      <c r="J305" s="213">
        <f>ROUND(I305*H305,2)</f>
        <v>0</v>
      </c>
      <c r="K305" s="214"/>
      <c r="L305" s="40"/>
      <c r="M305" s="215" t="s">
        <v>1</v>
      </c>
      <c r="N305" s="216" t="s">
        <v>41</v>
      </c>
      <c r="O305" s="87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19" t="s">
        <v>182</v>
      </c>
      <c r="AT305" s="219" t="s">
        <v>175</v>
      </c>
      <c r="AU305" s="219" t="s">
        <v>84</v>
      </c>
      <c r="AY305" s="13" t="s">
        <v>174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13" t="s">
        <v>84</v>
      </c>
      <c r="BK305" s="220">
        <f>ROUND(I305*H305,2)</f>
        <v>0</v>
      </c>
      <c r="BL305" s="13" t="s">
        <v>182</v>
      </c>
      <c r="BM305" s="219" t="s">
        <v>529</v>
      </c>
    </row>
    <row r="306" s="2" customFormat="1">
      <c r="A306" s="34"/>
      <c r="B306" s="35"/>
      <c r="C306" s="36"/>
      <c r="D306" s="221" t="s">
        <v>191</v>
      </c>
      <c r="E306" s="36"/>
      <c r="F306" s="222" t="s">
        <v>530</v>
      </c>
      <c r="G306" s="36"/>
      <c r="H306" s="36"/>
      <c r="I306" s="223"/>
      <c r="J306" s="36"/>
      <c r="K306" s="36"/>
      <c r="L306" s="40"/>
      <c r="M306" s="224"/>
      <c r="N306" s="225"/>
      <c r="O306" s="87"/>
      <c r="P306" s="87"/>
      <c r="Q306" s="87"/>
      <c r="R306" s="87"/>
      <c r="S306" s="87"/>
      <c r="T306" s="88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3" t="s">
        <v>191</v>
      </c>
      <c r="AU306" s="13" t="s">
        <v>84</v>
      </c>
    </row>
    <row r="307" s="2" customFormat="1" ht="21.75" customHeight="1">
      <c r="A307" s="34"/>
      <c r="B307" s="35"/>
      <c r="C307" s="207" t="s">
        <v>352</v>
      </c>
      <c r="D307" s="207" t="s">
        <v>175</v>
      </c>
      <c r="E307" s="208" t="s">
        <v>531</v>
      </c>
      <c r="F307" s="209" t="s">
        <v>532</v>
      </c>
      <c r="G307" s="210" t="s">
        <v>233</v>
      </c>
      <c r="H307" s="211">
        <v>23.16</v>
      </c>
      <c r="I307" s="212"/>
      <c r="J307" s="213">
        <f>ROUND(I307*H307,2)</f>
        <v>0</v>
      </c>
      <c r="K307" s="214"/>
      <c r="L307" s="40"/>
      <c r="M307" s="215" t="s">
        <v>1</v>
      </c>
      <c r="N307" s="216" t="s">
        <v>41</v>
      </c>
      <c r="O307" s="87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19" t="s">
        <v>182</v>
      </c>
      <c r="AT307" s="219" t="s">
        <v>175</v>
      </c>
      <c r="AU307" s="219" t="s">
        <v>84</v>
      </c>
      <c r="AY307" s="13" t="s">
        <v>174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13" t="s">
        <v>84</v>
      </c>
      <c r="BK307" s="220">
        <f>ROUND(I307*H307,2)</f>
        <v>0</v>
      </c>
      <c r="BL307" s="13" t="s">
        <v>182</v>
      </c>
      <c r="BM307" s="219" t="s">
        <v>533</v>
      </c>
    </row>
    <row r="308" s="2" customFormat="1" ht="16.5" customHeight="1">
      <c r="A308" s="34"/>
      <c r="B308" s="35"/>
      <c r="C308" s="207" t="s">
        <v>534</v>
      </c>
      <c r="D308" s="207" t="s">
        <v>175</v>
      </c>
      <c r="E308" s="208" t="s">
        <v>535</v>
      </c>
      <c r="F308" s="209" t="s">
        <v>536</v>
      </c>
      <c r="G308" s="210" t="s">
        <v>233</v>
      </c>
      <c r="H308" s="211">
        <v>22.5</v>
      </c>
      <c r="I308" s="212"/>
      <c r="J308" s="213">
        <f>ROUND(I308*H308,2)</f>
        <v>0</v>
      </c>
      <c r="K308" s="214"/>
      <c r="L308" s="40"/>
      <c r="M308" s="215" t="s">
        <v>1</v>
      </c>
      <c r="N308" s="216" t="s">
        <v>41</v>
      </c>
      <c r="O308" s="87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19" t="s">
        <v>182</v>
      </c>
      <c r="AT308" s="219" t="s">
        <v>175</v>
      </c>
      <c r="AU308" s="219" t="s">
        <v>84</v>
      </c>
      <c r="AY308" s="13" t="s">
        <v>174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13" t="s">
        <v>84</v>
      </c>
      <c r="BK308" s="220">
        <f>ROUND(I308*H308,2)</f>
        <v>0</v>
      </c>
      <c r="BL308" s="13" t="s">
        <v>182</v>
      </c>
      <c r="BM308" s="219" t="s">
        <v>537</v>
      </c>
    </row>
    <row r="309" s="2" customFormat="1" ht="16.5" customHeight="1">
      <c r="A309" s="34"/>
      <c r="B309" s="35"/>
      <c r="C309" s="207" t="s">
        <v>356</v>
      </c>
      <c r="D309" s="207" t="s">
        <v>175</v>
      </c>
      <c r="E309" s="208" t="s">
        <v>538</v>
      </c>
      <c r="F309" s="209" t="s">
        <v>539</v>
      </c>
      <c r="G309" s="210" t="s">
        <v>233</v>
      </c>
      <c r="H309" s="211">
        <v>32.600000000000001</v>
      </c>
      <c r="I309" s="212"/>
      <c r="J309" s="213">
        <f>ROUND(I309*H309,2)</f>
        <v>0</v>
      </c>
      <c r="K309" s="214"/>
      <c r="L309" s="40"/>
      <c r="M309" s="215" t="s">
        <v>1</v>
      </c>
      <c r="N309" s="216" t="s">
        <v>41</v>
      </c>
      <c r="O309" s="87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19" t="s">
        <v>182</v>
      </c>
      <c r="AT309" s="219" t="s">
        <v>175</v>
      </c>
      <c r="AU309" s="219" t="s">
        <v>84</v>
      </c>
      <c r="AY309" s="13" t="s">
        <v>174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13" t="s">
        <v>84</v>
      </c>
      <c r="BK309" s="220">
        <f>ROUND(I309*H309,2)</f>
        <v>0</v>
      </c>
      <c r="BL309" s="13" t="s">
        <v>182</v>
      </c>
      <c r="BM309" s="219" t="s">
        <v>540</v>
      </c>
    </row>
    <row r="310" s="2" customFormat="1">
      <c r="A310" s="34"/>
      <c r="B310" s="35"/>
      <c r="C310" s="36"/>
      <c r="D310" s="221" t="s">
        <v>191</v>
      </c>
      <c r="E310" s="36"/>
      <c r="F310" s="222" t="s">
        <v>530</v>
      </c>
      <c r="G310" s="36"/>
      <c r="H310" s="36"/>
      <c r="I310" s="223"/>
      <c r="J310" s="36"/>
      <c r="K310" s="36"/>
      <c r="L310" s="40"/>
      <c r="M310" s="224"/>
      <c r="N310" s="225"/>
      <c r="O310" s="87"/>
      <c r="P310" s="87"/>
      <c r="Q310" s="87"/>
      <c r="R310" s="87"/>
      <c r="S310" s="87"/>
      <c r="T310" s="88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3" t="s">
        <v>191</v>
      </c>
      <c r="AU310" s="13" t="s">
        <v>84</v>
      </c>
    </row>
    <row r="311" s="2" customFormat="1" ht="21.75" customHeight="1">
      <c r="A311" s="34"/>
      <c r="B311" s="35"/>
      <c r="C311" s="207" t="s">
        <v>541</v>
      </c>
      <c r="D311" s="207" t="s">
        <v>175</v>
      </c>
      <c r="E311" s="208" t="s">
        <v>542</v>
      </c>
      <c r="F311" s="209" t="s">
        <v>543</v>
      </c>
      <c r="G311" s="210" t="s">
        <v>233</v>
      </c>
      <c r="H311" s="211">
        <v>23.68</v>
      </c>
      <c r="I311" s="212"/>
      <c r="J311" s="213">
        <f>ROUND(I311*H311,2)</f>
        <v>0</v>
      </c>
      <c r="K311" s="214"/>
      <c r="L311" s="40"/>
      <c r="M311" s="215" t="s">
        <v>1</v>
      </c>
      <c r="N311" s="216" t="s">
        <v>41</v>
      </c>
      <c r="O311" s="87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19" t="s">
        <v>182</v>
      </c>
      <c r="AT311" s="219" t="s">
        <v>175</v>
      </c>
      <c r="AU311" s="219" t="s">
        <v>84</v>
      </c>
      <c r="AY311" s="13" t="s">
        <v>174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13" t="s">
        <v>84</v>
      </c>
      <c r="BK311" s="220">
        <f>ROUND(I311*H311,2)</f>
        <v>0</v>
      </c>
      <c r="BL311" s="13" t="s">
        <v>182</v>
      </c>
      <c r="BM311" s="219" t="s">
        <v>544</v>
      </c>
    </row>
    <row r="312" s="2" customFormat="1" ht="16.5" customHeight="1">
      <c r="A312" s="34"/>
      <c r="B312" s="35"/>
      <c r="C312" s="207" t="s">
        <v>360</v>
      </c>
      <c r="D312" s="207" t="s">
        <v>175</v>
      </c>
      <c r="E312" s="208" t="s">
        <v>545</v>
      </c>
      <c r="F312" s="209" t="s">
        <v>546</v>
      </c>
      <c r="G312" s="210" t="s">
        <v>233</v>
      </c>
      <c r="H312" s="211">
        <v>8</v>
      </c>
      <c r="I312" s="212"/>
      <c r="J312" s="213">
        <f>ROUND(I312*H312,2)</f>
        <v>0</v>
      </c>
      <c r="K312" s="214"/>
      <c r="L312" s="40"/>
      <c r="M312" s="215" t="s">
        <v>1</v>
      </c>
      <c r="N312" s="216" t="s">
        <v>41</v>
      </c>
      <c r="O312" s="87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19" t="s">
        <v>182</v>
      </c>
      <c r="AT312" s="219" t="s">
        <v>175</v>
      </c>
      <c r="AU312" s="219" t="s">
        <v>84</v>
      </c>
      <c r="AY312" s="13" t="s">
        <v>174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13" t="s">
        <v>84</v>
      </c>
      <c r="BK312" s="220">
        <f>ROUND(I312*H312,2)</f>
        <v>0</v>
      </c>
      <c r="BL312" s="13" t="s">
        <v>182</v>
      </c>
      <c r="BM312" s="219" t="s">
        <v>547</v>
      </c>
    </row>
    <row r="313" s="2" customFormat="1">
      <c r="A313" s="34"/>
      <c r="B313" s="35"/>
      <c r="C313" s="36"/>
      <c r="D313" s="221" t="s">
        <v>191</v>
      </c>
      <c r="E313" s="36"/>
      <c r="F313" s="222" t="s">
        <v>548</v>
      </c>
      <c r="G313" s="36"/>
      <c r="H313" s="36"/>
      <c r="I313" s="223"/>
      <c r="J313" s="36"/>
      <c r="K313" s="36"/>
      <c r="L313" s="40"/>
      <c r="M313" s="224"/>
      <c r="N313" s="225"/>
      <c r="O313" s="87"/>
      <c r="P313" s="87"/>
      <c r="Q313" s="87"/>
      <c r="R313" s="87"/>
      <c r="S313" s="87"/>
      <c r="T313" s="88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3" t="s">
        <v>191</v>
      </c>
      <c r="AU313" s="13" t="s">
        <v>84</v>
      </c>
    </row>
    <row r="314" s="2" customFormat="1" ht="21.75" customHeight="1">
      <c r="A314" s="34"/>
      <c r="B314" s="35"/>
      <c r="C314" s="207" t="s">
        <v>549</v>
      </c>
      <c r="D314" s="207" t="s">
        <v>175</v>
      </c>
      <c r="E314" s="208" t="s">
        <v>550</v>
      </c>
      <c r="F314" s="209" t="s">
        <v>551</v>
      </c>
      <c r="G314" s="210" t="s">
        <v>233</v>
      </c>
      <c r="H314" s="211">
        <v>32.600000000000001</v>
      </c>
      <c r="I314" s="212"/>
      <c r="J314" s="213">
        <f>ROUND(I314*H314,2)</f>
        <v>0</v>
      </c>
      <c r="K314" s="214"/>
      <c r="L314" s="40"/>
      <c r="M314" s="215" t="s">
        <v>1</v>
      </c>
      <c r="N314" s="216" t="s">
        <v>41</v>
      </c>
      <c r="O314" s="87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19" t="s">
        <v>182</v>
      </c>
      <c r="AT314" s="219" t="s">
        <v>175</v>
      </c>
      <c r="AU314" s="219" t="s">
        <v>84</v>
      </c>
      <c r="AY314" s="13" t="s">
        <v>174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13" t="s">
        <v>84</v>
      </c>
      <c r="BK314" s="220">
        <f>ROUND(I314*H314,2)</f>
        <v>0</v>
      </c>
      <c r="BL314" s="13" t="s">
        <v>182</v>
      </c>
      <c r="BM314" s="219" t="s">
        <v>552</v>
      </c>
    </row>
    <row r="315" s="2" customFormat="1" ht="21.75" customHeight="1">
      <c r="A315" s="34"/>
      <c r="B315" s="35"/>
      <c r="C315" s="207" t="s">
        <v>364</v>
      </c>
      <c r="D315" s="207" t="s">
        <v>175</v>
      </c>
      <c r="E315" s="208" t="s">
        <v>553</v>
      </c>
      <c r="F315" s="209" t="s">
        <v>554</v>
      </c>
      <c r="G315" s="210" t="s">
        <v>233</v>
      </c>
      <c r="H315" s="211">
        <v>18.34</v>
      </c>
      <c r="I315" s="212"/>
      <c r="J315" s="213">
        <f>ROUND(I315*H315,2)</f>
        <v>0</v>
      </c>
      <c r="K315" s="214"/>
      <c r="L315" s="40"/>
      <c r="M315" s="215" t="s">
        <v>1</v>
      </c>
      <c r="N315" s="216" t="s">
        <v>41</v>
      </c>
      <c r="O315" s="87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19" t="s">
        <v>182</v>
      </c>
      <c r="AT315" s="219" t="s">
        <v>175</v>
      </c>
      <c r="AU315" s="219" t="s">
        <v>84</v>
      </c>
      <c r="AY315" s="13" t="s">
        <v>174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13" t="s">
        <v>84</v>
      </c>
      <c r="BK315" s="220">
        <f>ROUND(I315*H315,2)</f>
        <v>0</v>
      </c>
      <c r="BL315" s="13" t="s">
        <v>182</v>
      </c>
      <c r="BM315" s="219" t="s">
        <v>555</v>
      </c>
    </row>
    <row r="316" s="2" customFormat="1" ht="24.15" customHeight="1">
      <c r="A316" s="34"/>
      <c r="B316" s="35"/>
      <c r="C316" s="207" t="s">
        <v>556</v>
      </c>
      <c r="D316" s="207" t="s">
        <v>175</v>
      </c>
      <c r="E316" s="208" t="s">
        <v>557</v>
      </c>
      <c r="F316" s="209" t="s">
        <v>558</v>
      </c>
      <c r="G316" s="210" t="s">
        <v>233</v>
      </c>
      <c r="H316" s="211">
        <v>24</v>
      </c>
      <c r="I316" s="212"/>
      <c r="J316" s="213">
        <f>ROUND(I316*H316,2)</f>
        <v>0</v>
      </c>
      <c r="K316" s="214"/>
      <c r="L316" s="40"/>
      <c r="M316" s="215" t="s">
        <v>1</v>
      </c>
      <c r="N316" s="216" t="s">
        <v>41</v>
      </c>
      <c r="O316" s="87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19" t="s">
        <v>182</v>
      </c>
      <c r="AT316" s="219" t="s">
        <v>175</v>
      </c>
      <c r="AU316" s="219" t="s">
        <v>84</v>
      </c>
      <c r="AY316" s="13" t="s">
        <v>174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13" t="s">
        <v>84</v>
      </c>
      <c r="BK316" s="220">
        <f>ROUND(I316*H316,2)</f>
        <v>0</v>
      </c>
      <c r="BL316" s="13" t="s">
        <v>182</v>
      </c>
      <c r="BM316" s="219" t="s">
        <v>559</v>
      </c>
    </row>
    <row r="317" s="2" customFormat="1" ht="21.75" customHeight="1">
      <c r="A317" s="34"/>
      <c r="B317" s="35"/>
      <c r="C317" s="207" t="s">
        <v>367</v>
      </c>
      <c r="D317" s="207" t="s">
        <v>175</v>
      </c>
      <c r="E317" s="208" t="s">
        <v>560</v>
      </c>
      <c r="F317" s="209" t="s">
        <v>561</v>
      </c>
      <c r="G317" s="210" t="s">
        <v>228</v>
      </c>
      <c r="H317" s="211">
        <v>0.41699999999999998</v>
      </c>
      <c r="I317" s="212"/>
      <c r="J317" s="213">
        <f>ROUND(I317*H317,2)</f>
        <v>0</v>
      </c>
      <c r="K317" s="214"/>
      <c r="L317" s="40"/>
      <c r="M317" s="215" t="s">
        <v>1</v>
      </c>
      <c r="N317" s="216" t="s">
        <v>41</v>
      </c>
      <c r="O317" s="87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19" t="s">
        <v>182</v>
      </c>
      <c r="AT317" s="219" t="s">
        <v>175</v>
      </c>
      <c r="AU317" s="219" t="s">
        <v>84</v>
      </c>
      <c r="AY317" s="13" t="s">
        <v>174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13" t="s">
        <v>84</v>
      </c>
      <c r="BK317" s="220">
        <f>ROUND(I317*H317,2)</f>
        <v>0</v>
      </c>
      <c r="BL317" s="13" t="s">
        <v>182</v>
      </c>
      <c r="BM317" s="219" t="s">
        <v>562</v>
      </c>
    </row>
    <row r="318" s="11" customFormat="1" ht="25.92" customHeight="1">
      <c r="A318" s="11"/>
      <c r="B318" s="193"/>
      <c r="C318" s="194"/>
      <c r="D318" s="195" t="s">
        <v>75</v>
      </c>
      <c r="E318" s="196" t="s">
        <v>563</v>
      </c>
      <c r="F318" s="196" t="s">
        <v>564</v>
      </c>
      <c r="G318" s="194"/>
      <c r="H318" s="194"/>
      <c r="I318" s="197"/>
      <c r="J318" s="198">
        <f>BK318</f>
        <v>0</v>
      </c>
      <c r="K318" s="194"/>
      <c r="L318" s="199"/>
      <c r="M318" s="200"/>
      <c r="N318" s="201"/>
      <c r="O318" s="201"/>
      <c r="P318" s="202">
        <f>SUM(P319:P328)</f>
        <v>0</v>
      </c>
      <c r="Q318" s="201"/>
      <c r="R318" s="202">
        <f>SUM(R319:R328)</f>
        <v>0</v>
      </c>
      <c r="S318" s="201"/>
      <c r="T318" s="203">
        <f>SUM(T319:T328)</f>
        <v>0</v>
      </c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R318" s="204" t="s">
        <v>86</v>
      </c>
      <c r="AT318" s="205" t="s">
        <v>75</v>
      </c>
      <c r="AU318" s="205" t="s">
        <v>76</v>
      </c>
      <c r="AY318" s="204" t="s">
        <v>174</v>
      </c>
      <c r="BK318" s="206">
        <f>SUM(BK319:BK328)</f>
        <v>0</v>
      </c>
    </row>
    <row r="319" s="2" customFormat="1" ht="16.5" customHeight="1">
      <c r="A319" s="34"/>
      <c r="B319" s="35"/>
      <c r="C319" s="207" t="s">
        <v>565</v>
      </c>
      <c r="D319" s="207" t="s">
        <v>175</v>
      </c>
      <c r="E319" s="208" t="s">
        <v>566</v>
      </c>
      <c r="F319" s="209" t="s">
        <v>567</v>
      </c>
      <c r="G319" s="210" t="s">
        <v>214</v>
      </c>
      <c r="H319" s="211">
        <v>43.008000000000003</v>
      </c>
      <c r="I319" s="212"/>
      <c r="J319" s="213">
        <f>ROUND(I319*H319,2)</f>
        <v>0</v>
      </c>
      <c r="K319" s="214"/>
      <c r="L319" s="40"/>
      <c r="M319" s="215" t="s">
        <v>1</v>
      </c>
      <c r="N319" s="216" t="s">
        <v>41</v>
      </c>
      <c r="O319" s="87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19" t="s">
        <v>182</v>
      </c>
      <c r="AT319" s="219" t="s">
        <v>175</v>
      </c>
      <c r="AU319" s="219" t="s">
        <v>84</v>
      </c>
      <c r="AY319" s="13" t="s">
        <v>174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13" t="s">
        <v>84</v>
      </c>
      <c r="BK319" s="220">
        <f>ROUND(I319*H319,2)</f>
        <v>0</v>
      </c>
      <c r="BL319" s="13" t="s">
        <v>182</v>
      </c>
      <c r="BM319" s="219" t="s">
        <v>568</v>
      </c>
    </row>
    <row r="320" s="2" customFormat="1" ht="16.5" customHeight="1">
      <c r="A320" s="34"/>
      <c r="B320" s="35"/>
      <c r="C320" s="207" t="s">
        <v>372</v>
      </c>
      <c r="D320" s="207" t="s">
        <v>175</v>
      </c>
      <c r="E320" s="208" t="s">
        <v>569</v>
      </c>
      <c r="F320" s="209" t="s">
        <v>570</v>
      </c>
      <c r="G320" s="210" t="s">
        <v>214</v>
      </c>
      <c r="H320" s="211">
        <v>43.008000000000003</v>
      </c>
      <c r="I320" s="212"/>
      <c r="J320" s="213">
        <f>ROUND(I320*H320,2)</f>
        <v>0</v>
      </c>
      <c r="K320" s="214"/>
      <c r="L320" s="40"/>
      <c r="M320" s="215" t="s">
        <v>1</v>
      </c>
      <c r="N320" s="216" t="s">
        <v>41</v>
      </c>
      <c r="O320" s="87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19" t="s">
        <v>182</v>
      </c>
      <c r="AT320" s="219" t="s">
        <v>175</v>
      </c>
      <c r="AU320" s="219" t="s">
        <v>84</v>
      </c>
      <c r="AY320" s="13" t="s">
        <v>174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13" t="s">
        <v>84</v>
      </c>
      <c r="BK320" s="220">
        <f>ROUND(I320*H320,2)</f>
        <v>0</v>
      </c>
      <c r="BL320" s="13" t="s">
        <v>182</v>
      </c>
      <c r="BM320" s="219" t="s">
        <v>571</v>
      </c>
    </row>
    <row r="321" s="2" customFormat="1">
      <c r="A321" s="34"/>
      <c r="B321" s="35"/>
      <c r="C321" s="36"/>
      <c r="D321" s="221" t="s">
        <v>191</v>
      </c>
      <c r="E321" s="36"/>
      <c r="F321" s="222" t="s">
        <v>572</v>
      </c>
      <c r="G321" s="36"/>
      <c r="H321" s="36"/>
      <c r="I321" s="223"/>
      <c r="J321" s="36"/>
      <c r="K321" s="36"/>
      <c r="L321" s="40"/>
      <c r="M321" s="224"/>
      <c r="N321" s="225"/>
      <c r="O321" s="87"/>
      <c r="P321" s="87"/>
      <c r="Q321" s="87"/>
      <c r="R321" s="87"/>
      <c r="S321" s="87"/>
      <c r="T321" s="88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3" t="s">
        <v>191</v>
      </c>
      <c r="AU321" s="13" t="s">
        <v>84</v>
      </c>
    </row>
    <row r="322" s="2" customFormat="1" ht="16.5" customHeight="1">
      <c r="A322" s="34"/>
      <c r="B322" s="35"/>
      <c r="C322" s="207" t="s">
        <v>573</v>
      </c>
      <c r="D322" s="207" t="s">
        <v>175</v>
      </c>
      <c r="E322" s="208" t="s">
        <v>574</v>
      </c>
      <c r="F322" s="209" t="s">
        <v>575</v>
      </c>
      <c r="G322" s="210" t="s">
        <v>214</v>
      </c>
      <c r="H322" s="211">
        <v>5.0679999999999996</v>
      </c>
      <c r="I322" s="212"/>
      <c r="J322" s="213">
        <f>ROUND(I322*H322,2)</f>
        <v>0</v>
      </c>
      <c r="K322" s="214"/>
      <c r="L322" s="40"/>
      <c r="M322" s="215" t="s">
        <v>1</v>
      </c>
      <c r="N322" s="216" t="s">
        <v>41</v>
      </c>
      <c r="O322" s="87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19" t="s">
        <v>182</v>
      </c>
      <c r="AT322" s="219" t="s">
        <v>175</v>
      </c>
      <c r="AU322" s="219" t="s">
        <v>84</v>
      </c>
      <c r="AY322" s="13" t="s">
        <v>174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13" t="s">
        <v>84</v>
      </c>
      <c r="BK322" s="220">
        <f>ROUND(I322*H322,2)</f>
        <v>0</v>
      </c>
      <c r="BL322" s="13" t="s">
        <v>182</v>
      </c>
      <c r="BM322" s="219" t="s">
        <v>576</v>
      </c>
    </row>
    <row r="323" s="2" customFormat="1">
      <c r="A323" s="34"/>
      <c r="B323" s="35"/>
      <c r="C323" s="36"/>
      <c r="D323" s="221" t="s">
        <v>191</v>
      </c>
      <c r="E323" s="36"/>
      <c r="F323" s="222" t="s">
        <v>577</v>
      </c>
      <c r="G323" s="36"/>
      <c r="H323" s="36"/>
      <c r="I323" s="223"/>
      <c r="J323" s="36"/>
      <c r="K323" s="36"/>
      <c r="L323" s="40"/>
      <c r="M323" s="224"/>
      <c r="N323" s="225"/>
      <c r="O323" s="87"/>
      <c r="P323" s="87"/>
      <c r="Q323" s="87"/>
      <c r="R323" s="87"/>
      <c r="S323" s="87"/>
      <c r="T323" s="88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3" t="s">
        <v>191</v>
      </c>
      <c r="AU323" s="13" t="s">
        <v>84</v>
      </c>
    </row>
    <row r="324" s="2" customFormat="1" ht="21.75" customHeight="1">
      <c r="A324" s="34"/>
      <c r="B324" s="35"/>
      <c r="C324" s="207" t="s">
        <v>375</v>
      </c>
      <c r="D324" s="207" t="s">
        <v>175</v>
      </c>
      <c r="E324" s="208" t="s">
        <v>578</v>
      </c>
      <c r="F324" s="209" t="s">
        <v>579</v>
      </c>
      <c r="G324" s="210" t="s">
        <v>233</v>
      </c>
      <c r="H324" s="211">
        <v>57.899999999999999</v>
      </c>
      <c r="I324" s="212"/>
      <c r="J324" s="213">
        <f>ROUND(I324*H324,2)</f>
        <v>0</v>
      </c>
      <c r="K324" s="214"/>
      <c r="L324" s="40"/>
      <c r="M324" s="215" t="s">
        <v>1</v>
      </c>
      <c r="N324" s="216" t="s">
        <v>41</v>
      </c>
      <c r="O324" s="87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19" t="s">
        <v>182</v>
      </c>
      <c r="AT324" s="219" t="s">
        <v>175</v>
      </c>
      <c r="AU324" s="219" t="s">
        <v>84</v>
      </c>
      <c r="AY324" s="13" t="s">
        <v>174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13" t="s">
        <v>84</v>
      </c>
      <c r="BK324" s="220">
        <f>ROUND(I324*H324,2)</f>
        <v>0</v>
      </c>
      <c r="BL324" s="13" t="s">
        <v>182</v>
      </c>
      <c r="BM324" s="219" t="s">
        <v>580</v>
      </c>
    </row>
    <row r="325" s="2" customFormat="1">
      <c r="A325" s="34"/>
      <c r="B325" s="35"/>
      <c r="C325" s="36"/>
      <c r="D325" s="221" t="s">
        <v>191</v>
      </c>
      <c r="E325" s="36"/>
      <c r="F325" s="222" t="s">
        <v>581</v>
      </c>
      <c r="G325" s="36"/>
      <c r="H325" s="36"/>
      <c r="I325" s="223"/>
      <c r="J325" s="36"/>
      <c r="K325" s="36"/>
      <c r="L325" s="40"/>
      <c r="M325" s="224"/>
      <c r="N325" s="225"/>
      <c r="O325" s="87"/>
      <c r="P325" s="87"/>
      <c r="Q325" s="87"/>
      <c r="R325" s="87"/>
      <c r="S325" s="87"/>
      <c r="T325" s="88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3" t="s">
        <v>191</v>
      </c>
      <c r="AU325" s="13" t="s">
        <v>84</v>
      </c>
    </row>
    <row r="326" s="2" customFormat="1" ht="16.5" customHeight="1">
      <c r="A326" s="34"/>
      <c r="B326" s="35"/>
      <c r="C326" s="207" t="s">
        <v>582</v>
      </c>
      <c r="D326" s="207" t="s">
        <v>175</v>
      </c>
      <c r="E326" s="208" t="s">
        <v>583</v>
      </c>
      <c r="F326" s="209" t="s">
        <v>584</v>
      </c>
      <c r="G326" s="210" t="s">
        <v>239</v>
      </c>
      <c r="H326" s="211">
        <v>19</v>
      </c>
      <c r="I326" s="212"/>
      <c r="J326" s="213">
        <f>ROUND(I326*H326,2)</f>
        <v>0</v>
      </c>
      <c r="K326" s="214"/>
      <c r="L326" s="40"/>
      <c r="M326" s="215" t="s">
        <v>1</v>
      </c>
      <c r="N326" s="216" t="s">
        <v>41</v>
      </c>
      <c r="O326" s="87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19" t="s">
        <v>182</v>
      </c>
      <c r="AT326" s="219" t="s">
        <v>175</v>
      </c>
      <c r="AU326" s="219" t="s">
        <v>84</v>
      </c>
      <c r="AY326" s="13" t="s">
        <v>174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13" t="s">
        <v>84</v>
      </c>
      <c r="BK326" s="220">
        <f>ROUND(I326*H326,2)</f>
        <v>0</v>
      </c>
      <c r="BL326" s="13" t="s">
        <v>182</v>
      </c>
      <c r="BM326" s="219" t="s">
        <v>585</v>
      </c>
    </row>
    <row r="327" s="2" customFormat="1" ht="16.5" customHeight="1">
      <c r="A327" s="34"/>
      <c r="B327" s="35"/>
      <c r="C327" s="207" t="s">
        <v>380</v>
      </c>
      <c r="D327" s="207" t="s">
        <v>175</v>
      </c>
      <c r="E327" s="208" t="s">
        <v>586</v>
      </c>
      <c r="F327" s="209" t="s">
        <v>587</v>
      </c>
      <c r="G327" s="210" t="s">
        <v>491</v>
      </c>
      <c r="H327" s="211">
        <v>1</v>
      </c>
      <c r="I327" s="212"/>
      <c r="J327" s="213">
        <f>ROUND(I327*H327,2)</f>
        <v>0</v>
      </c>
      <c r="K327" s="214"/>
      <c r="L327" s="40"/>
      <c r="M327" s="215" t="s">
        <v>1</v>
      </c>
      <c r="N327" s="216" t="s">
        <v>41</v>
      </c>
      <c r="O327" s="87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19" t="s">
        <v>182</v>
      </c>
      <c r="AT327" s="219" t="s">
        <v>175</v>
      </c>
      <c r="AU327" s="219" t="s">
        <v>84</v>
      </c>
      <c r="AY327" s="13" t="s">
        <v>174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13" t="s">
        <v>84</v>
      </c>
      <c r="BK327" s="220">
        <f>ROUND(I327*H327,2)</f>
        <v>0</v>
      </c>
      <c r="BL327" s="13" t="s">
        <v>182</v>
      </c>
      <c r="BM327" s="219" t="s">
        <v>588</v>
      </c>
    </row>
    <row r="328" s="2" customFormat="1" ht="21.75" customHeight="1">
      <c r="A328" s="34"/>
      <c r="B328" s="35"/>
      <c r="C328" s="207" t="s">
        <v>589</v>
      </c>
      <c r="D328" s="207" t="s">
        <v>175</v>
      </c>
      <c r="E328" s="208" t="s">
        <v>590</v>
      </c>
      <c r="F328" s="209" t="s">
        <v>591</v>
      </c>
      <c r="G328" s="210" t="s">
        <v>228</v>
      </c>
      <c r="H328" s="211">
        <v>0.034000000000000002</v>
      </c>
      <c r="I328" s="212"/>
      <c r="J328" s="213">
        <f>ROUND(I328*H328,2)</f>
        <v>0</v>
      </c>
      <c r="K328" s="214"/>
      <c r="L328" s="40"/>
      <c r="M328" s="215" t="s">
        <v>1</v>
      </c>
      <c r="N328" s="216" t="s">
        <v>41</v>
      </c>
      <c r="O328" s="87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19" t="s">
        <v>182</v>
      </c>
      <c r="AT328" s="219" t="s">
        <v>175</v>
      </c>
      <c r="AU328" s="219" t="s">
        <v>84</v>
      </c>
      <c r="AY328" s="13" t="s">
        <v>174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13" t="s">
        <v>84</v>
      </c>
      <c r="BK328" s="220">
        <f>ROUND(I328*H328,2)</f>
        <v>0</v>
      </c>
      <c r="BL328" s="13" t="s">
        <v>182</v>
      </c>
      <c r="BM328" s="219" t="s">
        <v>592</v>
      </c>
    </row>
    <row r="329" s="11" customFormat="1" ht="25.92" customHeight="1">
      <c r="A329" s="11"/>
      <c r="B329" s="193"/>
      <c r="C329" s="194"/>
      <c r="D329" s="195" t="s">
        <v>75</v>
      </c>
      <c r="E329" s="196" t="s">
        <v>593</v>
      </c>
      <c r="F329" s="196" t="s">
        <v>594</v>
      </c>
      <c r="G329" s="194"/>
      <c r="H329" s="194"/>
      <c r="I329" s="197"/>
      <c r="J329" s="198">
        <f>BK329</f>
        <v>0</v>
      </c>
      <c r="K329" s="194"/>
      <c r="L329" s="199"/>
      <c r="M329" s="200"/>
      <c r="N329" s="201"/>
      <c r="O329" s="201"/>
      <c r="P329" s="202">
        <f>SUM(P330:P348)</f>
        <v>0</v>
      </c>
      <c r="Q329" s="201"/>
      <c r="R329" s="202">
        <f>SUM(R330:R348)</f>
        <v>0</v>
      </c>
      <c r="S329" s="201"/>
      <c r="T329" s="203">
        <f>SUM(T330:T348)</f>
        <v>0</v>
      </c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R329" s="204" t="s">
        <v>86</v>
      </c>
      <c r="AT329" s="205" t="s">
        <v>75</v>
      </c>
      <c r="AU329" s="205" t="s">
        <v>76</v>
      </c>
      <c r="AY329" s="204" t="s">
        <v>174</v>
      </c>
      <c r="BK329" s="206">
        <f>SUM(BK330:BK348)</f>
        <v>0</v>
      </c>
    </row>
    <row r="330" s="2" customFormat="1" ht="16.5" customHeight="1">
      <c r="A330" s="34"/>
      <c r="B330" s="35"/>
      <c r="C330" s="207" t="s">
        <v>383</v>
      </c>
      <c r="D330" s="207" t="s">
        <v>175</v>
      </c>
      <c r="E330" s="208" t="s">
        <v>595</v>
      </c>
      <c r="F330" s="209" t="s">
        <v>596</v>
      </c>
      <c r="G330" s="210" t="s">
        <v>214</v>
      </c>
      <c r="H330" s="211">
        <v>2.7799999999999998</v>
      </c>
      <c r="I330" s="212"/>
      <c r="J330" s="213">
        <f>ROUND(I330*H330,2)</f>
        <v>0</v>
      </c>
      <c r="K330" s="214"/>
      <c r="L330" s="40"/>
      <c r="M330" s="215" t="s">
        <v>1</v>
      </c>
      <c r="N330" s="216" t="s">
        <v>41</v>
      </c>
      <c r="O330" s="87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19" t="s">
        <v>182</v>
      </c>
      <c r="AT330" s="219" t="s">
        <v>175</v>
      </c>
      <c r="AU330" s="219" t="s">
        <v>84</v>
      </c>
      <c r="AY330" s="13" t="s">
        <v>174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13" t="s">
        <v>84</v>
      </c>
      <c r="BK330" s="220">
        <f>ROUND(I330*H330,2)</f>
        <v>0</v>
      </c>
      <c r="BL330" s="13" t="s">
        <v>182</v>
      </c>
      <c r="BM330" s="219" t="s">
        <v>597</v>
      </c>
    </row>
    <row r="331" s="2" customFormat="1" ht="16.5" customHeight="1">
      <c r="A331" s="34"/>
      <c r="B331" s="35"/>
      <c r="C331" s="207" t="s">
        <v>598</v>
      </c>
      <c r="D331" s="207" t="s">
        <v>175</v>
      </c>
      <c r="E331" s="208" t="s">
        <v>599</v>
      </c>
      <c r="F331" s="209" t="s">
        <v>600</v>
      </c>
      <c r="G331" s="210" t="s">
        <v>214</v>
      </c>
      <c r="H331" s="211">
        <v>3.044</v>
      </c>
      <c r="I331" s="212"/>
      <c r="J331" s="213">
        <f>ROUND(I331*H331,2)</f>
        <v>0</v>
      </c>
      <c r="K331" s="214"/>
      <c r="L331" s="40"/>
      <c r="M331" s="215" t="s">
        <v>1</v>
      </c>
      <c r="N331" s="216" t="s">
        <v>41</v>
      </c>
      <c r="O331" s="87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19" t="s">
        <v>182</v>
      </c>
      <c r="AT331" s="219" t="s">
        <v>175</v>
      </c>
      <c r="AU331" s="219" t="s">
        <v>84</v>
      </c>
      <c r="AY331" s="13" t="s">
        <v>174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13" t="s">
        <v>84</v>
      </c>
      <c r="BK331" s="220">
        <f>ROUND(I331*H331,2)</f>
        <v>0</v>
      </c>
      <c r="BL331" s="13" t="s">
        <v>182</v>
      </c>
      <c r="BM331" s="219" t="s">
        <v>601</v>
      </c>
    </row>
    <row r="332" s="2" customFormat="1" ht="24.15" customHeight="1">
      <c r="A332" s="34"/>
      <c r="B332" s="35"/>
      <c r="C332" s="207" t="s">
        <v>389</v>
      </c>
      <c r="D332" s="207" t="s">
        <v>175</v>
      </c>
      <c r="E332" s="208" t="s">
        <v>602</v>
      </c>
      <c r="F332" s="209" t="s">
        <v>603</v>
      </c>
      <c r="G332" s="210" t="s">
        <v>239</v>
      </c>
      <c r="H332" s="211">
        <v>2</v>
      </c>
      <c r="I332" s="212"/>
      <c r="J332" s="213">
        <f>ROUND(I332*H332,2)</f>
        <v>0</v>
      </c>
      <c r="K332" s="214"/>
      <c r="L332" s="40"/>
      <c r="M332" s="215" t="s">
        <v>1</v>
      </c>
      <c r="N332" s="216" t="s">
        <v>41</v>
      </c>
      <c r="O332" s="87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19" t="s">
        <v>182</v>
      </c>
      <c r="AT332" s="219" t="s">
        <v>175</v>
      </c>
      <c r="AU332" s="219" t="s">
        <v>84</v>
      </c>
      <c r="AY332" s="13" t="s">
        <v>174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13" t="s">
        <v>84</v>
      </c>
      <c r="BK332" s="220">
        <f>ROUND(I332*H332,2)</f>
        <v>0</v>
      </c>
      <c r="BL332" s="13" t="s">
        <v>182</v>
      </c>
      <c r="BM332" s="219" t="s">
        <v>604</v>
      </c>
    </row>
    <row r="333" s="2" customFormat="1">
      <c r="A333" s="34"/>
      <c r="B333" s="35"/>
      <c r="C333" s="36"/>
      <c r="D333" s="221" t="s">
        <v>191</v>
      </c>
      <c r="E333" s="36"/>
      <c r="F333" s="222" t="s">
        <v>605</v>
      </c>
      <c r="G333" s="36"/>
      <c r="H333" s="36"/>
      <c r="I333" s="223"/>
      <c r="J333" s="36"/>
      <c r="K333" s="36"/>
      <c r="L333" s="40"/>
      <c r="M333" s="224"/>
      <c r="N333" s="225"/>
      <c r="O333" s="87"/>
      <c r="P333" s="87"/>
      <c r="Q333" s="87"/>
      <c r="R333" s="87"/>
      <c r="S333" s="87"/>
      <c r="T333" s="88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3" t="s">
        <v>191</v>
      </c>
      <c r="AU333" s="13" t="s">
        <v>84</v>
      </c>
    </row>
    <row r="334" s="2" customFormat="1" ht="24.15" customHeight="1">
      <c r="A334" s="34"/>
      <c r="B334" s="35"/>
      <c r="C334" s="207" t="s">
        <v>606</v>
      </c>
      <c r="D334" s="207" t="s">
        <v>175</v>
      </c>
      <c r="E334" s="208" t="s">
        <v>607</v>
      </c>
      <c r="F334" s="209" t="s">
        <v>608</v>
      </c>
      <c r="G334" s="210" t="s">
        <v>239</v>
      </c>
      <c r="H334" s="211">
        <v>4</v>
      </c>
      <c r="I334" s="212"/>
      <c r="J334" s="213">
        <f>ROUND(I334*H334,2)</f>
        <v>0</v>
      </c>
      <c r="K334" s="214"/>
      <c r="L334" s="40"/>
      <c r="M334" s="215" t="s">
        <v>1</v>
      </c>
      <c r="N334" s="216" t="s">
        <v>41</v>
      </c>
      <c r="O334" s="87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19" t="s">
        <v>182</v>
      </c>
      <c r="AT334" s="219" t="s">
        <v>175</v>
      </c>
      <c r="AU334" s="219" t="s">
        <v>84</v>
      </c>
      <c r="AY334" s="13" t="s">
        <v>174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13" t="s">
        <v>84</v>
      </c>
      <c r="BK334" s="220">
        <f>ROUND(I334*H334,2)</f>
        <v>0</v>
      </c>
      <c r="BL334" s="13" t="s">
        <v>182</v>
      </c>
      <c r="BM334" s="219" t="s">
        <v>609</v>
      </c>
    </row>
    <row r="335" s="2" customFormat="1">
      <c r="A335" s="34"/>
      <c r="B335" s="35"/>
      <c r="C335" s="36"/>
      <c r="D335" s="221" t="s">
        <v>191</v>
      </c>
      <c r="E335" s="36"/>
      <c r="F335" s="222" t="s">
        <v>610</v>
      </c>
      <c r="G335" s="36"/>
      <c r="H335" s="36"/>
      <c r="I335" s="223"/>
      <c r="J335" s="36"/>
      <c r="K335" s="36"/>
      <c r="L335" s="40"/>
      <c r="M335" s="224"/>
      <c r="N335" s="225"/>
      <c r="O335" s="87"/>
      <c r="P335" s="87"/>
      <c r="Q335" s="87"/>
      <c r="R335" s="87"/>
      <c r="S335" s="87"/>
      <c r="T335" s="88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3" t="s">
        <v>191</v>
      </c>
      <c r="AU335" s="13" t="s">
        <v>84</v>
      </c>
    </row>
    <row r="336" s="2" customFormat="1" ht="24.15" customHeight="1">
      <c r="A336" s="34"/>
      <c r="B336" s="35"/>
      <c r="C336" s="207" t="s">
        <v>393</v>
      </c>
      <c r="D336" s="207" t="s">
        <v>175</v>
      </c>
      <c r="E336" s="208" t="s">
        <v>611</v>
      </c>
      <c r="F336" s="209" t="s">
        <v>612</v>
      </c>
      <c r="G336" s="210" t="s">
        <v>239</v>
      </c>
      <c r="H336" s="211">
        <v>1</v>
      </c>
      <c r="I336" s="212"/>
      <c r="J336" s="213">
        <f>ROUND(I336*H336,2)</f>
        <v>0</v>
      </c>
      <c r="K336" s="214"/>
      <c r="L336" s="40"/>
      <c r="M336" s="215" t="s">
        <v>1</v>
      </c>
      <c r="N336" s="216" t="s">
        <v>41</v>
      </c>
      <c r="O336" s="87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19" t="s">
        <v>182</v>
      </c>
      <c r="AT336" s="219" t="s">
        <v>175</v>
      </c>
      <c r="AU336" s="219" t="s">
        <v>84</v>
      </c>
      <c r="AY336" s="13" t="s">
        <v>174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13" t="s">
        <v>84</v>
      </c>
      <c r="BK336" s="220">
        <f>ROUND(I336*H336,2)</f>
        <v>0</v>
      </c>
      <c r="BL336" s="13" t="s">
        <v>182</v>
      </c>
      <c r="BM336" s="219" t="s">
        <v>613</v>
      </c>
    </row>
    <row r="337" s="2" customFormat="1">
      <c r="A337" s="34"/>
      <c r="B337" s="35"/>
      <c r="C337" s="36"/>
      <c r="D337" s="221" t="s">
        <v>191</v>
      </c>
      <c r="E337" s="36"/>
      <c r="F337" s="222" t="s">
        <v>614</v>
      </c>
      <c r="G337" s="36"/>
      <c r="H337" s="36"/>
      <c r="I337" s="223"/>
      <c r="J337" s="36"/>
      <c r="K337" s="36"/>
      <c r="L337" s="40"/>
      <c r="M337" s="224"/>
      <c r="N337" s="225"/>
      <c r="O337" s="87"/>
      <c r="P337" s="87"/>
      <c r="Q337" s="87"/>
      <c r="R337" s="87"/>
      <c r="S337" s="87"/>
      <c r="T337" s="88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3" t="s">
        <v>191</v>
      </c>
      <c r="AU337" s="13" t="s">
        <v>84</v>
      </c>
    </row>
    <row r="338" s="2" customFormat="1" ht="21.75" customHeight="1">
      <c r="A338" s="34"/>
      <c r="B338" s="35"/>
      <c r="C338" s="207" t="s">
        <v>615</v>
      </c>
      <c r="D338" s="207" t="s">
        <v>175</v>
      </c>
      <c r="E338" s="208" t="s">
        <v>616</v>
      </c>
      <c r="F338" s="209" t="s">
        <v>617</v>
      </c>
      <c r="G338" s="210" t="s">
        <v>239</v>
      </c>
      <c r="H338" s="211">
        <v>1</v>
      </c>
      <c r="I338" s="212"/>
      <c r="J338" s="213">
        <f>ROUND(I338*H338,2)</f>
        <v>0</v>
      </c>
      <c r="K338" s="214"/>
      <c r="L338" s="40"/>
      <c r="M338" s="215" t="s">
        <v>1</v>
      </c>
      <c r="N338" s="216" t="s">
        <v>41</v>
      </c>
      <c r="O338" s="87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19" t="s">
        <v>182</v>
      </c>
      <c r="AT338" s="219" t="s">
        <v>175</v>
      </c>
      <c r="AU338" s="219" t="s">
        <v>84</v>
      </c>
      <c r="AY338" s="13" t="s">
        <v>174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13" t="s">
        <v>84</v>
      </c>
      <c r="BK338" s="220">
        <f>ROUND(I338*H338,2)</f>
        <v>0</v>
      </c>
      <c r="BL338" s="13" t="s">
        <v>182</v>
      </c>
      <c r="BM338" s="219" t="s">
        <v>618</v>
      </c>
    </row>
    <row r="339" s="2" customFormat="1">
      <c r="A339" s="34"/>
      <c r="B339" s="35"/>
      <c r="C339" s="36"/>
      <c r="D339" s="221" t="s">
        <v>191</v>
      </c>
      <c r="E339" s="36"/>
      <c r="F339" s="222" t="s">
        <v>619</v>
      </c>
      <c r="G339" s="36"/>
      <c r="H339" s="36"/>
      <c r="I339" s="223"/>
      <c r="J339" s="36"/>
      <c r="K339" s="36"/>
      <c r="L339" s="40"/>
      <c r="M339" s="224"/>
      <c r="N339" s="225"/>
      <c r="O339" s="87"/>
      <c r="P339" s="87"/>
      <c r="Q339" s="87"/>
      <c r="R339" s="87"/>
      <c r="S339" s="87"/>
      <c r="T339" s="88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3" t="s">
        <v>191</v>
      </c>
      <c r="AU339" s="13" t="s">
        <v>84</v>
      </c>
    </row>
    <row r="340" s="2" customFormat="1" ht="16.5" customHeight="1">
      <c r="A340" s="34"/>
      <c r="B340" s="35"/>
      <c r="C340" s="207" t="s">
        <v>397</v>
      </c>
      <c r="D340" s="207" t="s">
        <v>175</v>
      </c>
      <c r="E340" s="208" t="s">
        <v>620</v>
      </c>
      <c r="F340" s="209" t="s">
        <v>621</v>
      </c>
      <c r="G340" s="210" t="s">
        <v>239</v>
      </c>
      <c r="H340" s="211">
        <v>1</v>
      </c>
      <c r="I340" s="212"/>
      <c r="J340" s="213">
        <f>ROUND(I340*H340,2)</f>
        <v>0</v>
      </c>
      <c r="K340" s="214"/>
      <c r="L340" s="40"/>
      <c r="M340" s="215" t="s">
        <v>1</v>
      </c>
      <c r="N340" s="216" t="s">
        <v>41</v>
      </c>
      <c r="O340" s="87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19" t="s">
        <v>182</v>
      </c>
      <c r="AT340" s="219" t="s">
        <v>175</v>
      </c>
      <c r="AU340" s="219" t="s">
        <v>84</v>
      </c>
      <c r="AY340" s="13" t="s">
        <v>174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13" t="s">
        <v>84</v>
      </c>
      <c r="BK340" s="220">
        <f>ROUND(I340*H340,2)</f>
        <v>0</v>
      </c>
      <c r="BL340" s="13" t="s">
        <v>182</v>
      </c>
      <c r="BM340" s="219" t="s">
        <v>622</v>
      </c>
    </row>
    <row r="341" s="2" customFormat="1">
      <c r="A341" s="34"/>
      <c r="B341" s="35"/>
      <c r="C341" s="36"/>
      <c r="D341" s="221" t="s">
        <v>191</v>
      </c>
      <c r="E341" s="36"/>
      <c r="F341" s="222" t="s">
        <v>623</v>
      </c>
      <c r="G341" s="36"/>
      <c r="H341" s="36"/>
      <c r="I341" s="223"/>
      <c r="J341" s="36"/>
      <c r="K341" s="36"/>
      <c r="L341" s="40"/>
      <c r="M341" s="224"/>
      <c r="N341" s="225"/>
      <c r="O341" s="87"/>
      <c r="P341" s="87"/>
      <c r="Q341" s="87"/>
      <c r="R341" s="87"/>
      <c r="S341" s="87"/>
      <c r="T341" s="88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3" t="s">
        <v>191</v>
      </c>
      <c r="AU341" s="13" t="s">
        <v>84</v>
      </c>
    </row>
    <row r="342" s="2" customFormat="1" ht="16.5" customHeight="1">
      <c r="A342" s="34"/>
      <c r="B342" s="35"/>
      <c r="C342" s="207" t="s">
        <v>624</v>
      </c>
      <c r="D342" s="207" t="s">
        <v>175</v>
      </c>
      <c r="E342" s="208" t="s">
        <v>625</v>
      </c>
      <c r="F342" s="209" t="s">
        <v>626</v>
      </c>
      <c r="G342" s="210" t="s">
        <v>239</v>
      </c>
      <c r="H342" s="211">
        <v>1</v>
      </c>
      <c r="I342" s="212"/>
      <c r="J342" s="213">
        <f>ROUND(I342*H342,2)</f>
        <v>0</v>
      </c>
      <c r="K342" s="214"/>
      <c r="L342" s="40"/>
      <c r="M342" s="215" t="s">
        <v>1</v>
      </c>
      <c r="N342" s="216" t="s">
        <v>41</v>
      </c>
      <c r="O342" s="87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19" t="s">
        <v>182</v>
      </c>
      <c r="AT342" s="219" t="s">
        <v>175</v>
      </c>
      <c r="AU342" s="219" t="s">
        <v>84</v>
      </c>
      <c r="AY342" s="13" t="s">
        <v>174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13" t="s">
        <v>84</v>
      </c>
      <c r="BK342" s="220">
        <f>ROUND(I342*H342,2)</f>
        <v>0</v>
      </c>
      <c r="BL342" s="13" t="s">
        <v>182</v>
      </c>
      <c r="BM342" s="219" t="s">
        <v>627</v>
      </c>
    </row>
    <row r="343" s="2" customFormat="1">
      <c r="A343" s="34"/>
      <c r="B343" s="35"/>
      <c r="C343" s="36"/>
      <c r="D343" s="221" t="s">
        <v>191</v>
      </c>
      <c r="E343" s="36"/>
      <c r="F343" s="222" t="s">
        <v>628</v>
      </c>
      <c r="G343" s="36"/>
      <c r="H343" s="36"/>
      <c r="I343" s="223"/>
      <c r="J343" s="36"/>
      <c r="K343" s="36"/>
      <c r="L343" s="40"/>
      <c r="M343" s="224"/>
      <c r="N343" s="225"/>
      <c r="O343" s="87"/>
      <c r="P343" s="87"/>
      <c r="Q343" s="87"/>
      <c r="R343" s="87"/>
      <c r="S343" s="87"/>
      <c r="T343" s="88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3" t="s">
        <v>191</v>
      </c>
      <c r="AU343" s="13" t="s">
        <v>84</v>
      </c>
    </row>
    <row r="344" s="2" customFormat="1" ht="24.15" customHeight="1">
      <c r="A344" s="34"/>
      <c r="B344" s="35"/>
      <c r="C344" s="207" t="s">
        <v>401</v>
      </c>
      <c r="D344" s="207" t="s">
        <v>175</v>
      </c>
      <c r="E344" s="208" t="s">
        <v>629</v>
      </c>
      <c r="F344" s="209" t="s">
        <v>630</v>
      </c>
      <c r="G344" s="210" t="s">
        <v>239</v>
      </c>
      <c r="H344" s="211">
        <v>1</v>
      </c>
      <c r="I344" s="212"/>
      <c r="J344" s="213">
        <f>ROUND(I344*H344,2)</f>
        <v>0</v>
      </c>
      <c r="K344" s="214"/>
      <c r="L344" s="40"/>
      <c r="M344" s="215" t="s">
        <v>1</v>
      </c>
      <c r="N344" s="216" t="s">
        <v>41</v>
      </c>
      <c r="O344" s="87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19" t="s">
        <v>182</v>
      </c>
      <c r="AT344" s="219" t="s">
        <v>175</v>
      </c>
      <c r="AU344" s="219" t="s">
        <v>84</v>
      </c>
      <c r="AY344" s="13" t="s">
        <v>174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13" t="s">
        <v>84</v>
      </c>
      <c r="BK344" s="220">
        <f>ROUND(I344*H344,2)</f>
        <v>0</v>
      </c>
      <c r="BL344" s="13" t="s">
        <v>182</v>
      </c>
      <c r="BM344" s="219" t="s">
        <v>631</v>
      </c>
    </row>
    <row r="345" s="2" customFormat="1">
      <c r="A345" s="34"/>
      <c r="B345" s="35"/>
      <c r="C345" s="36"/>
      <c r="D345" s="221" t="s">
        <v>191</v>
      </c>
      <c r="E345" s="36"/>
      <c r="F345" s="222" t="s">
        <v>632</v>
      </c>
      <c r="G345" s="36"/>
      <c r="H345" s="36"/>
      <c r="I345" s="223"/>
      <c r="J345" s="36"/>
      <c r="K345" s="36"/>
      <c r="L345" s="40"/>
      <c r="M345" s="224"/>
      <c r="N345" s="225"/>
      <c r="O345" s="87"/>
      <c r="P345" s="87"/>
      <c r="Q345" s="87"/>
      <c r="R345" s="87"/>
      <c r="S345" s="87"/>
      <c r="T345" s="88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3" t="s">
        <v>191</v>
      </c>
      <c r="AU345" s="13" t="s">
        <v>84</v>
      </c>
    </row>
    <row r="346" s="2" customFormat="1" ht="21.75" customHeight="1">
      <c r="A346" s="34"/>
      <c r="B346" s="35"/>
      <c r="C346" s="207" t="s">
        <v>633</v>
      </c>
      <c r="D346" s="207" t="s">
        <v>175</v>
      </c>
      <c r="E346" s="208" t="s">
        <v>634</v>
      </c>
      <c r="F346" s="209" t="s">
        <v>635</v>
      </c>
      <c r="G346" s="210" t="s">
        <v>239</v>
      </c>
      <c r="H346" s="211">
        <v>1</v>
      </c>
      <c r="I346" s="212"/>
      <c r="J346" s="213">
        <f>ROUND(I346*H346,2)</f>
        <v>0</v>
      </c>
      <c r="K346" s="214"/>
      <c r="L346" s="40"/>
      <c r="M346" s="215" t="s">
        <v>1</v>
      </c>
      <c r="N346" s="216" t="s">
        <v>41</v>
      </c>
      <c r="O346" s="87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19" t="s">
        <v>182</v>
      </c>
      <c r="AT346" s="219" t="s">
        <v>175</v>
      </c>
      <c r="AU346" s="219" t="s">
        <v>84</v>
      </c>
      <c r="AY346" s="13" t="s">
        <v>174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13" t="s">
        <v>84</v>
      </c>
      <c r="BK346" s="220">
        <f>ROUND(I346*H346,2)</f>
        <v>0</v>
      </c>
      <c r="BL346" s="13" t="s">
        <v>182</v>
      </c>
      <c r="BM346" s="219" t="s">
        <v>636</v>
      </c>
    </row>
    <row r="347" s="2" customFormat="1">
      <c r="A347" s="34"/>
      <c r="B347" s="35"/>
      <c r="C347" s="36"/>
      <c r="D347" s="221" t="s">
        <v>191</v>
      </c>
      <c r="E347" s="36"/>
      <c r="F347" s="222" t="s">
        <v>637</v>
      </c>
      <c r="G347" s="36"/>
      <c r="H347" s="36"/>
      <c r="I347" s="223"/>
      <c r="J347" s="36"/>
      <c r="K347" s="36"/>
      <c r="L347" s="40"/>
      <c r="M347" s="224"/>
      <c r="N347" s="225"/>
      <c r="O347" s="87"/>
      <c r="P347" s="87"/>
      <c r="Q347" s="87"/>
      <c r="R347" s="87"/>
      <c r="S347" s="87"/>
      <c r="T347" s="88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3" t="s">
        <v>191</v>
      </c>
      <c r="AU347" s="13" t="s">
        <v>84</v>
      </c>
    </row>
    <row r="348" s="2" customFormat="1" ht="21.75" customHeight="1">
      <c r="A348" s="34"/>
      <c r="B348" s="35"/>
      <c r="C348" s="207" t="s">
        <v>406</v>
      </c>
      <c r="D348" s="207" t="s">
        <v>175</v>
      </c>
      <c r="E348" s="208" t="s">
        <v>638</v>
      </c>
      <c r="F348" s="209" t="s">
        <v>639</v>
      </c>
      <c r="G348" s="210" t="s">
        <v>228</v>
      </c>
      <c r="H348" s="211">
        <v>0.89700000000000002</v>
      </c>
      <c r="I348" s="212"/>
      <c r="J348" s="213">
        <f>ROUND(I348*H348,2)</f>
        <v>0</v>
      </c>
      <c r="K348" s="214"/>
      <c r="L348" s="40"/>
      <c r="M348" s="215" t="s">
        <v>1</v>
      </c>
      <c r="N348" s="216" t="s">
        <v>41</v>
      </c>
      <c r="O348" s="87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19" t="s">
        <v>182</v>
      </c>
      <c r="AT348" s="219" t="s">
        <v>175</v>
      </c>
      <c r="AU348" s="219" t="s">
        <v>84</v>
      </c>
      <c r="AY348" s="13" t="s">
        <v>174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13" t="s">
        <v>84</v>
      </c>
      <c r="BK348" s="220">
        <f>ROUND(I348*H348,2)</f>
        <v>0</v>
      </c>
      <c r="BL348" s="13" t="s">
        <v>182</v>
      </c>
      <c r="BM348" s="219" t="s">
        <v>640</v>
      </c>
    </row>
    <row r="349" s="11" customFormat="1" ht="25.92" customHeight="1">
      <c r="A349" s="11"/>
      <c r="B349" s="193"/>
      <c r="C349" s="194"/>
      <c r="D349" s="195" t="s">
        <v>75</v>
      </c>
      <c r="E349" s="196" t="s">
        <v>641</v>
      </c>
      <c r="F349" s="196" t="s">
        <v>642</v>
      </c>
      <c r="G349" s="194"/>
      <c r="H349" s="194"/>
      <c r="I349" s="197"/>
      <c r="J349" s="198">
        <f>BK349</f>
        <v>0</v>
      </c>
      <c r="K349" s="194"/>
      <c r="L349" s="199"/>
      <c r="M349" s="200"/>
      <c r="N349" s="201"/>
      <c r="O349" s="201"/>
      <c r="P349" s="202">
        <f>SUM(P350:P355)</f>
        <v>0</v>
      </c>
      <c r="Q349" s="201"/>
      <c r="R349" s="202">
        <f>SUM(R350:R355)</f>
        <v>0</v>
      </c>
      <c r="S349" s="201"/>
      <c r="T349" s="203">
        <f>SUM(T350:T355)</f>
        <v>0</v>
      </c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R349" s="204" t="s">
        <v>86</v>
      </c>
      <c r="AT349" s="205" t="s">
        <v>75</v>
      </c>
      <c r="AU349" s="205" t="s">
        <v>76</v>
      </c>
      <c r="AY349" s="204" t="s">
        <v>174</v>
      </c>
      <c r="BK349" s="206">
        <f>SUM(BK350:BK355)</f>
        <v>0</v>
      </c>
    </row>
    <row r="350" s="2" customFormat="1" ht="21.75" customHeight="1">
      <c r="A350" s="34"/>
      <c r="B350" s="35"/>
      <c r="C350" s="207" t="s">
        <v>643</v>
      </c>
      <c r="D350" s="207" t="s">
        <v>175</v>
      </c>
      <c r="E350" s="208" t="s">
        <v>644</v>
      </c>
      <c r="F350" s="209" t="s">
        <v>645</v>
      </c>
      <c r="G350" s="210" t="s">
        <v>214</v>
      </c>
      <c r="H350" s="211">
        <v>45</v>
      </c>
      <c r="I350" s="212"/>
      <c r="J350" s="213">
        <f>ROUND(I350*H350,2)</f>
        <v>0</v>
      </c>
      <c r="K350" s="214"/>
      <c r="L350" s="40"/>
      <c r="M350" s="215" t="s">
        <v>1</v>
      </c>
      <c r="N350" s="216" t="s">
        <v>41</v>
      </c>
      <c r="O350" s="87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19" t="s">
        <v>182</v>
      </c>
      <c r="AT350" s="219" t="s">
        <v>175</v>
      </c>
      <c r="AU350" s="219" t="s">
        <v>84</v>
      </c>
      <c r="AY350" s="13" t="s">
        <v>174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13" t="s">
        <v>84</v>
      </c>
      <c r="BK350" s="220">
        <f>ROUND(I350*H350,2)</f>
        <v>0</v>
      </c>
      <c r="BL350" s="13" t="s">
        <v>182</v>
      </c>
      <c r="BM350" s="219" t="s">
        <v>646</v>
      </c>
    </row>
    <row r="351" s="2" customFormat="1">
      <c r="A351" s="34"/>
      <c r="B351" s="35"/>
      <c r="C351" s="36"/>
      <c r="D351" s="221" t="s">
        <v>191</v>
      </c>
      <c r="E351" s="36"/>
      <c r="F351" s="222" t="s">
        <v>647</v>
      </c>
      <c r="G351" s="36"/>
      <c r="H351" s="36"/>
      <c r="I351" s="223"/>
      <c r="J351" s="36"/>
      <c r="K351" s="36"/>
      <c r="L351" s="40"/>
      <c r="M351" s="224"/>
      <c r="N351" s="225"/>
      <c r="O351" s="87"/>
      <c r="P351" s="87"/>
      <c r="Q351" s="87"/>
      <c r="R351" s="87"/>
      <c r="S351" s="87"/>
      <c r="T351" s="88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3" t="s">
        <v>191</v>
      </c>
      <c r="AU351" s="13" t="s">
        <v>84</v>
      </c>
    </row>
    <row r="352" s="2" customFormat="1" ht="16.5" customHeight="1">
      <c r="A352" s="34"/>
      <c r="B352" s="35"/>
      <c r="C352" s="207" t="s">
        <v>409</v>
      </c>
      <c r="D352" s="207" t="s">
        <v>175</v>
      </c>
      <c r="E352" s="208" t="s">
        <v>648</v>
      </c>
      <c r="F352" s="209" t="s">
        <v>649</v>
      </c>
      <c r="G352" s="210" t="s">
        <v>214</v>
      </c>
      <c r="H352" s="211">
        <v>45</v>
      </c>
      <c r="I352" s="212"/>
      <c r="J352" s="213">
        <f>ROUND(I352*H352,2)</f>
        <v>0</v>
      </c>
      <c r="K352" s="214"/>
      <c r="L352" s="40"/>
      <c r="M352" s="215" t="s">
        <v>1</v>
      </c>
      <c r="N352" s="216" t="s">
        <v>41</v>
      </c>
      <c r="O352" s="87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19" t="s">
        <v>182</v>
      </c>
      <c r="AT352" s="219" t="s">
        <v>175</v>
      </c>
      <c r="AU352" s="219" t="s">
        <v>84</v>
      </c>
      <c r="AY352" s="13" t="s">
        <v>174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13" t="s">
        <v>84</v>
      </c>
      <c r="BK352" s="220">
        <f>ROUND(I352*H352,2)</f>
        <v>0</v>
      </c>
      <c r="BL352" s="13" t="s">
        <v>182</v>
      </c>
      <c r="BM352" s="219" t="s">
        <v>650</v>
      </c>
    </row>
    <row r="353" s="2" customFormat="1">
      <c r="A353" s="34"/>
      <c r="B353" s="35"/>
      <c r="C353" s="36"/>
      <c r="D353" s="221" t="s">
        <v>191</v>
      </c>
      <c r="E353" s="36"/>
      <c r="F353" s="222" t="s">
        <v>651</v>
      </c>
      <c r="G353" s="36"/>
      <c r="H353" s="36"/>
      <c r="I353" s="223"/>
      <c r="J353" s="36"/>
      <c r="K353" s="36"/>
      <c r="L353" s="40"/>
      <c r="M353" s="224"/>
      <c r="N353" s="225"/>
      <c r="O353" s="87"/>
      <c r="P353" s="87"/>
      <c r="Q353" s="87"/>
      <c r="R353" s="87"/>
      <c r="S353" s="87"/>
      <c r="T353" s="88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3" t="s">
        <v>191</v>
      </c>
      <c r="AU353" s="13" t="s">
        <v>84</v>
      </c>
    </row>
    <row r="354" s="2" customFormat="1" ht="16.5" customHeight="1">
      <c r="A354" s="34"/>
      <c r="B354" s="35"/>
      <c r="C354" s="207" t="s">
        <v>652</v>
      </c>
      <c r="D354" s="207" t="s">
        <v>175</v>
      </c>
      <c r="E354" s="208" t="s">
        <v>653</v>
      </c>
      <c r="F354" s="209" t="s">
        <v>654</v>
      </c>
      <c r="G354" s="210" t="s">
        <v>233</v>
      </c>
      <c r="H354" s="211">
        <v>1.7</v>
      </c>
      <c r="I354" s="212"/>
      <c r="J354" s="213">
        <f>ROUND(I354*H354,2)</f>
        <v>0</v>
      </c>
      <c r="K354" s="214"/>
      <c r="L354" s="40"/>
      <c r="M354" s="215" t="s">
        <v>1</v>
      </c>
      <c r="N354" s="216" t="s">
        <v>41</v>
      </c>
      <c r="O354" s="87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19" t="s">
        <v>182</v>
      </c>
      <c r="AT354" s="219" t="s">
        <v>175</v>
      </c>
      <c r="AU354" s="219" t="s">
        <v>84</v>
      </c>
      <c r="AY354" s="13" t="s">
        <v>174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13" t="s">
        <v>84</v>
      </c>
      <c r="BK354" s="220">
        <f>ROUND(I354*H354,2)</f>
        <v>0</v>
      </c>
      <c r="BL354" s="13" t="s">
        <v>182</v>
      </c>
      <c r="BM354" s="219" t="s">
        <v>655</v>
      </c>
    </row>
    <row r="355" s="2" customFormat="1" ht="21.75" customHeight="1">
      <c r="A355" s="34"/>
      <c r="B355" s="35"/>
      <c r="C355" s="207" t="s">
        <v>416</v>
      </c>
      <c r="D355" s="207" t="s">
        <v>175</v>
      </c>
      <c r="E355" s="208" t="s">
        <v>656</v>
      </c>
      <c r="F355" s="209" t="s">
        <v>657</v>
      </c>
      <c r="G355" s="210" t="s">
        <v>228</v>
      </c>
      <c r="H355" s="211">
        <v>1.982</v>
      </c>
      <c r="I355" s="212"/>
      <c r="J355" s="213">
        <f>ROUND(I355*H355,2)</f>
        <v>0</v>
      </c>
      <c r="K355" s="214"/>
      <c r="L355" s="40"/>
      <c r="M355" s="215" t="s">
        <v>1</v>
      </c>
      <c r="N355" s="216" t="s">
        <v>41</v>
      </c>
      <c r="O355" s="87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19" t="s">
        <v>182</v>
      </c>
      <c r="AT355" s="219" t="s">
        <v>175</v>
      </c>
      <c r="AU355" s="219" t="s">
        <v>84</v>
      </c>
      <c r="AY355" s="13" t="s">
        <v>174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13" t="s">
        <v>84</v>
      </c>
      <c r="BK355" s="220">
        <f>ROUND(I355*H355,2)</f>
        <v>0</v>
      </c>
      <c r="BL355" s="13" t="s">
        <v>182</v>
      </c>
      <c r="BM355" s="219" t="s">
        <v>658</v>
      </c>
    </row>
    <row r="356" s="11" customFormat="1" ht="25.92" customHeight="1">
      <c r="A356" s="11"/>
      <c r="B356" s="193"/>
      <c r="C356" s="194"/>
      <c r="D356" s="195" t="s">
        <v>75</v>
      </c>
      <c r="E356" s="196" t="s">
        <v>659</v>
      </c>
      <c r="F356" s="196" t="s">
        <v>660</v>
      </c>
      <c r="G356" s="194"/>
      <c r="H356" s="194"/>
      <c r="I356" s="197"/>
      <c r="J356" s="198">
        <f>BK356</f>
        <v>0</v>
      </c>
      <c r="K356" s="194"/>
      <c r="L356" s="199"/>
      <c r="M356" s="200"/>
      <c r="N356" s="201"/>
      <c r="O356" s="201"/>
      <c r="P356" s="202">
        <f>SUM(P357:P368)</f>
        <v>0</v>
      </c>
      <c r="Q356" s="201"/>
      <c r="R356" s="202">
        <f>SUM(R357:R368)</f>
        <v>0</v>
      </c>
      <c r="S356" s="201"/>
      <c r="T356" s="203">
        <f>SUM(T357:T368)</f>
        <v>0</v>
      </c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R356" s="204" t="s">
        <v>86</v>
      </c>
      <c r="AT356" s="205" t="s">
        <v>75</v>
      </c>
      <c r="AU356" s="205" t="s">
        <v>76</v>
      </c>
      <c r="AY356" s="204" t="s">
        <v>174</v>
      </c>
      <c r="BK356" s="206">
        <f>SUM(BK357:BK368)</f>
        <v>0</v>
      </c>
    </row>
    <row r="357" s="2" customFormat="1" ht="21.75" customHeight="1">
      <c r="A357" s="34"/>
      <c r="B357" s="35"/>
      <c r="C357" s="207" t="s">
        <v>661</v>
      </c>
      <c r="D357" s="207" t="s">
        <v>175</v>
      </c>
      <c r="E357" s="208" t="s">
        <v>662</v>
      </c>
      <c r="F357" s="209" t="s">
        <v>663</v>
      </c>
      <c r="G357" s="210" t="s">
        <v>214</v>
      </c>
      <c r="H357" s="211">
        <v>134.15899999999999</v>
      </c>
      <c r="I357" s="212"/>
      <c r="J357" s="213">
        <f>ROUND(I357*H357,2)</f>
        <v>0</v>
      </c>
      <c r="K357" s="214"/>
      <c r="L357" s="40"/>
      <c r="M357" s="215" t="s">
        <v>1</v>
      </c>
      <c r="N357" s="216" t="s">
        <v>41</v>
      </c>
      <c r="O357" s="87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19" t="s">
        <v>182</v>
      </c>
      <c r="AT357" s="219" t="s">
        <v>175</v>
      </c>
      <c r="AU357" s="219" t="s">
        <v>84</v>
      </c>
      <c r="AY357" s="13" t="s">
        <v>174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13" t="s">
        <v>84</v>
      </c>
      <c r="BK357" s="220">
        <f>ROUND(I357*H357,2)</f>
        <v>0</v>
      </c>
      <c r="BL357" s="13" t="s">
        <v>182</v>
      </c>
      <c r="BM357" s="219" t="s">
        <v>664</v>
      </c>
    </row>
    <row r="358" s="2" customFormat="1">
      <c r="A358" s="34"/>
      <c r="B358" s="35"/>
      <c r="C358" s="36"/>
      <c r="D358" s="221" t="s">
        <v>191</v>
      </c>
      <c r="E358" s="36"/>
      <c r="F358" s="222" t="s">
        <v>321</v>
      </c>
      <c r="G358" s="36"/>
      <c r="H358" s="36"/>
      <c r="I358" s="223"/>
      <c r="J358" s="36"/>
      <c r="K358" s="36"/>
      <c r="L358" s="40"/>
      <c r="M358" s="224"/>
      <c r="N358" s="225"/>
      <c r="O358" s="87"/>
      <c r="P358" s="87"/>
      <c r="Q358" s="87"/>
      <c r="R358" s="87"/>
      <c r="S358" s="87"/>
      <c r="T358" s="88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3" t="s">
        <v>191</v>
      </c>
      <c r="AU358" s="13" t="s">
        <v>84</v>
      </c>
    </row>
    <row r="359" s="2" customFormat="1" ht="16.5" customHeight="1">
      <c r="A359" s="34"/>
      <c r="B359" s="35"/>
      <c r="C359" s="207" t="s">
        <v>419</v>
      </c>
      <c r="D359" s="207" t="s">
        <v>175</v>
      </c>
      <c r="E359" s="208" t="s">
        <v>665</v>
      </c>
      <c r="F359" s="209" t="s">
        <v>666</v>
      </c>
      <c r="G359" s="210" t="s">
        <v>214</v>
      </c>
      <c r="H359" s="211">
        <v>134.15899999999999</v>
      </c>
      <c r="I359" s="212"/>
      <c r="J359" s="213">
        <f>ROUND(I359*H359,2)</f>
        <v>0</v>
      </c>
      <c r="K359" s="214"/>
      <c r="L359" s="40"/>
      <c r="M359" s="215" t="s">
        <v>1</v>
      </c>
      <c r="N359" s="216" t="s">
        <v>41</v>
      </c>
      <c r="O359" s="87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19" t="s">
        <v>182</v>
      </c>
      <c r="AT359" s="219" t="s">
        <v>175</v>
      </c>
      <c r="AU359" s="219" t="s">
        <v>84</v>
      </c>
      <c r="AY359" s="13" t="s">
        <v>174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13" t="s">
        <v>84</v>
      </c>
      <c r="BK359" s="220">
        <f>ROUND(I359*H359,2)</f>
        <v>0</v>
      </c>
      <c r="BL359" s="13" t="s">
        <v>182</v>
      </c>
      <c r="BM359" s="219" t="s">
        <v>667</v>
      </c>
    </row>
    <row r="360" s="2" customFormat="1" ht="21.75" customHeight="1">
      <c r="A360" s="34"/>
      <c r="B360" s="35"/>
      <c r="C360" s="207" t="s">
        <v>668</v>
      </c>
      <c r="D360" s="207" t="s">
        <v>175</v>
      </c>
      <c r="E360" s="208" t="s">
        <v>669</v>
      </c>
      <c r="F360" s="209" t="s">
        <v>670</v>
      </c>
      <c r="G360" s="210" t="s">
        <v>214</v>
      </c>
      <c r="H360" s="211">
        <v>134.15899999999999</v>
      </c>
      <c r="I360" s="212"/>
      <c r="J360" s="213">
        <f>ROUND(I360*H360,2)</f>
        <v>0</v>
      </c>
      <c r="K360" s="214"/>
      <c r="L360" s="40"/>
      <c r="M360" s="215" t="s">
        <v>1</v>
      </c>
      <c r="N360" s="216" t="s">
        <v>41</v>
      </c>
      <c r="O360" s="87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19" t="s">
        <v>182</v>
      </c>
      <c r="AT360" s="219" t="s">
        <v>175</v>
      </c>
      <c r="AU360" s="219" t="s">
        <v>84</v>
      </c>
      <c r="AY360" s="13" t="s">
        <v>174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13" t="s">
        <v>84</v>
      </c>
      <c r="BK360" s="220">
        <f>ROUND(I360*H360,2)</f>
        <v>0</v>
      </c>
      <c r="BL360" s="13" t="s">
        <v>182</v>
      </c>
      <c r="BM360" s="219" t="s">
        <v>671</v>
      </c>
    </row>
    <row r="361" s="2" customFormat="1" ht="21.75" customHeight="1">
      <c r="A361" s="34"/>
      <c r="B361" s="35"/>
      <c r="C361" s="207" t="s">
        <v>423</v>
      </c>
      <c r="D361" s="207" t="s">
        <v>175</v>
      </c>
      <c r="E361" s="208" t="s">
        <v>672</v>
      </c>
      <c r="F361" s="209" t="s">
        <v>673</v>
      </c>
      <c r="G361" s="210" t="s">
        <v>214</v>
      </c>
      <c r="H361" s="211">
        <v>133.05099999999999</v>
      </c>
      <c r="I361" s="212"/>
      <c r="J361" s="213">
        <f>ROUND(I361*H361,2)</f>
        <v>0</v>
      </c>
      <c r="K361" s="214"/>
      <c r="L361" s="40"/>
      <c r="M361" s="215" t="s">
        <v>1</v>
      </c>
      <c r="N361" s="216" t="s">
        <v>41</v>
      </c>
      <c r="O361" s="87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19" t="s">
        <v>182</v>
      </c>
      <c r="AT361" s="219" t="s">
        <v>175</v>
      </c>
      <c r="AU361" s="219" t="s">
        <v>84</v>
      </c>
      <c r="AY361" s="13" t="s">
        <v>174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13" t="s">
        <v>84</v>
      </c>
      <c r="BK361" s="220">
        <f>ROUND(I361*H361,2)</f>
        <v>0</v>
      </c>
      <c r="BL361" s="13" t="s">
        <v>182</v>
      </c>
      <c r="BM361" s="219" t="s">
        <v>674</v>
      </c>
    </row>
    <row r="362" s="2" customFormat="1">
      <c r="A362" s="34"/>
      <c r="B362" s="35"/>
      <c r="C362" s="36"/>
      <c r="D362" s="221" t="s">
        <v>191</v>
      </c>
      <c r="E362" s="36"/>
      <c r="F362" s="222" t="s">
        <v>675</v>
      </c>
      <c r="G362" s="36"/>
      <c r="H362" s="36"/>
      <c r="I362" s="223"/>
      <c r="J362" s="36"/>
      <c r="K362" s="36"/>
      <c r="L362" s="40"/>
      <c r="M362" s="224"/>
      <c r="N362" s="225"/>
      <c r="O362" s="87"/>
      <c r="P362" s="87"/>
      <c r="Q362" s="87"/>
      <c r="R362" s="87"/>
      <c r="S362" s="87"/>
      <c r="T362" s="88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3" t="s">
        <v>191</v>
      </c>
      <c r="AU362" s="13" t="s">
        <v>84</v>
      </c>
    </row>
    <row r="363" s="2" customFormat="1" ht="16.5" customHeight="1">
      <c r="A363" s="34"/>
      <c r="B363" s="35"/>
      <c r="C363" s="207" t="s">
        <v>676</v>
      </c>
      <c r="D363" s="207" t="s">
        <v>175</v>
      </c>
      <c r="E363" s="208" t="s">
        <v>677</v>
      </c>
      <c r="F363" s="209" t="s">
        <v>678</v>
      </c>
      <c r="G363" s="210" t="s">
        <v>233</v>
      </c>
      <c r="H363" s="211">
        <v>100</v>
      </c>
      <c r="I363" s="212"/>
      <c r="J363" s="213">
        <f>ROUND(I363*H363,2)</f>
        <v>0</v>
      </c>
      <c r="K363" s="214"/>
      <c r="L363" s="40"/>
      <c r="M363" s="215" t="s">
        <v>1</v>
      </c>
      <c r="N363" s="216" t="s">
        <v>41</v>
      </c>
      <c r="O363" s="87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19" t="s">
        <v>182</v>
      </c>
      <c r="AT363" s="219" t="s">
        <v>175</v>
      </c>
      <c r="AU363" s="219" t="s">
        <v>84</v>
      </c>
      <c r="AY363" s="13" t="s">
        <v>174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13" t="s">
        <v>84</v>
      </c>
      <c r="BK363" s="220">
        <f>ROUND(I363*H363,2)</f>
        <v>0</v>
      </c>
      <c r="BL363" s="13" t="s">
        <v>182</v>
      </c>
      <c r="BM363" s="219" t="s">
        <v>679</v>
      </c>
    </row>
    <row r="364" s="2" customFormat="1">
      <c r="A364" s="34"/>
      <c r="B364" s="35"/>
      <c r="C364" s="36"/>
      <c r="D364" s="221" t="s">
        <v>191</v>
      </c>
      <c r="E364" s="36"/>
      <c r="F364" s="222" t="s">
        <v>680</v>
      </c>
      <c r="G364" s="36"/>
      <c r="H364" s="36"/>
      <c r="I364" s="223"/>
      <c r="J364" s="36"/>
      <c r="K364" s="36"/>
      <c r="L364" s="40"/>
      <c r="M364" s="224"/>
      <c r="N364" s="225"/>
      <c r="O364" s="87"/>
      <c r="P364" s="87"/>
      <c r="Q364" s="87"/>
      <c r="R364" s="87"/>
      <c r="S364" s="87"/>
      <c r="T364" s="88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3" t="s">
        <v>191</v>
      </c>
      <c r="AU364" s="13" t="s">
        <v>84</v>
      </c>
    </row>
    <row r="365" s="2" customFormat="1" ht="21.75" customHeight="1">
      <c r="A365" s="34"/>
      <c r="B365" s="35"/>
      <c r="C365" s="207" t="s">
        <v>428</v>
      </c>
      <c r="D365" s="207" t="s">
        <v>175</v>
      </c>
      <c r="E365" s="208" t="s">
        <v>681</v>
      </c>
      <c r="F365" s="209" t="s">
        <v>682</v>
      </c>
      <c r="G365" s="210" t="s">
        <v>233</v>
      </c>
      <c r="H365" s="211">
        <v>7.3899999999999997</v>
      </c>
      <c r="I365" s="212"/>
      <c r="J365" s="213">
        <f>ROUND(I365*H365,2)</f>
        <v>0</v>
      </c>
      <c r="K365" s="214"/>
      <c r="L365" s="40"/>
      <c r="M365" s="215" t="s">
        <v>1</v>
      </c>
      <c r="N365" s="216" t="s">
        <v>41</v>
      </c>
      <c r="O365" s="87"/>
      <c r="P365" s="217">
        <f>O365*H365</f>
        <v>0</v>
      </c>
      <c r="Q365" s="217">
        <v>0</v>
      </c>
      <c r="R365" s="217">
        <f>Q365*H365</f>
        <v>0</v>
      </c>
      <c r="S365" s="217">
        <v>0</v>
      </c>
      <c r="T365" s="218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19" t="s">
        <v>182</v>
      </c>
      <c r="AT365" s="219" t="s">
        <v>175</v>
      </c>
      <c r="AU365" s="219" t="s">
        <v>84</v>
      </c>
      <c r="AY365" s="13" t="s">
        <v>174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13" t="s">
        <v>84</v>
      </c>
      <c r="BK365" s="220">
        <f>ROUND(I365*H365,2)</f>
        <v>0</v>
      </c>
      <c r="BL365" s="13" t="s">
        <v>182</v>
      </c>
      <c r="BM365" s="219" t="s">
        <v>683</v>
      </c>
    </row>
    <row r="366" s="2" customFormat="1" ht="21.75" customHeight="1">
      <c r="A366" s="34"/>
      <c r="B366" s="35"/>
      <c r="C366" s="207" t="s">
        <v>684</v>
      </c>
      <c r="D366" s="207" t="s">
        <v>175</v>
      </c>
      <c r="E366" s="208" t="s">
        <v>685</v>
      </c>
      <c r="F366" s="209" t="s">
        <v>686</v>
      </c>
      <c r="G366" s="210" t="s">
        <v>214</v>
      </c>
      <c r="H366" s="211">
        <v>31.114999999999998</v>
      </c>
      <c r="I366" s="212"/>
      <c r="J366" s="213">
        <f>ROUND(I366*H366,2)</f>
        <v>0</v>
      </c>
      <c r="K366" s="214"/>
      <c r="L366" s="40"/>
      <c r="M366" s="215" t="s">
        <v>1</v>
      </c>
      <c r="N366" s="216" t="s">
        <v>41</v>
      </c>
      <c r="O366" s="87"/>
      <c r="P366" s="217">
        <f>O366*H366</f>
        <v>0</v>
      </c>
      <c r="Q366" s="217">
        <v>0</v>
      </c>
      <c r="R366" s="217">
        <f>Q366*H366</f>
        <v>0</v>
      </c>
      <c r="S366" s="217">
        <v>0</v>
      </c>
      <c r="T366" s="218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19" t="s">
        <v>182</v>
      </c>
      <c r="AT366" s="219" t="s">
        <v>175</v>
      </c>
      <c r="AU366" s="219" t="s">
        <v>84</v>
      </c>
      <c r="AY366" s="13" t="s">
        <v>174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13" t="s">
        <v>84</v>
      </c>
      <c r="BK366" s="220">
        <f>ROUND(I366*H366,2)</f>
        <v>0</v>
      </c>
      <c r="BL366" s="13" t="s">
        <v>182</v>
      </c>
      <c r="BM366" s="219" t="s">
        <v>687</v>
      </c>
    </row>
    <row r="367" s="2" customFormat="1">
      <c r="A367" s="34"/>
      <c r="B367" s="35"/>
      <c r="C367" s="36"/>
      <c r="D367" s="221" t="s">
        <v>191</v>
      </c>
      <c r="E367" s="36"/>
      <c r="F367" s="222" t="s">
        <v>688</v>
      </c>
      <c r="G367" s="36"/>
      <c r="H367" s="36"/>
      <c r="I367" s="223"/>
      <c r="J367" s="36"/>
      <c r="K367" s="36"/>
      <c r="L367" s="40"/>
      <c r="M367" s="224"/>
      <c r="N367" s="225"/>
      <c r="O367" s="87"/>
      <c r="P367" s="87"/>
      <c r="Q367" s="87"/>
      <c r="R367" s="87"/>
      <c r="S367" s="87"/>
      <c r="T367" s="88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3" t="s">
        <v>191</v>
      </c>
      <c r="AU367" s="13" t="s">
        <v>84</v>
      </c>
    </row>
    <row r="368" s="2" customFormat="1" ht="21.75" customHeight="1">
      <c r="A368" s="34"/>
      <c r="B368" s="35"/>
      <c r="C368" s="207" t="s">
        <v>431</v>
      </c>
      <c r="D368" s="207" t="s">
        <v>175</v>
      </c>
      <c r="E368" s="208" t="s">
        <v>689</v>
      </c>
      <c r="F368" s="209" t="s">
        <v>690</v>
      </c>
      <c r="G368" s="210" t="s">
        <v>228</v>
      </c>
      <c r="H368" s="211">
        <v>0.89500000000000002</v>
      </c>
      <c r="I368" s="212"/>
      <c r="J368" s="213">
        <f>ROUND(I368*H368,2)</f>
        <v>0</v>
      </c>
      <c r="K368" s="214"/>
      <c r="L368" s="40"/>
      <c r="M368" s="215" t="s">
        <v>1</v>
      </c>
      <c r="N368" s="216" t="s">
        <v>41</v>
      </c>
      <c r="O368" s="87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19" t="s">
        <v>182</v>
      </c>
      <c r="AT368" s="219" t="s">
        <v>175</v>
      </c>
      <c r="AU368" s="219" t="s">
        <v>84</v>
      </c>
      <c r="AY368" s="13" t="s">
        <v>174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13" t="s">
        <v>84</v>
      </c>
      <c r="BK368" s="220">
        <f>ROUND(I368*H368,2)</f>
        <v>0</v>
      </c>
      <c r="BL368" s="13" t="s">
        <v>182</v>
      </c>
      <c r="BM368" s="219" t="s">
        <v>691</v>
      </c>
    </row>
    <row r="369" s="11" customFormat="1" ht="25.92" customHeight="1">
      <c r="A369" s="11"/>
      <c r="B369" s="193"/>
      <c r="C369" s="194"/>
      <c r="D369" s="195" t="s">
        <v>75</v>
      </c>
      <c r="E369" s="196" t="s">
        <v>692</v>
      </c>
      <c r="F369" s="196" t="s">
        <v>693</v>
      </c>
      <c r="G369" s="194"/>
      <c r="H369" s="194"/>
      <c r="I369" s="197"/>
      <c r="J369" s="198">
        <f>BK369</f>
        <v>0</v>
      </c>
      <c r="K369" s="194"/>
      <c r="L369" s="199"/>
      <c r="M369" s="200"/>
      <c r="N369" s="201"/>
      <c r="O369" s="201"/>
      <c r="P369" s="202">
        <f>SUM(P370:P371)</f>
        <v>0</v>
      </c>
      <c r="Q369" s="201"/>
      <c r="R369" s="202">
        <f>SUM(R370:R371)</f>
        <v>0</v>
      </c>
      <c r="S369" s="201"/>
      <c r="T369" s="203">
        <f>SUM(T370:T371)</f>
        <v>0</v>
      </c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R369" s="204" t="s">
        <v>86</v>
      </c>
      <c r="AT369" s="205" t="s">
        <v>75</v>
      </c>
      <c r="AU369" s="205" t="s">
        <v>76</v>
      </c>
      <c r="AY369" s="204" t="s">
        <v>174</v>
      </c>
      <c r="BK369" s="206">
        <f>SUM(BK370:BK371)</f>
        <v>0</v>
      </c>
    </row>
    <row r="370" s="2" customFormat="1" ht="16.5" customHeight="1">
      <c r="A370" s="34"/>
      <c r="B370" s="35"/>
      <c r="C370" s="207" t="s">
        <v>694</v>
      </c>
      <c r="D370" s="207" t="s">
        <v>175</v>
      </c>
      <c r="E370" s="208" t="s">
        <v>695</v>
      </c>
      <c r="F370" s="209" t="s">
        <v>696</v>
      </c>
      <c r="G370" s="210" t="s">
        <v>214</v>
      </c>
      <c r="H370" s="211">
        <v>101.181</v>
      </c>
      <c r="I370" s="212"/>
      <c r="J370" s="213">
        <f>ROUND(I370*H370,2)</f>
        <v>0</v>
      </c>
      <c r="K370" s="214"/>
      <c r="L370" s="40"/>
      <c r="M370" s="215" t="s">
        <v>1</v>
      </c>
      <c r="N370" s="216" t="s">
        <v>41</v>
      </c>
      <c r="O370" s="87"/>
      <c r="P370" s="217">
        <f>O370*H370</f>
        <v>0</v>
      </c>
      <c r="Q370" s="217">
        <v>0</v>
      </c>
      <c r="R370" s="217">
        <f>Q370*H370</f>
        <v>0</v>
      </c>
      <c r="S370" s="217">
        <v>0</v>
      </c>
      <c r="T370" s="218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19" t="s">
        <v>182</v>
      </c>
      <c r="AT370" s="219" t="s">
        <v>175</v>
      </c>
      <c r="AU370" s="219" t="s">
        <v>84</v>
      </c>
      <c r="AY370" s="13" t="s">
        <v>174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13" t="s">
        <v>84</v>
      </c>
      <c r="BK370" s="220">
        <f>ROUND(I370*H370,2)</f>
        <v>0</v>
      </c>
      <c r="BL370" s="13" t="s">
        <v>182</v>
      </c>
      <c r="BM370" s="219" t="s">
        <v>697</v>
      </c>
    </row>
    <row r="371" s="2" customFormat="1" ht="16.5" customHeight="1">
      <c r="A371" s="34"/>
      <c r="B371" s="35"/>
      <c r="C371" s="207" t="s">
        <v>435</v>
      </c>
      <c r="D371" s="207" t="s">
        <v>175</v>
      </c>
      <c r="E371" s="208" t="s">
        <v>698</v>
      </c>
      <c r="F371" s="209" t="s">
        <v>699</v>
      </c>
      <c r="G371" s="210" t="s">
        <v>214</v>
      </c>
      <c r="H371" s="211">
        <v>101.181</v>
      </c>
      <c r="I371" s="212"/>
      <c r="J371" s="213">
        <f>ROUND(I371*H371,2)</f>
        <v>0</v>
      </c>
      <c r="K371" s="214"/>
      <c r="L371" s="40"/>
      <c r="M371" s="215" t="s">
        <v>1</v>
      </c>
      <c r="N371" s="216" t="s">
        <v>41</v>
      </c>
      <c r="O371" s="87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19" t="s">
        <v>182</v>
      </c>
      <c r="AT371" s="219" t="s">
        <v>175</v>
      </c>
      <c r="AU371" s="219" t="s">
        <v>84</v>
      </c>
      <c r="AY371" s="13" t="s">
        <v>174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13" t="s">
        <v>84</v>
      </c>
      <c r="BK371" s="220">
        <f>ROUND(I371*H371,2)</f>
        <v>0</v>
      </c>
      <c r="BL371" s="13" t="s">
        <v>182</v>
      </c>
      <c r="BM371" s="219" t="s">
        <v>700</v>
      </c>
    </row>
    <row r="372" s="11" customFormat="1" ht="25.92" customHeight="1">
      <c r="A372" s="11"/>
      <c r="B372" s="193"/>
      <c r="C372" s="194"/>
      <c r="D372" s="195" t="s">
        <v>75</v>
      </c>
      <c r="E372" s="196" t="s">
        <v>526</v>
      </c>
      <c r="F372" s="196" t="s">
        <v>701</v>
      </c>
      <c r="G372" s="194"/>
      <c r="H372" s="194"/>
      <c r="I372" s="197"/>
      <c r="J372" s="198">
        <f>BK372</f>
        <v>0</v>
      </c>
      <c r="K372" s="194"/>
      <c r="L372" s="199"/>
      <c r="M372" s="200"/>
      <c r="N372" s="201"/>
      <c r="O372" s="201"/>
      <c r="P372" s="202">
        <f>SUM(P373:P374)</f>
        <v>0</v>
      </c>
      <c r="Q372" s="201"/>
      <c r="R372" s="202">
        <f>SUM(R373:R374)</f>
        <v>0</v>
      </c>
      <c r="S372" s="201"/>
      <c r="T372" s="203">
        <f>SUM(T373:T374)</f>
        <v>0</v>
      </c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R372" s="204" t="s">
        <v>84</v>
      </c>
      <c r="AT372" s="205" t="s">
        <v>75</v>
      </c>
      <c r="AU372" s="205" t="s">
        <v>76</v>
      </c>
      <c r="AY372" s="204" t="s">
        <v>174</v>
      </c>
      <c r="BK372" s="206">
        <f>SUM(BK373:BK374)</f>
        <v>0</v>
      </c>
    </row>
    <row r="373" s="2" customFormat="1" ht="16.5" customHeight="1">
      <c r="A373" s="34"/>
      <c r="B373" s="35"/>
      <c r="C373" s="207" t="s">
        <v>702</v>
      </c>
      <c r="D373" s="207" t="s">
        <v>175</v>
      </c>
      <c r="E373" s="208" t="s">
        <v>703</v>
      </c>
      <c r="F373" s="209" t="s">
        <v>704</v>
      </c>
      <c r="G373" s="210" t="s">
        <v>233</v>
      </c>
      <c r="H373" s="211">
        <v>56</v>
      </c>
      <c r="I373" s="212"/>
      <c r="J373" s="213">
        <f>ROUND(I373*H373,2)</f>
        <v>0</v>
      </c>
      <c r="K373" s="214"/>
      <c r="L373" s="40"/>
      <c r="M373" s="215" t="s">
        <v>1</v>
      </c>
      <c r="N373" s="216" t="s">
        <v>41</v>
      </c>
      <c r="O373" s="87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19" t="s">
        <v>179</v>
      </c>
      <c r="AT373" s="219" t="s">
        <v>175</v>
      </c>
      <c r="AU373" s="219" t="s">
        <v>84</v>
      </c>
      <c r="AY373" s="13" t="s">
        <v>174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13" t="s">
        <v>84</v>
      </c>
      <c r="BK373" s="220">
        <f>ROUND(I373*H373,2)</f>
        <v>0</v>
      </c>
      <c r="BL373" s="13" t="s">
        <v>179</v>
      </c>
      <c r="BM373" s="219" t="s">
        <v>705</v>
      </c>
    </row>
    <row r="374" s="2" customFormat="1">
      <c r="A374" s="34"/>
      <c r="B374" s="35"/>
      <c r="C374" s="36"/>
      <c r="D374" s="221" t="s">
        <v>191</v>
      </c>
      <c r="E374" s="36"/>
      <c r="F374" s="222" t="s">
        <v>706</v>
      </c>
      <c r="G374" s="36"/>
      <c r="H374" s="36"/>
      <c r="I374" s="223"/>
      <c r="J374" s="36"/>
      <c r="K374" s="36"/>
      <c r="L374" s="40"/>
      <c r="M374" s="224"/>
      <c r="N374" s="225"/>
      <c r="O374" s="87"/>
      <c r="P374" s="87"/>
      <c r="Q374" s="87"/>
      <c r="R374" s="87"/>
      <c r="S374" s="87"/>
      <c r="T374" s="88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3" t="s">
        <v>191</v>
      </c>
      <c r="AU374" s="13" t="s">
        <v>84</v>
      </c>
    </row>
    <row r="375" s="11" customFormat="1" ht="25.92" customHeight="1">
      <c r="A375" s="11"/>
      <c r="B375" s="193"/>
      <c r="C375" s="194"/>
      <c r="D375" s="195" t="s">
        <v>75</v>
      </c>
      <c r="E375" s="196" t="s">
        <v>549</v>
      </c>
      <c r="F375" s="196" t="s">
        <v>707</v>
      </c>
      <c r="G375" s="194"/>
      <c r="H375" s="194"/>
      <c r="I375" s="197"/>
      <c r="J375" s="198">
        <f>BK375</f>
        <v>0</v>
      </c>
      <c r="K375" s="194"/>
      <c r="L375" s="199"/>
      <c r="M375" s="200"/>
      <c r="N375" s="201"/>
      <c r="O375" s="201"/>
      <c r="P375" s="202">
        <f>SUM(P376:P377)</f>
        <v>0</v>
      </c>
      <c r="Q375" s="201"/>
      <c r="R375" s="202">
        <f>SUM(R376:R377)</f>
        <v>0</v>
      </c>
      <c r="S375" s="201"/>
      <c r="T375" s="203">
        <f>SUM(T376:T377)</f>
        <v>0</v>
      </c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R375" s="204" t="s">
        <v>84</v>
      </c>
      <c r="AT375" s="205" t="s">
        <v>75</v>
      </c>
      <c r="AU375" s="205" t="s">
        <v>76</v>
      </c>
      <c r="AY375" s="204" t="s">
        <v>174</v>
      </c>
      <c r="BK375" s="206">
        <f>SUM(BK376:BK377)</f>
        <v>0</v>
      </c>
    </row>
    <row r="376" s="2" customFormat="1" ht="16.5" customHeight="1">
      <c r="A376" s="34"/>
      <c r="B376" s="35"/>
      <c r="C376" s="207" t="s">
        <v>440</v>
      </c>
      <c r="D376" s="207" t="s">
        <v>175</v>
      </c>
      <c r="E376" s="208" t="s">
        <v>708</v>
      </c>
      <c r="F376" s="209" t="s">
        <v>709</v>
      </c>
      <c r="G376" s="210" t="s">
        <v>239</v>
      </c>
      <c r="H376" s="211">
        <v>1</v>
      </c>
      <c r="I376" s="212"/>
      <c r="J376" s="213">
        <f>ROUND(I376*H376,2)</f>
        <v>0</v>
      </c>
      <c r="K376" s="214"/>
      <c r="L376" s="40"/>
      <c r="M376" s="215" t="s">
        <v>1</v>
      </c>
      <c r="N376" s="216" t="s">
        <v>41</v>
      </c>
      <c r="O376" s="87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19" t="s">
        <v>179</v>
      </c>
      <c r="AT376" s="219" t="s">
        <v>175</v>
      </c>
      <c r="AU376" s="219" t="s">
        <v>84</v>
      </c>
      <c r="AY376" s="13" t="s">
        <v>174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13" t="s">
        <v>84</v>
      </c>
      <c r="BK376" s="220">
        <f>ROUND(I376*H376,2)</f>
        <v>0</v>
      </c>
      <c r="BL376" s="13" t="s">
        <v>179</v>
      </c>
      <c r="BM376" s="219" t="s">
        <v>710</v>
      </c>
    </row>
    <row r="377" s="2" customFormat="1">
      <c r="A377" s="34"/>
      <c r="B377" s="35"/>
      <c r="C377" s="36"/>
      <c r="D377" s="221" t="s">
        <v>191</v>
      </c>
      <c r="E377" s="36"/>
      <c r="F377" s="222" t="s">
        <v>711</v>
      </c>
      <c r="G377" s="36"/>
      <c r="H377" s="36"/>
      <c r="I377" s="223"/>
      <c r="J377" s="36"/>
      <c r="K377" s="36"/>
      <c r="L377" s="40"/>
      <c r="M377" s="224"/>
      <c r="N377" s="225"/>
      <c r="O377" s="87"/>
      <c r="P377" s="87"/>
      <c r="Q377" s="87"/>
      <c r="R377" s="87"/>
      <c r="S377" s="87"/>
      <c r="T377" s="88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3" t="s">
        <v>191</v>
      </c>
      <c r="AU377" s="13" t="s">
        <v>84</v>
      </c>
    </row>
    <row r="378" s="11" customFormat="1" ht="25.92" customHeight="1">
      <c r="A378" s="11"/>
      <c r="B378" s="193"/>
      <c r="C378" s="194"/>
      <c r="D378" s="195" t="s">
        <v>75</v>
      </c>
      <c r="E378" s="196" t="s">
        <v>556</v>
      </c>
      <c r="F378" s="196" t="s">
        <v>712</v>
      </c>
      <c r="G378" s="194"/>
      <c r="H378" s="194"/>
      <c r="I378" s="197"/>
      <c r="J378" s="198">
        <f>BK378</f>
        <v>0</v>
      </c>
      <c r="K378" s="194"/>
      <c r="L378" s="199"/>
      <c r="M378" s="200"/>
      <c r="N378" s="201"/>
      <c r="O378" s="201"/>
      <c r="P378" s="202">
        <f>P379</f>
        <v>0</v>
      </c>
      <c r="Q378" s="201"/>
      <c r="R378" s="202">
        <f>R379</f>
        <v>0</v>
      </c>
      <c r="S378" s="201"/>
      <c r="T378" s="203">
        <f>T379</f>
        <v>0</v>
      </c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R378" s="204" t="s">
        <v>84</v>
      </c>
      <c r="AT378" s="205" t="s">
        <v>75</v>
      </c>
      <c r="AU378" s="205" t="s">
        <v>76</v>
      </c>
      <c r="AY378" s="204" t="s">
        <v>174</v>
      </c>
      <c r="BK378" s="206">
        <f>BK379</f>
        <v>0</v>
      </c>
    </row>
    <row r="379" s="2" customFormat="1" ht="24.15" customHeight="1">
      <c r="A379" s="34"/>
      <c r="B379" s="35"/>
      <c r="C379" s="207" t="s">
        <v>713</v>
      </c>
      <c r="D379" s="207" t="s">
        <v>175</v>
      </c>
      <c r="E379" s="208" t="s">
        <v>714</v>
      </c>
      <c r="F379" s="209" t="s">
        <v>715</v>
      </c>
      <c r="G379" s="210" t="s">
        <v>233</v>
      </c>
      <c r="H379" s="211">
        <v>35.600000000000001</v>
      </c>
      <c r="I379" s="212"/>
      <c r="J379" s="213">
        <f>ROUND(I379*H379,2)</f>
        <v>0</v>
      </c>
      <c r="K379" s="214"/>
      <c r="L379" s="40"/>
      <c r="M379" s="215" t="s">
        <v>1</v>
      </c>
      <c r="N379" s="216" t="s">
        <v>41</v>
      </c>
      <c r="O379" s="87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19" t="s">
        <v>179</v>
      </c>
      <c r="AT379" s="219" t="s">
        <v>175</v>
      </c>
      <c r="AU379" s="219" t="s">
        <v>84</v>
      </c>
      <c r="AY379" s="13" t="s">
        <v>174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13" t="s">
        <v>84</v>
      </c>
      <c r="BK379" s="220">
        <f>ROUND(I379*H379,2)</f>
        <v>0</v>
      </c>
      <c r="BL379" s="13" t="s">
        <v>179</v>
      </c>
      <c r="BM379" s="219" t="s">
        <v>716</v>
      </c>
    </row>
    <row r="380" s="11" customFormat="1" ht="25.92" customHeight="1">
      <c r="A380" s="11"/>
      <c r="B380" s="193"/>
      <c r="C380" s="194"/>
      <c r="D380" s="195" t="s">
        <v>75</v>
      </c>
      <c r="E380" s="196" t="s">
        <v>565</v>
      </c>
      <c r="F380" s="196" t="s">
        <v>717</v>
      </c>
      <c r="G380" s="194"/>
      <c r="H380" s="194"/>
      <c r="I380" s="197"/>
      <c r="J380" s="198">
        <f>BK380</f>
        <v>0</v>
      </c>
      <c r="K380" s="194"/>
      <c r="L380" s="199"/>
      <c r="M380" s="200"/>
      <c r="N380" s="201"/>
      <c r="O380" s="201"/>
      <c r="P380" s="202">
        <f>SUM(P381:P383)</f>
        <v>0</v>
      </c>
      <c r="Q380" s="201"/>
      <c r="R380" s="202">
        <f>SUM(R381:R383)</f>
        <v>0</v>
      </c>
      <c r="S380" s="201"/>
      <c r="T380" s="203">
        <f>SUM(T381:T383)</f>
        <v>0</v>
      </c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R380" s="204" t="s">
        <v>84</v>
      </c>
      <c r="AT380" s="205" t="s">
        <v>75</v>
      </c>
      <c r="AU380" s="205" t="s">
        <v>76</v>
      </c>
      <c r="AY380" s="204" t="s">
        <v>174</v>
      </c>
      <c r="BK380" s="206">
        <f>SUM(BK381:BK383)</f>
        <v>0</v>
      </c>
    </row>
    <row r="381" s="2" customFormat="1" ht="24.15" customHeight="1">
      <c r="A381" s="34"/>
      <c r="B381" s="35"/>
      <c r="C381" s="207" t="s">
        <v>443</v>
      </c>
      <c r="D381" s="207" t="s">
        <v>175</v>
      </c>
      <c r="E381" s="208" t="s">
        <v>718</v>
      </c>
      <c r="F381" s="209" t="s">
        <v>719</v>
      </c>
      <c r="G381" s="210" t="s">
        <v>233</v>
      </c>
      <c r="H381" s="211">
        <v>6.3600000000000003</v>
      </c>
      <c r="I381" s="212"/>
      <c r="J381" s="213">
        <f>ROUND(I381*H381,2)</f>
        <v>0</v>
      </c>
      <c r="K381" s="214"/>
      <c r="L381" s="40"/>
      <c r="M381" s="215" t="s">
        <v>1</v>
      </c>
      <c r="N381" s="216" t="s">
        <v>41</v>
      </c>
      <c r="O381" s="87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19" t="s">
        <v>179</v>
      </c>
      <c r="AT381" s="219" t="s">
        <v>175</v>
      </c>
      <c r="AU381" s="219" t="s">
        <v>84</v>
      </c>
      <c r="AY381" s="13" t="s">
        <v>174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13" t="s">
        <v>84</v>
      </c>
      <c r="BK381" s="220">
        <f>ROUND(I381*H381,2)</f>
        <v>0</v>
      </c>
      <c r="BL381" s="13" t="s">
        <v>179</v>
      </c>
      <c r="BM381" s="219" t="s">
        <v>720</v>
      </c>
    </row>
    <row r="382" s="2" customFormat="1" ht="16.5" customHeight="1">
      <c r="A382" s="34"/>
      <c r="B382" s="35"/>
      <c r="C382" s="207" t="s">
        <v>721</v>
      </c>
      <c r="D382" s="207" t="s">
        <v>175</v>
      </c>
      <c r="E382" s="208" t="s">
        <v>722</v>
      </c>
      <c r="F382" s="209" t="s">
        <v>723</v>
      </c>
      <c r="G382" s="210" t="s">
        <v>178</v>
      </c>
      <c r="H382" s="211">
        <v>0.28799999999999998</v>
      </c>
      <c r="I382" s="212"/>
      <c r="J382" s="213">
        <f>ROUND(I382*H382,2)</f>
        <v>0</v>
      </c>
      <c r="K382" s="214"/>
      <c r="L382" s="40"/>
      <c r="M382" s="215" t="s">
        <v>1</v>
      </c>
      <c r="N382" s="216" t="s">
        <v>41</v>
      </c>
      <c r="O382" s="87"/>
      <c r="P382" s="217">
        <f>O382*H382</f>
        <v>0</v>
      </c>
      <c r="Q382" s="217">
        <v>0</v>
      </c>
      <c r="R382" s="217">
        <f>Q382*H382</f>
        <v>0</v>
      </c>
      <c r="S382" s="217">
        <v>0</v>
      </c>
      <c r="T382" s="218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19" t="s">
        <v>179</v>
      </c>
      <c r="AT382" s="219" t="s">
        <v>175</v>
      </c>
      <c r="AU382" s="219" t="s">
        <v>84</v>
      </c>
      <c r="AY382" s="13" t="s">
        <v>174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13" t="s">
        <v>84</v>
      </c>
      <c r="BK382" s="220">
        <f>ROUND(I382*H382,2)</f>
        <v>0</v>
      </c>
      <c r="BL382" s="13" t="s">
        <v>179</v>
      </c>
      <c r="BM382" s="219" t="s">
        <v>724</v>
      </c>
    </row>
    <row r="383" s="2" customFormat="1" ht="16.5" customHeight="1">
      <c r="A383" s="34"/>
      <c r="B383" s="35"/>
      <c r="C383" s="207" t="s">
        <v>447</v>
      </c>
      <c r="D383" s="207" t="s">
        <v>175</v>
      </c>
      <c r="E383" s="208" t="s">
        <v>725</v>
      </c>
      <c r="F383" s="209" t="s">
        <v>726</v>
      </c>
      <c r="G383" s="210" t="s">
        <v>214</v>
      </c>
      <c r="H383" s="211">
        <v>2.2799999999999998</v>
      </c>
      <c r="I383" s="212"/>
      <c r="J383" s="213">
        <f>ROUND(I383*H383,2)</f>
        <v>0</v>
      </c>
      <c r="K383" s="214"/>
      <c r="L383" s="40"/>
      <c r="M383" s="215" t="s">
        <v>1</v>
      </c>
      <c r="N383" s="216" t="s">
        <v>41</v>
      </c>
      <c r="O383" s="87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19" t="s">
        <v>179</v>
      </c>
      <c r="AT383" s="219" t="s">
        <v>175</v>
      </c>
      <c r="AU383" s="219" t="s">
        <v>84</v>
      </c>
      <c r="AY383" s="13" t="s">
        <v>174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13" t="s">
        <v>84</v>
      </c>
      <c r="BK383" s="220">
        <f>ROUND(I383*H383,2)</f>
        <v>0</v>
      </c>
      <c r="BL383" s="13" t="s">
        <v>179</v>
      </c>
      <c r="BM383" s="219" t="s">
        <v>727</v>
      </c>
    </row>
    <row r="384" s="11" customFormat="1" ht="25.92" customHeight="1">
      <c r="A384" s="11"/>
      <c r="B384" s="193"/>
      <c r="C384" s="194"/>
      <c r="D384" s="195" t="s">
        <v>75</v>
      </c>
      <c r="E384" s="196" t="s">
        <v>372</v>
      </c>
      <c r="F384" s="196" t="s">
        <v>728</v>
      </c>
      <c r="G384" s="194"/>
      <c r="H384" s="194"/>
      <c r="I384" s="197"/>
      <c r="J384" s="198">
        <f>BK384</f>
        <v>0</v>
      </c>
      <c r="K384" s="194"/>
      <c r="L384" s="199"/>
      <c r="M384" s="200"/>
      <c r="N384" s="201"/>
      <c r="O384" s="201"/>
      <c r="P384" s="202">
        <f>SUM(P385:P393)</f>
        <v>0</v>
      </c>
      <c r="Q384" s="201"/>
      <c r="R384" s="202">
        <f>SUM(R385:R393)</f>
        <v>0</v>
      </c>
      <c r="S384" s="201"/>
      <c r="T384" s="203">
        <f>SUM(T385:T393)</f>
        <v>0</v>
      </c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R384" s="204" t="s">
        <v>84</v>
      </c>
      <c r="AT384" s="205" t="s">
        <v>75</v>
      </c>
      <c r="AU384" s="205" t="s">
        <v>76</v>
      </c>
      <c r="AY384" s="204" t="s">
        <v>174</v>
      </c>
      <c r="BK384" s="206">
        <f>SUM(BK385:BK393)</f>
        <v>0</v>
      </c>
    </row>
    <row r="385" s="2" customFormat="1" ht="37.8" customHeight="1">
      <c r="A385" s="34"/>
      <c r="B385" s="35"/>
      <c r="C385" s="207" t="s">
        <v>729</v>
      </c>
      <c r="D385" s="207" t="s">
        <v>175</v>
      </c>
      <c r="E385" s="208" t="s">
        <v>730</v>
      </c>
      <c r="F385" s="209" t="s">
        <v>731</v>
      </c>
      <c r="G385" s="210" t="s">
        <v>239</v>
      </c>
      <c r="H385" s="211">
        <v>2</v>
      </c>
      <c r="I385" s="212"/>
      <c r="J385" s="213">
        <f>ROUND(I385*H385,2)</f>
        <v>0</v>
      </c>
      <c r="K385" s="214"/>
      <c r="L385" s="40"/>
      <c r="M385" s="215" t="s">
        <v>1</v>
      </c>
      <c r="N385" s="216" t="s">
        <v>41</v>
      </c>
      <c r="O385" s="87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19" t="s">
        <v>179</v>
      </c>
      <c r="AT385" s="219" t="s">
        <v>175</v>
      </c>
      <c r="AU385" s="219" t="s">
        <v>84</v>
      </c>
      <c r="AY385" s="13" t="s">
        <v>174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13" t="s">
        <v>84</v>
      </c>
      <c r="BK385" s="220">
        <f>ROUND(I385*H385,2)</f>
        <v>0</v>
      </c>
      <c r="BL385" s="13" t="s">
        <v>179</v>
      </c>
      <c r="BM385" s="219" t="s">
        <v>732</v>
      </c>
    </row>
    <row r="386" s="2" customFormat="1" ht="21.75" customHeight="1">
      <c r="A386" s="34"/>
      <c r="B386" s="35"/>
      <c r="C386" s="207" t="s">
        <v>450</v>
      </c>
      <c r="D386" s="207" t="s">
        <v>175</v>
      </c>
      <c r="E386" s="208" t="s">
        <v>733</v>
      </c>
      <c r="F386" s="209" t="s">
        <v>734</v>
      </c>
      <c r="G386" s="210" t="s">
        <v>214</v>
      </c>
      <c r="H386" s="211">
        <v>148.5</v>
      </c>
      <c r="I386" s="212"/>
      <c r="J386" s="213">
        <f>ROUND(I386*H386,2)</f>
        <v>0</v>
      </c>
      <c r="K386" s="214"/>
      <c r="L386" s="40"/>
      <c r="M386" s="215" t="s">
        <v>1</v>
      </c>
      <c r="N386" s="216" t="s">
        <v>41</v>
      </c>
      <c r="O386" s="87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19" t="s">
        <v>179</v>
      </c>
      <c r="AT386" s="219" t="s">
        <v>175</v>
      </c>
      <c r="AU386" s="219" t="s">
        <v>84</v>
      </c>
      <c r="AY386" s="13" t="s">
        <v>174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13" t="s">
        <v>84</v>
      </c>
      <c r="BK386" s="220">
        <f>ROUND(I386*H386,2)</f>
        <v>0</v>
      </c>
      <c r="BL386" s="13" t="s">
        <v>179</v>
      </c>
      <c r="BM386" s="219" t="s">
        <v>735</v>
      </c>
    </row>
    <row r="387" s="2" customFormat="1" ht="21.75" customHeight="1">
      <c r="A387" s="34"/>
      <c r="B387" s="35"/>
      <c r="C387" s="207" t="s">
        <v>736</v>
      </c>
      <c r="D387" s="207" t="s">
        <v>175</v>
      </c>
      <c r="E387" s="208" t="s">
        <v>737</v>
      </c>
      <c r="F387" s="209" t="s">
        <v>738</v>
      </c>
      <c r="G387" s="210" t="s">
        <v>214</v>
      </c>
      <c r="H387" s="211">
        <v>148.5</v>
      </c>
      <c r="I387" s="212"/>
      <c r="J387" s="213">
        <f>ROUND(I387*H387,2)</f>
        <v>0</v>
      </c>
      <c r="K387" s="214"/>
      <c r="L387" s="40"/>
      <c r="M387" s="215" t="s">
        <v>1</v>
      </c>
      <c r="N387" s="216" t="s">
        <v>41</v>
      </c>
      <c r="O387" s="87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19" t="s">
        <v>179</v>
      </c>
      <c r="AT387" s="219" t="s">
        <v>175</v>
      </c>
      <c r="AU387" s="219" t="s">
        <v>84</v>
      </c>
      <c r="AY387" s="13" t="s">
        <v>174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13" t="s">
        <v>84</v>
      </c>
      <c r="BK387" s="220">
        <f>ROUND(I387*H387,2)</f>
        <v>0</v>
      </c>
      <c r="BL387" s="13" t="s">
        <v>179</v>
      </c>
      <c r="BM387" s="219" t="s">
        <v>739</v>
      </c>
    </row>
    <row r="388" s="2" customFormat="1" ht="21.75" customHeight="1">
      <c r="A388" s="34"/>
      <c r="B388" s="35"/>
      <c r="C388" s="207" t="s">
        <v>454</v>
      </c>
      <c r="D388" s="207" t="s">
        <v>175</v>
      </c>
      <c r="E388" s="208" t="s">
        <v>740</v>
      </c>
      <c r="F388" s="209" t="s">
        <v>741</v>
      </c>
      <c r="G388" s="210" t="s">
        <v>742</v>
      </c>
      <c r="H388" s="211">
        <v>10</v>
      </c>
      <c r="I388" s="212"/>
      <c r="J388" s="213">
        <f>ROUND(I388*H388,2)</f>
        <v>0</v>
      </c>
      <c r="K388" s="214"/>
      <c r="L388" s="40"/>
      <c r="M388" s="215" t="s">
        <v>1</v>
      </c>
      <c r="N388" s="216" t="s">
        <v>41</v>
      </c>
      <c r="O388" s="87"/>
      <c r="P388" s="217">
        <f>O388*H388</f>
        <v>0</v>
      </c>
      <c r="Q388" s="217">
        <v>0</v>
      </c>
      <c r="R388" s="217">
        <f>Q388*H388</f>
        <v>0</v>
      </c>
      <c r="S388" s="217">
        <v>0</v>
      </c>
      <c r="T388" s="218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19" t="s">
        <v>179</v>
      </c>
      <c r="AT388" s="219" t="s">
        <v>175</v>
      </c>
      <c r="AU388" s="219" t="s">
        <v>84</v>
      </c>
      <c r="AY388" s="13" t="s">
        <v>174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13" t="s">
        <v>84</v>
      </c>
      <c r="BK388" s="220">
        <f>ROUND(I388*H388,2)</f>
        <v>0</v>
      </c>
      <c r="BL388" s="13" t="s">
        <v>179</v>
      </c>
      <c r="BM388" s="219" t="s">
        <v>743</v>
      </c>
    </row>
    <row r="389" s="2" customFormat="1" ht="21.75" customHeight="1">
      <c r="A389" s="34"/>
      <c r="B389" s="35"/>
      <c r="C389" s="207" t="s">
        <v>744</v>
      </c>
      <c r="D389" s="207" t="s">
        <v>175</v>
      </c>
      <c r="E389" s="208" t="s">
        <v>745</v>
      </c>
      <c r="F389" s="209" t="s">
        <v>746</v>
      </c>
      <c r="G389" s="210" t="s">
        <v>214</v>
      </c>
      <c r="H389" s="211">
        <v>148.5</v>
      </c>
      <c r="I389" s="212"/>
      <c r="J389" s="213">
        <f>ROUND(I389*H389,2)</f>
        <v>0</v>
      </c>
      <c r="K389" s="214"/>
      <c r="L389" s="40"/>
      <c r="M389" s="215" t="s">
        <v>1</v>
      </c>
      <c r="N389" s="216" t="s">
        <v>41</v>
      </c>
      <c r="O389" s="87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19" t="s">
        <v>179</v>
      </c>
      <c r="AT389" s="219" t="s">
        <v>175</v>
      </c>
      <c r="AU389" s="219" t="s">
        <v>84</v>
      </c>
      <c r="AY389" s="13" t="s">
        <v>174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13" t="s">
        <v>84</v>
      </c>
      <c r="BK389" s="220">
        <f>ROUND(I389*H389,2)</f>
        <v>0</v>
      </c>
      <c r="BL389" s="13" t="s">
        <v>179</v>
      </c>
      <c r="BM389" s="219" t="s">
        <v>747</v>
      </c>
    </row>
    <row r="390" s="2" customFormat="1" ht="16.5" customHeight="1">
      <c r="A390" s="34"/>
      <c r="B390" s="35"/>
      <c r="C390" s="207" t="s">
        <v>458</v>
      </c>
      <c r="D390" s="207" t="s">
        <v>175</v>
      </c>
      <c r="E390" s="208" t="s">
        <v>748</v>
      </c>
      <c r="F390" s="209" t="s">
        <v>749</v>
      </c>
      <c r="G390" s="210" t="s">
        <v>214</v>
      </c>
      <c r="H390" s="211">
        <v>45</v>
      </c>
      <c r="I390" s="212"/>
      <c r="J390" s="213">
        <f>ROUND(I390*H390,2)</f>
        <v>0</v>
      </c>
      <c r="K390" s="214"/>
      <c r="L390" s="40"/>
      <c r="M390" s="215" t="s">
        <v>1</v>
      </c>
      <c r="N390" s="216" t="s">
        <v>41</v>
      </c>
      <c r="O390" s="87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19" t="s">
        <v>179</v>
      </c>
      <c r="AT390" s="219" t="s">
        <v>175</v>
      </c>
      <c r="AU390" s="219" t="s">
        <v>84</v>
      </c>
      <c r="AY390" s="13" t="s">
        <v>174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13" t="s">
        <v>84</v>
      </c>
      <c r="BK390" s="220">
        <f>ROUND(I390*H390,2)</f>
        <v>0</v>
      </c>
      <c r="BL390" s="13" t="s">
        <v>179</v>
      </c>
      <c r="BM390" s="219" t="s">
        <v>750</v>
      </c>
    </row>
    <row r="391" s="2" customFormat="1" ht="16.5" customHeight="1">
      <c r="A391" s="34"/>
      <c r="B391" s="35"/>
      <c r="C391" s="207" t="s">
        <v>751</v>
      </c>
      <c r="D391" s="207" t="s">
        <v>175</v>
      </c>
      <c r="E391" s="208" t="s">
        <v>752</v>
      </c>
      <c r="F391" s="209" t="s">
        <v>753</v>
      </c>
      <c r="G391" s="210" t="s">
        <v>214</v>
      </c>
      <c r="H391" s="211">
        <v>148.5</v>
      </c>
      <c r="I391" s="212"/>
      <c r="J391" s="213">
        <f>ROUND(I391*H391,2)</f>
        <v>0</v>
      </c>
      <c r="K391" s="214"/>
      <c r="L391" s="40"/>
      <c r="M391" s="215" t="s">
        <v>1</v>
      </c>
      <c r="N391" s="216" t="s">
        <v>41</v>
      </c>
      <c r="O391" s="87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19" t="s">
        <v>179</v>
      </c>
      <c r="AT391" s="219" t="s">
        <v>175</v>
      </c>
      <c r="AU391" s="219" t="s">
        <v>84</v>
      </c>
      <c r="AY391" s="13" t="s">
        <v>174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13" t="s">
        <v>84</v>
      </c>
      <c r="BK391" s="220">
        <f>ROUND(I391*H391,2)</f>
        <v>0</v>
      </c>
      <c r="BL391" s="13" t="s">
        <v>179</v>
      </c>
      <c r="BM391" s="219" t="s">
        <v>754</v>
      </c>
    </row>
    <row r="392" s="2" customFormat="1" ht="16.5" customHeight="1">
      <c r="A392" s="34"/>
      <c r="B392" s="35"/>
      <c r="C392" s="207" t="s">
        <v>465</v>
      </c>
      <c r="D392" s="207" t="s">
        <v>175</v>
      </c>
      <c r="E392" s="208" t="s">
        <v>755</v>
      </c>
      <c r="F392" s="209" t="s">
        <v>756</v>
      </c>
      <c r="G392" s="210" t="s">
        <v>214</v>
      </c>
      <c r="H392" s="211">
        <v>148.5</v>
      </c>
      <c r="I392" s="212"/>
      <c r="J392" s="213">
        <f>ROUND(I392*H392,2)</f>
        <v>0</v>
      </c>
      <c r="K392" s="214"/>
      <c r="L392" s="40"/>
      <c r="M392" s="215" t="s">
        <v>1</v>
      </c>
      <c r="N392" s="216" t="s">
        <v>41</v>
      </c>
      <c r="O392" s="87"/>
      <c r="P392" s="217">
        <f>O392*H392</f>
        <v>0</v>
      </c>
      <c r="Q392" s="217">
        <v>0</v>
      </c>
      <c r="R392" s="217">
        <f>Q392*H392</f>
        <v>0</v>
      </c>
      <c r="S392" s="217">
        <v>0</v>
      </c>
      <c r="T392" s="218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19" t="s">
        <v>179</v>
      </c>
      <c r="AT392" s="219" t="s">
        <v>175</v>
      </c>
      <c r="AU392" s="219" t="s">
        <v>84</v>
      </c>
      <c r="AY392" s="13" t="s">
        <v>174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13" t="s">
        <v>84</v>
      </c>
      <c r="BK392" s="220">
        <f>ROUND(I392*H392,2)</f>
        <v>0</v>
      </c>
      <c r="BL392" s="13" t="s">
        <v>179</v>
      </c>
      <c r="BM392" s="219" t="s">
        <v>757</v>
      </c>
    </row>
    <row r="393" s="2" customFormat="1" ht="16.5" customHeight="1">
      <c r="A393" s="34"/>
      <c r="B393" s="35"/>
      <c r="C393" s="207" t="s">
        <v>758</v>
      </c>
      <c r="D393" s="207" t="s">
        <v>175</v>
      </c>
      <c r="E393" s="208" t="s">
        <v>759</v>
      </c>
      <c r="F393" s="209" t="s">
        <v>760</v>
      </c>
      <c r="G393" s="210" t="s">
        <v>214</v>
      </c>
      <c r="H393" s="211">
        <v>148.5</v>
      </c>
      <c r="I393" s="212"/>
      <c r="J393" s="213">
        <f>ROUND(I393*H393,2)</f>
        <v>0</v>
      </c>
      <c r="K393" s="214"/>
      <c r="L393" s="40"/>
      <c r="M393" s="215" t="s">
        <v>1</v>
      </c>
      <c r="N393" s="216" t="s">
        <v>41</v>
      </c>
      <c r="O393" s="87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19" t="s">
        <v>179</v>
      </c>
      <c r="AT393" s="219" t="s">
        <v>175</v>
      </c>
      <c r="AU393" s="219" t="s">
        <v>84</v>
      </c>
      <c r="AY393" s="13" t="s">
        <v>174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13" t="s">
        <v>84</v>
      </c>
      <c r="BK393" s="220">
        <f>ROUND(I393*H393,2)</f>
        <v>0</v>
      </c>
      <c r="BL393" s="13" t="s">
        <v>179</v>
      </c>
      <c r="BM393" s="219" t="s">
        <v>761</v>
      </c>
    </row>
    <row r="394" s="11" customFormat="1" ht="25.92" customHeight="1">
      <c r="A394" s="11"/>
      <c r="B394" s="193"/>
      <c r="C394" s="194"/>
      <c r="D394" s="195" t="s">
        <v>75</v>
      </c>
      <c r="E394" s="196" t="s">
        <v>573</v>
      </c>
      <c r="F394" s="196" t="s">
        <v>762</v>
      </c>
      <c r="G394" s="194"/>
      <c r="H394" s="194"/>
      <c r="I394" s="197"/>
      <c r="J394" s="198">
        <f>BK394</f>
        <v>0</v>
      </c>
      <c r="K394" s="194"/>
      <c r="L394" s="199"/>
      <c r="M394" s="200"/>
      <c r="N394" s="201"/>
      <c r="O394" s="201"/>
      <c r="P394" s="202">
        <f>SUM(P395:P397)</f>
        <v>0</v>
      </c>
      <c r="Q394" s="201"/>
      <c r="R394" s="202">
        <f>SUM(R395:R397)</f>
        <v>0</v>
      </c>
      <c r="S394" s="201"/>
      <c r="T394" s="203">
        <f>SUM(T395:T397)</f>
        <v>0</v>
      </c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R394" s="204" t="s">
        <v>84</v>
      </c>
      <c r="AT394" s="205" t="s">
        <v>75</v>
      </c>
      <c r="AU394" s="205" t="s">
        <v>76</v>
      </c>
      <c r="AY394" s="204" t="s">
        <v>174</v>
      </c>
      <c r="BK394" s="206">
        <f>SUM(BK395:BK397)</f>
        <v>0</v>
      </c>
    </row>
    <row r="395" s="2" customFormat="1" ht="16.5" customHeight="1">
      <c r="A395" s="34"/>
      <c r="B395" s="35"/>
      <c r="C395" s="207" t="s">
        <v>468</v>
      </c>
      <c r="D395" s="207" t="s">
        <v>175</v>
      </c>
      <c r="E395" s="208" t="s">
        <v>763</v>
      </c>
      <c r="F395" s="209" t="s">
        <v>764</v>
      </c>
      <c r="G395" s="210" t="s">
        <v>239</v>
      </c>
      <c r="H395" s="211">
        <v>1</v>
      </c>
      <c r="I395" s="212"/>
      <c r="J395" s="213">
        <f>ROUND(I395*H395,2)</f>
        <v>0</v>
      </c>
      <c r="K395" s="214"/>
      <c r="L395" s="40"/>
      <c r="M395" s="215" t="s">
        <v>1</v>
      </c>
      <c r="N395" s="216" t="s">
        <v>41</v>
      </c>
      <c r="O395" s="87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19" t="s">
        <v>179</v>
      </c>
      <c r="AT395" s="219" t="s">
        <v>175</v>
      </c>
      <c r="AU395" s="219" t="s">
        <v>84</v>
      </c>
      <c r="AY395" s="13" t="s">
        <v>174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13" t="s">
        <v>84</v>
      </c>
      <c r="BK395" s="220">
        <f>ROUND(I395*H395,2)</f>
        <v>0</v>
      </c>
      <c r="BL395" s="13" t="s">
        <v>179</v>
      </c>
      <c r="BM395" s="219" t="s">
        <v>765</v>
      </c>
    </row>
    <row r="396" s="2" customFormat="1" ht="21.75" customHeight="1">
      <c r="A396" s="34"/>
      <c r="B396" s="35"/>
      <c r="C396" s="207" t="s">
        <v>766</v>
      </c>
      <c r="D396" s="207" t="s">
        <v>175</v>
      </c>
      <c r="E396" s="208" t="s">
        <v>767</v>
      </c>
      <c r="F396" s="209" t="s">
        <v>768</v>
      </c>
      <c r="G396" s="210" t="s">
        <v>239</v>
      </c>
      <c r="H396" s="211">
        <v>1</v>
      </c>
      <c r="I396" s="212"/>
      <c r="J396" s="213">
        <f>ROUND(I396*H396,2)</f>
        <v>0</v>
      </c>
      <c r="K396" s="214"/>
      <c r="L396" s="40"/>
      <c r="M396" s="215" t="s">
        <v>1</v>
      </c>
      <c r="N396" s="216" t="s">
        <v>41</v>
      </c>
      <c r="O396" s="87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19" t="s">
        <v>179</v>
      </c>
      <c r="AT396" s="219" t="s">
        <v>175</v>
      </c>
      <c r="AU396" s="219" t="s">
        <v>84</v>
      </c>
      <c r="AY396" s="13" t="s">
        <v>174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13" t="s">
        <v>84</v>
      </c>
      <c r="BK396" s="220">
        <f>ROUND(I396*H396,2)</f>
        <v>0</v>
      </c>
      <c r="BL396" s="13" t="s">
        <v>179</v>
      </c>
      <c r="BM396" s="219" t="s">
        <v>769</v>
      </c>
    </row>
    <row r="397" s="2" customFormat="1" ht="16.5" customHeight="1">
      <c r="A397" s="34"/>
      <c r="B397" s="35"/>
      <c r="C397" s="207" t="s">
        <v>473</v>
      </c>
      <c r="D397" s="207" t="s">
        <v>175</v>
      </c>
      <c r="E397" s="208" t="s">
        <v>770</v>
      </c>
      <c r="F397" s="209" t="s">
        <v>771</v>
      </c>
      <c r="G397" s="210" t="s">
        <v>239</v>
      </c>
      <c r="H397" s="211">
        <v>3</v>
      </c>
      <c r="I397" s="212"/>
      <c r="J397" s="213">
        <f>ROUND(I397*H397,2)</f>
        <v>0</v>
      </c>
      <c r="K397" s="214"/>
      <c r="L397" s="40"/>
      <c r="M397" s="215" t="s">
        <v>1</v>
      </c>
      <c r="N397" s="216" t="s">
        <v>41</v>
      </c>
      <c r="O397" s="87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19" t="s">
        <v>179</v>
      </c>
      <c r="AT397" s="219" t="s">
        <v>175</v>
      </c>
      <c r="AU397" s="219" t="s">
        <v>84</v>
      </c>
      <c r="AY397" s="13" t="s">
        <v>174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13" t="s">
        <v>84</v>
      </c>
      <c r="BK397" s="220">
        <f>ROUND(I397*H397,2)</f>
        <v>0</v>
      </c>
      <c r="BL397" s="13" t="s">
        <v>179</v>
      </c>
      <c r="BM397" s="219" t="s">
        <v>772</v>
      </c>
    </row>
    <row r="398" s="11" customFormat="1" ht="25.92" customHeight="1">
      <c r="A398" s="11"/>
      <c r="B398" s="193"/>
      <c r="C398" s="194"/>
      <c r="D398" s="195" t="s">
        <v>75</v>
      </c>
      <c r="E398" s="196" t="s">
        <v>375</v>
      </c>
      <c r="F398" s="196" t="s">
        <v>773</v>
      </c>
      <c r="G398" s="194"/>
      <c r="H398" s="194"/>
      <c r="I398" s="197"/>
      <c r="J398" s="198">
        <f>BK398</f>
        <v>0</v>
      </c>
      <c r="K398" s="194"/>
      <c r="L398" s="199"/>
      <c r="M398" s="200"/>
      <c r="N398" s="201"/>
      <c r="O398" s="201"/>
      <c r="P398" s="202">
        <f>SUM(P399:P417)</f>
        <v>0</v>
      </c>
      <c r="Q398" s="201"/>
      <c r="R398" s="202">
        <f>SUM(R399:R417)</f>
        <v>0</v>
      </c>
      <c r="S398" s="201"/>
      <c r="T398" s="203">
        <f>SUM(T399:T417)</f>
        <v>0</v>
      </c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R398" s="204" t="s">
        <v>84</v>
      </c>
      <c r="AT398" s="205" t="s">
        <v>75</v>
      </c>
      <c r="AU398" s="205" t="s">
        <v>76</v>
      </c>
      <c r="AY398" s="204" t="s">
        <v>174</v>
      </c>
      <c r="BK398" s="206">
        <f>SUM(BK399:BK417)</f>
        <v>0</v>
      </c>
    </row>
    <row r="399" s="2" customFormat="1" ht="16.5" customHeight="1">
      <c r="A399" s="34"/>
      <c r="B399" s="35"/>
      <c r="C399" s="207" t="s">
        <v>774</v>
      </c>
      <c r="D399" s="207" t="s">
        <v>175</v>
      </c>
      <c r="E399" s="208" t="s">
        <v>775</v>
      </c>
      <c r="F399" s="209" t="s">
        <v>776</v>
      </c>
      <c r="G399" s="210" t="s">
        <v>178</v>
      </c>
      <c r="H399" s="211">
        <v>1.0529999999999999</v>
      </c>
      <c r="I399" s="212"/>
      <c r="J399" s="213">
        <f>ROUND(I399*H399,2)</f>
        <v>0</v>
      </c>
      <c r="K399" s="214"/>
      <c r="L399" s="40"/>
      <c r="M399" s="215" t="s">
        <v>1</v>
      </c>
      <c r="N399" s="216" t="s">
        <v>41</v>
      </c>
      <c r="O399" s="87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19" t="s">
        <v>179</v>
      </c>
      <c r="AT399" s="219" t="s">
        <v>175</v>
      </c>
      <c r="AU399" s="219" t="s">
        <v>84</v>
      </c>
      <c r="AY399" s="13" t="s">
        <v>174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13" t="s">
        <v>84</v>
      </c>
      <c r="BK399" s="220">
        <f>ROUND(I399*H399,2)</f>
        <v>0</v>
      </c>
      <c r="BL399" s="13" t="s">
        <v>179</v>
      </c>
      <c r="BM399" s="219" t="s">
        <v>777</v>
      </c>
    </row>
    <row r="400" s="2" customFormat="1" ht="16.5" customHeight="1">
      <c r="A400" s="34"/>
      <c r="B400" s="35"/>
      <c r="C400" s="207" t="s">
        <v>478</v>
      </c>
      <c r="D400" s="207" t="s">
        <v>175</v>
      </c>
      <c r="E400" s="208" t="s">
        <v>778</v>
      </c>
      <c r="F400" s="209" t="s">
        <v>779</v>
      </c>
      <c r="G400" s="210" t="s">
        <v>178</v>
      </c>
      <c r="H400" s="211">
        <v>2.3439999999999999</v>
      </c>
      <c r="I400" s="212"/>
      <c r="J400" s="213">
        <f>ROUND(I400*H400,2)</f>
        <v>0</v>
      </c>
      <c r="K400" s="214"/>
      <c r="L400" s="40"/>
      <c r="M400" s="215" t="s">
        <v>1</v>
      </c>
      <c r="N400" s="216" t="s">
        <v>41</v>
      </c>
      <c r="O400" s="87"/>
      <c r="P400" s="217">
        <f>O400*H400</f>
        <v>0</v>
      </c>
      <c r="Q400" s="217">
        <v>0</v>
      </c>
      <c r="R400" s="217">
        <f>Q400*H400</f>
        <v>0</v>
      </c>
      <c r="S400" s="217">
        <v>0</v>
      </c>
      <c r="T400" s="218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19" t="s">
        <v>179</v>
      </c>
      <c r="AT400" s="219" t="s">
        <v>175</v>
      </c>
      <c r="AU400" s="219" t="s">
        <v>84</v>
      </c>
      <c r="AY400" s="13" t="s">
        <v>174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13" t="s">
        <v>84</v>
      </c>
      <c r="BK400" s="220">
        <f>ROUND(I400*H400,2)</f>
        <v>0</v>
      </c>
      <c r="BL400" s="13" t="s">
        <v>179</v>
      </c>
      <c r="BM400" s="219" t="s">
        <v>780</v>
      </c>
    </row>
    <row r="401" s="2" customFormat="1" ht="21.75" customHeight="1">
      <c r="A401" s="34"/>
      <c r="B401" s="35"/>
      <c r="C401" s="207" t="s">
        <v>781</v>
      </c>
      <c r="D401" s="207" t="s">
        <v>175</v>
      </c>
      <c r="E401" s="208" t="s">
        <v>782</v>
      </c>
      <c r="F401" s="209" t="s">
        <v>783</v>
      </c>
      <c r="G401" s="210" t="s">
        <v>214</v>
      </c>
      <c r="H401" s="211">
        <v>17.710000000000001</v>
      </c>
      <c r="I401" s="212"/>
      <c r="J401" s="213">
        <f>ROUND(I401*H401,2)</f>
        <v>0</v>
      </c>
      <c r="K401" s="214"/>
      <c r="L401" s="40"/>
      <c r="M401" s="215" t="s">
        <v>1</v>
      </c>
      <c r="N401" s="216" t="s">
        <v>41</v>
      </c>
      <c r="O401" s="87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19" t="s">
        <v>179</v>
      </c>
      <c r="AT401" s="219" t="s">
        <v>175</v>
      </c>
      <c r="AU401" s="219" t="s">
        <v>84</v>
      </c>
      <c r="AY401" s="13" t="s">
        <v>174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13" t="s">
        <v>84</v>
      </c>
      <c r="BK401" s="220">
        <f>ROUND(I401*H401,2)</f>
        <v>0</v>
      </c>
      <c r="BL401" s="13" t="s">
        <v>179</v>
      </c>
      <c r="BM401" s="219" t="s">
        <v>784</v>
      </c>
    </row>
    <row r="402" s="2" customFormat="1" ht="21.75" customHeight="1">
      <c r="A402" s="34"/>
      <c r="B402" s="35"/>
      <c r="C402" s="207" t="s">
        <v>484</v>
      </c>
      <c r="D402" s="207" t="s">
        <v>175</v>
      </c>
      <c r="E402" s="208" t="s">
        <v>785</v>
      </c>
      <c r="F402" s="209" t="s">
        <v>786</v>
      </c>
      <c r="G402" s="210" t="s">
        <v>214</v>
      </c>
      <c r="H402" s="211">
        <v>7.6349999999999998</v>
      </c>
      <c r="I402" s="212"/>
      <c r="J402" s="213">
        <f>ROUND(I402*H402,2)</f>
        <v>0</v>
      </c>
      <c r="K402" s="214"/>
      <c r="L402" s="40"/>
      <c r="M402" s="215" t="s">
        <v>1</v>
      </c>
      <c r="N402" s="216" t="s">
        <v>41</v>
      </c>
      <c r="O402" s="87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19" t="s">
        <v>179</v>
      </c>
      <c r="AT402" s="219" t="s">
        <v>175</v>
      </c>
      <c r="AU402" s="219" t="s">
        <v>84</v>
      </c>
      <c r="AY402" s="13" t="s">
        <v>174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13" t="s">
        <v>84</v>
      </c>
      <c r="BK402" s="220">
        <f>ROUND(I402*H402,2)</f>
        <v>0</v>
      </c>
      <c r="BL402" s="13" t="s">
        <v>179</v>
      </c>
      <c r="BM402" s="219" t="s">
        <v>787</v>
      </c>
    </row>
    <row r="403" s="2" customFormat="1" ht="16.5" customHeight="1">
      <c r="A403" s="34"/>
      <c r="B403" s="35"/>
      <c r="C403" s="207" t="s">
        <v>788</v>
      </c>
      <c r="D403" s="207" t="s">
        <v>175</v>
      </c>
      <c r="E403" s="208" t="s">
        <v>789</v>
      </c>
      <c r="F403" s="209" t="s">
        <v>790</v>
      </c>
      <c r="G403" s="210" t="s">
        <v>178</v>
      </c>
      <c r="H403" s="211">
        <v>0.187</v>
      </c>
      <c r="I403" s="212"/>
      <c r="J403" s="213">
        <f>ROUND(I403*H403,2)</f>
        <v>0</v>
      </c>
      <c r="K403" s="214"/>
      <c r="L403" s="40"/>
      <c r="M403" s="215" t="s">
        <v>1</v>
      </c>
      <c r="N403" s="216" t="s">
        <v>41</v>
      </c>
      <c r="O403" s="87"/>
      <c r="P403" s="217">
        <f>O403*H403</f>
        <v>0</v>
      </c>
      <c r="Q403" s="217">
        <v>0</v>
      </c>
      <c r="R403" s="217">
        <f>Q403*H403</f>
        <v>0</v>
      </c>
      <c r="S403" s="217">
        <v>0</v>
      </c>
      <c r="T403" s="218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19" t="s">
        <v>179</v>
      </c>
      <c r="AT403" s="219" t="s">
        <v>175</v>
      </c>
      <c r="AU403" s="219" t="s">
        <v>84</v>
      </c>
      <c r="AY403" s="13" t="s">
        <v>174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13" t="s">
        <v>84</v>
      </c>
      <c r="BK403" s="220">
        <f>ROUND(I403*H403,2)</f>
        <v>0</v>
      </c>
      <c r="BL403" s="13" t="s">
        <v>179</v>
      </c>
      <c r="BM403" s="219" t="s">
        <v>791</v>
      </c>
    </row>
    <row r="404" s="2" customFormat="1" ht="21.75" customHeight="1">
      <c r="A404" s="34"/>
      <c r="B404" s="35"/>
      <c r="C404" s="207" t="s">
        <v>487</v>
      </c>
      <c r="D404" s="207" t="s">
        <v>175</v>
      </c>
      <c r="E404" s="208" t="s">
        <v>792</v>
      </c>
      <c r="F404" s="209" t="s">
        <v>793</v>
      </c>
      <c r="G404" s="210" t="s">
        <v>178</v>
      </c>
      <c r="H404" s="211">
        <v>5.9180000000000001</v>
      </c>
      <c r="I404" s="212"/>
      <c r="J404" s="213">
        <f>ROUND(I404*H404,2)</f>
        <v>0</v>
      </c>
      <c r="K404" s="214"/>
      <c r="L404" s="40"/>
      <c r="M404" s="215" t="s">
        <v>1</v>
      </c>
      <c r="N404" s="216" t="s">
        <v>41</v>
      </c>
      <c r="O404" s="87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19" t="s">
        <v>179</v>
      </c>
      <c r="AT404" s="219" t="s">
        <v>175</v>
      </c>
      <c r="AU404" s="219" t="s">
        <v>84</v>
      </c>
      <c r="AY404" s="13" t="s">
        <v>174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13" t="s">
        <v>84</v>
      </c>
      <c r="BK404" s="220">
        <f>ROUND(I404*H404,2)</f>
        <v>0</v>
      </c>
      <c r="BL404" s="13" t="s">
        <v>179</v>
      </c>
      <c r="BM404" s="219" t="s">
        <v>794</v>
      </c>
    </row>
    <row r="405" s="2" customFormat="1" ht="21.75" customHeight="1">
      <c r="A405" s="34"/>
      <c r="B405" s="35"/>
      <c r="C405" s="207" t="s">
        <v>795</v>
      </c>
      <c r="D405" s="207" t="s">
        <v>175</v>
      </c>
      <c r="E405" s="208" t="s">
        <v>796</v>
      </c>
      <c r="F405" s="209" t="s">
        <v>797</v>
      </c>
      <c r="G405" s="210" t="s">
        <v>214</v>
      </c>
      <c r="H405" s="211">
        <v>45</v>
      </c>
      <c r="I405" s="212"/>
      <c r="J405" s="213">
        <f>ROUND(I405*H405,2)</f>
        <v>0</v>
      </c>
      <c r="K405" s="214"/>
      <c r="L405" s="40"/>
      <c r="M405" s="215" t="s">
        <v>1</v>
      </c>
      <c r="N405" s="216" t="s">
        <v>41</v>
      </c>
      <c r="O405" s="87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19" t="s">
        <v>179</v>
      </c>
      <c r="AT405" s="219" t="s">
        <v>175</v>
      </c>
      <c r="AU405" s="219" t="s">
        <v>84</v>
      </c>
      <c r="AY405" s="13" t="s">
        <v>174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13" t="s">
        <v>84</v>
      </c>
      <c r="BK405" s="220">
        <f>ROUND(I405*H405,2)</f>
        <v>0</v>
      </c>
      <c r="BL405" s="13" t="s">
        <v>179</v>
      </c>
      <c r="BM405" s="219" t="s">
        <v>798</v>
      </c>
    </row>
    <row r="406" s="2" customFormat="1" ht="16.5" customHeight="1">
      <c r="A406" s="34"/>
      <c r="B406" s="35"/>
      <c r="C406" s="207" t="s">
        <v>492</v>
      </c>
      <c r="D406" s="207" t="s">
        <v>175</v>
      </c>
      <c r="E406" s="208" t="s">
        <v>799</v>
      </c>
      <c r="F406" s="209" t="s">
        <v>800</v>
      </c>
      <c r="G406" s="210" t="s">
        <v>214</v>
      </c>
      <c r="H406" s="211">
        <v>45</v>
      </c>
      <c r="I406" s="212"/>
      <c r="J406" s="213">
        <f>ROUND(I406*H406,2)</f>
        <v>0</v>
      </c>
      <c r="K406" s="214"/>
      <c r="L406" s="40"/>
      <c r="M406" s="215" t="s">
        <v>1</v>
      </c>
      <c r="N406" s="216" t="s">
        <v>41</v>
      </c>
      <c r="O406" s="87"/>
      <c r="P406" s="217">
        <f>O406*H406</f>
        <v>0</v>
      </c>
      <c r="Q406" s="217">
        <v>0</v>
      </c>
      <c r="R406" s="217">
        <f>Q406*H406</f>
        <v>0</v>
      </c>
      <c r="S406" s="217">
        <v>0</v>
      </c>
      <c r="T406" s="218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19" t="s">
        <v>179</v>
      </c>
      <c r="AT406" s="219" t="s">
        <v>175</v>
      </c>
      <c r="AU406" s="219" t="s">
        <v>84</v>
      </c>
      <c r="AY406" s="13" t="s">
        <v>174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13" t="s">
        <v>84</v>
      </c>
      <c r="BK406" s="220">
        <f>ROUND(I406*H406,2)</f>
        <v>0</v>
      </c>
      <c r="BL406" s="13" t="s">
        <v>179</v>
      </c>
      <c r="BM406" s="219" t="s">
        <v>801</v>
      </c>
    </row>
    <row r="407" s="2" customFormat="1" ht="21.75" customHeight="1">
      <c r="A407" s="34"/>
      <c r="B407" s="35"/>
      <c r="C407" s="207" t="s">
        <v>802</v>
      </c>
      <c r="D407" s="207" t="s">
        <v>175</v>
      </c>
      <c r="E407" s="208" t="s">
        <v>803</v>
      </c>
      <c r="F407" s="209" t="s">
        <v>804</v>
      </c>
      <c r="G407" s="210" t="s">
        <v>214</v>
      </c>
      <c r="H407" s="211">
        <v>45</v>
      </c>
      <c r="I407" s="212"/>
      <c r="J407" s="213">
        <f>ROUND(I407*H407,2)</f>
        <v>0</v>
      </c>
      <c r="K407" s="214"/>
      <c r="L407" s="40"/>
      <c r="M407" s="215" t="s">
        <v>1</v>
      </c>
      <c r="N407" s="216" t="s">
        <v>41</v>
      </c>
      <c r="O407" s="87"/>
      <c r="P407" s="217">
        <f>O407*H407</f>
        <v>0</v>
      </c>
      <c r="Q407" s="217">
        <v>0</v>
      </c>
      <c r="R407" s="217">
        <f>Q407*H407</f>
        <v>0</v>
      </c>
      <c r="S407" s="217">
        <v>0</v>
      </c>
      <c r="T407" s="218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19" t="s">
        <v>179</v>
      </c>
      <c r="AT407" s="219" t="s">
        <v>175</v>
      </c>
      <c r="AU407" s="219" t="s">
        <v>84</v>
      </c>
      <c r="AY407" s="13" t="s">
        <v>174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13" t="s">
        <v>84</v>
      </c>
      <c r="BK407" s="220">
        <f>ROUND(I407*H407,2)</f>
        <v>0</v>
      </c>
      <c r="BL407" s="13" t="s">
        <v>179</v>
      </c>
      <c r="BM407" s="219" t="s">
        <v>805</v>
      </c>
    </row>
    <row r="408" s="2" customFormat="1" ht="21.75" customHeight="1">
      <c r="A408" s="34"/>
      <c r="B408" s="35"/>
      <c r="C408" s="207" t="s">
        <v>498</v>
      </c>
      <c r="D408" s="207" t="s">
        <v>175</v>
      </c>
      <c r="E408" s="208" t="s">
        <v>806</v>
      </c>
      <c r="F408" s="209" t="s">
        <v>807</v>
      </c>
      <c r="G408" s="210" t="s">
        <v>214</v>
      </c>
      <c r="H408" s="211">
        <v>6.3940000000000001</v>
      </c>
      <c r="I408" s="212"/>
      <c r="J408" s="213">
        <f>ROUND(I408*H408,2)</f>
        <v>0</v>
      </c>
      <c r="K408" s="214"/>
      <c r="L408" s="40"/>
      <c r="M408" s="215" t="s">
        <v>1</v>
      </c>
      <c r="N408" s="216" t="s">
        <v>41</v>
      </c>
      <c r="O408" s="87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19" t="s">
        <v>179</v>
      </c>
      <c r="AT408" s="219" t="s">
        <v>175</v>
      </c>
      <c r="AU408" s="219" t="s">
        <v>84</v>
      </c>
      <c r="AY408" s="13" t="s">
        <v>174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13" t="s">
        <v>84</v>
      </c>
      <c r="BK408" s="220">
        <f>ROUND(I408*H408,2)</f>
        <v>0</v>
      </c>
      <c r="BL408" s="13" t="s">
        <v>179</v>
      </c>
      <c r="BM408" s="219" t="s">
        <v>808</v>
      </c>
    </row>
    <row r="409" s="2" customFormat="1">
      <c r="A409" s="34"/>
      <c r="B409" s="35"/>
      <c r="C409" s="36"/>
      <c r="D409" s="221" t="s">
        <v>191</v>
      </c>
      <c r="E409" s="36"/>
      <c r="F409" s="222" t="s">
        <v>809</v>
      </c>
      <c r="G409" s="36"/>
      <c r="H409" s="36"/>
      <c r="I409" s="223"/>
      <c r="J409" s="36"/>
      <c r="K409" s="36"/>
      <c r="L409" s="40"/>
      <c r="M409" s="224"/>
      <c r="N409" s="225"/>
      <c r="O409" s="87"/>
      <c r="P409" s="87"/>
      <c r="Q409" s="87"/>
      <c r="R409" s="87"/>
      <c r="S409" s="87"/>
      <c r="T409" s="88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3" t="s">
        <v>191</v>
      </c>
      <c r="AU409" s="13" t="s">
        <v>84</v>
      </c>
    </row>
    <row r="410" s="2" customFormat="1" ht="16.5" customHeight="1">
      <c r="A410" s="34"/>
      <c r="B410" s="35"/>
      <c r="C410" s="207" t="s">
        <v>810</v>
      </c>
      <c r="D410" s="207" t="s">
        <v>175</v>
      </c>
      <c r="E410" s="208" t="s">
        <v>811</v>
      </c>
      <c r="F410" s="209" t="s">
        <v>812</v>
      </c>
      <c r="G410" s="210" t="s">
        <v>178</v>
      </c>
      <c r="H410" s="211">
        <v>5.9249999999999998</v>
      </c>
      <c r="I410" s="212"/>
      <c r="J410" s="213">
        <f>ROUND(I410*H410,2)</f>
        <v>0</v>
      </c>
      <c r="K410" s="214"/>
      <c r="L410" s="40"/>
      <c r="M410" s="215" t="s">
        <v>1</v>
      </c>
      <c r="N410" s="216" t="s">
        <v>41</v>
      </c>
      <c r="O410" s="87"/>
      <c r="P410" s="217">
        <f>O410*H410</f>
        <v>0</v>
      </c>
      <c r="Q410" s="217">
        <v>0</v>
      </c>
      <c r="R410" s="217">
        <f>Q410*H410</f>
        <v>0</v>
      </c>
      <c r="S410" s="217">
        <v>0</v>
      </c>
      <c r="T410" s="218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219" t="s">
        <v>179</v>
      </c>
      <c r="AT410" s="219" t="s">
        <v>175</v>
      </c>
      <c r="AU410" s="219" t="s">
        <v>84</v>
      </c>
      <c r="AY410" s="13" t="s">
        <v>174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13" t="s">
        <v>84</v>
      </c>
      <c r="BK410" s="220">
        <f>ROUND(I410*H410,2)</f>
        <v>0</v>
      </c>
      <c r="BL410" s="13" t="s">
        <v>179</v>
      </c>
      <c r="BM410" s="219" t="s">
        <v>813</v>
      </c>
    </row>
    <row r="411" s="2" customFormat="1" ht="21.75" customHeight="1">
      <c r="A411" s="34"/>
      <c r="B411" s="35"/>
      <c r="C411" s="207" t="s">
        <v>502</v>
      </c>
      <c r="D411" s="207" t="s">
        <v>175</v>
      </c>
      <c r="E411" s="208" t="s">
        <v>814</v>
      </c>
      <c r="F411" s="209" t="s">
        <v>815</v>
      </c>
      <c r="G411" s="210" t="s">
        <v>178</v>
      </c>
      <c r="H411" s="211">
        <v>5.5</v>
      </c>
      <c r="I411" s="212"/>
      <c r="J411" s="213">
        <f>ROUND(I411*H411,2)</f>
        <v>0</v>
      </c>
      <c r="K411" s="214"/>
      <c r="L411" s="40"/>
      <c r="M411" s="215" t="s">
        <v>1</v>
      </c>
      <c r="N411" s="216" t="s">
        <v>41</v>
      </c>
      <c r="O411" s="87"/>
      <c r="P411" s="217">
        <f>O411*H411</f>
        <v>0</v>
      </c>
      <c r="Q411" s="217">
        <v>0</v>
      </c>
      <c r="R411" s="217">
        <f>Q411*H411</f>
        <v>0</v>
      </c>
      <c r="S411" s="217">
        <v>0</v>
      </c>
      <c r="T411" s="218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19" t="s">
        <v>179</v>
      </c>
      <c r="AT411" s="219" t="s">
        <v>175</v>
      </c>
      <c r="AU411" s="219" t="s">
        <v>84</v>
      </c>
      <c r="AY411" s="13" t="s">
        <v>174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13" t="s">
        <v>84</v>
      </c>
      <c r="BK411" s="220">
        <f>ROUND(I411*H411,2)</f>
        <v>0</v>
      </c>
      <c r="BL411" s="13" t="s">
        <v>179</v>
      </c>
      <c r="BM411" s="219" t="s">
        <v>816</v>
      </c>
    </row>
    <row r="412" s="2" customFormat="1">
      <c r="A412" s="34"/>
      <c r="B412" s="35"/>
      <c r="C412" s="36"/>
      <c r="D412" s="221" t="s">
        <v>191</v>
      </c>
      <c r="E412" s="36"/>
      <c r="F412" s="222" t="s">
        <v>817</v>
      </c>
      <c r="G412" s="36"/>
      <c r="H412" s="36"/>
      <c r="I412" s="223"/>
      <c r="J412" s="36"/>
      <c r="K412" s="36"/>
      <c r="L412" s="40"/>
      <c r="M412" s="224"/>
      <c r="N412" s="225"/>
      <c r="O412" s="87"/>
      <c r="P412" s="87"/>
      <c r="Q412" s="87"/>
      <c r="R412" s="87"/>
      <c r="S412" s="87"/>
      <c r="T412" s="88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3" t="s">
        <v>191</v>
      </c>
      <c r="AU412" s="13" t="s">
        <v>84</v>
      </c>
    </row>
    <row r="413" s="2" customFormat="1" ht="16.5" customHeight="1">
      <c r="A413" s="34"/>
      <c r="B413" s="35"/>
      <c r="C413" s="207" t="s">
        <v>818</v>
      </c>
      <c r="D413" s="207" t="s">
        <v>175</v>
      </c>
      <c r="E413" s="208" t="s">
        <v>819</v>
      </c>
      <c r="F413" s="209" t="s">
        <v>820</v>
      </c>
      <c r="G413" s="210" t="s">
        <v>214</v>
      </c>
      <c r="H413" s="211">
        <v>0.84999999999999998</v>
      </c>
      <c r="I413" s="212"/>
      <c r="J413" s="213">
        <f>ROUND(I413*H413,2)</f>
        <v>0</v>
      </c>
      <c r="K413" s="214"/>
      <c r="L413" s="40"/>
      <c r="M413" s="215" t="s">
        <v>1</v>
      </c>
      <c r="N413" s="216" t="s">
        <v>41</v>
      </c>
      <c r="O413" s="87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19" t="s">
        <v>179</v>
      </c>
      <c r="AT413" s="219" t="s">
        <v>175</v>
      </c>
      <c r="AU413" s="219" t="s">
        <v>84</v>
      </c>
      <c r="AY413" s="13" t="s">
        <v>174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13" t="s">
        <v>84</v>
      </c>
      <c r="BK413" s="220">
        <f>ROUND(I413*H413,2)</f>
        <v>0</v>
      </c>
      <c r="BL413" s="13" t="s">
        <v>179</v>
      </c>
      <c r="BM413" s="219" t="s">
        <v>821</v>
      </c>
    </row>
    <row r="414" s="2" customFormat="1" ht="24.15" customHeight="1">
      <c r="A414" s="34"/>
      <c r="B414" s="35"/>
      <c r="C414" s="207" t="s">
        <v>505</v>
      </c>
      <c r="D414" s="207" t="s">
        <v>175</v>
      </c>
      <c r="E414" s="208" t="s">
        <v>822</v>
      </c>
      <c r="F414" s="209" t="s">
        <v>823</v>
      </c>
      <c r="G414" s="210" t="s">
        <v>239</v>
      </c>
      <c r="H414" s="211">
        <v>21</v>
      </c>
      <c r="I414" s="212"/>
      <c r="J414" s="213">
        <f>ROUND(I414*H414,2)</f>
        <v>0</v>
      </c>
      <c r="K414" s="214"/>
      <c r="L414" s="40"/>
      <c r="M414" s="215" t="s">
        <v>1</v>
      </c>
      <c r="N414" s="216" t="s">
        <v>41</v>
      </c>
      <c r="O414" s="87"/>
      <c r="P414" s="217">
        <f>O414*H414</f>
        <v>0</v>
      </c>
      <c r="Q414" s="217">
        <v>0</v>
      </c>
      <c r="R414" s="217">
        <f>Q414*H414</f>
        <v>0</v>
      </c>
      <c r="S414" s="217">
        <v>0</v>
      </c>
      <c r="T414" s="218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19" t="s">
        <v>179</v>
      </c>
      <c r="AT414" s="219" t="s">
        <v>175</v>
      </c>
      <c r="AU414" s="219" t="s">
        <v>84</v>
      </c>
      <c r="AY414" s="13" t="s">
        <v>174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13" t="s">
        <v>84</v>
      </c>
      <c r="BK414" s="220">
        <f>ROUND(I414*H414,2)</f>
        <v>0</v>
      </c>
      <c r="BL414" s="13" t="s">
        <v>179</v>
      </c>
      <c r="BM414" s="219" t="s">
        <v>824</v>
      </c>
    </row>
    <row r="415" s="2" customFormat="1" ht="24.15" customHeight="1">
      <c r="A415" s="34"/>
      <c r="B415" s="35"/>
      <c r="C415" s="207" t="s">
        <v>825</v>
      </c>
      <c r="D415" s="207" t="s">
        <v>175</v>
      </c>
      <c r="E415" s="208" t="s">
        <v>826</v>
      </c>
      <c r="F415" s="209" t="s">
        <v>827</v>
      </c>
      <c r="G415" s="210" t="s">
        <v>239</v>
      </c>
      <c r="H415" s="211">
        <v>12</v>
      </c>
      <c r="I415" s="212"/>
      <c r="J415" s="213">
        <f>ROUND(I415*H415,2)</f>
        <v>0</v>
      </c>
      <c r="K415" s="214"/>
      <c r="L415" s="40"/>
      <c r="M415" s="215" t="s">
        <v>1</v>
      </c>
      <c r="N415" s="216" t="s">
        <v>41</v>
      </c>
      <c r="O415" s="87"/>
      <c r="P415" s="217">
        <f>O415*H415</f>
        <v>0</v>
      </c>
      <c r="Q415" s="217">
        <v>0</v>
      </c>
      <c r="R415" s="217">
        <f>Q415*H415</f>
        <v>0</v>
      </c>
      <c r="S415" s="217">
        <v>0</v>
      </c>
      <c r="T415" s="218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19" t="s">
        <v>179</v>
      </c>
      <c r="AT415" s="219" t="s">
        <v>175</v>
      </c>
      <c r="AU415" s="219" t="s">
        <v>84</v>
      </c>
      <c r="AY415" s="13" t="s">
        <v>174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13" t="s">
        <v>84</v>
      </c>
      <c r="BK415" s="220">
        <f>ROUND(I415*H415,2)</f>
        <v>0</v>
      </c>
      <c r="BL415" s="13" t="s">
        <v>179</v>
      </c>
      <c r="BM415" s="219" t="s">
        <v>828</v>
      </c>
    </row>
    <row r="416" s="2" customFormat="1" ht="21.75" customHeight="1">
      <c r="A416" s="34"/>
      <c r="B416" s="35"/>
      <c r="C416" s="207" t="s">
        <v>511</v>
      </c>
      <c r="D416" s="207" t="s">
        <v>175</v>
      </c>
      <c r="E416" s="208" t="s">
        <v>829</v>
      </c>
      <c r="F416" s="209" t="s">
        <v>830</v>
      </c>
      <c r="G416" s="210" t="s">
        <v>214</v>
      </c>
      <c r="H416" s="211">
        <v>14.705</v>
      </c>
      <c r="I416" s="212"/>
      <c r="J416" s="213">
        <f>ROUND(I416*H416,2)</f>
        <v>0</v>
      </c>
      <c r="K416" s="214"/>
      <c r="L416" s="40"/>
      <c r="M416" s="215" t="s">
        <v>1</v>
      </c>
      <c r="N416" s="216" t="s">
        <v>41</v>
      </c>
      <c r="O416" s="87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219" t="s">
        <v>179</v>
      </c>
      <c r="AT416" s="219" t="s">
        <v>175</v>
      </c>
      <c r="AU416" s="219" t="s">
        <v>84</v>
      </c>
      <c r="AY416" s="13" t="s">
        <v>174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13" t="s">
        <v>84</v>
      </c>
      <c r="BK416" s="220">
        <f>ROUND(I416*H416,2)</f>
        <v>0</v>
      </c>
      <c r="BL416" s="13" t="s">
        <v>179</v>
      </c>
      <c r="BM416" s="219" t="s">
        <v>831</v>
      </c>
    </row>
    <row r="417" s="2" customFormat="1" ht="21.75" customHeight="1">
      <c r="A417" s="34"/>
      <c r="B417" s="35"/>
      <c r="C417" s="207" t="s">
        <v>832</v>
      </c>
      <c r="D417" s="207" t="s">
        <v>175</v>
      </c>
      <c r="E417" s="208" t="s">
        <v>833</v>
      </c>
      <c r="F417" s="209" t="s">
        <v>834</v>
      </c>
      <c r="G417" s="210" t="s">
        <v>214</v>
      </c>
      <c r="H417" s="211">
        <v>19.530999999999999</v>
      </c>
      <c r="I417" s="212"/>
      <c r="J417" s="213">
        <f>ROUND(I417*H417,2)</f>
        <v>0</v>
      </c>
      <c r="K417" s="214"/>
      <c r="L417" s="40"/>
      <c r="M417" s="215" t="s">
        <v>1</v>
      </c>
      <c r="N417" s="216" t="s">
        <v>41</v>
      </c>
      <c r="O417" s="87"/>
      <c r="P417" s="217">
        <f>O417*H417</f>
        <v>0</v>
      </c>
      <c r="Q417" s="217">
        <v>0</v>
      </c>
      <c r="R417" s="217">
        <f>Q417*H417</f>
        <v>0</v>
      </c>
      <c r="S417" s="217">
        <v>0</v>
      </c>
      <c r="T417" s="218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19" t="s">
        <v>179</v>
      </c>
      <c r="AT417" s="219" t="s">
        <v>175</v>
      </c>
      <c r="AU417" s="219" t="s">
        <v>84</v>
      </c>
      <c r="AY417" s="13" t="s">
        <v>174</v>
      </c>
      <c r="BE417" s="220">
        <f>IF(N417="základní",J417,0)</f>
        <v>0</v>
      </c>
      <c r="BF417" s="220">
        <f>IF(N417="snížená",J417,0)</f>
        <v>0</v>
      </c>
      <c r="BG417" s="220">
        <f>IF(N417="zákl. přenesená",J417,0)</f>
        <v>0</v>
      </c>
      <c r="BH417" s="220">
        <f>IF(N417="sníž. přenesená",J417,0)</f>
        <v>0</v>
      </c>
      <c r="BI417" s="220">
        <f>IF(N417="nulová",J417,0)</f>
        <v>0</v>
      </c>
      <c r="BJ417" s="13" t="s">
        <v>84</v>
      </c>
      <c r="BK417" s="220">
        <f>ROUND(I417*H417,2)</f>
        <v>0</v>
      </c>
      <c r="BL417" s="13" t="s">
        <v>179</v>
      </c>
      <c r="BM417" s="219" t="s">
        <v>835</v>
      </c>
    </row>
    <row r="418" s="11" customFormat="1" ht="25.92" customHeight="1">
      <c r="A418" s="11"/>
      <c r="B418" s="193"/>
      <c r="C418" s="194"/>
      <c r="D418" s="195" t="s">
        <v>75</v>
      </c>
      <c r="E418" s="196" t="s">
        <v>582</v>
      </c>
      <c r="F418" s="196" t="s">
        <v>836</v>
      </c>
      <c r="G418" s="194"/>
      <c r="H418" s="194"/>
      <c r="I418" s="197"/>
      <c r="J418" s="198">
        <f>BK418</f>
        <v>0</v>
      </c>
      <c r="K418" s="194"/>
      <c r="L418" s="199"/>
      <c r="M418" s="200"/>
      <c r="N418" s="201"/>
      <c r="O418" s="201"/>
      <c r="P418" s="202">
        <f>SUM(P419:P439)</f>
        <v>0</v>
      </c>
      <c r="Q418" s="201"/>
      <c r="R418" s="202">
        <f>SUM(R419:R439)</f>
        <v>0</v>
      </c>
      <c r="S418" s="201"/>
      <c r="T418" s="203">
        <f>SUM(T419:T439)</f>
        <v>0</v>
      </c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R418" s="204" t="s">
        <v>84</v>
      </c>
      <c r="AT418" s="205" t="s">
        <v>75</v>
      </c>
      <c r="AU418" s="205" t="s">
        <v>76</v>
      </c>
      <c r="AY418" s="204" t="s">
        <v>174</v>
      </c>
      <c r="BK418" s="206">
        <f>SUM(BK419:BK439)</f>
        <v>0</v>
      </c>
    </row>
    <row r="419" s="2" customFormat="1" ht="16.5" customHeight="1">
      <c r="A419" s="34"/>
      <c r="B419" s="35"/>
      <c r="C419" s="207" t="s">
        <v>515</v>
      </c>
      <c r="D419" s="207" t="s">
        <v>175</v>
      </c>
      <c r="E419" s="208" t="s">
        <v>837</v>
      </c>
      <c r="F419" s="209" t="s">
        <v>838</v>
      </c>
      <c r="G419" s="210" t="s">
        <v>233</v>
      </c>
      <c r="H419" s="211">
        <v>1</v>
      </c>
      <c r="I419" s="212"/>
      <c r="J419" s="213">
        <f>ROUND(I419*H419,2)</f>
        <v>0</v>
      </c>
      <c r="K419" s="214"/>
      <c r="L419" s="40"/>
      <c r="M419" s="215" t="s">
        <v>1</v>
      </c>
      <c r="N419" s="216" t="s">
        <v>41</v>
      </c>
      <c r="O419" s="87"/>
      <c r="P419" s="217">
        <f>O419*H419</f>
        <v>0</v>
      </c>
      <c r="Q419" s="217">
        <v>0</v>
      </c>
      <c r="R419" s="217">
        <f>Q419*H419</f>
        <v>0</v>
      </c>
      <c r="S419" s="217">
        <v>0</v>
      </c>
      <c r="T419" s="218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19" t="s">
        <v>179</v>
      </c>
      <c r="AT419" s="219" t="s">
        <v>175</v>
      </c>
      <c r="AU419" s="219" t="s">
        <v>84</v>
      </c>
      <c r="AY419" s="13" t="s">
        <v>174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13" t="s">
        <v>84</v>
      </c>
      <c r="BK419" s="220">
        <f>ROUND(I419*H419,2)</f>
        <v>0</v>
      </c>
      <c r="BL419" s="13" t="s">
        <v>179</v>
      </c>
      <c r="BM419" s="219" t="s">
        <v>839</v>
      </c>
    </row>
    <row r="420" s="2" customFormat="1" ht="16.5" customHeight="1">
      <c r="A420" s="34"/>
      <c r="B420" s="35"/>
      <c r="C420" s="207" t="s">
        <v>840</v>
      </c>
      <c r="D420" s="207" t="s">
        <v>175</v>
      </c>
      <c r="E420" s="208" t="s">
        <v>841</v>
      </c>
      <c r="F420" s="209" t="s">
        <v>842</v>
      </c>
      <c r="G420" s="210" t="s">
        <v>233</v>
      </c>
      <c r="H420" s="211">
        <v>3.3999999999999999</v>
      </c>
      <c r="I420" s="212"/>
      <c r="J420" s="213">
        <f>ROUND(I420*H420,2)</f>
        <v>0</v>
      </c>
      <c r="K420" s="214"/>
      <c r="L420" s="40"/>
      <c r="M420" s="215" t="s">
        <v>1</v>
      </c>
      <c r="N420" s="216" t="s">
        <v>41</v>
      </c>
      <c r="O420" s="87"/>
      <c r="P420" s="217">
        <f>O420*H420</f>
        <v>0</v>
      </c>
      <c r="Q420" s="217">
        <v>0</v>
      </c>
      <c r="R420" s="217">
        <f>Q420*H420</f>
        <v>0</v>
      </c>
      <c r="S420" s="217">
        <v>0</v>
      </c>
      <c r="T420" s="218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19" t="s">
        <v>179</v>
      </c>
      <c r="AT420" s="219" t="s">
        <v>175</v>
      </c>
      <c r="AU420" s="219" t="s">
        <v>84</v>
      </c>
      <c r="AY420" s="13" t="s">
        <v>174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13" t="s">
        <v>84</v>
      </c>
      <c r="BK420" s="220">
        <f>ROUND(I420*H420,2)</f>
        <v>0</v>
      </c>
      <c r="BL420" s="13" t="s">
        <v>179</v>
      </c>
      <c r="BM420" s="219" t="s">
        <v>843</v>
      </c>
    </row>
    <row r="421" s="2" customFormat="1" ht="16.5" customHeight="1">
      <c r="A421" s="34"/>
      <c r="B421" s="35"/>
      <c r="C421" s="207" t="s">
        <v>520</v>
      </c>
      <c r="D421" s="207" t="s">
        <v>175</v>
      </c>
      <c r="E421" s="208" t="s">
        <v>844</v>
      </c>
      <c r="F421" s="209" t="s">
        <v>845</v>
      </c>
      <c r="G421" s="210" t="s">
        <v>233</v>
      </c>
      <c r="H421" s="211">
        <v>0.5</v>
      </c>
      <c r="I421" s="212"/>
      <c r="J421" s="213">
        <f>ROUND(I421*H421,2)</f>
        <v>0</v>
      </c>
      <c r="K421" s="214"/>
      <c r="L421" s="40"/>
      <c r="M421" s="215" t="s">
        <v>1</v>
      </c>
      <c r="N421" s="216" t="s">
        <v>41</v>
      </c>
      <c r="O421" s="87"/>
      <c r="P421" s="217">
        <f>O421*H421</f>
        <v>0</v>
      </c>
      <c r="Q421" s="217">
        <v>0</v>
      </c>
      <c r="R421" s="217">
        <f>Q421*H421</f>
        <v>0</v>
      </c>
      <c r="S421" s="217">
        <v>0</v>
      </c>
      <c r="T421" s="218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19" t="s">
        <v>179</v>
      </c>
      <c r="AT421" s="219" t="s">
        <v>175</v>
      </c>
      <c r="AU421" s="219" t="s">
        <v>84</v>
      </c>
      <c r="AY421" s="13" t="s">
        <v>174</v>
      </c>
      <c r="BE421" s="220">
        <f>IF(N421="základní",J421,0)</f>
        <v>0</v>
      </c>
      <c r="BF421" s="220">
        <f>IF(N421="snížená",J421,0)</f>
        <v>0</v>
      </c>
      <c r="BG421" s="220">
        <f>IF(N421="zákl. přenesená",J421,0)</f>
        <v>0</v>
      </c>
      <c r="BH421" s="220">
        <f>IF(N421="sníž. přenesená",J421,0)</f>
        <v>0</v>
      </c>
      <c r="BI421" s="220">
        <f>IF(N421="nulová",J421,0)</f>
        <v>0</v>
      </c>
      <c r="BJ421" s="13" t="s">
        <v>84</v>
      </c>
      <c r="BK421" s="220">
        <f>ROUND(I421*H421,2)</f>
        <v>0</v>
      </c>
      <c r="BL421" s="13" t="s">
        <v>179</v>
      </c>
      <c r="BM421" s="219" t="s">
        <v>846</v>
      </c>
    </row>
    <row r="422" s="2" customFormat="1" ht="16.5" customHeight="1">
      <c r="A422" s="34"/>
      <c r="B422" s="35"/>
      <c r="C422" s="207" t="s">
        <v>847</v>
      </c>
      <c r="D422" s="207" t="s">
        <v>175</v>
      </c>
      <c r="E422" s="208" t="s">
        <v>848</v>
      </c>
      <c r="F422" s="209" t="s">
        <v>849</v>
      </c>
      <c r="G422" s="210" t="s">
        <v>233</v>
      </c>
      <c r="H422" s="211">
        <v>0.5</v>
      </c>
      <c r="I422" s="212"/>
      <c r="J422" s="213">
        <f>ROUND(I422*H422,2)</f>
        <v>0</v>
      </c>
      <c r="K422" s="214"/>
      <c r="L422" s="40"/>
      <c r="M422" s="215" t="s">
        <v>1</v>
      </c>
      <c r="N422" s="216" t="s">
        <v>41</v>
      </c>
      <c r="O422" s="87"/>
      <c r="P422" s="217">
        <f>O422*H422</f>
        <v>0</v>
      </c>
      <c r="Q422" s="217">
        <v>0</v>
      </c>
      <c r="R422" s="217">
        <f>Q422*H422</f>
        <v>0</v>
      </c>
      <c r="S422" s="217">
        <v>0</v>
      </c>
      <c r="T422" s="218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19" t="s">
        <v>179</v>
      </c>
      <c r="AT422" s="219" t="s">
        <v>175</v>
      </c>
      <c r="AU422" s="219" t="s">
        <v>84</v>
      </c>
      <c r="AY422" s="13" t="s">
        <v>174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13" t="s">
        <v>84</v>
      </c>
      <c r="BK422" s="220">
        <f>ROUND(I422*H422,2)</f>
        <v>0</v>
      </c>
      <c r="BL422" s="13" t="s">
        <v>179</v>
      </c>
      <c r="BM422" s="219" t="s">
        <v>850</v>
      </c>
    </row>
    <row r="423" s="2" customFormat="1" ht="21.75" customHeight="1">
      <c r="A423" s="34"/>
      <c r="B423" s="35"/>
      <c r="C423" s="207" t="s">
        <v>525</v>
      </c>
      <c r="D423" s="207" t="s">
        <v>175</v>
      </c>
      <c r="E423" s="208" t="s">
        <v>851</v>
      </c>
      <c r="F423" s="209" t="s">
        <v>852</v>
      </c>
      <c r="G423" s="210" t="s">
        <v>233</v>
      </c>
      <c r="H423" s="211">
        <v>1</v>
      </c>
      <c r="I423" s="212"/>
      <c r="J423" s="213">
        <f>ROUND(I423*H423,2)</f>
        <v>0</v>
      </c>
      <c r="K423" s="214"/>
      <c r="L423" s="40"/>
      <c r="M423" s="215" t="s">
        <v>1</v>
      </c>
      <c r="N423" s="216" t="s">
        <v>41</v>
      </c>
      <c r="O423" s="87"/>
      <c r="P423" s="217">
        <f>O423*H423</f>
        <v>0</v>
      </c>
      <c r="Q423" s="217">
        <v>0</v>
      </c>
      <c r="R423" s="217">
        <f>Q423*H423</f>
        <v>0</v>
      </c>
      <c r="S423" s="217">
        <v>0</v>
      </c>
      <c r="T423" s="218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19" t="s">
        <v>179</v>
      </c>
      <c r="AT423" s="219" t="s">
        <v>175</v>
      </c>
      <c r="AU423" s="219" t="s">
        <v>84</v>
      </c>
      <c r="AY423" s="13" t="s">
        <v>174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13" t="s">
        <v>84</v>
      </c>
      <c r="BK423" s="220">
        <f>ROUND(I423*H423,2)</f>
        <v>0</v>
      </c>
      <c r="BL423" s="13" t="s">
        <v>179</v>
      </c>
      <c r="BM423" s="219" t="s">
        <v>853</v>
      </c>
    </row>
    <row r="424" s="2" customFormat="1" ht="21.75" customHeight="1">
      <c r="A424" s="34"/>
      <c r="B424" s="35"/>
      <c r="C424" s="207" t="s">
        <v>854</v>
      </c>
      <c r="D424" s="207" t="s">
        <v>175</v>
      </c>
      <c r="E424" s="208" t="s">
        <v>855</v>
      </c>
      <c r="F424" s="209" t="s">
        <v>856</v>
      </c>
      <c r="G424" s="210" t="s">
        <v>233</v>
      </c>
      <c r="H424" s="211">
        <v>2.5</v>
      </c>
      <c r="I424" s="212"/>
      <c r="J424" s="213">
        <f>ROUND(I424*H424,2)</f>
        <v>0</v>
      </c>
      <c r="K424" s="214"/>
      <c r="L424" s="40"/>
      <c r="M424" s="215" t="s">
        <v>1</v>
      </c>
      <c r="N424" s="216" t="s">
        <v>41</v>
      </c>
      <c r="O424" s="87"/>
      <c r="P424" s="217">
        <f>O424*H424</f>
        <v>0</v>
      </c>
      <c r="Q424" s="217">
        <v>0</v>
      </c>
      <c r="R424" s="217">
        <f>Q424*H424</f>
        <v>0</v>
      </c>
      <c r="S424" s="217">
        <v>0</v>
      </c>
      <c r="T424" s="218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219" t="s">
        <v>179</v>
      </c>
      <c r="AT424" s="219" t="s">
        <v>175</v>
      </c>
      <c r="AU424" s="219" t="s">
        <v>84</v>
      </c>
      <c r="AY424" s="13" t="s">
        <v>174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13" t="s">
        <v>84</v>
      </c>
      <c r="BK424" s="220">
        <f>ROUND(I424*H424,2)</f>
        <v>0</v>
      </c>
      <c r="BL424" s="13" t="s">
        <v>179</v>
      </c>
      <c r="BM424" s="219" t="s">
        <v>857</v>
      </c>
    </row>
    <row r="425" s="2" customFormat="1" ht="21.75" customHeight="1">
      <c r="A425" s="34"/>
      <c r="B425" s="35"/>
      <c r="C425" s="207" t="s">
        <v>529</v>
      </c>
      <c r="D425" s="207" t="s">
        <v>175</v>
      </c>
      <c r="E425" s="208" t="s">
        <v>858</v>
      </c>
      <c r="F425" s="209" t="s">
        <v>859</v>
      </c>
      <c r="G425" s="210" t="s">
        <v>233</v>
      </c>
      <c r="H425" s="211">
        <v>0.5</v>
      </c>
      <c r="I425" s="212"/>
      <c r="J425" s="213">
        <f>ROUND(I425*H425,2)</f>
        <v>0</v>
      </c>
      <c r="K425" s="214"/>
      <c r="L425" s="40"/>
      <c r="M425" s="215" t="s">
        <v>1</v>
      </c>
      <c r="N425" s="216" t="s">
        <v>41</v>
      </c>
      <c r="O425" s="87"/>
      <c r="P425" s="217">
        <f>O425*H425</f>
        <v>0</v>
      </c>
      <c r="Q425" s="217">
        <v>0</v>
      </c>
      <c r="R425" s="217">
        <f>Q425*H425</f>
        <v>0</v>
      </c>
      <c r="S425" s="217">
        <v>0</v>
      </c>
      <c r="T425" s="218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19" t="s">
        <v>179</v>
      </c>
      <c r="AT425" s="219" t="s">
        <v>175</v>
      </c>
      <c r="AU425" s="219" t="s">
        <v>84</v>
      </c>
      <c r="AY425" s="13" t="s">
        <v>174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13" t="s">
        <v>84</v>
      </c>
      <c r="BK425" s="220">
        <f>ROUND(I425*H425,2)</f>
        <v>0</v>
      </c>
      <c r="BL425" s="13" t="s">
        <v>179</v>
      </c>
      <c r="BM425" s="219" t="s">
        <v>860</v>
      </c>
    </row>
    <row r="426" s="2" customFormat="1" ht="21.75" customHeight="1">
      <c r="A426" s="34"/>
      <c r="B426" s="35"/>
      <c r="C426" s="207" t="s">
        <v>861</v>
      </c>
      <c r="D426" s="207" t="s">
        <v>175</v>
      </c>
      <c r="E426" s="208" t="s">
        <v>862</v>
      </c>
      <c r="F426" s="209" t="s">
        <v>863</v>
      </c>
      <c r="G426" s="210" t="s">
        <v>233</v>
      </c>
      <c r="H426" s="211">
        <v>0.90000000000000002</v>
      </c>
      <c r="I426" s="212"/>
      <c r="J426" s="213">
        <f>ROUND(I426*H426,2)</f>
        <v>0</v>
      </c>
      <c r="K426" s="214"/>
      <c r="L426" s="40"/>
      <c r="M426" s="215" t="s">
        <v>1</v>
      </c>
      <c r="N426" s="216" t="s">
        <v>41</v>
      </c>
      <c r="O426" s="87"/>
      <c r="P426" s="217">
        <f>O426*H426</f>
        <v>0</v>
      </c>
      <c r="Q426" s="217">
        <v>0</v>
      </c>
      <c r="R426" s="217">
        <f>Q426*H426</f>
        <v>0</v>
      </c>
      <c r="S426" s="217">
        <v>0</v>
      </c>
      <c r="T426" s="218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19" t="s">
        <v>179</v>
      </c>
      <c r="AT426" s="219" t="s">
        <v>175</v>
      </c>
      <c r="AU426" s="219" t="s">
        <v>84</v>
      </c>
      <c r="AY426" s="13" t="s">
        <v>174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13" t="s">
        <v>84</v>
      </c>
      <c r="BK426" s="220">
        <f>ROUND(I426*H426,2)</f>
        <v>0</v>
      </c>
      <c r="BL426" s="13" t="s">
        <v>179</v>
      </c>
      <c r="BM426" s="219" t="s">
        <v>864</v>
      </c>
    </row>
    <row r="427" s="2" customFormat="1" ht="21.75" customHeight="1">
      <c r="A427" s="34"/>
      <c r="B427" s="35"/>
      <c r="C427" s="207" t="s">
        <v>533</v>
      </c>
      <c r="D427" s="207" t="s">
        <v>175</v>
      </c>
      <c r="E427" s="208" t="s">
        <v>865</v>
      </c>
      <c r="F427" s="209" t="s">
        <v>866</v>
      </c>
      <c r="G427" s="210" t="s">
        <v>233</v>
      </c>
      <c r="H427" s="211">
        <v>0.5</v>
      </c>
      <c r="I427" s="212"/>
      <c r="J427" s="213">
        <f>ROUND(I427*H427,2)</f>
        <v>0</v>
      </c>
      <c r="K427" s="214"/>
      <c r="L427" s="40"/>
      <c r="M427" s="215" t="s">
        <v>1</v>
      </c>
      <c r="N427" s="216" t="s">
        <v>41</v>
      </c>
      <c r="O427" s="87"/>
      <c r="P427" s="217">
        <f>O427*H427</f>
        <v>0</v>
      </c>
      <c r="Q427" s="217">
        <v>0</v>
      </c>
      <c r="R427" s="217">
        <f>Q427*H427</f>
        <v>0</v>
      </c>
      <c r="S427" s="217">
        <v>0</v>
      </c>
      <c r="T427" s="218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19" t="s">
        <v>179</v>
      </c>
      <c r="AT427" s="219" t="s">
        <v>175</v>
      </c>
      <c r="AU427" s="219" t="s">
        <v>84</v>
      </c>
      <c r="AY427" s="13" t="s">
        <v>174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13" t="s">
        <v>84</v>
      </c>
      <c r="BK427" s="220">
        <f>ROUND(I427*H427,2)</f>
        <v>0</v>
      </c>
      <c r="BL427" s="13" t="s">
        <v>179</v>
      </c>
      <c r="BM427" s="219" t="s">
        <v>867</v>
      </c>
    </row>
    <row r="428" s="2" customFormat="1" ht="16.5" customHeight="1">
      <c r="A428" s="34"/>
      <c r="B428" s="35"/>
      <c r="C428" s="207" t="s">
        <v>868</v>
      </c>
      <c r="D428" s="207" t="s">
        <v>175</v>
      </c>
      <c r="E428" s="208" t="s">
        <v>869</v>
      </c>
      <c r="F428" s="209" t="s">
        <v>870</v>
      </c>
      <c r="G428" s="210" t="s">
        <v>233</v>
      </c>
      <c r="H428" s="211">
        <v>2.3999999999999999</v>
      </c>
      <c r="I428" s="212"/>
      <c r="J428" s="213">
        <f>ROUND(I428*H428,2)</f>
        <v>0</v>
      </c>
      <c r="K428" s="214"/>
      <c r="L428" s="40"/>
      <c r="M428" s="215" t="s">
        <v>1</v>
      </c>
      <c r="N428" s="216" t="s">
        <v>41</v>
      </c>
      <c r="O428" s="87"/>
      <c r="P428" s="217">
        <f>O428*H428</f>
        <v>0</v>
      </c>
      <c r="Q428" s="217">
        <v>0</v>
      </c>
      <c r="R428" s="217">
        <f>Q428*H428</f>
        <v>0</v>
      </c>
      <c r="S428" s="217">
        <v>0</v>
      </c>
      <c r="T428" s="218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219" t="s">
        <v>179</v>
      </c>
      <c r="AT428" s="219" t="s">
        <v>175</v>
      </c>
      <c r="AU428" s="219" t="s">
        <v>84</v>
      </c>
      <c r="AY428" s="13" t="s">
        <v>174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13" t="s">
        <v>84</v>
      </c>
      <c r="BK428" s="220">
        <f>ROUND(I428*H428,2)</f>
        <v>0</v>
      </c>
      <c r="BL428" s="13" t="s">
        <v>179</v>
      </c>
      <c r="BM428" s="219" t="s">
        <v>871</v>
      </c>
    </row>
    <row r="429" s="2" customFormat="1" ht="16.5" customHeight="1">
      <c r="A429" s="34"/>
      <c r="B429" s="35"/>
      <c r="C429" s="207" t="s">
        <v>537</v>
      </c>
      <c r="D429" s="207" t="s">
        <v>175</v>
      </c>
      <c r="E429" s="208" t="s">
        <v>872</v>
      </c>
      <c r="F429" s="209" t="s">
        <v>873</v>
      </c>
      <c r="G429" s="210" t="s">
        <v>214</v>
      </c>
      <c r="H429" s="211">
        <v>0.040000000000000001</v>
      </c>
      <c r="I429" s="212"/>
      <c r="J429" s="213">
        <f>ROUND(I429*H429,2)</f>
        <v>0</v>
      </c>
      <c r="K429" s="214"/>
      <c r="L429" s="40"/>
      <c r="M429" s="215" t="s">
        <v>1</v>
      </c>
      <c r="N429" s="216" t="s">
        <v>41</v>
      </c>
      <c r="O429" s="87"/>
      <c r="P429" s="217">
        <f>O429*H429</f>
        <v>0</v>
      </c>
      <c r="Q429" s="217">
        <v>0</v>
      </c>
      <c r="R429" s="217">
        <f>Q429*H429</f>
        <v>0</v>
      </c>
      <c r="S429" s="217">
        <v>0</v>
      </c>
      <c r="T429" s="218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19" t="s">
        <v>179</v>
      </c>
      <c r="AT429" s="219" t="s">
        <v>175</v>
      </c>
      <c r="AU429" s="219" t="s">
        <v>84</v>
      </c>
      <c r="AY429" s="13" t="s">
        <v>174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13" t="s">
        <v>84</v>
      </c>
      <c r="BK429" s="220">
        <f>ROUND(I429*H429,2)</f>
        <v>0</v>
      </c>
      <c r="BL429" s="13" t="s">
        <v>179</v>
      </c>
      <c r="BM429" s="219" t="s">
        <v>874</v>
      </c>
    </row>
    <row r="430" s="2" customFormat="1" ht="21.75" customHeight="1">
      <c r="A430" s="34"/>
      <c r="B430" s="35"/>
      <c r="C430" s="207" t="s">
        <v>875</v>
      </c>
      <c r="D430" s="207" t="s">
        <v>175</v>
      </c>
      <c r="E430" s="208" t="s">
        <v>876</v>
      </c>
      <c r="F430" s="209" t="s">
        <v>877</v>
      </c>
      <c r="G430" s="210" t="s">
        <v>178</v>
      </c>
      <c r="H430" s="211">
        <v>0.070000000000000007</v>
      </c>
      <c r="I430" s="212"/>
      <c r="J430" s="213">
        <f>ROUND(I430*H430,2)</f>
        <v>0</v>
      </c>
      <c r="K430" s="214"/>
      <c r="L430" s="40"/>
      <c r="M430" s="215" t="s">
        <v>1</v>
      </c>
      <c r="N430" s="216" t="s">
        <v>41</v>
      </c>
      <c r="O430" s="87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219" t="s">
        <v>179</v>
      </c>
      <c r="AT430" s="219" t="s">
        <v>175</v>
      </c>
      <c r="AU430" s="219" t="s">
        <v>84</v>
      </c>
      <c r="AY430" s="13" t="s">
        <v>174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13" t="s">
        <v>84</v>
      </c>
      <c r="BK430" s="220">
        <f>ROUND(I430*H430,2)</f>
        <v>0</v>
      </c>
      <c r="BL430" s="13" t="s">
        <v>179</v>
      </c>
      <c r="BM430" s="219" t="s">
        <v>878</v>
      </c>
    </row>
    <row r="431" s="2" customFormat="1" ht="21.75" customHeight="1">
      <c r="A431" s="34"/>
      <c r="B431" s="35"/>
      <c r="C431" s="207" t="s">
        <v>540</v>
      </c>
      <c r="D431" s="207" t="s">
        <v>175</v>
      </c>
      <c r="E431" s="208" t="s">
        <v>879</v>
      </c>
      <c r="F431" s="209" t="s">
        <v>880</v>
      </c>
      <c r="G431" s="210" t="s">
        <v>178</v>
      </c>
      <c r="H431" s="211">
        <v>0.13</v>
      </c>
      <c r="I431" s="212"/>
      <c r="J431" s="213">
        <f>ROUND(I431*H431,2)</f>
        <v>0</v>
      </c>
      <c r="K431" s="214"/>
      <c r="L431" s="40"/>
      <c r="M431" s="215" t="s">
        <v>1</v>
      </c>
      <c r="N431" s="216" t="s">
        <v>41</v>
      </c>
      <c r="O431" s="87"/>
      <c r="P431" s="217">
        <f>O431*H431</f>
        <v>0</v>
      </c>
      <c r="Q431" s="217">
        <v>0</v>
      </c>
      <c r="R431" s="217">
        <f>Q431*H431</f>
        <v>0</v>
      </c>
      <c r="S431" s="217">
        <v>0</v>
      </c>
      <c r="T431" s="218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19" t="s">
        <v>179</v>
      </c>
      <c r="AT431" s="219" t="s">
        <v>175</v>
      </c>
      <c r="AU431" s="219" t="s">
        <v>84</v>
      </c>
      <c r="AY431" s="13" t="s">
        <v>174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13" t="s">
        <v>84</v>
      </c>
      <c r="BK431" s="220">
        <f>ROUND(I431*H431,2)</f>
        <v>0</v>
      </c>
      <c r="BL431" s="13" t="s">
        <v>179</v>
      </c>
      <c r="BM431" s="219" t="s">
        <v>881</v>
      </c>
    </row>
    <row r="432" s="2" customFormat="1" ht="21.75" customHeight="1">
      <c r="A432" s="34"/>
      <c r="B432" s="35"/>
      <c r="C432" s="207" t="s">
        <v>882</v>
      </c>
      <c r="D432" s="207" t="s">
        <v>175</v>
      </c>
      <c r="E432" s="208" t="s">
        <v>883</v>
      </c>
      <c r="F432" s="209" t="s">
        <v>884</v>
      </c>
      <c r="G432" s="210" t="s">
        <v>239</v>
      </c>
      <c r="H432" s="211">
        <v>29</v>
      </c>
      <c r="I432" s="212"/>
      <c r="J432" s="213">
        <f>ROUND(I432*H432,2)</f>
        <v>0</v>
      </c>
      <c r="K432" s="214"/>
      <c r="L432" s="40"/>
      <c r="M432" s="215" t="s">
        <v>1</v>
      </c>
      <c r="N432" s="216" t="s">
        <v>41</v>
      </c>
      <c r="O432" s="87"/>
      <c r="P432" s="217">
        <f>O432*H432</f>
        <v>0</v>
      </c>
      <c r="Q432" s="217">
        <v>0</v>
      </c>
      <c r="R432" s="217">
        <f>Q432*H432</f>
        <v>0</v>
      </c>
      <c r="S432" s="217">
        <v>0</v>
      </c>
      <c r="T432" s="218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219" t="s">
        <v>179</v>
      </c>
      <c r="AT432" s="219" t="s">
        <v>175</v>
      </c>
      <c r="AU432" s="219" t="s">
        <v>84</v>
      </c>
      <c r="AY432" s="13" t="s">
        <v>174</v>
      </c>
      <c r="BE432" s="220">
        <f>IF(N432="základní",J432,0)</f>
        <v>0</v>
      </c>
      <c r="BF432" s="220">
        <f>IF(N432="snížená",J432,0)</f>
        <v>0</v>
      </c>
      <c r="BG432" s="220">
        <f>IF(N432="zákl. přenesená",J432,0)</f>
        <v>0</v>
      </c>
      <c r="BH432" s="220">
        <f>IF(N432="sníž. přenesená",J432,0)</f>
        <v>0</v>
      </c>
      <c r="BI432" s="220">
        <f>IF(N432="nulová",J432,0)</f>
        <v>0</v>
      </c>
      <c r="BJ432" s="13" t="s">
        <v>84</v>
      </c>
      <c r="BK432" s="220">
        <f>ROUND(I432*H432,2)</f>
        <v>0</v>
      </c>
      <c r="BL432" s="13" t="s">
        <v>179</v>
      </c>
      <c r="BM432" s="219" t="s">
        <v>885</v>
      </c>
    </row>
    <row r="433" s="2" customFormat="1" ht="21.75" customHeight="1">
      <c r="A433" s="34"/>
      <c r="B433" s="35"/>
      <c r="C433" s="207" t="s">
        <v>544</v>
      </c>
      <c r="D433" s="207" t="s">
        <v>175</v>
      </c>
      <c r="E433" s="208" t="s">
        <v>886</v>
      </c>
      <c r="F433" s="209" t="s">
        <v>887</v>
      </c>
      <c r="G433" s="210" t="s">
        <v>239</v>
      </c>
      <c r="H433" s="211">
        <v>2</v>
      </c>
      <c r="I433" s="212"/>
      <c r="J433" s="213">
        <f>ROUND(I433*H433,2)</f>
        <v>0</v>
      </c>
      <c r="K433" s="214"/>
      <c r="L433" s="40"/>
      <c r="M433" s="215" t="s">
        <v>1</v>
      </c>
      <c r="N433" s="216" t="s">
        <v>41</v>
      </c>
      <c r="O433" s="87"/>
      <c r="P433" s="217">
        <f>O433*H433</f>
        <v>0</v>
      </c>
      <c r="Q433" s="217">
        <v>0</v>
      </c>
      <c r="R433" s="217">
        <f>Q433*H433</f>
        <v>0</v>
      </c>
      <c r="S433" s="217">
        <v>0</v>
      </c>
      <c r="T433" s="218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19" t="s">
        <v>179</v>
      </c>
      <c r="AT433" s="219" t="s">
        <v>175</v>
      </c>
      <c r="AU433" s="219" t="s">
        <v>84</v>
      </c>
      <c r="AY433" s="13" t="s">
        <v>174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13" t="s">
        <v>84</v>
      </c>
      <c r="BK433" s="220">
        <f>ROUND(I433*H433,2)</f>
        <v>0</v>
      </c>
      <c r="BL433" s="13" t="s">
        <v>179</v>
      </c>
      <c r="BM433" s="219" t="s">
        <v>888</v>
      </c>
    </row>
    <row r="434" s="2" customFormat="1" ht="16.5" customHeight="1">
      <c r="A434" s="34"/>
      <c r="B434" s="35"/>
      <c r="C434" s="207" t="s">
        <v>889</v>
      </c>
      <c r="D434" s="207" t="s">
        <v>175</v>
      </c>
      <c r="E434" s="208" t="s">
        <v>890</v>
      </c>
      <c r="F434" s="209" t="s">
        <v>891</v>
      </c>
      <c r="G434" s="210" t="s">
        <v>233</v>
      </c>
      <c r="H434" s="211">
        <v>40</v>
      </c>
      <c r="I434" s="212"/>
      <c r="J434" s="213">
        <f>ROUND(I434*H434,2)</f>
        <v>0</v>
      </c>
      <c r="K434" s="214"/>
      <c r="L434" s="40"/>
      <c r="M434" s="215" t="s">
        <v>1</v>
      </c>
      <c r="N434" s="216" t="s">
        <v>41</v>
      </c>
      <c r="O434" s="87"/>
      <c r="P434" s="217">
        <f>O434*H434</f>
        <v>0</v>
      </c>
      <c r="Q434" s="217">
        <v>0</v>
      </c>
      <c r="R434" s="217">
        <f>Q434*H434</f>
        <v>0</v>
      </c>
      <c r="S434" s="217">
        <v>0</v>
      </c>
      <c r="T434" s="218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19" t="s">
        <v>179</v>
      </c>
      <c r="AT434" s="219" t="s">
        <v>175</v>
      </c>
      <c r="AU434" s="219" t="s">
        <v>84</v>
      </c>
      <c r="AY434" s="13" t="s">
        <v>174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13" t="s">
        <v>84</v>
      </c>
      <c r="BK434" s="220">
        <f>ROUND(I434*H434,2)</f>
        <v>0</v>
      </c>
      <c r="BL434" s="13" t="s">
        <v>179</v>
      </c>
      <c r="BM434" s="219" t="s">
        <v>892</v>
      </c>
    </row>
    <row r="435" s="2" customFormat="1" ht="16.5" customHeight="1">
      <c r="A435" s="34"/>
      <c r="B435" s="35"/>
      <c r="C435" s="207" t="s">
        <v>547</v>
      </c>
      <c r="D435" s="207" t="s">
        <v>175</v>
      </c>
      <c r="E435" s="208" t="s">
        <v>893</v>
      </c>
      <c r="F435" s="209" t="s">
        <v>894</v>
      </c>
      <c r="G435" s="210" t="s">
        <v>233</v>
      </c>
      <c r="H435" s="211">
        <v>12</v>
      </c>
      <c r="I435" s="212"/>
      <c r="J435" s="213">
        <f>ROUND(I435*H435,2)</f>
        <v>0</v>
      </c>
      <c r="K435" s="214"/>
      <c r="L435" s="40"/>
      <c r="M435" s="215" t="s">
        <v>1</v>
      </c>
      <c r="N435" s="216" t="s">
        <v>41</v>
      </c>
      <c r="O435" s="87"/>
      <c r="P435" s="217">
        <f>O435*H435</f>
        <v>0</v>
      </c>
      <c r="Q435" s="217">
        <v>0</v>
      </c>
      <c r="R435" s="217">
        <f>Q435*H435</f>
        <v>0</v>
      </c>
      <c r="S435" s="217">
        <v>0</v>
      </c>
      <c r="T435" s="218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219" t="s">
        <v>179</v>
      </c>
      <c r="AT435" s="219" t="s">
        <v>175</v>
      </c>
      <c r="AU435" s="219" t="s">
        <v>84</v>
      </c>
      <c r="AY435" s="13" t="s">
        <v>174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13" t="s">
        <v>84</v>
      </c>
      <c r="BK435" s="220">
        <f>ROUND(I435*H435,2)</f>
        <v>0</v>
      </c>
      <c r="BL435" s="13" t="s">
        <v>179</v>
      </c>
      <c r="BM435" s="219" t="s">
        <v>895</v>
      </c>
    </row>
    <row r="436" s="2" customFormat="1" ht="21.75" customHeight="1">
      <c r="A436" s="34"/>
      <c r="B436" s="35"/>
      <c r="C436" s="207" t="s">
        <v>896</v>
      </c>
      <c r="D436" s="207" t="s">
        <v>175</v>
      </c>
      <c r="E436" s="208" t="s">
        <v>897</v>
      </c>
      <c r="F436" s="209" t="s">
        <v>898</v>
      </c>
      <c r="G436" s="210" t="s">
        <v>214</v>
      </c>
      <c r="H436" s="211">
        <v>45</v>
      </c>
      <c r="I436" s="212"/>
      <c r="J436" s="213">
        <f>ROUND(I436*H436,2)</f>
        <v>0</v>
      </c>
      <c r="K436" s="214"/>
      <c r="L436" s="40"/>
      <c r="M436" s="215" t="s">
        <v>1</v>
      </c>
      <c r="N436" s="216" t="s">
        <v>41</v>
      </c>
      <c r="O436" s="87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19" t="s">
        <v>179</v>
      </c>
      <c r="AT436" s="219" t="s">
        <v>175</v>
      </c>
      <c r="AU436" s="219" t="s">
        <v>84</v>
      </c>
      <c r="AY436" s="13" t="s">
        <v>174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13" t="s">
        <v>84</v>
      </c>
      <c r="BK436" s="220">
        <f>ROUND(I436*H436,2)</f>
        <v>0</v>
      </c>
      <c r="BL436" s="13" t="s">
        <v>179</v>
      </c>
      <c r="BM436" s="219" t="s">
        <v>899</v>
      </c>
    </row>
    <row r="437" s="2" customFormat="1" ht="21.75" customHeight="1">
      <c r="A437" s="34"/>
      <c r="B437" s="35"/>
      <c r="C437" s="207" t="s">
        <v>552</v>
      </c>
      <c r="D437" s="207" t="s">
        <v>175</v>
      </c>
      <c r="E437" s="208" t="s">
        <v>900</v>
      </c>
      <c r="F437" s="209" t="s">
        <v>901</v>
      </c>
      <c r="G437" s="210" t="s">
        <v>214</v>
      </c>
      <c r="H437" s="211">
        <v>52.581000000000003</v>
      </c>
      <c r="I437" s="212"/>
      <c r="J437" s="213">
        <f>ROUND(I437*H437,2)</f>
        <v>0</v>
      </c>
      <c r="K437" s="214"/>
      <c r="L437" s="40"/>
      <c r="M437" s="215" t="s">
        <v>1</v>
      </c>
      <c r="N437" s="216" t="s">
        <v>41</v>
      </c>
      <c r="O437" s="87"/>
      <c r="P437" s="217">
        <f>O437*H437</f>
        <v>0</v>
      </c>
      <c r="Q437" s="217">
        <v>0</v>
      </c>
      <c r="R437" s="217">
        <f>Q437*H437</f>
        <v>0</v>
      </c>
      <c r="S437" s="217">
        <v>0</v>
      </c>
      <c r="T437" s="218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19" t="s">
        <v>179</v>
      </c>
      <c r="AT437" s="219" t="s">
        <v>175</v>
      </c>
      <c r="AU437" s="219" t="s">
        <v>84</v>
      </c>
      <c r="AY437" s="13" t="s">
        <v>174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13" t="s">
        <v>84</v>
      </c>
      <c r="BK437" s="220">
        <f>ROUND(I437*H437,2)</f>
        <v>0</v>
      </c>
      <c r="BL437" s="13" t="s">
        <v>179</v>
      </c>
      <c r="BM437" s="219" t="s">
        <v>902</v>
      </c>
    </row>
    <row r="438" s="2" customFormat="1" ht="16.5" customHeight="1">
      <c r="A438" s="34"/>
      <c r="B438" s="35"/>
      <c r="C438" s="207" t="s">
        <v>903</v>
      </c>
      <c r="D438" s="207" t="s">
        <v>175</v>
      </c>
      <c r="E438" s="208" t="s">
        <v>904</v>
      </c>
      <c r="F438" s="209" t="s">
        <v>905</v>
      </c>
      <c r="G438" s="210" t="s">
        <v>214</v>
      </c>
      <c r="H438" s="211">
        <v>101.99</v>
      </c>
      <c r="I438" s="212"/>
      <c r="J438" s="213">
        <f>ROUND(I438*H438,2)</f>
        <v>0</v>
      </c>
      <c r="K438" s="214"/>
      <c r="L438" s="40"/>
      <c r="M438" s="215" t="s">
        <v>1</v>
      </c>
      <c r="N438" s="216" t="s">
        <v>41</v>
      </c>
      <c r="O438" s="87"/>
      <c r="P438" s="217">
        <f>O438*H438</f>
        <v>0</v>
      </c>
      <c r="Q438" s="217">
        <v>0</v>
      </c>
      <c r="R438" s="217">
        <f>Q438*H438</f>
        <v>0</v>
      </c>
      <c r="S438" s="217">
        <v>0</v>
      </c>
      <c r="T438" s="218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219" t="s">
        <v>179</v>
      </c>
      <c r="AT438" s="219" t="s">
        <v>175</v>
      </c>
      <c r="AU438" s="219" t="s">
        <v>84</v>
      </c>
      <c r="AY438" s="13" t="s">
        <v>174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13" t="s">
        <v>84</v>
      </c>
      <c r="BK438" s="220">
        <f>ROUND(I438*H438,2)</f>
        <v>0</v>
      </c>
      <c r="BL438" s="13" t="s">
        <v>179</v>
      </c>
      <c r="BM438" s="219" t="s">
        <v>906</v>
      </c>
    </row>
    <row r="439" s="2" customFormat="1" ht="16.5" customHeight="1">
      <c r="A439" s="34"/>
      <c r="B439" s="35"/>
      <c r="C439" s="207" t="s">
        <v>555</v>
      </c>
      <c r="D439" s="207" t="s">
        <v>175</v>
      </c>
      <c r="E439" s="208" t="s">
        <v>907</v>
      </c>
      <c r="F439" s="209" t="s">
        <v>908</v>
      </c>
      <c r="G439" s="210" t="s">
        <v>214</v>
      </c>
      <c r="H439" s="211">
        <v>84.724999999999994</v>
      </c>
      <c r="I439" s="212"/>
      <c r="J439" s="213">
        <f>ROUND(I439*H439,2)</f>
        <v>0</v>
      </c>
      <c r="K439" s="214"/>
      <c r="L439" s="40"/>
      <c r="M439" s="215" t="s">
        <v>1</v>
      </c>
      <c r="N439" s="216" t="s">
        <v>41</v>
      </c>
      <c r="O439" s="87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19" t="s">
        <v>179</v>
      </c>
      <c r="AT439" s="219" t="s">
        <v>175</v>
      </c>
      <c r="AU439" s="219" t="s">
        <v>84</v>
      </c>
      <c r="AY439" s="13" t="s">
        <v>174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13" t="s">
        <v>84</v>
      </c>
      <c r="BK439" s="220">
        <f>ROUND(I439*H439,2)</f>
        <v>0</v>
      </c>
      <c r="BL439" s="13" t="s">
        <v>179</v>
      </c>
      <c r="BM439" s="219" t="s">
        <v>909</v>
      </c>
    </row>
    <row r="440" s="11" customFormat="1" ht="25.92" customHeight="1">
      <c r="A440" s="11"/>
      <c r="B440" s="193"/>
      <c r="C440" s="194"/>
      <c r="D440" s="195" t="s">
        <v>75</v>
      </c>
      <c r="E440" s="196" t="s">
        <v>910</v>
      </c>
      <c r="F440" s="196" t="s">
        <v>911</v>
      </c>
      <c r="G440" s="194"/>
      <c r="H440" s="194"/>
      <c r="I440" s="197"/>
      <c r="J440" s="198">
        <f>BK440</f>
        <v>0</v>
      </c>
      <c r="K440" s="194"/>
      <c r="L440" s="199"/>
      <c r="M440" s="200"/>
      <c r="N440" s="201"/>
      <c r="O440" s="201"/>
      <c r="P440" s="202">
        <f>P441</f>
        <v>0</v>
      </c>
      <c r="Q440" s="201"/>
      <c r="R440" s="202">
        <f>R441</f>
        <v>0</v>
      </c>
      <c r="S440" s="201"/>
      <c r="T440" s="203">
        <f>T441</f>
        <v>0</v>
      </c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R440" s="204" t="s">
        <v>84</v>
      </c>
      <c r="AT440" s="205" t="s">
        <v>75</v>
      </c>
      <c r="AU440" s="205" t="s">
        <v>76</v>
      </c>
      <c r="AY440" s="204" t="s">
        <v>174</v>
      </c>
      <c r="BK440" s="206">
        <f>BK441</f>
        <v>0</v>
      </c>
    </row>
    <row r="441" s="2" customFormat="1" ht="16.5" customHeight="1">
      <c r="A441" s="34"/>
      <c r="B441" s="35"/>
      <c r="C441" s="207" t="s">
        <v>912</v>
      </c>
      <c r="D441" s="207" t="s">
        <v>175</v>
      </c>
      <c r="E441" s="208" t="s">
        <v>913</v>
      </c>
      <c r="F441" s="209" t="s">
        <v>914</v>
      </c>
      <c r="G441" s="210" t="s">
        <v>228</v>
      </c>
      <c r="H441" s="211">
        <v>159.13300000000001</v>
      </c>
      <c r="I441" s="212"/>
      <c r="J441" s="213">
        <f>ROUND(I441*H441,2)</f>
        <v>0</v>
      </c>
      <c r="K441" s="214"/>
      <c r="L441" s="40"/>
      <c r="M441" s="215" t="s">
        <v>1</v>
      </c>
      <c r="N441" s="216" t="s">
        <v>41</v>
      </c>
      <c r="O441" s="87"/>
      <c r="P441" s="217">
        <f>O441*H441</f>
        <v>0</v>
      </c>
      <c r="Q441" s="217">
        <v>0</v>
      </c>
      <c r="R441" s="217">
        <f>Q441*H441</f>
        <v>0</v>
      </c>
      <c r="S441" s="217">
        <v>0</v>
      </c>
      <c r="T441" s="218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19" t="s">
        <v>179</v>
      </c>
      <c r="AT441" s="219" t="s">
        <v>175</v>
      </c>
      <c r="AU441" s="219" t="s">
        <v>84</v>
      </c>
      <c r="AY441" s="13" t="s">
        <v>174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13" t="s">
        <v>84</v>
      </c>
      <c r="BK441" s="220">
        <f>ROUND(I441*H441,2)</f>
        <v>0</v>
      </c>
      <c r="BL441" s="13" t="s">
        <v>179</v>
      </c>
      <c r="BM441" s="219" t="s">
        <v>915</v>
      </c>
    </row>
    <row r="442" s="11" customFormat="1" ht="25.92" customHeight="1">
      <c r="A442" s="11"/>
      <c r="B442" s="193"/>
      <c r="C442" s="194"/>
      <c r="D442" s="195" t="s">
        <v>75</v>
      </c>
      <c r="E442" s="196" t="s">
        <v>916</v>
      </c>
      <c r="F442" s="196" t="s">
        <v>917</v>
      </c>
      <c r="G442" s="194"/>
      <c r="H442" s="194"/>
      <c r="I442" s="197"/>
      <c r="J442" s="198">
        <f>BK442</f>
        <v>0</v>
      </c>
      <c r="K442" s="194"/>
      <c r="L442" s="199"/>
      <c r="M442" s="200"/>
      <c r="N442" s="201"/>
      <c r="O442" s="201"/>
      <c r="P442" s="202">
        <f>SUM(P443:P446)</f>
        <v>0</v>
      </c>
      <c r="Q442" s="201"/>
      <c r="R442" s="202">
        <f>SUM(R443:R446)</f>
        <v>0</v>
      </c>
      <c r="S442" s="201"/>
      <c r="T442" s="203">
        <f>SUM(T443:T446)</f>
        <v>0</v>
      </c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R442" s="204" t="s">
        <v>84</v>
      </c>
      <c r="AT442" s="205" t="s">
        <v>75</v>
      </c>
      <c r="AU442" s="205" t="s">
        <v>76</v>
      </c>
      <c r="AY442" s="204" t="s">
        <v>174</v>
      </c>
      <c r="BK442" s="206">
        <f>SUM(BK443:BK446)</f>
        <v>0</v>
      </c>
    </row>
    <row r="443" s="2" customFormat="1" ht="24.15" customHeight="1">
      <c r="A443" s="34"/>
      <c r="B443" s="35"/>
      <c r="C443" s="207" t="s">
        <v>559</v>
      </c>
      <c r="D443" s="207" t="s">
        <v>175</v>
      </c>
      <c r="E443" s="208" t="s">
        <v>918</v>
      </c>
      <c r="F443" s="209" t="s">
        <v>919</v>
      </c>
      <c r="G443" s="210" t="s">
        <v>239</v>
      </c>
      <c r="H443" s="211">
        <v>4</v>
      </c>
      <c r="I443" s="212"/>
      <c r="J443" s="213">
        <f>ROUND(I443*H443,2)</f>
        <v>0</v>
      </c>
      <c r="K443" s="214"/>
      <c r="L443" s="40"/>
      <c r="M443" s="215" t="s">
        <v>1</v>
      </c>
      <c r="N443" s="216" t="s">
        <v>41</v>
      </c>
      <c r="O443" s="87"/>
      <c r="P443" s="217">
        <f>O443*H443</f>
        <v>0</v>
      </c>
      <c r="Q443" s="217">
        <v>0</v>
      </c>
      <c r="R443" s="217">
        <f>Q443*H443</f>
        <v>0</v>
      </c>
      <c r="S443" s="217">
        <v>0</v>
      </c>
      <c r="T443" s="218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19" t="s">
        <v>179</v>
      </c>
      <c r="AT443" s="219" t="s">
        <v>175</v>
      </c>
      <c r="AU443" s="219" t="s">
        <v>84</v>
      </c>
      <c r="AY443" s="13" t="s">
        <v>174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13" t="s">
        <v>84</v>
      </c>
      <c r="BK443" s="220">
        <f>ROUND(I443*H443,2)</f>
        <v>0</v>
      </c>
      <c r="BL443" s="13" t="s">
        <v>179</v>
      </c>
      <c r="BM443" s="219" t="s">
        <v>920</v>
      </c>
    </row>
    <row r="444" s="2" customFormat="1">
      <c r="A444" s="34"/>
      <c r="B444" s="35"/>
      <c r="C444" s="36"/>
      <c r="D444" s="221" t="s">
        <v>191</v>
      </c>
      <c r="E444" s="36"/>
      <c r="F444" s="222" t="s">
        <v>921</v>
      </c>
      <c r="G444" s="36"/>
      <c r="H444" s="36"/>
      <c r="I444" s="223"/>
      <c r="J444" s="36"/>
      <c r="K444" s="36"/>
      <c r="L444" s="40"/>
      <c r="M444" s="224"/>
      <c r="N444" s="225"/>
      <c r="O444" s="87"/>
      <c r="P444" s="87"/>
      <c r="Q444" s="87"/>
      <c r="R444" s="87"/>
      <c r="S444" s="87"/>
      <c r="T444" s="88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3" t="s">
        <v>191</v>
      </c>
      <c r="AU444" s="13" t="s">
        <v>84</v>
      </c>
    </row>
    <row r="445" s="2" customFormat="1" ht="24.15" customHeight="1">
      <c r="A445" s="34"/>
      <c r="B445" s="35"/>
      <c r="C445" s="207" t="s">
        <v>922</v>
      </c>
      <c r="D445" s="207" t="s">
        <v>175</v>
      </c>
      <c r="E445" s="208" t="s">
        <v>923</v>
      </c>
      <c r="F445" s="209" t="s">
        <v>924</v>
      </c>
      <c r="G445" s="210" t="s">
        <v>239</v>
      </c>
      <c r="H445" s="211">
        <v>2</v>
      </c>
      <c r="I445" s="212"/>
      <c r="J445" s="213">
        <f>ROUND(I445*H445,2)</f>
        <v>0</v>
      </c>
      <c r="K445" s="214"/>
      <c r="L445" s="40"/>
      <c r="M445" s="215" t="s">
        <v>1</v>
      </c>
      <c r="N445" s="216" t="s">
        <v>41</v>
      </c>
      <c r="O445" s="87"/>
      <c r="P445" s="217">
        <f>O445*H445</f>
        <v>0</v>
      </c>
      <c r="Q445" s="217">
        <v>0</v>
      </c>
      <c r="R445" s="217">
        <f>Q445*H445</f>
        <v>0</v>
      </c>
      <c r="S445" s="217">
        <v>0</v>
      </c>
      <c r="T445" s="218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19" t="s">
        <v>179</v>
      </c>
      <c r="AT445" s="219" t="s">
        <v>175</v>
      </c>
      <c r="AU445" s="219" t="s">
        <v>84</v>
      </c>
      <c r="AY445" s="13" t="s">
        <v>174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13" t="s">
        <v>84</v>
      </c>
      <c r="BK445" s="220">
        <f>ROUND(I445*H445,2)</f>
        <v>0</v>
      </c>
      <c r="BL445" s="13" t="s">
        <v>179</v>
      </c>
      <c r="BM445" s="219" t="s">
        <v>925</v>
      </c>
    </row>
    <row r="446" s="2" customFormat="1">
      <c r="A446" s="34"/>
      <c r="B446" s="35"/>
      <c r="C446" s="36"/>
      <c r="D446" s="221" t="s">
        <v>191</v>
      </c>
      <c r="E446" s="36"/>
      <c r="F446" s="222" t="s">
        <v>926</v>
      </c>
      <c r="G446" s="36"/>
      <c r="H446" s="36"/>
      <c r="I446" s="223"/>
      <c r="J446" s="36"/>
      <c r="K446" s="36"/>
      <c r="L446" s="40"/>
      <c r="M446" s="224"/>
      <c r="N446" s="225"/>
      <c r="O446" s="87"/>
      <c r="P446" s="87"/>
      <c r="Q446" s="87"/>
      <c r="R446" s="87"/>
      <c r="S446" s="87"/>
      <c r="T446" s="88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3" t="s">
        <v>191</v>
      </c>
      <c r="AU446" s="13" t="s">
        <v>84</v>
      </c>
    </row>
    <row r="447" s="11" customFormat="1" ht="25.92" customHeight="1">
      <c r="A447" s="11"/>
      <c r="B447" s="193"/>
      <c r="C447" s="194"/>
      <c r="D447" s="195" t="s">
        <v>75</v>
      </c>
      <c r="E447" s="196" t="s">
        <v>927</v>
      </c>
      <c r="F447" s="196" t="s">
        <v>928</v>
      </c>
      <c r="G447" s="194"/>
      <c r="H447" s="194"/>
      <c r="I447" s="197"/>
      <c r="J447" s="198">
        <f>BK447</f>
        <v>0</v>
      </c>
      <c r="K447" s="194"/>
      <c r="L447" s="199"/>
      <c r="M447" s="200"/>
      <c r="N447" s="201"/>
      <c r="O447" s="201"/>
      <c r="P447" s="202">
        <f>SUM(P448:P467)</f>
        <v>0</v>
      </c>
      <c r="Q447" s="201"/>
      <c r="R447" s="202">
        <f>SUM(R448:R467)</f>
        <v>0</v>
      </c>
      <c r="S447" s="201"/>
      <c r="T447" s="203">
        <f>SUM(T448:T467)</f>
        <v>0</v>
      </c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R447" s="204" t="s">
        <v>84</v>
      </c>
      <c r="AT447" s="205" t="s">
        <v>75</v>
      </c>
      <c r="AU447" s="205" t="s">
        <v>76</v>
      </c>
      <c r="AY447" s="204" t="s">
        <v>174</v>
      </c>
      <c r="BK447" s="206">
        <f>SUM(BK448:BK467)</f>
        <v>0</v>
      </c>
    </row>
    <row r="448" s="2" customFormat="1" ht="16.5" customHeight="1">
      <c r="A448" s="34"/>
      <c r="B448" s="35"/>
      <c r="C448" s="207" t="s">
        <v>562</v>
      </c>
      <c r="D448" s="207" t="s">
        <v>175</v>
      </c>
      <c r="E448" s="208" t="s">
        <v>929</v>
      </c>
      <c r="F448" s="209" t="s">
        <v>930</v>
      </c>
      <c r="G448" s="210" t="s">
        <v>233</v>
      </c>
      <c r="H448" s="211">
        <v>5</v>
      </c>
      <c r="I448" s="212"/>
      <c r="J448" s="213">
        <f>ROUND(I448*H448,2)</f>
        <v>0</v>
      </c>
      <c r="K448" s="214"/>
      <c r="L448" s="40"/>
      <c r="M448" s="215" t="s">
        <v>1</v>
      </c>
      <c r="N448" s="216" t="s">
        <v>41</v>
      </c>
      <c r="O448" s="87"/>
      <c r="P448" s="217">
        <f>O448*H448</f>
        <v>0</v>
      </c>
      <c r="Q448" s="217">
        <v>0</v>
      </c>
      <c r="R448" s="217">
        <f>Q448*H448</f>
        <v>0</v>
      </c>
      <c r="S448" s="217">
        <v>0</v>
      </c>
      <c r="T448" s="218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219" t="s">
        <v>179</v>
      </c>
      <c r="AT448" s="219" t="s">
        <v>175</v>
      </c>
      <c r="AU448" s="219" t="s">
        <v>84</v>
      </c>
      <c r="AY448" s="13" t="s">
        <v>174</v>
      </c>
      <c r="BE448" s="220">
        <f>IF(N448="základní",J448,0)</f>
        <v>0</v>
      </c>
      <c r="BF448" s="220">
        <f>IF(N448="snížená",J448,0)</f>
        <v>0</v>
      </c>
      <c r="BG448" s="220">
        <f>IF(N448="zákl. přenesená",J448,0)</f>
        <v>0</v>
      </c>
      <c r="BH448" s="220">
        <f>IF(N448="sníž. přenesená",J448,0)</f>
        <v>0</v>
      </c>
      <c r="BI448" s="220">
        <f>IF(N448="nulová",J448,0)</f>
        <v>0</v>
      </c>
      <c r="BJ448" s="13" t="s">
        <v>84</v>
      </c>
      <c r="BK448" s="220">
        <f>ROUND(I448*H448,2)</f>
        <v>0</v>
      </c>
      <c r="BL448" s="13" t="s">
        <v>179</v>
      </c>
      <c r="BM448" s="219" t="s">
        <v>931</v>
      </c>
    </row>
    <row r="449" s="2" customFormat="1">
      <c r="A449" s="34"/>
      <c r="B449" s="35"/>
      <c r="C449" s="36"/>
      <c r="D449" s="221" t="s">
        <v>191</v>
      </c>
      <c r="E449" s="36"/>
      <c r="F449" s="222" t="s">
        <v>932</v>
      </c>
      <c r="G449" s="36"/>
      <c r="H449" s="36"/>
      <c r="I449" s="223"/>
      <c r="J449" s="36"/>
      <c r="K449" s="36"/>
      <c r="L449" s="40"/>
      <c r="M449" s="224"/>
      <c r="N449" s="225"/>
      <c r="O449" s="87"/>
      <c r="P449" s="87"/>
      <c r="Q449" s="87"/>
      <c r="R449" s="87"/>
      <c r="S449" s="87"/>
      <c r="T449" s="88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3" t="s">
        <v>191</v>
      </c>
      <c r="AU449" s="13" t="s">
        <v>84</v>
      </c>
    </row>
    <row r="450" s="2" customFormat="1" ht="16.5" customHeight="1">
      <c r="A450" s="34"/>
      <c r="B450" s="35"/>
      <c r="C450" s="207" t="s">
        <v>933</v>
      </c>
      <c r="D450" s="207" t="s">
        <v>175</v>
      </c>
      <c r="E450" s="208" t="s">
        <v>934</v>
      </c>
      <c r="F450" s="209" t="s">
        <v>935</v>
      </c>
      <c r="G450" s="210" t="s">
        <v>233</v>
      </c>
      <c r="H450" s="211">
        <v>2</v>
      </c>
      <c r="I450" s="212"/>
      <c r="J450" s="213">
        <f>ROUND(I450*H450,2)</f>
        <v>0</v>
      </c>
      <c r="K450" s="214"/>
      <c r="L450" s="40"/>
      <c r="M450" s="215" t="s">
        <v>1</v>
      </c>
      <c r="N450" s="216" t="s">
        <v>41</v>
      </c>
      <c r="O450" s="87"/>
      <c r="P450" s="217">
        <f>O450*H450</f>
        <v>0</v>
      </c>
      <c r="Q450" s="217">
        <v>0</v>
      </c>
      <c r="R450" s="217">
        <f>Q450*H450</f>
        <v>0</v>
      </c>
      <c r="S450" s="217">
        <v>0</v>
      </c>
      <c r="T450" s="218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19" t="s">
        <v>179</v>
      </c>
      <c r="AT450" s="219" t="s">
        <v>175</v>
      </c>
      <c r="AU450" s="219" t="s">
        <v>84</v>
      </c>
      <c r="AY450" s="13" t="s">
        <v>174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13" t="s">
        <v>84</v>
      </c>
      <c r="BK450" s="220">
        <f>ROUND(I450*H450,2)</f>
        <v>0</v>
      </c>
      <c r="BL450" s="13" t="s">
        <v>179</v>
      </c>
      <c r="BM450" s="219" t="s">
        <v>936</v>
      </c>
    </row>
    <row r="451" s="2" customFormat="1">
      <c r="A451" s="34"/>
      <c r="B451" s="35"/>
      <c r="C451" s="36"/>
      <c r="D451" s="221" t="s">
        <v>191</v>
      </c>
      <c r="E451" s="36"/>
      <c r="F451" s="222" t="s">
        <v>932</v>
      </c>
      <c r="G451" s="36"/>
      <c r="H451" s="36"/>
      <c r="I451" s="223"/>
      <c r="J451" s="36"/>
      <c r="K451" s="36"/>
      <c r="L451" s="40"/>
      <c r="M451" s="224"/>
      <c r="N451" s="225"/>
      <c r="O451" s="87"/>
      <c r="P451" s="87"/>
      <c r="Q451" s="87"/>
      <c r="R451" s="87"/>
      <c r="S451" s="87"/>
      <c r="T451" s="88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3" t="s">
        <v>191</v>
      </c>
      <c r="AU451" s="13" t="s">
        <v>84</v>
      </c>
    </row>
    <row r="452" s="2" customFormat="1" ht="16.5" customHeight="1">
      <c r="A452" s="34"/>
      <c r="B452" s="35"/>
      <c r="C452" s="207" t="s">
        <v>568</v>
      </c>
      <c r="D452" s="207" t="s">
        <v>175</v>
      </c>
      <c r="E452" s="208" t="s">
        <v>937</v>
      </c>
      <c r="F452" s="209" t="s">
        <v>938</v>
      </c>
      <c r="G452" s="210" t="s">
        <v>233</v>
      </c>
      <c r="H452" s="211">
        <v>6</v>
      </c>
      <c r="I452" s="212"/>
      <c r="J452" s="213">
        <f>ROUND(I452*H452,2)</f>
        <v>0</v>
      </c>
      <c r="K452" s="214"/>
      <c r="L452" s="40"/>
      <c r="M452" s="215" t="s">
        <v>1</v>
      </c>
      <c r="N452" s="216" t="s">
        <v>41</v>
      </c>
      <c r="O452" s="87"/>
      <c r="P452" s="217">
        <f>O452*H452</f>
        <v>0</v>
      </c>
      <c r="Q452" s="217">
        <v>0</v>
      </c>
      <c r="R452" s="217">
        <f>Q452*H452</f>
        <v>0</v>
      </c>
      <c r="S452" s="217">
        <v>0</v>
      </c>
      <c r="T452" s="218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19" t="s">
        <v>179</v>
      </c>
      <c r="AT452" s="219" t="s">
        <v>175</v>
      </c>
      <c r="AU452" s="219" t="s">
        <v>84</v>
      </c>
      <c r="AY452" s="13" t="s">
        <v>174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13" t="s">
        <v>84</v>
      </c>
      <c r="BK452" s="220">
        <f>ROUND(I452*H452,2)</f>
        <v>0</v>
      </c>
      <c r="BL452" s="13" t="s">
        <v>179</v>
      </c>
      <c r="BM452" s="219" t="s">
        <v>939</v>
      </c>
    </row>
    <row r="453" s="2" customFormat="1">
      <c r="A453" s="34"/>
      <c r="B453" s="35"/>
      <c r="C453" s="36"/>
      <c r="D453" s="221" t="s">
        <v>191</v>
      </c>
      <c r="E453" s="36"/>
      <c r="F453" s="222" t="s">
        <v>932</v>
      </c>
      <c r="G453" s="36"/>
      <c r="H453" s="36"/>
      <c r="I453" s="223"/>
      <c r="J453" s="36"/>
      <c r="K453" s="36"/>
      <c r="L453" s="40"/>
      <c r="M453" s="224"/>
      <c r="N453" s="225"/>
      <c r="O453" s="87"/>
      <c r="P453" s="87"/>
      <c r="Q453" s="87"/>
      <c r="R453" s="87"/>
      <c r="S453" s="87"/>
      <c r="T453" s="88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3" t="s">
        <v>191</v>
      </c>
      <c r="AU453" s="13" t="s">
        <v>84</v>
      </c>
    </row>
    <row r="454" s="2" customFormat="1" ht="16.5" customHeight="1">
      <c r="A454" s="34"/>
      <c r="B454" s="35"/>
      <c r="C454" s="207" t="s">
        <v>940</v>
      </c>
      <c r="D454" s="207" t="s">
        <v>175</v>
      </c>
      <c r="E454" s="208" t="s">
        <v>941</v>
      </c>
      <c r="F454" s="209" t="s">
        <v>942</v>
      </c>
      <c r="G454" s="210" t="s">
        <v>233</v>
      </c>
      <c r="H454" s="211">
        <v>1</v>
      </c>
      <c r="I454" s="212"/>
      <c r="J454" s="213">
        <f>ROUND(I454*H454,2)</f>
        <v>0</v>
      </c>
      <c r="K454" s="214"/>
      <c r="L454" s="40"/>
      <c r="M454" s="215" t="s">
        <v>1</v>
      </c>
      <c r="N454" s="216" t="s">
        <v>41</v>
      </c>
      <c r="O454" s="87"/>
      <c r="P454" s="217">
        <f>O454*H454</f>
        <v>0</v>
      </c>
      <c r="Q454" s="217">
        <v>0</v>
      </c>
      <c r="R454" s="217">
        <f>Q454*H454</f>
        <v>0</v>
      </c>
      <c r="S454" s="217">
        <v>0</v>
      </c>
      <c r="T454" s="218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19" t="s">
        <v>179</v>
      </c>
      <c r="AT454" s="219" t="s">
        <v>175</v>
      </c>
      <c r="AU454" s="219" t="s">
        <v>84</v>
      </c>
      <c r="AY454" s="13" t="s">
        <v>174</v>
      </c>
      <c r="BE454" s="220">
        <f>IF(N454="základní",J454,0)</f>
        <v>0</v>
      </c>
      <c r="BF454" s="220">
        <f>IF(N454="snížená",J454,0)</f>
        <v>0</v>
      </c>
      <c r="BG454" s="220">
        <f>IF(N454="zákl. přenesená",J454,0)</f>
        <v>0</v>
      </c>
      <c r="BH454" s="220">
        <f>IF(N454="sníž. přenesená",J454,0)</f>
        <v>0</v>
      </c>
      <c r="BI454" s="220">
        <f>IF(N454="nulová",J454,0)</f>
        <v>0</v>
      </c>
      <c r="BJ454" s="13" t="s">
        <v>84</v>
      </c>
      <c r="BK454" s="220">
        <f>ROUND(I454*H454,2)</f>
        <v>0</v>
      </c>
      <c r="BL454" s="13" t="s">
        <v>179</v>
      </c>
      <c r="BM454" s="219" t="s">
        <v>943</v>
      </c>
    </row>
    <row r="455" s="2" customFormat="1">
      <c r="A455" s="34"/>
      <c r="B455" s="35"/>
      <c r="C455" s="36"/>
      <c r="D455" s="221" t="s">
        <v>191</v>
      </c>
      <c r="E455" s="36"/>
      <c r="F455" s="222" t="s">
        <v>932</v>
      </c>
      <c r="G455" s="36"/>
      <c r="H455" s="36"/>
      <c r="I455" s="223"/>
      <c r="J455" s="36"/>
      <c r="K455" s="36"/>
      <c r="L455" s="40"/>
      <c r="M455" s="224"/>
      <c r="N455" s="225"/>
      <c r="O455" s="87"/>
      <c r="P455" s="87"/>
      <c r="Q455" s="87"/>
      <c r="R455" s="87"/>
      <c r="S455" s="87"/>
      <c r="T455" s="88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3" t="s">
        <v>191</v>
      </c>
      <c r="AU455" s="13" t="s">
        <v>84</v>
      </c>
    </row>
    <row r="456" s="2" customFormat="1" ht="16.5" customHeight="1">
      <c r="A456" s="34"/>
      <c r="B456" s="35"/>
      <c r="C456" s="207" t="s">
        <v>571</v>
      </c>
      <c r="D456" s="207" t="s">
        <v>175</v>
      </c>
      <c r="E456" s="208" t="s">
        <v>944</v>
      </c>
      <c r="F456" s="209" t="s">
        <v>945</v>
      </c>
      <c r="G456" s="210" t="s">
        <v>233</v>
      </c>
      <c r="H456" s="211">
        <v>5</v>
      </c>
      <c r="I456" s="212"/>
      <c r="J456" s="213">
        <f>ROUND(I456*H456,2)</f>
        <v>0</v>
      </c>
      <c r="K456" s="214"/>
      <c r="L456" s="40"/>
      <c r="M456" s="215" t="s">
        <v>1</v>
      </c>
      <c r="N456" s="216" t="s">
        <v>41</v>
      </c>
      <c r="O456" s="87"/>
      <c r="P456" s="217">
        <f>O456*H456</f>
        <v>0</v>
      </c>
      <c r="Q456" s="217">
        <v>0</v>
      </c>
      <c r="R456" s="217">
        <f>Q456*H456</f>
        <v>0</v>
      </c>
      <c r="S456" s="217">
        <v>0</v>
      </c>
      <c r="T456" s="218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19" t="s">
        <v>179</v>
      </c>
      <c r="AT456" s="219" t="s">
        <v>175</v>
      </c>
      <c r="AU456" s="219" t="s">
        <v>84</v>
      </c>
      <c r="AY456" s="13" t="s">
        <v>174</v>
      </c>
      <c r="BE456" s="220">
        <f>IF(N456="základní",J456,0)</f>
        <v>0</v>
      </c>
      <c r="BF456" s="220">
        <f>IF(N456="snížená",J456,0)</f>
        <v>0</v>
      </c>
      <c r="BG456" s="220">
        <f>IF(N456="zákl. přenesená",J456,0)</f>
        <v>0</v>
      </c>
      <c r="BH456" s="220">
        <f>IF(N456="sníž. přenesená",J456,0)</f>
        <v>0</v>
      </c>
      <c r="BI456" s="220">
        <f>IF(N456="nulová",J456,0)</f>
        <v>0</v>
      </c>
      <c r="BJ456" s="13" t="s">
        <v>84</v>
      </c>
      <c r="BK456" s="220">
        <f>ROUND(I456*H456,2)</f>
        <v>0</v>
      </c>
      <c r="BL456" s="13" t="s">
        <v>179</v>
      </c>
      <c r="BM456" s="219" t="s">
        <v>946</v>
      </c>
    </row>
    <row r="457" s="2" customFormat="1" ht="16.5" customHeight="1">
      <c r="A457" s="34"/>
      <c r="B457" s="35"/>
      <c r="C457" s="207" t="s">
        <v>947</v>
      </c>
      <c r="D457" s="207" t="s">
        <v>175</v>
      </c>
      <c r="E457" s="208" t="s">
        <v>948</v>
      </c>
      <c r="F457" s="209" t="s">
        <v>949</v>
      </c>
      <c r="G457" s="210" t="s">
        <v>233</v>
      </c>
      <c r="H457" s="211">
        <v>2</v>
      </c>
      <c r="I457" s="212"/>
      <c r="J457" s="213">
        <f>ROUND(I457*H457,2)</f>
        <v>0</v>
      </c>
      <c r="K457" s="214"/>
      <c r="L457" s="40"/>
      <c r="M457" s="215" t="s">
        <v>1</v>
      </c>
      <c r="N457" s="216" t="s">
        <v>41</v>
      </c>
      <c r="O457" s="87"/>
      <c r="P457" s="217">
        <f>O457*H457</f>
        <v>0</v>
      </c>
      <c r="Q457" s="217">
        <v>0</v>
      </c>
      <c r="R457" s="217">
        <f>Q457*H457</f>
        <v>0</v>
      </c>
      <c r="S457" s="217">
        <v>0</v>
      </c>
      <c r="T457" s="218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19" t="s">
        <v>179</v>
      </c>
      <c r="AT457" s="219" t="s">
        <v>175</v>
      </c>
      <c r="AU457" s="219" t="s">
        <v>84</v>
      </c>
      <c r="AY457" s="13" t="s">
        <v>174</v>
      </c>
      <c r="BE457" s="220">
        <f>IF(N457="základní",J457,0)</f>
        <v>0</v>
      </c>
      <c r="BF457" s="220">
        <f>IF(N457="snížená",J457,0)</f>
        <v>0</v>
      </c>
      <c r="BG457" s="220">
        <f>IF(N457="zákl. přenesená",J457,0)</f>
        <v>0</v>
      </c>
      <c r="BH457" s="220">
        <f>IF(N457="sníž. přenesená",J457,0)</f>
        <v>0</v>
      </c>
      <c r="BI457" s="220">
        <f>IF(N457="nulová",J457,0)</f>
        <v>0</v>
      </c>
      <c r="BJ457" s="13" t="s">
        <v>84</v>
      </c>
      <c r="BK457" s="220">
        <f>ROUND(I457*H457,2)</f>
        <v>0</v>
      </c>
      <c r="BL457" s="13" t="s">
        <v>179</v>
      </c>
      <c r="BM457" s="219" t="s">
        <v>950</v>
      </c>
    </row>
    <row r="458" s="2" customFormat="1" ht="16.5" customHeight="1">
      <c r="A458" s="34"/>
      <c r="B458" s="35"/>
      <c r="C458" s="207" t="s">
        <v>576</v>
      </c>
      <c r="D458" s="207" t="s">
        <v>175</v>
      </c>
      <c r="E458" s="208" t="s">
        <v>951</v>
      </c>
      <c r="F458" s="209" t="s">
        <v>952</v>
      </c>
      <c r="G458" s="210" t="s">
        <v>233</v>
      </c>
      <c r="H458" s="211">
        <v>6</v>
      </c>
      <c r="I458" s="212"/>
      <c r="J458" s="213">
        <f>ROUND(I458*H458,2)</f>
        <v>0</v>
      </c>
      <c r="K458" s="214"/>
      <c r="L458" s="40"/>
      <c r="M458" s="215" t="s">
        <v>1</v>
      </c>
      <c r="N458" s="216" t="s">
        <v>41</v>
      </c>
      <c r="O458" s="87"/>
      <c r="P458" s="217">
        <f>O458*H458</f>
        <v>0</v>
      </c>
      <c r="Q458" s="217">
        <v>0</v>
      </c>
      <c r="R458" s="217">
        <f>Q458*H458</f>
        <v>0</v>
      </c>
      <c r="S458" s="217">
        <v>0</v>
      </c>
      <c r="T458" s="218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219" t="s">
        <v>179</v>
      </c>
      <c r="AT458" s="219" t="s">
        <v>175</v>
      </c>
      <c r="AU458" s="219" t="s">
        <v>84</v>
      </c>
      <c r="AY458" s="13" t="s">
        <v>174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13" t="s">
        <v>84</v>
      </c>
      <c r="BK458" s="220">
        <f>ROUND(I458*H458,2)</f>
        <v>0</v>
      </c>
      <c r="BL458" s="13" t="s">
        <v>179</v>
      </c>
      <c r="BM458" s="219" t="s">
        <v>953</v>
      </c>
    </row>
    <row r="459" s="2" customFormat="1" ht="21.75" customHeight="1">
      <c r="A459" s="34"/>
      <c r="B459" s="35"/>
      <c r="C459" s="207" t="s">
        <v>954</v>
      </c>
      <c r="D459" s="207" t="s">
        <v>175</v>
      </c>
      <c r="E459" s="208" t="s">
        <v>955</v>
      </c>
      <c r="F459" s="209" t="s">
        <v>956</v>
      </c>
      <c r="G459" s="210" t="s">
        <v>233</v>
      </c>
      <c r="H459" s="211">
        <v>1</v>
      </c>
      <c r="I459" s="212"/>
      <c r="J459" s="213">
        <f>ROUND(I459*H459,2)</f>
        <v>0</v>
      </c>
      <c r="K459" s="214"/>
      <c r="L459" s="40"/>
      <c r="M459" s="215" t="s">
        <v>1</v>
      </c>
      <c r="N459" s="216" t="s">
        <v>41</v>
      </c>
      <c r="O459" s="87"/>
      <c r="P459" s="217">
        <f>O459*H459</f>
        <v>0</v>
      </c>
      <c r="Q459" s="217">
        <v>0</v>
      </c>
      <c r="R459" s="217">
        <f>Q459*H459</f>
        <v>0</v>
      </c>
      <c r="S459" s="217">
        <v>0</v>
      </c>
      <c r="T459" s="218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19" t="s">
        <v>179</v>
      </c>
      <c r="AT459" s="219" t="s">
        <v>175</v>
      </c>
      <c r="AU459" s="219" t="s">
        <v>84</v>
      </c>
      <c r="AY459" s="13" t="s">
        <v>174</v>
      </c>
      <c r="BE459" s="220">
        <f>IF(N459="základní",J459,0)</f>
        <v>0</v>
      </c>
      <c r="BF459" s="220">
        <f>IF(N459="snížená",J459,0)</f>
        <v>0</v>
      </c>
      <c r="BG459" s="220">
        <f>IF(N459="zákl. přenesená",J459,0)</f>
        <v>0</v>
      </c>
      <c r="BH459" s="220">
        <f>IF(N459="sníž. přenesená",J459,0)</f>
        <v>0</v>
      </c>
      <c r="BI459" s="220">
        <f>IF(N459="nulová",J459,0)</f>
        <v>0</v>
      </c>
      <c r="BJ459" s="13" t="s">
        <v>84</v>
      </c>
      <c r="BK459" s="220">
        <f>ROUND(I459*H459,2)</f>
        <v>0</v>
      </c>
      <c r="BL459" s="13" t="s">
        <v>179</v>
      </c>
      <c r="BM459" s="219" t="s">
        <v>957</v>
      </c>
    </row>
    <row r="460" s="2" customFormat="1" ht="21.75" customHeight="1">
      <c r="A460" s="34"/>
      <c r="B460" s="35"/>
      <c r="C460" s="207" t="s">
        <v>580</v>
      </c>
      <c r="D460" s="207" t="s">
        <v>175</v>
      </c>
      <c r="E460" s="208" t="s">
        <v>958</v>
      </c>
      <c r="F460" s="209" t="s">
        <v>959</v>
      </c>
      <c r="G460" s="210" t="s">
        <v>239</v>
      </c>
      <c r="H460" s="211">
        <v>4</v>
      </c>
      <c r="I460" s="212"/>
      <c r="J460" s="213">
        <f>ROUND(I460*H460,2)</f>
        <v>0</v>
      </c>
      <c r="K460" s="214"/>
      <c r="L460" s="40"/>
      <c r="M460" s="215" t="s">
        <v>1</v>
      </c>
      <c r="N460" s="216" t="s">
        <v>41</v>
      </c>
      <c r="O460" s="87"/>
      <c r="P460" s="217">
        <f>O460*H460</f>
        <v>0</v>
      </c>
      <c r="Q460" s="217">
        <v>0</v>
      </c>
      <c r="R460" s="217">
        <f>Q460*H460</f>
        <v>0</v>
      </c>
      <c r="S460" s="217">
        <v>0</v>
      </c>
      <c r="T460" s="218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19" t="s">
        <v>179</v>
      </c>
      <c r="AT460" s="219" t="s">
        <v>175</v>
      </c>
      <c r="AU460" s="219" t="s">
        <v>84</v>
      </c>
      <c r="AY460" s="13" t="s">
        <v>174</v>
      </c>
      <c r="BE460" s="220">
        <f>IF(N460="základní",J460,0)</f>
        <v>0</v>
      </c>
      <c r="BF460" s="220">
        <f>IF(N460="snížená",J460,0)</f>
        <v>0</v>
      </c>
      <c r="BG460" s="220">
        <f>IF(N460="zákl. přenesená",J460,0)</f>
        <v>0</v>
      </c>
      <c r="BH460" s="220">
        <f>IF(N460="sníž. přenesená",J460,0)</f>
        <v>0</v>
      </c>
      <c r="BI460" s="220">
        <f>IF(N460="nulová",J460,0)</f>
        <v>0</v>
      </c>
      <c r="BJ460" s="13" t="s">
        <v>84</v>
      </c>
      <c r="BK460" s="220">
        <f>ROUND(I460*H460,2)</f>
        <v>0</v>
      </c>
      <c r="BL460" s="13" t="s">
        <v>179</v>
      </c>
      <c r="BM460" s="219" t="s">
        <v>960</v>
      </c>
    </row>
    <row r="461" s="2" customFormat="1" ht="21.75" customHeight="1">
      <c r="A461" s="34"/>
      <c r="B461" s="35"/>
      <c r="C461" s="207" t="s">
        <v>961</v>
      </c>
      <c r="D461" s="207" t="s">
        <v>175</v>
      </c>
      <c r="E461" s="208" t="s">
        <v>962</v>
      </c>
      <c r="F461" s="209" t="s">
        <v>963</v>
      </c>
      <c r="G461" s="210" t="s">
        <v>239</v>
      </c>
      <c r="H461" s="211">
        <v>4</v>
      </c>
      <c r="I461" s="212"/>
      <c r="J461" s="213">
        <f>ROUND(I461*H461,2)</f>
        <v>0</v>
      </c>
      <c r="K461" s="214"/>
      <c r="L461" s="40"/>
      <c r="M461" s="215" t="s">
        <v>1</v>
      </c>
      <c r="N461" s="216" t="s">
        <v>41</v>
      </c>
      <c r="O461" s="87"/>
      <c r="P461" s="217">
        <f>O461*H461</f>
        <v>0</v>
      </c>
      <c r="Q461" s="217">
        <v>0</v>
      </c>
      <c r="R461" s="217">
        <f>Q461*H461</f>
        <v>0</v>
      </c>
      <c r="S461" s="217">
        <v>0</v>
      </c>
      <c r="T461" s="218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19" t="s">
        <v>179</v>
      </c>
      <c r="AT461" s="219" t="s">
        <v>175</v>
      </c>
      <c r="AU461" s="219" t="s">
        <v>84</v>
      </c>
      <c r="AY461" s="13" t="s">
        <v>174</v>
      </c>
      <c r="BE461" s="220">
        <f>IF(N461="základní",J461,0)</f>
        <v>0</v>
      </c>
      <c r="BF461" s="220">
        <f>IF(N461="snížená",J461,0)</f>
        <v>0</v>
      </c>
      <c r="BG461" s="220">
        <f>IF(N461="zákl. přenesená",J461,0)</f>
        <v>0</v>
      </c>
      <c r="BH461" s="220">
        <f>IF(N461="sníž. přenesená",J461,0)</f>
        <v>0</v>
      </c>
      <c r="BI461" s="220">
        <f>IF(N461="nulová",J461,0)</f>
        <v>0</v>
      </c>
      <c r="BJ461" s="13" t="s">
        <v>84</v>
      </c>
      <c r="BK461" s="220">
        <f>ROUND(I461*H461,2)</f>
        <v>0</v>
      </c>
      <c r="BL461" s="13" t="s">
        <v>179</v>
      </c>
      <c r="BM461" s="219" t="s">
        <v>964</v>
      </c>
    </row>
    <row r="462" s="2" customFormat="1" ht="21.75" customHeight="1">
      <c r="A462" s="34"/>
      <c r="B462" s="35"/>
      <c r="C462" s="207" t="s">
        <v>585</v>
      </c>
      <c r="D462" s="207" t="s">
        <v>175</v>
      </c>
      <c r="E462" s="208" t="s">
        <v>965</v>
      </c>
      <c r="F462" s="209" t="s">
        <v>966</v>
      </c>
      <c r="G462" s="210" t="s">
        <v>239</v>
      </c>
      <c r="H462" s="211">
        <v>6</v>
      </c>
      <c r="I462" s="212"/>
      <c r="J462" s="213">
        <f>ROUND(I462*H462,2)</f>
        <v>0</v>
      </c>
      <c r="K462" s="214"/>
      <c r="L462" s="40"/>
      <c r="M462" s="215" t="s">
        <v>1</v>
      </c>
      <c r="N462" s="216" t="s">
        <v>41</v>
      </c>
      <c r="O462" s="87"/>
      <c r="P462" s="217">
        <f>O462*H462</f>
        <v>0</v>
      </c>
      <c r="Q462" s="217">
        <v>0</v>
      </c>
      <c r="R462" s="217">
        <f>Q462*H462</f>
        <v>0</v>
      </c>
      <c r="S462" s="217">
        <v>0</v>
      </c>
      <c r="T462" s="218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219" t="s">
        <v>179</v>
      </c>
      <c r="AT462" s="219" t="s">
        <v>175</v>
      </c>
      <c r="AU462" s="219" t="s">
        <v>84</v>
      </c>
      <c r="AY462" s="13" t="s">
        <v>174</v>
      </c>
      <c r="BE462" s="220">
        <f>IF(N462="základní",J462,0)</f>
        <v>0</v>
      </c>
      <c r="BF462" s="220">
        <f>IF(N462="snížená",J462,0)</f>
        <v>0</v>
      </c>
      <c r="BG462" s="220">
        <f>IF(N462="zákl. přenesená",J462,0)</f>
        <v>0</v>
      </c>
      <c r="BH462" s="220">
        <f>IF(N462="sníž. přenesená",J462,0)</f>
        <v>0</v>
      </c>
      <c r="BI462" s="220">
        <f>IF(N462="nulová",J462,0)</f>
        <v>0</v>
      </c>
      <c r="BJ462" s="13" t="s">
        <v>84</v>
      </c>
      <c r="BK462" s="220">
        <f>ROUND(I462*H462,2)</f>
        <v>0</v>
      </c>
      <c r="BL462" s="13" t="s">
        <v>179</v>
      </c>
      <c r="BM462" s="219" t="s">
        <v>967</v>
      </c>
    </row>
    <row r="463" s="2" customFormat="1" ht="21.75" customHeight="1">
      <c r="A463" s="34"/>
      <c r="B463" s="35"/>
      <c r="C463" s="207" t="s">
        <v>968</v>
      </c>
      <c r="D463" s="207" t="s">
        <v>175</v>
      </c>
      <c r="E463" s="208" t="s">
        <v>969</v>
      </c>
      <c r="F463" s="209" t="s">
        <v>970</v>
      </c>
      <c r="G463" s="210" t="s">
        <v>239</v>
      </c>
      <c r="H463" s="211">
        <v>2</v>
      </c>
      <c r="I463" s="212"/>
      <c r="J463" s="213">
        <f>ROUND(I463*H463,2)</f>
        <v>0</v>
      </c>
      <c r="K463" s="214"/>
      <c r="L463" s="40"/>
      <c r="M463" s="215" t="s">
        <v>1</v>
      </c>
      <c r="N463" s="216" t="s">
        <v>41</v>
      </c>
      <c r="O463" s="87"/>
      <c r="P463" s="217">
        <f>O463*H463</f>
        <v>0</v>
      </c>
      <c r="Q463" s="217">
        <v>0</v>
      </c>
      <c r="R463" s="217">
        <f>Q463*H463</f>
        <v>0</v>
      </c>
      <c r="S463" s="217">
        <v>0</v>
      </c>
      <c r="T463" s="218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19" t="s">
        <v>179</v>
      </c>
      <c r="AT463" s="219" t="s">
        <v>175</v>
      </c>
      <c r="AU463" s="219" t="s">
        <v>84</v>
      </c>
      <c r="AY463" s="13" t="s">
        <v>174</v>
      </c>
      <c r="BE463" s="220">
        <f>IF(N463="základní",J463,0)</f>
        <v>0</v>
      </c>
      <c r="BF463" s="220">
        <f>IF(N463="snížená",J463,0)</f>
        <v>0</v>
      </c>
      <c r="BG463" s="220">
        <f>IF(N463="zákl. přenesená",J463,0)</f>
        <v>0</v>
      </c>
      <c r="BH463" s="220">
        <f>IF(N463="sníž. přenesená",J463,0)</f>
        <v>0</v>
      </c>
      <c r="BI463" s="220">
        <f>IF(N463="nulová",J463,0)</f>
        <v>0</v>
      </c>
      <c r="BJ463" s="13" t="s">
        <v>84</v>
      </c>
      <c r="BK463" s="220">
        <f>ROUND(I463*H463,2)</f>
        <v>0</v>
      </c>
      <c r="BL463" s="13" t="s">
        <v>179</v>
      </c>
      <c r="BM463" s="219" t="s">
        <v>971</v>
      </c>
    </row>
    <row r="464" s="2" customFormat="1" ht="16.5" customHeight="1">
      <c r="A464" s="34"/>
      <c r="B464" s="35"/>
      <c r="C464" s="207" t="s">
        <v>588</v>
      </c>
      <c r="D464" s="207" t="s">
        <v>175</v>
      </c>
      <c r="E464" s="208" t="s">
        <v>972</v>
      </c>
      <c r="F464" s="209" t="s">
        <v>973</v>
      </c>
      <c r="G464" s="210" t="s">
        <v>239</v>
      </c>
      <c r="H464" s="211">
        <v>8</v>
      </c>
      <c r="I464" s="212"/>
      <c r="J464" s="213">
        <f>ROUND(I464*H464,2)</f>
        <v>0</v>
      </c>
      <c r="K464" s="214"/>
      <c r="L464" s="40"/>
      <c r="M464" s="215" t="s">
        <v>1</v>
      </c>
      <c r="N464" s="216" t="s">
        <v>41</v>
      </c>
      <c r="O464" s="87"/>
      <c r="P464" s="217">
        <f>O464*H464</f>
        <v>0</v>
      </c>
      <c r="Q464" s="217">
        <v>0</v>
      </c>
      <c r="R464" s="217">
        <f>Q464*H464</f>
        <v>0</v>
      </c>
      <c r="S464" s="217">
        <v>0</v>
      </c>
      <c r="T464" s="218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19" t="s">
        <v>179</v>
      </c>
      <c r="AT464" s="219" t="s">
        <v>175</v>
      </c>
      <c r="AU464" s="219" t="s">
        <v>84</v>
      </c>
      <c r="AY464" s="13" t="s">
        <v>174</v>
      </c>
      <c r="BE464" s="220">
        <f>IF(N464="základní",J464,0)</f>
        <v>0</v>
      </c>
      <c r="BF464" s="220">
        <f>IF(N464="snížená",J464,0)</f>
        <v>0</v>
      </c>
      <c r="BG464" s="220">
        <f>IF(N464="zákl. přenesená",J464,0)</f>
        <v>0</v>
      </c>
      <c r="BH464" s="220">
        <f>IF(N464="sníž. přenesená",J464,0)</f>
        <v>0</v>
      </c>
      <c r="BI464" s="220">
        <f>IF(N464="nulová",J464,0)</f>
        <v>0</v>
      </c>
      <c r="BJ464" s="13" t="s">
        <v>84</v>
      </c>
      <c r="BK464" s="220">
        <f>ROUND(I464*H464,2)</f>
        <v>0</v>
      </c>
      <c r="BL464" s="13" t="s">
        <v>179</v>
      </c>
      <c r="BM464" s="219" t="s">
        <v>974</v>
      </c>
    </row>
    <row r="465" s="2" customFormat="1" ht="16.5" customHeight="1">
      <c r="A465" s="34"/>
      <c r="B465" s="35"/>
      <c r="C465" s="207" t="s">
        <v>975</v>
      </c>
      <c r="D465" s="207" t="s">
        <v>175</v>
      </c>
      <c r="E465" s="208" t="s">
        <v>976</v>
      </c>
      <c r="F465" s="209" t="s">
        <v>977</v>
      </c>
      <c r="G465" s="210" t="s">
        <v>239</v>
      </c>
      <c r="H465" s="211">
        <v>4</v>
      </c>
      <c r="I465" s="212"/>
      <c r="J465" s="213">
        <f>ROUND(I465*H465,2)</f>
        <v>0</v>
      </c>
      <c r="K465" s="214"/>
      <c r="L465" s="40"/>
      <c r="M465" s="215" t="s">
        <v>1</v>
      </c>
      <c r="N465" s="216" t="s">
        <v>41</v>
      </c>
      <c r="O465" s="87"/>
      <c r="P465" s="217">
        <f>O465*H465</f>
        <v>0</v>
      </c>
      <c r="Q465" s="217">
        <v>0</v>
      </c>
      <c r="R465" s="217">
        <f>Q465*H465</f>
        <v>0</v>
      </c>
      <c r="S465" s="217">
        <v>0</v>
      </c>
      <c r="T465" s="218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19" t="s">
        <v>179</v>
      </c>
      <c r="AT465" s="219" t="s">
        <v>175</v>
      </c>
      <c r="AU465" s="219" t="s">
        <v>84</v>
      </c>
      <c r="AY465" s="13" t="s">
        <v>174</v>
      </c>
      <c r="BE465" s="220">
        <f>IF(N465="základní",J465,0)</f>
        <v>0</v>
      </c>
      <c r="BF465" s="220">
        <f>IF(N465="snížená",J465,0)</f>
        <v>0</v>
      </c>
      <c r="BG465" s="220">
        <f>IF(N465="zákl. přenesená",J465,0)</f>
        <v>0</v>
      </c>
      <c r="BH465" s="220">
        <f>IF(N465="sníž. přenesená",J465,0)</f>
        <v>0</v>
      </c>
      <c r="BI465" s="220">
        <f>IF(N465="nulová",J465,0)</f>
        <v>0</v>
      </c>
      <c r="BJ465" s="13" t="s">
        <v>84</v>
      </c>
      <c r="BK465" s="220">
        <f>ROUND(I465*H465,2)</f>
        <v>0</v>
      </c>
      <c r="BL465" s="13" t="s">
        <v>179</v>
      </c>
      <c r="BM465" s="219" t="s">
        <v>978</v>
      </c>
    </row>
    <row r="466" s="2" customFormat="1" ht="16.5" customHeight="1">
      <c r="A466" s="34"/>
      <c r="B466" s="35"/>
      <c r="C466" s="207" t="s">
        <v>592</v>
      </c>
      <c r="D466" s="207" t="s">
        <v>175</v>
      </c>
      <c r="E466" s="208" t="s">
        <v>979</v>
      </c>
      <c r="F466" s="209" t="s">
        <v>980</v>
      </c>
      <c r="G466" s="210" t="s">
        <v>239</v>
      </c>
      <c r="H466" s="211">
        <v>6</v>
      </c>
      <c r="I466" s="212"/>
      <c r="J466" s="213">
        <f>ROUND(I466*H466,2)</f>
        <v>0</v>
      </c>
      <c r="K466" s="214"/>
      <c r="L466" s="40"/>
      <c r="M466" s="215" t="s">
        <v>1</v>
      </c>
      <c r="N466" s="216" t="s">
        <v>41</v>
      </c>
      <c r="O466" s="87"/>
      <c r="P466" s="217">
        <f>O466*H466</f>
        <v>0</v>
      </c>
      <c r="Q466" s="217">
        <v>0</v>
      </c>
      <c r="R466" s="217">
        <f>Q466*H466</f>
        <v>0</v>
      </c>
      <c r="S466" s="217">
        <v>0</v>
      </c>
      <c r="T466" s="218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219" t="s">
        <v>179</v>
      </c>
      <c r="AT466" s="219" t="s">
        <v>175</v>
      </c>
      <c r="AU466" s="219" t="s">
        <v>84</v>
      </c>
      <c r="AY466" s="13" t="s">
        <v>174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13" t="s">
        <v>84</v>
      </c>
      <c r="BK466" s="220">
        <f>ROUND(I466*H466,2)</f>
        <v>0</v>
      </c>
      <c r="BL466" s="13" t="s">
        <v>179</v>
      </c>
      <c r="BM466" s="219" t="s">
        <v>981</v>
      </c>
    </row>
    <row r="467" s="2" customFormat="1" ht="24.15" customHeight="1">
      <c r="A467" s="34"/>
      <c r="B467" s="35"/>
      <c r="C467" s="207" t="s">
        <v>982</v>
      </c>
      <c r="D467" s="207" t="s">
        <v>175</v>
      </c>
      <c r="E467" s="208" t="s">
        <v>983</v>
      </c>
      <c r="F467" s="209" t="s">
        <v>984</v>
      </c>
      <c r="G467" s="210" t="s">
        <v>239</v>
      </c>
      <c r="H467" s="211">
        <v>2</v>
      </c>
      <c r="I467" s="212"/>
      <c r="J467" s="213">
        <f>ROUND(I467*H467,2)</f>
        <v>0</v>
      </c>
      <c r="K467" s="214"/>
      <c r="L467" s="40"/>
      <c r="M467" s="215" t="s">
        <v>1</v>
      </c>
      <c r="N467" s="216" t="s">
        <v>41</v>
      </c>
      <c r="O467" s="87"/>
      <c r="P467" s="217">
        <f>O467*H467</f>
        <v>0</v>
      </c>
      <c r="Q467" s="217">
        <v>0</v>
      </c>
      <c r="R467" s="217">
        <f>Q467*H467</f>
        <v>0</v>
      </c>
      <c r="S467" s="217">
        <v>0</v>
      </c>
      <c r="T467" s="218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19" t="s">
        <v>179</v>
      </c>
      <c r="AT467" s="219" t="s">
        <v>175</v>
      </c>
      <c r="AU467" s="219" t="s">
        <v>84</v>
      </c>
      <c r="AY467" s="13" t="s">
        <v>174</v>
      </c>
      <c r="BE467" s="220">
        <f>IF(N467="základní",J467,0)</f>
        <v>0</v>
      </c>
      <c r="BF467" s="220">
        <f>IF(N467="snížená",J467,0)</f>
        <v>0</v>
      </c>
      <c r="BG467" s="220">
        <f>IF(N467="zákl. přenesená",J467,0)</f>
        <v>0</v>
      </c>
      <c r="BH467" s="220">
        <f>IF(N467="sníž. přenesená",J467,0)</f>
        <v>0</v>
      </c>
      <c r="BI467" s="220">
        <f>IF(N467="nulová",J467,0)</f>
        <v>0</v>
      </c>
      <c r="BJ467" s="13" t="s">
        <v>84</v>
      </c>
      <c r="BK467" s="220">
        <f>ROUND(I467*H467,2)</f>
        <v>0</v>
      </c>
      <c r="BL467" s="13" t="s">
        <v>179</v>
      </c>
      <c r="BM467" s="219" t="s">
        <v>985</v>
      </c>
    </row>
    <row r="468" s="11" customFormat="1" ht="25.92" customHeight="1">
      <c r="A468" s="11"/>
      <c r="B468" s="193"/>
      <c r="C468" s="194"/>
      <c r="D468" s="195" t="s">
        <v>75</v>
      </c>
      <c r="E468" s="196" t="s">
        <v>986</v>
      </c>
      <c r="F468" s="196" t="s">
        <v>987</v>
      </c>
      <c r="G468" s="194"/>
      <c r="H468" s="194"/>
      <c r="I468" s="197"/>
      <c r="J468" s="198">
        <f>BK468</f>
        <v>0</v>
      </c>
      <c r="K468" s="194"/>
      <c r="L468" s="199"/>
      <c r="M468" s="200"/>
      <c r="N468" s="201"/>
      <c r="O468" s="201"/>
      <c r="P468" s="202">
        <f>SUM(P469:P474)</f>
        <v>0</v>
      </c>
      <c r="Q468" s="201"/>
      <c r="R468" s="202">
        <f>SUM(R469:R474)</f>
        <v>0</v>
      </c>
      <c r="S468" s="201"/>
      <c r="T468" s="203">
        <f>SUM(T469:T474)</f>
        <v>0</v>
      </c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R468" s="204" t="s">
        <v>84</v>
      </c>
      <c r="AT468" s="205" t="s">
        <v>75</v>
      </c>
      <c r="AU468" s="205" t="s">
        <v>76</v>
      </c>
      <c r="AY468" s="204" t="s">
        <v>174</v>
      </c>
      <c r="BK468" s="206">
        <f>SUM(BK469:BK474)</f>
        <v>0</v>
      </c>
    </row>
    <row r="469" s="2" customFormat="1" ht="21.75" customHeight="1">
      <c r="A469" s="34"/>
      <c r="B469" s="35"/>
      <c r="C469" s="207" t="s">
        <v>597</v>
      </c>
      <c r="D469" s="207" t="s">
        <v>175</v>
      </c>
      <c r="E469" s="208" t="s">
        <v>988</v>
      </c>
      <c r="F469" s="209" t="s">
        <v>989</v>
      </c>
      <c r="G469" s="210" t="s">
        <v>228</v>
      </c>
      <c r="H469" s="211">
        <v>11.259</v>
      </c>
      <c r="I469" s="212"/>
      <c r="J469" s="213">
        <f>ROUND(I469*H469,2)</f>
        <v>0</v>
      </c>
      <c r="K469" s="214"/>
      <c r="L469" s="40"/>
      <c r="M469" s="215" t="s">
        <v>1</v>
      </c>
      <c r="N469" s="216" t="s">
        <v>41</v>
      </c>
      <c r="O469" s="87"/>
      <c r="P469" s="217">
        <f>O469*H469</f>
        <v>0</v>
      </c>
      <c r="Q469" s="217">
        <v>0</v>
      </c>
      <c r="R469" s="217">
        <f>Q469*H469</f>
        <v>0</v>
      </c>
      <c r="S469" s="217">
        <v>0</v>
      </c>
      <c r="T469" s="218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19" t="s">
        <v>179</v>
      </c>
      <c r="AT469" s="219" t="s">
        <v>175</v>
      </c>
      <c r="AU469" s="219" t="s">
        <v>84</v>
      </c>
      <c r="AY469" s="13" t="s">
        <v>174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13" t="s">
        <v>84</v>
      </c>
      <c r="BK469" s="220">
        <f>ROUND(I469*H469,2)</f>
        <v>0</v>
      </c>
      <c r="BL469" s="13" t="s">
        <v>179</v>
      </c>
      <c r="BM469" s="219" t="s">
        <v>990</v>
      </c>
    </row>
    <row r="470" s="2" customFormat="1" ht="21.75" customHeight="1">
      <c r="A470" s="34"/>
      <c r="B470" s="35"/>
      <c r="C470" s="207" t="s">
        <v>991</v>
      </c>
      <c r="D470" s="207" t="s">
        <v>175</v>
      </c>
      <c r="E470" s="208" t="s">
        <v>992</v>
      </c>
      <c r="F470" s="209" t="s">
        <v>993</v>
      </c>
      <c r="G470" s="210" t="s">
        <v>228</v>
      </c>
      <c r="H470" s="211">
        <v>70.248000000000005</v>
      </c>
      <c r="I470" s="212"/>
      <c r="J470" s="213">
        <f>ROUND(I470*H470,2)</f>
        <v>0</v>
      </c>
      <c r="K470" s="214"/>
      <c r="L470" s="40"/>
      <c r="M470" s="215" t="s">
        <v>1</v>
      </c>
      <c r="N470" s="216" t="s">
        <v>41</v>
      </c>
      <c r="O470" s="87"/>
      <c r="P470" s="217">
        <f>O470*H470</f>
        <v>0</v>
      </c>
      <c r="Q470" s="217">
        <v>0</v>
      </c>
      <c r="R470" s="217">
        <f>Q470*H470</f>
        <v>0</v>
      </c>
      <c r="S470" s="217">
        <v>0</v>
      </c>
      <c r="T470" s="218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219" t="s">
        <v>179</v>
      </c>
      <c r="AT470" s="219" t="s">
        <v>175</v>
      </c>
      <c r="AU470" s="219" t="s">
        <v>84</v>
      </c>
      <c r="AY470" s="13" t="s">
        <v>174</v>
      </c>
      <c r="BE470" s="220">
        <f>IF(N470="základní",J470,0)</f>
        <v>0</v>
      </c>
      <c r="BF470" s="220">
        <f>IF(N470="snížená",J470,0)</f>
        <v>0</v>
      </c>
      <c r="BG470" s="220">
        <f>IF(N470="zákl. přenesená",J470,0)</f>
        <v>0</v>
      </c>
      <c r="BH470" s="220">
        <f>IF(N470="sníž. přenesená",J470,0)</f>
        <v>0</v>
      </c>
      <c r="BI470" s="220">
        <f>IF(N470="nulová",J470,0)</f>
        <v>0</v>
      </c>
      <c r="BJ470" s="13" t="s">
        <v>84</v>
      </c>
      <c r="BK470" s="220">
        <f>ROUND(I470*H470,2)</f>
        <v>0</v>
      </c>
      <c r="BL470" s="13" t="s">
        <v>179</v>
      </c>
      <c r="BM470" s="219" t="s">
        <v>994</v>
      </c>
    </row>
    <row r="471" s="2" customFormat="1" ht="16.5" customHeight="1">
      <c r="A471" s="34"/>
      <c r="B471" s="35"/>
      <c r="C471" s="207" t="s">
        <v>601</v>
      </c>
      <c r="D471" s="207" t="s">
        <v>175</v>
      </c>
      <c r="E471" s="208" t="s">
        <v>995</v>
      </c>
      <c r="F471" s="209" t="s">
        <v>996</v>
      </c>
      <c r="G471" s="210" t="s">
        <v>228</v>
      </c>
      <c r="H471" s="211">
        <v>70.248000000000005</v>
      </c>
      <c r="I471" s="212"/>
      <c r="J471" s="213">
        <f>ROUND(I471*H471,2)</f>
        <v>0</v>
      </c>
      <c r="K471" s="214"/>
      <c r="L471" s="40"/>
      <c r="M471" s="215" t="s">
        <v>1</v>
      </c>
      <c r="N471" s="216" t="s">
        <v>41</v>
      </c>
      <c r="O471" s="87"/>
      <c r="P471" s="217">
        <f>O471*H471</f>
        <v>0</v>
      </c>
      <c r="Q471" s="217">
        <v>0</v>
      </c>
      <c r="R471" s="217">
        <f>Q471*H471</f>
        <v>0</v>
      </c>
      <c r="S471" s="217">
        <v>0</v>
      </c>
      <c r="T471" s="218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19" t="s">
        <v>179</v>
      </c>
      <c r="AT471" s="219" t="s">
        <v>175</v>
      </c>
      <c r="AU471" s="219" t="s">
        <v>84</v>
      </c>
      <c r="AY471" s="13" t="s">
        <v>174</v>
      </c>
      <c r="BE471" s="220">
        <f>IF(N471="základní",J471,0)</f>
        <v>0</v>
      </c>
      <c r="BF471" s="220">
        <f>IF(N471="snížená",J471,0)</f>
        <v>0</v>
      </c>
      <c r="BG471" s="220">
        <f>IF(N471="zákl. přenesená",J471,0)</f>
        <v>0</v>
      </c>
      <c r="BH471" s="220">
        <f>IF(N471="sníž. přenesená",J471,0)</f>
        <v>0</v>
      </c>
      <c r="BI471" s="220">
        <f>IF(N471="nulová",J471,0)</f>
        <v>0</v>
      </c>
      <c r="BJ471" s="13" t="s">
        <v>84</v>
      </c>
      <c r="BK471" s="220">
        <f>ROUND(I471*H471,2)</f>
        <v>0</v>
      </c>
      <c r="BL471" s="13" t="s">
        <v>179</v>
      </c>
      <c r="BM471" s="219" t="s">
        <v>997</v>
      </c>
    </row>
    <row r="472" s="2" customFormat="1" ht="16.5" customHeight="1">
      <c r="A472" s="34"/>
      <c r="B472" s="35"/>
      <c r="C472" s="207" t="s">
        <v>998</v>
      </c>
      <c r="D472" s="207" t="s">
        <v>175</v>
      </c>
      <c r="E472" s="208" t="s">
        <v>999</v>
      </c>
      <c r="F472" s="209" t="s">
        <v>1000</v>
      </c>
      <c r="G472" s="210" t="s">
        <v>228</v>
      </c>
      <c r="H472" s="211">
        <v>70.248000000000005</v>
      </c>
      <c r="I472" s="212"/>
      <c r="J472" s="213">
        <f>ROUND(I472*H472,2)</f>
        <v>0</v>
      </c>
      <c r="K472" s="214"/>
      <c r="L472" s="40"/>
      <c r="M472" s="215" t="s">
        <v>1</v>
      </c>
      <c r="N472" s="216" t="s">
        <v>41</v>
      </c>
      <c r="O472" s="87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19" t="s">
        <v>179</v>
      </c>
      <c r="AT472" s="219" t="s">
        <v>175</v>
      </c>
      <c r="AU472" s="219" t="s">
        <v>84</v>
      </c>
      <c r="AY472" s="13" t="s">
        <v>174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13" t="s">
        <v>84</v>
      </c>
      <c r="BK472" s="220">
        <f>ROUND(I472*H472,2)</f>
        <v>0</v>
      </c>
      <c r="BL472" s="13" t="s">
        <v>179</v>
      </c>
      <c r="BM472" s="219" t="s">
        <v>1001</v>
      </c>
    </row>
    <row r="473" s="2" customFormat="1" ht="16.5" customHeight="1">
      <c r="A473" s="34"/>
      <c r="B473" s="35"/>
      <c r="C473" s="207" t="s">
        <v>604</v>
      </c>
      <c r="D473" s="207" t="s">
        <v>175</v>
      </c>
      <c r="E473" s="208" t="s">
        <v>1002</v>
      </c>
      <c r="F473" s="209" t="s">
        <v>1003</v>
      </c>
      <c r="G473" s="210" t="s">
        <v>228</v>
      </c>
      <c r="H473" s="211">
        <v>70.248000000000005</v>
      </c>
      <c r="I473" s="212"/>
      <c r="J473" s="213">
        <f>ROUND(I473*H473,2)</f>
        <v>0</v>
      </c>
      <c r="K473" s="214"/>
      <c r="L473" s="40"/>
      <c r="M473" s="215" t="s">
        <v>1</v>
      </c>
      <c r="N473" s="216" t="s">
        <v>41</v>
      </c>
      <c r="O473" s="87"/>
      <c r="P473" s="217">
        <f>O473*H473</f>
        <v>0</v>
      </c>
      <c r="Q473" s="217">
        <v>0</v>
      </c>
      <c r="R473" s="217">
        <f>Q473*H473</f>
        <v>0</v>
      </c>
      <c r="S473" s="217">
        <v>0</v>
      </c>
      <c r="T473" s="218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19" t="s">
        <v>179</v>
      </c>
      <c r="AT473" s="219" t="s">
        <v>175</v>
      </c>
      <c r="AU473" s="219" t="s">
        <v>84</v>
      </c>
      <c r="AY473" s="13" t="s">
        <v>174</v>
      </c>
      <c r="BE473" s="220">
        <f>IF(N473="základní",J473,0)</f>
        <v>0</v>
      </c>
      <c r="BF473" s="220">
        <f>IF(N473="snížená",J473,0)</f>
        <v>0</v>
      </c>
      <c r="BG473" s="220">
        <f>IF(N473="zákl. přenesená",J473,0)</f>
        <v>0</v>
      </c>
      <c r="BH473" s="220">
        <f>IF(N473="sníž. přenesená",J473,0)</f>
        <v>0</v>
      </c>
      <c r="BI473" s="220">
        <f>IF(N473="nulová",J473,0)</f>
        <v>0</v>
      </c>
      <c r="BJ473" s="13" t="s">
        <v>84</v>
      </c>
      <c r="BK473" s="220">
        <f>ROUND(I473*H473,2)</f>
        <v>0</v>
      </c>
      <c r="BL473" s="13" t="s">
        <v>179</v>
      </c>
      <c r="BM473" s="219" t="s">
        <v>1004</v>
      </c>
    </row>
    <row r="474" s="2" customFormat="1" ht="24.15" customHeight="1">
      <c r="A474" s="34"/>
      <c r="B474" s="35"/>
      <c r="C474" s="207" t="s">
        <v>1005</v>
      </c>
      <c r="D474" s="207" t="s">
        <v>175</v>
      </c>
      <c r="E474" s="208" t="s">
        <v>1006</v>
      </c>
      <c r="F474" s="209" t="s">
        <v>1007</v>
      </c>
      <c r="G474" s="210" t="s">
        <v>228</v>
      </c>
      <c r="H474" s="211">
        <v>70.248000000000005</v>
      </c>
      <c r="I474" s="212"/>
      <c r="J474" s="213">
        <f>ROUND(I474*H474,2)</f>
        <v>0</v>
      </c>
      <c r="K474" s="214"/>
      <c r="L474" s="40"/>
      <c r="M474" s="215" t="s">
        <v>1</v>
      </c>
      <c r="N474" s="216" t="s">
        <v>41</v>
      </c>
      <c r="O474" s="87"/>
      <c r="P474" s="217">
        <f>O474*H474</f>
        <v>0</v>
      </c>
      <c r="Q474" s="217">
        <v>0</v>
      </c>
      <c r="R474" s="217">
        <f>Q474*H474</f>
        <v>0</v>
      </c>
      <c r="S474" s="217">
        <v>0</v>
      </c>
      <c r="T474" s="218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19" t="s">
        <v>179</v>
      </c>
      <c r="AT474" s="219" t="s">
        <v>175</v>
      </c>
      <c r="AU474" s="219" t="s">
        <v>84</v>
      </c>
      <c r="AY474" s="13" t="s">
        <v>174</v>
      </c>
      <c r="BE474" s="220">
        <f>IF(N474="základní",J474,0)</f>
        <v>0</v>
      </c>
      <c r="BF474" s="220">
        <f>IF(N474="snížená",J474,0)</f>
        <v>0</v>
      </c>
      <c r="BG474" s="220">
        <f>IF(N474="zákl. přenesená",J474,0)</f>
        <v>0</v>
      </c>
      <c r="BH474" s="220">
        <f>IF(N474="sníž. přenesená",J474,0)</f>
        <v>0</v>
      </c>
      <c r="BI474" s="220">
        <f>IF(N474="nulová",J474,0)</f>
        <v>0</v>
      </c>
      <c r="BJ474" s="13" t="s">
        <v>84</v>
      </c>
      <c r="BK474" s="220">
        <f>ROUND(I474*H474,2)</f>
        <v>0</v>
      </c>
      <c r="BL474" s="13" t="s">
        <v>179</v>
      </c>
      <c r="BM474" s="219" t="s">
        <v>1008</v>
      </c>
    </row>
    <row r="475" s="11" customFormat="1" ht="25.92" customHeight="1">
      <c r="A475" s="11"/>
      <c r="B475" s="193"/>
      <c r="C475" s="194"/>
      <c r="D475" s="195" t="s">
        <v>75</v>
      </c>
      <c r="E475" s="196" t="s">
        <v>1009</v>
      </c>
      <c r="F475" s="196" t="s">
        <v>1010</v>
      </c>
      <c r="G475" s="194"/>
      <c r="H475" s="194"/>
      <c r="I475" s="197"/>
      <c r="J475" s="198">
        <f>BK475</f>
        <v>0</v>
      </c>
      <c r="K475" s="194"/>
      <c r="L475" s="199"/>
      <c r="M475" s="200"/>
      <c r="N475" s="201"/>
      <c r="O475" s="201"/>
      <c r="P475" s="202">
        <f>SUM(P476:P533)</f>
        <v>0</v>
      </c>
      <c r="Q475" s="201"/>
      <c r="R475" s="202">
        <f>SUM(R476:R533)</f>
        <v>0.024</v>
      </c>
      <c r="S475" s="201"/>
      <c r="T475" s="203">
        <f>SUM(T476:T533)</f>
        <v>0</v>
      </c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R475" s="204" t="s">
        <v>184</v>
      </c>
      <c r="AT475" s="205" t="s">
        <v>75</v>
      </c>
      <c r="AU475" s="205" t="s">
        <v>76</v>
      </c>
      <c r="AY475" s="204" t="s">
        <v>174</v>
      </c>
      <c r="BK475" s="206">
        <f>SUM(BK476:BK533)</f>
        <v>0</v>
      </c>
    </row>
    <row r="476" s="2" customFormat="1" ht="16.5" customHeight="1">
      <c r="A476" s="34"/>
      <c r="B476" s="35"/>
      <c r="C476" s="226" t="s">
        <v>609</v>
      </c>
      <c r="D476" s="226" t="s">
        <v>1009</v>
      </c>
      <c r="E476" s="227" t="s">
        <v>1011</v>
      </c>
      <c r="F476" s="228" t="s">
        <v>1012</v>
      </c>
      <c r="G476" s="229" t="s">
        <v>1013</v>
      </c>
      <c r="H476" s="230">
        <v>10</v>
      </c>
      <c r="I476" s="231"/>
      <c r="J476" s="232">
        <f>ROUND(I476*H476,2)</f>
        <v>0</v>
      </c>
      <c r="K476" s="233"/>
      <c r="L476" s="234"/>
      <c r="M476" s="235" t="s">
        <v>1</v>
      </c>
      <c r="N476" s="236" t="s">
        <v>41</v>
      </c>
      <c r="O476" s="87"/>
      <c r="P476" s="217">
        <f>O476*H476</f>
        <v>0</v>
      </c>
      <c r="Q476" s="217">
        <v>0</v>
      </c>
      <c r="R476" s="217">
        <f>Q476*H476</f>
        <v>0</v>
      </c>
      <c r="S476" s="217">
        <v>0</v>
      </c>
      <c r="T476" s="218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19" t="s">
        <v>720</v>
      </c>
      <c r="AT476" s="219" t="s">
        <v>1009</v>
      </c>
      <c r="AU476" s="219" t="s">
        <v>84</v>
      </c>
      <c r="AY476" s="13" t="s">
        <v>174</v>
      </c>
      <c r="BE476" s="220">
        <f>IF(N476="základní",J476,0)</f>
        <v>0</v>
      </c>
      <c r="BF476" s="220">
        <f>IF(N476="snížená",J476,0)</f>
        <v>0</v>
      </c>
      <c r="BG476" s="220">
        <f>IF(N476="zákl. přenesená",J476,0)</f>
        <v>0</v>
      </c>
      <c r="BH476" s="220">
        <f>IF(N476="sníž. přenesená",J476,0)</f>
        <v>0</v>
      </c>
      <c r="BI476" s="220">
        <f>IF(N476="nulová",J476,0)</f>
        <v>0</v>
      </c>
      <c r="BJ476" s="13" t="s">
        <v>84</v>
      </c>
      <c r="BK476" s="220">
        <f>ROUND(I476*H476,2)</f>
        <v>0</v>
      </c>
      <c r="BL476" s="13" t="s">
        <v>309</v>
      </c>
      <c r="BM476" s="219" t="s">
        <v>1014</v>
      </c>
    </row>
    <row r="477" s="2" customFormat="1" ht="16.5" customHeight="1">
      <c r="A477" s="34"/>
      <c r="B477" s="35"/>
      <c r="C477" s="226" t="s">
        <v>1015</v>
      </c>
      <c r="D477" s="226" t="s">
        <v>1009</v>
      </c>
      <c r="E477" s="227" t="s">
        <v>1016</v>
      </c>
      <c r="F477" s="228" t="s">
        <v>1017</v>
      </c>
      <c r="G477" s="229" t="s">
        <v>239</v>
      </c>
      <c r="H477" s="230">
        <v>4</v>
      </c>
      <c r="I477" s="231"/>
      <c r="J477" s="232">
        <f>ROUND(I477*H477,2)</f>
        <v>0</v>
      </c>
      <c r="K477" s="233"/>
      <c r="L477" s="234"/>
      <c r="M477" s="235" t="s">
        <v>1</v>
      </c>
      <c r="N477" s="236" t="s">
        <v>41</v>
      </c>
      <c r="O477" s="87"/>
      <c r="P477" s="217">
        <f>O477*H477</f>
        <v>0</v>
      </c>
      <c r="Q477" s="217">
        <v>0</v>
      </c>
      <c r="R477" s="217">
        <f>Q477*H477</f>
        <v>0</v>
      </c>
      <c r="S477" s="217">
        <v>0</v>
      </c>
      <c r="T477" s="218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19" t="s">
        <v>720</v>
      </c>
      <c r="AT477" s="219" t="s">
        <v>1009</v>
      </c>
      <c r="AU477" s="219" t="s">
        <v>84</v>
      </c>
      <c r="AY477" s="13" t="s">
        <v>174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13" t="s">
        <v>84</v>
      </c>
      <c r="BK477" s="220">
        <f>ROUND(I477*H477,2)</f>
        <v>0</v>
      </c>
      <c r="BL477" s="13" t="s">
        <v>309</v>
      </c>
      <c r="BM477" s="219" t="s">
        <v>1018</v>
      </c>
    </row>
    <row r="478" s="2" customFormat="1" ht="16.5" customHeight="1">
      <c r="A478" s="34"/>
      <c r="B478" s="35"/>
      <c r="C478" s="226" t="s">
        <v>613</v>
      </c>
      <c r="D478" s="226" t="s">
        <v>1009</v>
      </c>
      <c r="E478" s="227" t="s">
        <v>1019</v>
      </c>
      <c r="F478" s="228" t="s">
        <v>1020</v>
      </c>
      <c r="G478" s="229" t="s">
        <v>239</v>
      </c>
      <c r="H478" s="230">
        <v>4</v>
      </c>
      <c r="I478" s="231"/>
      <c r="J478" s="232">
        <f>ROUND(I478*H478,2)</f>
        <v>0</v>
      </c>
      <c r="K478" s="233"/>
      <c r="L478" s="234"/>
      <c r="M478" s="235" t="s">
        <v>1</v>
      </c>
      <c r="N478" s="236" t="s">
        <v>41</v>
      </c>
      <c r="O478" s="87"/>
      <c r="P478" s="217">
        <f>O478*H478</f>
        <v>0</v>
      </c>
      <c r="Q478" s="217">
        <v>0</v>
      </c>
      <c r="R478" s="217">
        <f>Q478*H478</f>
        <v>0</v>
      </c>
      <c r="S478" s="217">
        <v>0</v>
      </c>
      <c r="T478" s="218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219" t="s">
        <v>720</v>
      </c>
      <c r="AT478" s="219" t="s">
        <v>1009</v>
      </c>
      <c r="AU478" s="219" t="s">
        <v>84</v>
      </c>
      <c r="AY478" s="13" t="s">
        <v>174</v>
      </c>
      <c r="BE478" s="220">
        <f>IF(N478="základní",J478,0)</f>
        <v>0</v>
      </c>
      <c r="BF478" s="220">
        <f>IF(N478="snížená",J478,0)</f>
        <v>0</v>
      </c>
      <c r="BG478" s="220">
        <f>IF(N478="zákl. přenesená",J478,0)</f>
        <v>0</v>
      </c>
      <c r="BH478" s="220">
        <f>IF(N478="sníž. přenesená",J478,0)</f>
        <v>0</v>
      </c>
      <c r="BI478" s="220">
        <f>IF(N478="nulová",J478,0)</f>
        <v>0</v>
      </c>
      <c r="BJ478" s="13" t="s">
        <v>84</v>
      </c>
      <c r="BK478" s="220">
        <f>ROUND(I478*H478,2)</f>
        <v>0</v>
      </c>
      <c r="BL478" s="13" t="s">
        <v>309</v>
      </c>
      <c r="BM478" s="219" t="s">
        <v>1021</v>
      </c>
    </row>
    <row r="479" s="2" customFormat="1" ht="16.5" customHeight="1">
      <c r="A479" s="34"/>
      <c r="B479" s="35"/>
      <c r="C479" s="226" t="s">
        <v>1022</v>
      </c>
      <c r="D479" s="226" t="s">
        <v>1009</v>
      </c>
      <c r="E479" s="227" t="s">
        <v>1023</v>
      </c>
      <c r="F479" s="228" t="s">
        <v>1024</v>
      </c>
      <c r="G479" s="229" t="s">
        <v>239</v>
      </c>
      <c r="H479" s="230">
        <v>6</v>
      </c>
      <c r="I479" s="231"/>
      <c r="J479" s="232">
        <f>ROUND(I479*H479,2)</f>
        <v>0</v>
      </c>
      <c r="K479" s="233"/>
      <c r="L479" s="234"/>
      <c r="M479" s="235" t="s">
        <v>1</v>
      </c>
      <c r="N479" s="236" t="s">
        <v>41</v>
      </c>
      <c r="O479" s="87"/>
      <c r="P479" s="217">
        <f>O479*H479</f>
        <v>0</v>
      </c>
      <c r="Q479" s="217">
        <v>0</v>
      </c>
      <c r="R479" s="217">
        <f>Q479*H479</f>
        <v>0</v>
      </c>
      <c r="S479" s="217">
        <v>0</v>
      </c>
      <c r="T479" s="218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19" t="s">
        <v>720</v>
      </c>
      <c r="AT479" s="219" t="s">
        <v>1009</v>
      </c>
      <c r="AU479" s="219" t="s">
        <v>84</v>
      </c>
      <c r="AY479" s="13" t="s">
        <v>174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13" t="s">
        <v>84</v>
      </c>
      <c r="BK479" s="220">
        <f>ROUND(I479*H479,2)</f>
        <v>0</v>
      </c>
      <c r="BL479" s="13" t="s">
        <v>309</v>
      </c>
      <c r="BM479" s="219" t="s">
        <v>1025</v>
      </c>
    </row>
    <row r="480" s="2" customFormat="1" ht="16.5" customHeight="1">
      <c r="A480" s="34"/>
      <c r="B480" s="35"/>
      <c r="C480" s="226" t="s">
        <v>618</v>
      </c>
      <c r="D480" s="226" t="s">
        <v>1009</v>
      </c>
      <c r="E480" s="227" t="s">
        <v>1026</v>
      </c>
      <c r="F480" s="228" t="s">
        <v>1027</v>
      </c>
      <c r="G480" s="229" t="s">
        <v>239</v>
      </c>
      <c r="H480" s="230">
        <v>2</v>
      </c>
      <c r="I480" s="231"/>
      <c r="J480" s="232">
        <f>ROUND(I480*H480,2)</f>
        <v>0</v>
      </c>
      <c r="K480" s="233"/>
      <c r="L480" s="234"/>
      <c r="M480" s="235" t="s">
        <v>1</v>
      </c>
      <c r="N480" s="236" t="s">
        <v>41</v>
      </c>
      <c r="O480" s="87"/>
      <c r="P480" s="217">
        <f>O480*H480</f>
        <v>0</v>
      </c>
      <c r="Q480" s="217">
        <v>0</v>
      </c>
      <c r="R480" s="217">
        <f>Q480*H480</f>
        <v>0</v>
      </c>
      <c r="S480" s="217">
        <v>0</v>
      </c>
      <c r="T480" s="218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19" t="s">
        <v>720</v>
      </c>
      <c r="AT480" s="219" t="s">
        <v>1009</v>
      </c>
      <c r="AU480" s="219" t="s">
        <v>84</v>
      </c>
      <c r="AY480" s="13" t="s">
        <v>174</v>
      </c>
      <c r="BE480" s="220">
        <f>IF(N480="základní",J480,0)</f>
        <v>0</v>
      </c>
      <c r="BF480" s="220">
        <f>IF(N480="snížená",J480,0)</f>
        <v>0</v>
      </c>
      <c r="BG480" s="220">
        <f>IF(N480="zákl. přenesená",J480,0)</f>
        <v>0</v>
      </c>
      <c r="BH480" s="220">
        <f>IF(N480="sníž. přenesená",J480,0)</f>
        <v>0</v>
      </c>
      <c r="BI480" s="220">
        <f>IF(N480="nulová",J480,0)</f>
        <v>0</v>
      </c>
      <c r="BJ480" s="13" t="s">
        <v>84</v>
      </c>
      <c r="BK480" s="220">
        <f>ROUND(I480*H480,2)</f>
        <v>0</v>
      </c>
      <c r="BL480" s="13" t="s">
        <v>309</v>
      </c>
      <c r="BM480" s="219" t="s">
        <v>1028</v>
      </c>
    </row>
    <row r="481" s="2" customFormat="1" ht="24.15" customHeight="1">
      <c r="A481" s="34"/>
      <c r="B481" s="35"/>
      <c r="C481" s="226" t="s">
        <v>1029</v>
      </c>
      <c r="D481" s="226" t="s">
        <v>1009</v>
      </c>
      <c r="E481" s="227" t="s">
        <v>1030</v>
      </c>
      <c r="F481" s="228" t="s">
        <v>1031</v>
      </c>
      <c r="G481" s="229" t="s">
        <v>214</v>
      </c>
      <c r="H481" s="230">
        <v>63.722000000000001</v>
      </c>
      <c r="I481" s="231"/>
      <c r="J481" s="232">
        <f>ROUND(I481*H481,2)</f>
        <v>0</v>
      </c>
      <c r="K481" s="233"/>
      <c r="L481" s="234"/>
      <c r="M481" s="235" t="s">
        <v>1</v>
      </c>
      <c r="N481" s="236" t="s">
        <v>41</v>
      </c>
      <c r="O481" s="87"/>
      <c r="P481" s="217">
        <f>O481*H481</f>
        <v>0</v>
      </c>
      <c r="Q481" s="217">
        <v>0</v>
      </c>
      <c r="R481" s="217">
        <f>Q481*H481</f>
        <v>0</v>
      </c>
      <c r="S481" s="217">
        <v>0</v>
      </c>
      <c r="T481" s="218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19" t="s">
        <v>720</v>
      </c>
      <c r="AT481" s="219" t="s">
        <v>1009</v>
      </c>
      <c r="AU481" s="219" t="s">
        <v>84</v>
      </c>
      <c r="AY481" s="13" t="s">
        <v>174</v>
      </c>
      <c r="BE481" s="220">
        <f>IF(N481="základní",J481,0)</f>
        <v>0</v>
      </c>
      <c r="BF481" s="220">
        <f>IF(N481="snížená",J481,0)</f>
        <v>0</v>
      </c>
      <c r="BG481" s="220">
        <f>IF(N481="zákl. přenesená",J481,0)</f>
        <v>0</v>
      </c>
      <c r="BH481" s="220">
        <f>IF(N481="sníž. přenesená",J481,0)</f>
        <v>0</v>
      </c>
      <c r="BI481" s="220">
        <f>IF(N481="nulová",J481,0)</f>
        <v>0</v>
      </c>
      <c r="BJ481" s="13" t="s">
        <v>84</v>
      </c>
      <c r="BK481" s="220">
        <f>ROUND(I481*H481,2)</f>
        <v>0</v>
      </c>
      <c r="BL481" s="13" t="s">
        <v>309</v>
      </c>
      <c r="BM481" s="219" t="s">
        <v>1032</v>
      </c>
    </row>
    <row r="482" s="2" customFormat="1" ht="24.15" customHeight="1">
      <c r="A482" s="34"/>
      <c r="B482" s="35"/>
      <c r="C482" s="226" t="s">
        <v>622</v>
      </c>
      <c r="D482" s="226" t="s">
        <v>1009</v>
      </c>
      <c r="E482" s="227" t="s">
        <v>1033</v>
      </c>
      <c r="F482" s="228" t="s">
        <v>1034</v>
      </c>
      <c r="G482" s="229" t="s">
        <v>214</v>
      </c>
      <c r="H482" s="230">
        <v>15.26</v>
      </c>
      <c r="I482" s="231"/>
      <c r="J482" s="232">
        <f>ROUND(I482*H482,2)</f>
        <v>0</v>
      </c>
      <c r="K482" s="233"/>
      <c r="L482" s="234"/>
      <c r="M482" s="235" t="s">
        <v>1</v>
      </c>
      <c r="N482" s="236" t="s">
        <v>41</v>
      </c>
      <c r="O482" s="87"/>
      <c r="P482" s="217">
        <f>O482*H482</f>
        <v>0</v>
      </c>
      <c r="Q482" s="217">
        <v>0</v>
      </c>
      <c r="R482" s="217">
        <f>Q482*H482</f>
        <v>0</v>
      </c>
      <c r="S482" s="217">
        <v>0</v>
      </c>
      <c r="T482" s="218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219" t="s">
        <v>720</v>
      </c>
      <c r="AT482" s="219" t="s">
        <v>1009</v>
      </c>
      <c r="AU482" s="219" t="s">
        <v>84</v>
      </c>
      <c r="AY482" s="13" t="s">
        <v>174</v>
      </c>
      <c r="BE482" s="220">
        <f>IF(N482="základní",J482,0)</f>
        <v>0</v>
      </c>
      <c r="BF482" s="220">
        <f>IF(N482="snížená",J482,0)</f>
        <v>0</v>
      </c>
      <c r="BG482" s="220">
        <f>IF(N482="zákl. přenesená",J482,0)</f>
        <v>0</v>
      </c>
      <c r="BH482" s="220">
        <f>IF(N482="sníž. přenesená",J482,0)</f>
        <v>0</v>
      </c>
      <c r="BI482" s="220">
        <f>IF(N482="nulová",J482,0)</f>
        <v>0</v>
      </c>
      <c r="BJ482" s="13" t="s">
        <v>84</v>
      </c>
      <c r="BK482" s="220">
        <f>ROUND(I482*H482,2)</f>
        <v>0</v>
      </c>
      <c r="BL482" s="13" t="s">
        <v>309</v>
      </c>
      <c r="BM482" s="219" t="s">
        <v>1035</v>
      </c>
    </row>
    <row r="483" s="2" customFormat="1" ht="24.15" customHeight="1">
      <c r="A483" s="34"/>
      <c r="B483" s="35"/>
      <c r="C483" s="226" t="s">
        <v>1036</v>
      </c>
      <c r="D483" s="226" t="s">
        <v>1009</v>
      </c>
      <c r="E483" s="227" t="s">
        <v>1037</v>
      </c>
      <c r="F483" s="228" t="s">
        <v>1038</v>
      </c>
      <c r="G483" s="229" t="s">
        <v>214</v>
      </c>
      <c r="H483" s="230">
        <v>4.3170000000000002</v>
      </c>
      <c r="I483" s="231"/>
      <c r="J483" s="232">
        <f>ROUND(I483*H483,2)</f>
        <v>0</v>
      </c>
      <c r="K483" s="233"/>
      <c r="L483" s="234"/>
      <c r="M483" s="235" t="s">
        <v>1</v>
      </c>
      <c r="N483" s="236" t="s">
        <v>41</v>
      </c>
      <c r="O483" s="87"/>
      <c r="P483" s="217">
        <f>O483*H483</f>
        <v>0</v>
      </c>
      <c r="Q483" s="217">
        <v>0</v>
      </c>
      <c r="R483" s="217">
        <f>Q483*H483</f>
        <v>0</v>
      </c>
      <c r="S483" s="217">
        <v>0</v>
      </c>
      <c r="T483" s="218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19" t="s">
        <v>720</v>
      </c>
      <c r="AT483" s="219" t="s">
        <v>1009</v>
      </c>
      <c r="AU483" s="219" t="s">
        <v>84</v>
      </c>
      <c r="AY483" s="13" t="s">
        <v>174</v>
      </c>
      <c r="BE483" s="220">
        <f>IF(N483="základní",J483,0)</f>
        <v>0</v>
      </c>
      <c r="BF483" s="220">
        <f>IF(N483="snížená",J483,0)</f>
        <v>0</v>
      </c>
      <c r="BG483" s="220">
        <f>IF(N483="zákl. přenesená",J483,0)</f>
        <v>0</v>
      </c>
      <c r="BH483" s="220">
        <f>IF(N483="sníž. přenesená",J483,0)</f>
        <v>0</v>
      </c>
      <c r="BI483" s="220">
        <f>IF(N483="nulová",J483,0)</f>
        <v>0</v>
      </c>
      <c r="BJ483" s="13" t="s">
        <v>84</v>
      </c>
      <c r="BK483" s="220">
        <f>ROUND(I483*H483,2)</f>
        <v>0</v>
      </c>
      <c r="BL483" s="13" t="s">
        <v>309</v>
      </c>
      <c r="BM483" s="219" t="s">
        <v>1039</v>
      </c>
    </row>
    <row r="484" s="2" customFormat="1" ht="16.5" customHeight="1">
      <c r="A484" s="34"/>
      <c r="B484" s="35"/>
      <c r="C484" s="226" t="s">
        <v>627</v>
      </c>
      <c r="D484" s="226" t="s">
        <v>1009</v>
      </c>
      <c r="E484" s="227" t="s">
        <v>1040</v>
      </c>
      <c r="F484" s="228" t="s">
        <v>1041</v>
      </c>
      <c r="G484" s="229" t="s">
        <v>233</v>
      </c>
      <c r="H484" s="230">
        <v>5</v>
      </c>
      <c r="I484" s="231"/>
      <c r="J484" s="232">
        <f>ROUND(I484*H484,2)</f>
        <v>0</v>
      </c>
      <c r="K484" s="233"/>
      <c r="L484" s="234"/>
      <c r="M484" s="235" t="s">
        <v>1</v>
      </c>
      <c r="N484" s="236" t="s">
        <v>41</v>
      </c>
      <c r="O484" s="87"/>
      <c r="P484" s="217">
        <f>O484*H484</f>
        <v>0</v>
      </c>
      <c r="Q484" s="217">
        <v>0</v>
      </c>
      <c r="R484" s="217">
        <f>Q484*H484</f>
        <v>0</v>
      </c>
      <c r="S484" s="217">
        <v>0</v>
      </c>
      <c r="T484" s="218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19" t="s">
        <v>720</v>
      </c>
      <c r="AT484" s="219" t="s">
        <v>1009</v>
      </c>
      <c r="AU484" s="219" t="s">
        <v>84</v>
      </c>
      <c r="AY484" s="13" t="s">
        <v>174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13" t="s">
        <v>84</v>
      </c>
      <c r="BK484" s="220">
        <f>ROUND(I484*H484,2)</f>
        <v>0</v>
      </c>
      <c r="BL484" s="13" t="s">
        <v>309</v>
      </c>
      <c r="BM484" s="219" t="s">
        <v>1042</v>
      </c>
    </row>
    <row r="485" s="2" customFormat="1" ht="16.5" customHeight="1">
      <c r="A485" s="34"/>
      <c r="B485" s="35"/>
      <c r="C485" s="226" t="s">
        <v>1043</v>
      </c>
      <c r="D485" s="226" t="s">
        <v>1009</v>
      </c>
      <c r="E485" s="227" t="s">
        <v>1044</v>
      </c>
      <c r="F485" s="228" t="s">
        <v>1045</v>
      </c>
      <c r="G485" s="229" t="s">
        <v>233</v>
      </c>
      <c r="H485" s="230">
        <v>2</v>
      </c>
      <c r="I485" s="231"/>
      <c r="J485" s="232">
        <f>ROUND(I485*H485,2)</f>
        <v>0</v>
      </c>
      <c r="K485" s="233"/>
      <c r="L485" s="234"/>
      <c r="M485" s="235" t="s">
        <v>1</v>
      </c>
      <c r="N485" s="236" t="s">
        <v>41</v>
      </c>
      <c r="O485" s="87"/>
      <c r="P485" s="217">
        <f>O485*H485</f>
        <v>0</v>
      </c>
      <c r="Q485" s="217">
        <v>0</v>
      </c>
      <c r="R485" s="217">
        <f>Q485*H485</f>
        <v>0</v>
      </c>
      <c r="S485" s="217">
        <v>0</v>
      </c>
      <c r="T485" s="218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219" t="s">
        <v>720</v>
      </c>
      <c r="AT485" s="219" t="s">
        <v>1009</v>
      </c>
      <c r="AU485" s="219" t="s">
        <v>84</v>
      </c>
      <c r="AY485" s="13" t="s">
        <v>174</v>
      </c>
      <c r="BE485" s="220">
        <f>IF(N485="základní",J485,0)</f>
        <v>0</v>
      </c>
      <c r="BF485" s="220">
        <f>IF(N485="snížená",J485,0)</f>
        <v>0</v>
      </c>
      <c r="BG485" s="220">
        <f>IF(N485="zákl. přenesená",J485,0)</f>
        <v>0</v>
      </c>
      <c r="BH485" s="220">
        <f>IF(N485="sníž. přenesená",J485,0)</f>
        <v>0</v>
      </c>
      <c r="BI485" s="220">
        <f>IF(N485="nulová",J485,0)</f>
        <v>0</v>
      </c>
      <c r="BJ485" s="13" t="s">
        <v>84</v>
      </c>
      <c r="BK485" s="220">
        <f>ROUND(I485*H485,2)</f>
        <v>0</v>
      </c>
      <c r="BL485" s="13" t="s">
        <v>309</v>
      </c>
      <c r="BM485" s="219" t="s">
        <v>1046</v>
      </c>
    </row>
    <row r="486" s="2" customFormat="1" ht="16.5" customHeight="1">
      <c r="A486" s="34"/>
      <c r="B486" s="35"/>
      <c r="C486" s="226" t="s">
        <v>631</v>
      </c>
      <c r="D486" s="226" t="s">
        <v>1009</v>
      </c>
      <c r="E486" s="227" t="s">
        <v>1047</v>
      </c>
      <c r="F486" s="228" t="s">
        <v>1048</v>
      </c>
      <c r="G486" s="229" t="s">
        <v>233</v>
      </c>
      <c r="H486" s="230">
        <v>6</v>
      </c>
      <c r="I486" s="231"/>
      <c r="J486" s="232">
        <f>ROUND(I486*H486,2)</f>
        <v>0</v>
      </c>
      <c r="K486" s="233"/>
      <c r="L486" s="234"/>
      <c r="M486" s="235" t="s">
        <v>1</v>
      </c>
      <c r="N486" s="236" t="s">
        <v>41</v>
      </c>
      <c r="O486" s="87"/>
      <c r="P486" s="217">
        <f>O486*H486</f>
        <v>0</v>
      </c>
      <c r="Q486" s="217">
        <v>0</v>
      </c>
      <c r="R486" s="217">
        <f>Q486*H486</f>
        <v>0</v>
      </c>
      <c r="S486" s="217">
        <v>0</v>
      </c>
      <c r="T486" s="218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19" t="s">
        <v>720</v>
      </c>
      <c r="AT486" s="219" t="s">
        <v>1009</v>
      </c>
      <c r="AU486" s="219" t="s">
        <v>84</v>
      </c>
      <c r="AY486" s="13" t="s">
        <v>174</v>
      </c>
      <c r="BE486" s="220">
        <f>IF(N486="základní",J486,0)</f>
        <v>0</v>
      </c>
      <c r="BF486" s="220">
        <f>IF(N486="snížená",J486,0)</f>
        <v>0</v>
      </c>
      <c r="BG486" s="220">
        <f>IF(N486="zákl. přenesená",J486,0)</f>
        <v>0</v>
      </c>
      <c r="BH486" s="220">
        <f>IF(N486="sníž. přenesená",J486,0)</f>
        <v>0</v>
      </c>
      <c r="BI486" s="220">
        <f>IF(N486="nulová",J486,0)</f>
        <v>0</v>
      </c>
      <c r="BJ486" s="13" t="s">
        <v>84</v>
      </c>
      <c r="BK486" s="220">
        <f>ROUND(I486*H486,2)</f>
        <v>0</v>
      </c>
      <c r="BL486" s="13" t="s">
        <v>309</v>
      </c>
      <c r="BM486" s="219" t="s">
        <v>1049</v>
      </c>
    </row>
    <row r="487" s="2" customFormat="1" ht="16.5" customHeight="1">
      <c r="A487" s="34"/>
      <c r="B487" s="35"/>
      <c r="C487" s="226" t="s">
        <v>1050</v>
      </c>
      <c r="D487" s="226" t="s">
        <v>1009</v>
      </c>
      <c r="E487" s="227" t="s">
        <v>1051</v>
      </c>
      <c r="F487" s="228" t="s">
        <v>1052</v>
      </c>
      <c r="G487" s="229" t="s">
        <v>233</v>
      </c>
      <c r="H487" s="230">
        <v>1</v>
      </c>
      <c r="I487" s="231"/>
      <c r="J487" s="232">
        <f>ROUND(I487*H487,2)</f>
        <v>0</v>
      </c>
      <c r="K487" s="233"/>
      <c r="L487" s="234"/>
      <c r="M487" s="235" t="s">
        <v>1</v>
      </c>
      <c r="N487" s="236" t="s">
        <v>41</v>
      </c>
      <c r="O487" s="87"/>
      <c r="P487" s="217">
        <f>O487*H487</f>
        <v>0</v>
      </c>
      <c r="Q487" s="217">
        <v>0</v>
      </c>
      <c r="R487" s="217">
        <f>Q487*H487</f>
        <v>0</v>
      </c>
      <c r="S487" s="217">
        <v>0</v>
      </c>
      <c r="T487" s="218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219" t="s">
        <v>720</v>
      </c>
      <c r="AT487" s="219" t="s">
        <v>1009</v>
      </c>
      <c r="AU487" s="219" t="s">
        <v>84</v>
      </c>
      <c r="AY487" s="13" t="s">
        <v>174</v>
      </c>
      <c r="BE487" s="220">
        <f>IF(N487="základní",J487,0)</f>
        <v>0</v>
      </c>
      <c r="BF487" s="220">
        <f>IF(N487="snížená",J487,0)</f>
        <v>0</v>
      </c>
      <c r="BG487" s="220">
        <f>IF(N487="zákl. přenesená",J487,0)</f>
        <v>0</v>
      </c>
      <c r="BH487" s="220">
        <f>IF(N487="sníž. přenesená",J487,0)</f>
        <v>0</v>
      </c>
      <c r="BI487" s="220">
        <f>IF(N487="nulová",J487,0)</f>
        <v>0</v>
      </c>
      <c r="BJ487" s="13" t="s">
        <v>84</v>
      </c>
      <c r="BK487" s="220">
        <f>ROUND(I487*H487,2)</f>
        <v>0</v>
      </c>
      <c r="BL487" s="13" t="s">
        <v>309</v>
      </c>
      <c r="BM487" s="219" t="s">
        <v>1053</v>
      </c>
    </row>
    <row r="488" s="2" customFormat="1" ht="16.5" customHeight="1">
      <c r="A488" s="34"/>
      <c r="B488" s="35"/>
      <c r="C488" s="226" t="s">
        <v>636</v>
      </c>
      <c r="D488" s="226" t="s">
        <v>1009</v>
      </c>
      <c r="E488" s="227" t="s">
        <v>1054</v>
      </c>
      <c r="F488" s="228" t="s">
        <v>1055</v>
      </c>
      <c r="G488" s="229" t="s">
        <v>239</v>
      </c>
      <c r="H488" s="230">
        <v>8</v>
      </c>
      <c r="I488" s="231"/>
      <c r="J488" s="232">
        <f>ROUND(I488*H488,2)</f>
        <v>0</v>
      </c>
      <c r="K488" s="233"/>
      <c r="L488" s="234"/>
      <c r="M488" s="235" t="s">
        <v>1</v>
      </c>
      <c r="N488" s="236" t="s">
        <v>41</v>
      </c>
      <c r="O488" s="87"/>
      <c r="P488" s="217">
        <f>O488*H488</f>
        <v>0</v>
      </c>
      <c r="Q488" s="217">
        <v>0</v>
      </c>
      <c r="R488" s="217">
        <f>Q488*H488</f>
        <v>0</v>
      </c>
      <c r="S488" s="217">
        <v>0</v>
      </c>
      <c r="T488" s="218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19" t="s">
        <v>720</v>
      </c>
      <c r="AT488" s="219" t="s">
        <v>1009</v>
      </c>
      <c r="AU488" s="219" t="s">
        <v>84</v>
      </c>
      <c r="AY488" s="13" t="s">
        <v>174</v>
      </c>
      <c r="BE488" s="220">
        <f>IF(N488="základní",J488,0)</f>
        <v>0</v>
      </c>
      <c r="BF488" s="220">
        <f>IF(N488="snížená",J488,0)</f>
        <v>0</v>
      </c>
      <c r="BG488" s="220">
        <f>IF(N488="zákl. přenesená",J488,0)</f>
        <v>0</v>
      </c>
      <c r="BH488" s="220">
        <f>IF(N488="sníž. přenesená",J488,0)</f>
        <v>0</v>
      </c>
      <c r="BI488" s="220">
        <f>IF(N488="nulová",J488,0)</f>
        <v>0</v>
      </c>
      <c r="BJ488" s="13" t="s">
        <v>84</v>
      </c>
      <c r="BK488" s="220">
        <f>ROUND(I488*H488,2)</f>
        <v>0</v>
      </c>
      <c r="BL488" s="13" t="s">
        <v>309</v>
      </c>
      <c r="BM488" s="219" t="s">
        <v>1056</v>
      </c>
    </row>
    <row r="489" s="2" customFormat="1" ht="16.5" customHeight="1">
      <c r="A489" s="34"/>
      <c r="B489" s="35"/>
      <c r="C489" s="226" t="s">
        <v>1057</v>
      </c>
      <c r="D489" s="226" t="s">
        <v>1009</v>
      </c>
      <c r="E489" s="227" t="s">
        <v>1058</v>
      </c>
      <c r="F489" s="228" t="s">
        <v>1059</v>
      </c>
      <c r="G489" s="229" t="s">
        <v>239</v>
      </c>
      <c r="H489" s="230">
        <v>4</v>
      </c>
      <c r="I489" s="231"/>
      <c r="J489" s="232">
        <f>ROUND(I489*H489,2)</f>
        <v>0</v>
      </c>
      <c r="K489" s="233"/>
      <c r="L489" s="234"/>
      <c r="M489" s="235" t="s">
        <v>1</v>
      </c>
      <c r="N489" s="236" t="s">
        <v>41</v>
      </c>
      <c r="O489" s="87"/>
      <c r="P489" s="217">
        <f>O489*H489</f>
        <v>0</v>
      </c>
      <c r="Q489" s="217">
        <v>0</v>
      </c>
      <c r="R489" s="217">
        <f>Q489*H489</f>
        <v>0</v>
      </c>
      <c r="S489" s="217">
        <v>0</v>
      </c>
      <c r="T489" s="218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219" t="s">
        <v>720</v>
      </c>
      <c r="AT489" s="219" t="s">
        <v>1009</v>
      </c>
      <c r="AU489" s="219" t="s">
        <v>84</v>
      </c>
      <c r="AY489" s="13" t="s">
        <v>174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13" t="s">
        <v>84</v>
      </c>
      <c r="BK489" s="220">
        <f>ROUND(I489*H489,2)</f>
        <v>0</v>
      </c>
      <c r="BL489" s="13" t="s">
        <v>309</v>
      </c>
      <c r="BM489" s="219" t="s">
        <v>1060</v>
      </c>
    </row>
    <row r="490" s="2" customFormat="1" ht="16.5" customHeight="1">
      <c r="A490" s="34"/>
      <c r="B490" s="35"/>
      <c r="C490" s="226" t="s">
        <v>640</v>
      </c>
      <c r="D490" s="226" t="s">
        <v>1009</v>
      </c>
      <c r="E490" s="227" t="s">
        <v>1061</v>
      </c>
      <c r="F490" s="228" t="s">
        <v>1062</v>
      </c>
      <c r="G490" s="229" t="s">
        <v>239</v>
      </c>
      <c r="H490" s="230">
        <v>10</v>
      </c>
      <c r="I490" s="231"/>
      <c r="J490" s="232">
        <f>ROUND(I490*H490,2)</f>
        <v>0</v>
      </c>
      <c r="K490" s="233"/>
      <c r="L490" s="234"/>
      <c r="M490" s="235" t="s">
        <v>1</v>
      </c>
      <c r="N490" s="236" t="s">
        <v>41</v>
      </c>
      <c r="O490" s="87"/>
      <c r="P490" s="217">
        <f>O490*H490</f>
        <v>0</v>
      </c>
      <c r="Q490" s="217">
        <v>0</v>
      </c>
      <c r="R490" s="217">
        <f>Q490*H490</f>
        <v>0</v>
      </c>
      <c r="S490" s="217">
        <v>0</v>
      </c>
      <c r="T490" s="218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219" t="s">
        <v>720</v>
      </c>
      <c r="AT490" s="219" t="s">
        <v>1009</v>
      </c>
      <c r="AU490" s="219" t="s">
        <v>84</v>
      </c>
      <c r="AY490" s="13" t="s">
        <v>174</v>
      </c>
      <c r="BE490" s="220">
        <f>IF(N490="základní",J490,0)</f>
        <v>0</v>
      </c>
      <c r="BF490" s="220">
        <f>IF(N490="snížená",J490,0)</f>
        <v>0</v>
      </c>
      <c r="BG490" s="220">
        <f>IF(N490="zákl. přenesená",J490,0)</f>
        <v>0</v>
      </c>
      <c r="BH490" s="220">
        <f>IF(N490="sníž. přenesená",J490,0)</f>
        <v>0</v>
      </c>
      <c r="BI490" s="220">
        <f>IF(N490="nulová",J490,0)</f>
        <v>0</v>
      </c>
      <c r="BJ490" s="13" t="s">
        <v>84</v>
      </c>
      <c r="BK490" s="220">
        <f>ROUND(I490*H490,2)</f>
        <v>0</v>
      </c>
      <c r="BL490" s="13" t="s">
        <v>309</v>
      </c>
      <c r="BM490" s="219" t="s">
        <v>1063</v>
      </c>
    </row>
    <row r="491" s="2" customFormat="1" ht="16.5" customHeight="1">
      <c r="A491" s="34"/>
      <c r="B491" s="35"/>
      <c r="C491" s="226" t="s">
        <v>1064</v>
      </c>
      <c r="D491" s="226" t="s">
        <v>1009</v>
      </c>
      <c r="E491" s="227" t="s">
        <v>1065</v>
      </c>
      <c r="F491" s="228" t="s">
        <v>1066</v>
      </c>
      <c r="G491" s="229" t="s">
        <v>239</v>
      </c>
      <c r="H491" s="230">
        <v>2</v>
      </c>
      <c r="I491" s="231"/>
      <c r="J491" s="232">
        <f>ROUND(I491*H491,2)</f>
        <v>0</v>
      </c>
      <c r="K491" s="233"/>
      <c r="L491" s="234"/>
      <c r="M491" s="235" t="s">
        <v>1</v>
      </c>
      <c r="N491" s="236" t="s">
        <v>41</v>
      </c>
      <c r="O491" s="87"/>
      <c r="P491" s="217">
        <f>O491*H491</f>
        <v>0</v>
      </c>
      <c r="Q491" s="217">
        <v>0</v>
      </c>
      <c r="R491" s="217">
        <f>Q491*H491</f>
        <v>0</v>
      </c>
      <c r="S491" s="217">
        <v>0</v>
      </c>
      <c r="T491" s="218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219" t="s">
        <v>720</v>
      </c>
      <c r="AT491" s="219" t="s">
        <v>1009</v>
      </c>
      <c r="AU491" s="219" t="s">
        <v>84</v>
      </c>
      <c r="AY491" s="13" t="s">
        <v>174</v>
      </c>
      <c r="BE491" s="220">
        <f>IF(N491="základní",J491,0)</f>
        <v>0</v>
      </c>
      <c r="BF491" s="220">
        <f>IF(N491="snížená",J491,0)</f>
        <v>0</v>
      </c>
      <c r="BG491" s="220">
        <f>IF(N491="zákl. přenesená",J491,0)</f>
        <v>0</v>
      </c>
      <c r="BH491" s="220">
        <f>IF(N491="sníž. přenesená",J491,0)</f>
        <v>0</v>
      </c>
      <c r="BI491" s="220">
        <f>IF(N491="nulová",J491,0)</f>
        <v>0</v>
      </c>
      <c r="BJ491" s="13" t="s">
        <v>84</v>
      </c>
      <c r="BK491" s="220">
        <f>ROUND(I491*H491,2)</f>
        <v>0</v>
      </c>
      <c r="BL491" s="13" t="s">
        <v>309</v>
      </c>
      <c r="BM491" s="219" t="s">
        <v>1067</v>
      </c>
    </row>
    <row r="492" s="2" customFormat="1" ht="16.5" customHeight="1">
      <c r="A492" s="34"/>
      <c r="B492" s="35"/>
      <c r="C492" s="226" t="s">
        <v>646</v>
      </c>
      <c r="D492" s="226" t="s">
        <v>1009</v>
      </c>
      <c r="E492" s="227" t="s">
        <v>1068</v>
      </c>
      <c r="F492" s="228" t="s">
        <v>1069</v>
      </c>
      <c r="G492" s="229" t="s">
        <v>239</v>
      </c>
      <c r="H492" s="230">
        <v>1</v>
      </c>
      <c r="I492" s="231"/>
      <c r="J492" s="232">
        <f>ROUND(I492*H492,2)</f>
        <v>0</v>
      </c>
      <c r="K492" s="233"/>
      <c r="L492" s="234"/>
      <c r="M492" s="235" t="s">
        <v>1</v>
      </c>
      <c r="N492" s="236" t="s">
        <v>41</v>
      </c>
      <c r="O492" s="87"/>
      <c r="P492" s="217">
        <f>O492*H492</f>
        <v>0</v>
      </c>
      <c r="Q492" s="217">
        <v>0</v>
      </c>
      <c r="R492" s="217">
        <f>Q492*H492</f>
        <v>0</v>
      </c>
      <c r="S492" s="217">
        <v>0</v>
      </c>
      <c r="T492" s="218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19" t="s">
        <v>720</v>
      </c>
      <c r="AT492" s="219" t="s">
        <v>1009</v>
      </c>
      <c r="AU492" s="219" t="s">
        <v>84</v>
      </c>
      <c r="AY492" s="13" t="s">
        <v>174</v>
      </c>
      <c r="BE492" s="220">
        <f>IF(N492="základní",J492,0)</f>
        <v>0</v>
      </c>
      <c r="BF492" s="220">
        <f>IF(N492="snížená",J492,0)</f>
        <v>0</v>
      </c>
      <c r="BG492" s="220">
        <f>IF(N492="zákl. přenesená",J492,0)</f>
        <v>0</v>
      </c>
      <c r="BH492" s="220">
        <f>IF(N492="sníž. přenesená",J492,0)</f>
        <v>0</v>
      </c>
      <c r="BI492" s="220">
        <f>IF(N492="nulová",J492,0)</f>
        <v>0</v>
      </c>
      <c r="BJ492" s="13" t="s">
        <v>84</v>
      </c>
      <c r="BK492" s="220">
        <f>ROUND(I492*H492,2)</f>
        <v>0</v>
      </c>
      <c r="BL492" s="13" t="s">
        <v>309</v>
      </c>
      <c r="BM492" s="219" t="s">
        <v>1070</v>
      </c>
    </row>
    <row r="493" s="2" customFormat="1">
      <c r="A493" s="34"/>
      <c r="B493" s="35"/>
      <c r="C493" s="36"/>
      <c r="D493" s="221" t="s">
        <v>191</v>
      </c>
      <c r="E493" s="36"/>
      <c r="F493" s="222" t="s">
        <v>1071</v>
      </c>
      <c r="G493" s="36"/>
      <c r="H493" s="36"/>
      <c r="I493" s="223"/>
      <c r="J493" s="36"/>
      <c r="K493" s="36"/>
      <c r="L493" s="40"/>
      <c r="M493" s="224"/>
      <c r="N493" s="225"/>
      <c r="O493" s="87"/>
      <c r="P493" s="87"/>
      <c r="Q493" s="87"/>
      <c r="R493" s="87"/>
      <c r="S493" s="87"/>
      <c r="T493" s="88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3" t="s">
        <v>191</v>
      </c>
      <c r="AU493" s="13" t="s">
        <v>84</v>
      </c>
    </row>
    <row r="494" s="2" customFormat="1" ht="16.5" customHeight="1">
      <c r="A494" s="34"/>
      <c r="B494" s="35"/>
      <c r="C494" s="226" t="s">
        <v>1072</v>
      </c>
      <c r="D494" s="226" t="s">
        <v>1009</v>
      </c>
      <c r="E494" s="227" t="s">
        <v>1073</v>
      </c>
      <c r="F494" s="228" t="s">
        <v>1074</v>
      </c>
      <c r="G494" s="229" t="s">
        <v>239</v>
      </c>
      <c r="H494" s="230">
        <v>2</v>
      </c>
      <c r="I494" s="231"/>
      <c r="J494" s="232">
        <f>ROUND(I494*H494,2)</f>
        <v>0</v>
      </c>
      <c r="K494" s="233"/>
      <c r="L494" s="234"/>
      <c r="M494" s="235" t="s">
        <v>1</v>
      </c>
      <c r="N494" s="236" t="s">
        <v>41</v>
      </c>
      <c r="O494" s="87"/>
      <c r="P494" s="217">
        <f>O494*H494</f>
        <v>0</v>
      </c>
      <c r="Q494" s="217">
        <v>0</v>
      </c>
      <c r="R494" s="217">
        <f>Q494*H494</f>
        <v>0</v>
      </c>
      <c r="S494" s="217">
        <v>0</v>
      </c>
      <c r="T494" s="218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19" t="s">
        <v>720</v>
      </c>
      <c r="AT494" s="219" t="s">
        <v>1009</v>
      </c>
      <c r="AU494" s="219" t="s">
        <v>84</v>
      </c>
      <c r="AY494" s="13" t="s">
        <v>174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13" t="s">
        <v>84</v>
      </c>
      <c r="BK494" s="220">
        <f>ROUND(I494*H494,2)</f>
        <v>0</v>
      </c>
      <c r="BL494" s="13" t="s">
        <v>309</v>
      </c>
      <c r="BM494" s="219" t="s">
        <v>1075</v>
      </c>
    </row>
    <row r="495" s="2" customFormat="1" ht="16.5" customHeight="1">
      <c r="A495" s="34"/>
      <c r="B495" s="35"/>
      <c r="C495" s="226" t="s">
        <v>650</v>
      </c>
      <c r="D495" s="226" t="s">
        <v>1009</v>
      </c>
      <c r="E495" s="227" t="s">
        <v>1076</v>
      </c>
      <c r="F495" s="228" t="s">
        <v>1077</v>
      </c>
      <c r="G495" s="229" t="s">
        <v>1078</v>
      </c>
      <c r="H495" s="230">
        <v>2</v>
      </c>
      <c r="I495" s="231"/>
      <c r="J495" s="232">
        <f>ROUND(I495*H495,2)</f>
        <v>0</v>
      </c>
      <c r="K495" s="233"/>
      <c r="L495" s="234"/>
      <c r="M495" s="235" t="s">
        <v>1</v>
      </c>
      <c r="N495" s="236" t="s">
        <v>41</v>
      </c>
      <c r="O495" s="87"/>
      <c r="P495" s="217">
        <f>O495*H495</f>
        <v>0</v>
      </c>
      <c r="Q495" s="217">
        <v>0</v>
      </c>
      <c r="R495" s="217">
        <f>Q495*H495</f>
        <v>0</v>
      </c>
      <c r="S495" s="217">
        <v>0</v>
      </c>
      <c r="T495" s="218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19" t="s">
        <v>720</v>
      </c>
      <c r="AT495" s="219" t="s">
        <v>1009</v>
      </c>
      <c r="AU495" s="219" t="s">
        <v>84</v>
      </c>
      <c r="AY495" s="13" t="s">
        <v>174</v>
      </c>
      <c r="BE495" s="220">
        <f>IF(N495="základní",J495,0)</f>
        <v>0</v>
      </c>
      <c r="BF495" s="220">
        <f>IF(N495="snížená",J495,0)</f>
        <v>0</v>
      </c>
      <c r="BG495" s="220">
        <f>IF(N495="zákl. přenesená",J495,0)</f>
        <v>0</v>
      </c>
      <c r="BH495" s="220">
        <f>IF(N495="sníž. přenesená",J495,0)</f>
        <v>0</v>
      </c>
      <c r="BI495" s="220">
        <f>IF(N495="nulová",J495,0)</f>
        <v>0</v>
      </c>
      <c r="BJ495" s="13" t="s">
        <v>84</v>
      </c>
      <c r="BK495" s="220">
        <f>ROUND(I495*H495,2)</f>
        <v>0</v>
      </c>
      <c r="BL495" s="13" t="s">
        <v>309</v>
      </c>
      <c r="BM495" s="219" t="s">
        <v>1079</v>
      </c>
    </row>
    <row r="496" s="2" customFormat="1" ht="24.15" customHeight="1">
      <c r="A496" s="34"/>
      <c r="B496" s="35"/>
      <c r="C496" s="226" t="s">
        <v>1080</v>
      </c>
      <c r="D496" s="226" t="s">
        <v>1009</v>
      </c>
      <c r="E496" s="227" t="s">
        <v>1081</v>
      </c>
      <c r="F496" s="228" t="s">
        <v>1082</v>
      </c>
      <c r="G496" s="229" t="s">
        <v>214</v>
      </c>
      <c r="H496" s="230">
        <v>1.9199999999999999</v>
      </c>
      <c r="I496" s="231"/>
      <c r="J496" s="232">
        <f>ROUND(I496*H496,2)</f>
        <v>0</v>
      </c>
      <c r="K496" s="233"/>
      <c r="L496" s="234"/>
      <c r="M496" s="235" t="s">
        <v>1</v>
      </c>
      <c r="N496" s="236" t="s">
        <v>41</v>
      </c>
      <c r="O496" s="87"/>
      <c r="P496" s="217">
        <f>O496*H496</f>
        <v>0</v>
      </c>
      <c r="Q496" s="217">
        <v>0</v>
      </c>
      <c r="R496" s="217">
        <f>Q496*H496</f>
        <v>0</v>
      </c>
      <c r="S496" s="217">
        <v>0</v>
      </c>
      <c r="T496" s="218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219" t="s">
        <v>720</v>
      </c>
      <c r="AT496" s="219" t="s">
        <v>1009</v>
      </c>
      <c r="AU496" s="219" t="s">
        <v>84</v>
      </c>
      <c r="AY496" s="13" t="s">
        <v>174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13" t="s">
        <v>84</v>
      </c>
      <c r="BK496" s="220">
        <f>ROUND(I496*H496,2)</f>
        <v>0</v>
      </c>
      <c r="BL496" s="13" t="s">
        <v>309</v>
      </c>
      <c r="BM496" s="219" t="s">
        <v>1083</v>
      </c>
    </row>
    <row r="497" s="2" customFormat="1">
      <c r="A497" s="34"/>
      <c r="B497" s="35"/>
      <c r="C497" s="36"/>
      <c r="D497" s="221" t="s">
        <v>191</v>
      </c>
      <c r="E497" s="36"/>
      <c r="F497" s="222" t="s">
        <v>1084</v>
      </c>
      <c r="G497" s="36"/>
      <c r="H497" s="36"/>
      <c r="I497" s="223"/>
      <c r="J497" s="36"/>
      <c r="K497" s="36"/>
      <c r="L497" s="40"/>
      <c r="M497" s="224"/>
      <c r="N497" s="225"/>
      <c r="O497" s="87"/>
      <c r="P497" s="87"/>
      <c r="Q497" s="87"/>
      <c r="R497" s="87"/>
      <c r="S497" s="87"/>
      <c r="T497" s="88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T497" s="13" t="s">
        <v>191</v>
      </c>
      <c r="AU497" s="13" t="s">
        <v>84</v>
      </c>
    </row>
    <row r="498" s="2" customFormat="1" ht="24.15" customHeight="1">
      <c r="A498" s="34"/>
      <c r="B498" s="35"/>
      <c r="C498" s="226" t="s">
        <v>655</v>
      </c>
      <c r="D498" s="226" t="s">
        <v>1009</v>
      </c>
      <c r="E498" s="227" t="s">
        <v>1085</v>
      </c>
      <c r="F498" s="228" t="s">
        <v>1086</v>
      </c>
      <c r="G498" s="229" t="s">
        <v>214</v>
      </c>
      <c r="H498" s="230">
        <v>2.7799999999999998</v>
      </c>
      <c r="I498" s="231"/>
      <c r="J498" s="232">
        <f>ROUND(I498*H498,2)</f>
        <v>0</v>
      </c>
      <c r="K498" s="233"/>
      <c r="L498" s="234"/>
      <c r="M498" s="235" t="s">
        <v>1</v>
      </c>
      <c r="N498" s="236" t="s">
        <v>41</v>
      </c>
      <c r="O498" s="87"/>
      <c r="P498" s="217">
        <f>O498*H498</f>
        <v>0</v>
      </c>
      <c r="Q498" s="217">
        <v>0</v>
      </c>
      <c r="R498" s="217">
        <f>Q498*H498</f>
        <v>0</v>
      </c>
      <c r="S498" s="217">
        <v>0</v>
      </c>
      <c r="T498" s="218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19" t="s">
        <v>720</v>
      </c>
      <c r="AT498" s="219" t="s">
        <v>1009</v>
      </c>
      <c r="AU498" s="219" t="s">
        <v>84</v>
      </c>
      <c r="AY498" s="13" t="s">
        <v>174</v>
      </c>
      <c r="BE498" s="220">
        <f>IF(N498="základní",J498,0)</f>
        <v>0</v>
      </c>
      <c r="BF498" s="220">
        <f>IF(N498="snížená",J498,0)</f>
        <v>0</v>
      </c>
      <c r="BG498" s="220">
        <f>IF(N498="zákl. přenesená",J498,0)</f>
        <v>0</v>
      </c>
      <c r="BH498" s="220">
        <f>IF(N498="sníž. přenesená",J498,0)</f>
        <v>0</v>
      </c>
      <c r="BI498" s="220">
        <f>IF(N498="nulová",J498,0)</f>
        <v>0</v>
      </c>
      <c r="BJ498" s="13" t="s">
        <v>84</v>
      </c>
      <c r="BK498" s="220">
        <f>ROUND(I498*H498,2)</f>
        <v>0</v>
      </c>
      <c r="BL498" s="13" t="s">
        <v>309</v>
      </c>
      <c r="BM498" s="219" t="s">
        <v>1087</v>
      </c>
    </row>
    <row r="499" s="2" customFormat="1">
      <c r="A499" s="34"/>
      <c r="B499" s="35"/>
      <c r="C499" s="36"/>
      <c r="D499" s="221" t="s">
        <v>191</v>
      </c>
      <c r="E499" s="36"/>
      <c r="F499" s="222" t="s">
        <v>1088</v>
      </c>
      <c r="G499" s="36"/>
      <c r="H499" s="36"/>
      <c r="I499" s="223"/>
      <c r="J499" s="36"/>
      <c r="K499" s="36"/>
      <c r="L499" s="40"/>
      <c r="M499" s="224"/>
      <c r="N499" s="225"/>
      <c r="O499" s="87"/>
      <c r="P499" s="87"/>
      <c r="Q499" s="87"/>
      <c r="R499" s="87"/>
      <c r="S499" s="87"/>
      <c r="T499" s="88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3" t="s">
        <v>191</v>
      </c>
      <c r="AU499" s="13" t="s">
        <v>84</v>
      </c>
    </row>
    <row r="500" s="2" customFormat="1" ht="24.15" customHeight="1">
      <c r="A500" s="34"/>
      <c r="B500" s="35"/>
      <c r="C500" s="226" t="s">
        <v>1089</v>
      </c>
      <c r="D500" s="226" t="s">
        <v>1009</v>
      </c>
      <c r="E500" s="227" t="s">
        <v>1090</v>
      </c>
      <c r="F500" s="228" t="s">
        <v>1091</v>
      </c>
      <c r="G500" s="229" t="s">
        <v>239</v>
      </c>
      <c r="H500" s="230">
        <v>1</v>
      </c>
      <c r="I500" s="231"/>
      <c r="J500" s="232">
        <f>ROUND(I500*H500,2)</f>
        <v>0</v>
      </c>
      <c r="K500" s="233"/>
      <c r="L500" s="234"/>
      <c r="M500" s="235" t="s">
        <v>1</v>
      </c>
      <c r="N500" s="236" t="s">
        <v>41</v>
      </c>
      <c r="O500" s="87"/>
      <c r="P500" s="217">
        <f>O500*H500</f>
        <v>0</v>
      </c>
      <c r="Q500" s="217">
        <v>0</v>
      </c>
      <c r="R500" s="217">
        <f>Q500*H500</f>
        <v>0</v>
      </c>
      <c r="S500" s="217">
        <v>0</v>
      </c>
      <c r="T500" s="218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219" t="s">
        <v>720</v>
      </c>
      <c r="AT500" s="219" t="s">
        <v>1009</v>
      </c>
      <c r="AU500" s="219" t="s">
        <v>84</v>
      </c>
      <c r="AY500" s="13" t="s">
        <v>174</v>
      </c>
      <c r="BE500" s="220">
        <f>IF(N500="základní",J500,0)</f>
        <v>0</v>
      </c>
      <c r="BF500" s="220">
        <f>IF(N500="snížená",J500,0)</f>
        <v>0</v>
      </c>
      <c r="BG500" s="220">
        <f>IF(N500="zákl. přenesená",J500,0)</f>
        <v>0</v>
      </c>
      <c r="BH500" s="220">
        <f>IF(N500="sníž. přenesená",J500,0)</f>
        <v>0</v>
      </c>
      <c r="BI500" s="220">
        <f>IF(N500="nulová",J500,0)</f>
        <v>0</v>
      </c>
      <c r="BJ500" s="13" t="s">
        <v>84</v>
      </c>
      <c r="BK500" s="220">
        <f>ROUND(I500*H500,2)</f>
        <v>0</v>
      </c>
      <c r="BL500" s="13" t="s">
        <v>309</v>
      </c>
      <c r="BM500" s="219" t="s">
        <v>1092</v>
      </c>
    </row>
    <row r="501" s="2" customFormat="1">
      <c r="A501" s="34"/>
      <c r="B501" s="35"/>
      <c r="C501" s="36"/>
      <c r="D501" s="221" t="s">
        <v>191</v>
      </c>
      <c r="E501" s="36"/>
      <c r="F501" s="222" t="s">
        <v>1093</v>
      </c>
      <c r="G501" s="36"/>
      <c r="H501" s="36"/>
      <c r="I501" s="223"/>
      <c r="J501" s="36"/>
      <c r="K501" s="36"/>
      <c r="L501" s="40"/>
      <c r="M501" s="224"/>
      <c r="N501" s="225"/>
      <c r="O501" s="87"/>
      <c r="P501" s="87"/>
      <c r="Q501" s="87"/>
      <c r="R501" s="87"/>
      <c r="S501" s="87"/>
      <c r="T501" s="88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3" t="s">
        <v>191</v>
      </c>
      <c r="AU501" s="13" t="s">
        <v>84</v>
      </c>
    </row>
    <row r="502" s="2" customFormat="1" ht="16.5" customHeight="1">
      <c r="A502" s="34"/>
      <c r="B502" s="35"/>
      <c r="C502" s="226" t="s">
        <v>658</v>
      </c>
      <c r="D502" s="226" t="s">
        <v>1009</v>
      </c>
      <c r="E502" s="227" t="s">
        <v>1094</v>
      </c>
      <c r="F502" s="228" t="s">
        <v>1095</v>
      </c>
      <c r="G502" s="229" t="s">
        <v>239</v>
      </c>
      <c r="H502" s="230">
        <v>1</v>
      </c>
      <c r="I502" s="231"/>
      <c r="J502" s="232">
        <f>ROUND(I502*H502,2)</f>
        <v>0</v>
      </c>
      <c r="K502" s="233"/>
      <c r="L502" s="234"/>
      <c r="M502" s="235" t="s">
        <v>1</v>
      </c>
      <c r="N502" s="236" t="s">
        <v>41</v>
      </c>
      <c r="O502" s="87"/>
      <c r="P502" s="217">
        <f>O502*H502</f>
        <v>0</v>
      </c>
      <c r="Q502" s="217">
        <v>0</v>
      </c>
      <c r="R502" s="217">
        <f>Q502*H502</f>
        <v>0</v>
      </c>
      <c r="S502" s="217">
        <v>0</v>
      </c>
      <c r="T502" s="218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19" t="s">
        <v>720</v>
      </c>
      <c r="AT502" s="219" t="s">
        <v>1009</v>
      </c>
      <c r="AU502" s="219" t="s">
        <v>84</v>
      </c>
      <c r="AY502" s="13" t="s">
        <v>174</v>
      </c>
      <c r="BE502" s="220">
        <f>IF(N502="základní",J502,0)</f>
        <v>0</v>
      </c>
      <c r="BF502" s="220">
        <f>IF(N502="snížená",J502,0)</f>
        <v>0</v>
      </c>
      <c r="BG502" s="220">
        <f>IF(N502="zákl. přenesená",J502,0)</f>
        <v>0</v>
      </c>
      <c r="BH502" s="220">
        <f>IF(N502="sníž. přenesená",J502,0)</f>
        <v>0</v>
      </c>
      <c r="BI502" s="220">
        <f>IF(N502="nulová",J502,0)</f>
        <v>0</v>
      </c>
      <c r="BJ502" s="13" t="s">
        <v>84</v>
      </c>
      <c r="BK502" s="220">
        <f>ROUND(I502*H502,2)</f>
        <v>0</v>
      </c>
      <c r="BL502" s="13" t="s">
        <v>309</v>
      </c>
      <c r="BM502" s="219" t="s">
        <v>1096</v>
      </c>
    </row>
    <row r="503" s="2" customFormat="1" ht="16.5" customHeight="1">
      <c r="A503" s="34"/>
      <c r="B503" s="35"/>
      <c r="C503" s="226" t="s">
        <v>1097</v>
      </c>
      <c r="D503" s="226" t="s">
        <v>1009</v>
      </c>
      <c r="E503" s="227" t="s">
        <v>1098</v>
      </c>
      <c r="F503" s="228" t="s">
        <v>1099</v>
      </c>
      <c r="G503" s="229" t="s">
        <v>239</v>
      </c>
      <c r="H503" s="230">
        <v>1</v>
      </c>
      <c r="I503" s="231"/>
      <c r="J503" s="232">
        <f>ROUND(I503*H503,2)</f>
        <v>0</v>
      </c>
      <c r="K503" s="233"/>
      <c r="L503" s="234"/>
      <c r="M503" s="235" t="s">
        <v>1</v>
      </c>
      <c r="N503" s="236" t="s">
        <v>41</v>
      </c>
      <c r="O503" s="87"/>
      <c r="P503" s="217">
        <f>O503*H503</f>
        <v>0</v>
      </c>
      <c r="Q503" s="217">
        <v>0</v>
      </c>
      <c r="R503" s="217">
        <f>Q503*H503</f>
        <v>0</v>
      </c>
      <c r="S503" s="217">
        <v>0</v>
      </c>
      <c r="T503" s="218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219" t="s">
        <v>720</v>
      </c>
      <c r="AT503" s="219" t="s">
        <v>1009</v>
      </c>
      <c r="AU503" s="219" t="s">
        <v>84</v>
      </c>
      <c r="AY503" s="13" t="s">
        <v>174</v>
      </c>
      <c r="BE503" s="220">
        <f>IF(N503="základní",J503,0)</f>
        <v>0</v>
      </c>
      <c r="BF503" s="220">
        <f>IF(N503="snížená",J503,0)</f>
        <v>0</v>
      </c>
      <c r="BG503" s="220">
        <f>IF(N503="zákl. přenesená",J503,0)</f>
        <v>0</v>
      </c>
      <c r="BH503" s="220">
        <f>IF(N503="sníž. přenesená",J503,0)</f>
        <v>0</v>
      </c>
      <c r="BI503" s="220">
        <f>IF(N503="nulová",J503,0)</f>
        <v>0</v>
      </c>
      <c r="BJ503" s="13" t="s">
        <v>84</v>
      </c>
      <c r="BK503" s="220">
        <f>ROUND(I503*H503,2)</f>
        <v>0</v>
      </c>
      <c r="BL503" s="13" t="s">
        <v>309</v>
      </c>
      <c r="BM503" s="219" t="s">
        <v>1100</v>
      </c>
    </row>
    <row r="504" s="2" customFormat="1" ht="16.5" customHeight="1">
      <c r="A504" s="34"/>
      <c r="B504" s="35"/>
      <c r="C504" s="226" t="s">
        <v>664</v>
      </c>
      <c r="D504" s="226" t="s">
        <v>1009</v>
      </c>
      <c r="E504" s="227" t="s">
        <v>1101</v>
      </c>
      <c r="F504" s="228" t="s">
        <v>1102</v>
      </c>
      <c r="G504" s="229" t="s">
        <v>239</v>
      </c>
      <c r="H504" s="230">
        <v>1</v>
      </c>
      <c r="I504" s="231"/>
      <c r="J504" s="232">
        <f>ROUND(I504*H504,2)</f>
        <v>0</v>
      </c>
      <c r="K504" s="233"/>
      <c r="L504" s="234"/>
      <c r="M504" s="235" t="s">
        <v>1</v>
      </c>
      <c r="N504" s="236" t="s">
        <v>41</v>
      </c>
      <c r="O504" s="87"/>
      <c r="P504" s="217">
        <f>O504*H504</f>
        <v>0</v>
      </c>
      <c r="Q504" s="217">
        <v>0</v>
      </c>
      <c r="R504" s="217">
        <f>Q504*H504</f>
        <v>0</v>
      </c>
      <c r="S504" s="217">
        <v>0</v>
      </c>
      <c r="T504" s="218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219" t="s">
        <v>720</v>
      </c>
      <c r="AT504" s="219" t="s">
        <v>1009</v>
      </c>
      <c r="AU504" s="219" t="s">
        <v>84</v>
      </c>
      <c r="AY504" s="13" t="s">
        <v>174</v>
      </c>
      <c r="BE504" s="220">
        <f>IF(N504="základní",J504,0)</f>
        <v>0</v>
      </c>
      <c r="BF504" s="220">
        <f>IF(N504="snížená",J504,0)</f>
        <v>0</v>
      </c>
      <c r="BG504" s="220">
        <f>IF(N504="zákl. přenesená",J504,0)</f>
        <v>0</v>
      </c>
      <c r="BH504" s="220">
        <f>IF(N504="sníž. přenesená",J504,0)</f>
        <v>0</v>
      </c>
      <c r="BI504" s="220">
        <f>IF(N504="nulová",J504,0)</f>
        <v>0</v>
      </c>
      <c r="BJ504" s="13" t="s">
        <v>84</v>
      </c>
      <c r="BK504" s="220">
        <f>ROUND(I504*H504,2)</f>
        <v>0</v>
      </c>
      <c r="BL504" s="13" t="s">
        <v>309</v>
      </c>
      <c r="BM504" s="219" t="s">
        <v>1103</v>
      </c>
    </row>
    <row r="505" s="2" customFormat="1" ht="24.15" customHeight="1">
      <c r="A505" s="34"/>
      <c r="B505" s="35"/>
      <c r="C505" s="226" t="s">
        <v>1104</v>
      </c>
      <c r="D505" s="226" t="s">
        <v>1009</v>
      </c>
      <c r="E505" s="227" t="s">
        <v>1105</v>
      </c>
      <c r="F505" s="228" t="s">
        <v>1106</v>
      </c>
      <c r="G505" s="229" t="s">
        <v>239</v>
      </c>
      <c r="H505" s="230">
        <v>1</v>
      </c>
      <c r="I505" s="231"/>
      <c r="J505" s="232">
        <f>ROUND(I505*H505,2)</f>
        <v>0</v>
      </c>
      <c r="K505" s="233"/>
      <c r="L505" s="234"/>
      <c r="M505" s="235" t="s">
        <v>1</v>
      </c>
      <c r="N505" s="236" t="s">
        <v>41</v>
      </c>
      <c r="O505" s="87"/>
      <c r="P505" s="217">
        <f>O505*H505</f>
        <v>0</v>
      </c>
      <c r="Q505" s="217">
        <v>0</v>
      </c>
      <c r="R505" s="217">
        <f>Q505*H505</f>
        <v>0</v>
      </c>
      <c r="S505" s="217">
        <v>0</v>
      </c>
      <c r="T505" s="218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19" t="s">
        <v>720</v>
      </c>
      <c r="AT505" s="219" t="s">
        <v>1009</v>
      </c>
      <c r="AU505" s="219" t="s">
        <v>84</v>
      </c>
      <c r="AY505" s="13" t="s">
        <v>174</v>
      </c>
      <c r="BE505" s="220">
        <f>IF(N505="základní",J505,0)</f>
        <v>0</v>
      </c>
      <c r="BF505" s="220">
        <f>IF(N505="snížená",J505,0)</f>
        <v>0</v>
      </c>
      <c r="BG505" s="220">
        <f>IF(N505="zákl. přenesená",J505,0)</f>
        <v>0</v>
      </c>
      <c r="BH505" s="220">
        <f>IF(N505="sníž. přenesená",J505,0)</f>
        <v>0</v>
      </c>
      <c r="BI505" s="220">
        <f>IF(N505="nulová",J505,0)</f>
        <v>0</v>
      </c>
      <c r="BJ505" s="13" t="s">
        <v>84</v>
      </c>
      <c r="BK505" s="220">
        <f>ROUND(I505*H505,2)</f>
        <v>0</v>
      </c>
      <c r="BL505" s="13" t="s">
        <v>309</v>
      </c>
      <c r="BM505" s="219" t="s">
        <v>1107</v>
      </c>
    </row>
    <row r="506" s="2" customFormat="1" ht="24.15" customHeight="1">
      <c r="A506" s="34"/>
      <c r="B506" s="35"/>
      <c r="C506" s="226" t="s">
        <v>667</v>
      </c>
      <c r="D506" s="226" t="s">
        <v>1009</v>
      </c>
      <c r="E506" s="227" t="s">
        <v>1108</v>
      </c>
      <c r="F506" s="228" t="s">
        <v>1109</v>
      </c>
      <c r="G506" s="229" t="s">
        <v>239</v>
      </c>
      <c r="H506" s="230">
        <v>72</v>
      </c>
      <c r="I506" s="231"/>
      <c r="J506" s="232">
        <f>ROUND(I506*H506,2)</f>
        <v>0</v>
      </c>
      <c r="K506" s="233"/>
      <c r="L506" s="234"/>
      <c r="M506" s="235" t="s">
        <v>1</v>
      </c>
      <c r="N506" s="236" t="s">
        <v>41</v>
      </c>
      <c r="O506" s="87"/>
      <c r="P506" s="217">
        <f>O506*H506</f>
        <v>0</v>
      </c>
      <c r="Q506" s="217">
        <v>0</v>
      </c>
      <c r="R506" s="217">
        <f>Q506*H506</f>
        <v>0</v>
      </c>
      <c r="S506" s="217">
        <v>0</v>
      </c>
      <c r="T506" s="218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219" t="s">
        <v>720</v>
      </c>
      <c r="AT506" s="219" t="s">
        <v>1009</v>
      </c>
      <c r="AU506" s="219" t="s">
        <v>84</v>
      </c>
      <c r="AY506" s="13" t="s">
        <v>174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13" t="s">
        <v>84</v>
      </c>
      <c r="BK506" s="220">
        <f>ROUND(I506*H506,2)</f>
        <v>0</v>
      </c>
      <c r="BL506" s="13" t="s">
        <v>309</v>
      </c>
      <c r="BM506" s="219" t="s">
        <v>1110</v>
      </c>
    </row>
    <row r="507" s="2" customFormat="1" ht="24.15" customHeight="1">
      <c r="A507" s="34"/>
      <c r="B507" s="35"/>
      <c r="C507" s="226" t="s">
        <v>1111</v>
      </c>
      <c r="D507" s="226" t="s">
        <v>1009</v>
      </c>
      <c r="E507" s="227" t="s">
        <v>1112</v>
      </c>
      <c r="F507" s="228" t="s">
        <v>1113</v>
      </c>
      <c r="G507" s="229" t="s">
        <v>239</v>
      </c>
      <c r="H507" s="230">
        <v>6</v>
      </c>
      <c r="I507" s="231"/>
      <c r="J507" s="232">
        <f>ROUND(I507*H507,2)</f>
        <v>0</v>
      </c>
      <c r="K507" s="233"/>
      <c r="L507" s="234"/>
      <c r="M507" s="235" t="s">
        <v>1</v>
      </c>
      <c r="N507" s="236" t="s">
        <v>41</v>
      </c>
      <c r="O507" s="87"/>
      <c r="P507" s="217">
        <f>O507*H507</f>
        <v>0</v>
      </c>
      <c r="Q507" s="217">
        <v>0</v>
      </c>
      <c r="R507" s="217">
        <f>Q507*H507</f>
        <v>0</v>
      </c>
      <c r="S507" s="217">
        <v>0</v>
      </c>
      <c r="T507" s="218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219" t="s">
        <v>720</v>
      </c>
      <c r="AT507" s="219" t="s">
        <v>1009</v>
      </c>
      <c r="AU507" s="219" t="s">
        <v>84</v>
      </c>
      <c r="AY507" s="13" t="s">
        <v>174</v>
      </c>
      <c r="BE507" s="220">
        <f>IF(N507="základní",J507,0)</f>
        <v>0</v>
      </c>
      <c r="BF507" s="220">
        <f>IF(N507="snížená",J507,0)</f>
        <v>0</v>
      </c>
      <c r="BG507" s="220">
        <f>IF(N507="zákl. přenesená",J507,0)</f>
        <v>0</v>
      </c>
      <c r="BH507" s="220">
        <f>IF(N507="sníž. přenesená",J507,0)</f>
        <v>0</v>
      </c>
      <c r="BI507" s="220">
        <f>IF(N507="nulová",J507,0)</f>
        <v>0</v>
      </c>
      <c r="BJ507" s="13" t="s">
        <v>84</v>
      </c>
      <c r="BK507" s="220">
        <f>ROUND(I507*H507,2)</f>
        <v>0</v>
      </c>
      <c r="BL507" s="13" t="s">
        <v>309</v>
      </c>
      <c r="BM507" s="219" t="s">
        <v>1114</v>
      </c>
    </row>
    <row r="508" s="2" customFormat="1" ht="21.75" customHeight="1">
      <c r="A508" s="34"/>
      <c r="B508" s="35"/>
      <c r="C508" s="226" t="s">
        <v>671</v>
      </c>
      <c r="D508" s="226" t="s">
        <v>1009</v>
      </c>
      <c r="E508" s="227" t="s">
        <v>1115</v>
      </c>
      <c r="F508" s="228" t="s">
        <v>1116</v>
      </c>
      <c r="G508" s="229" t="s">
        <v>239</v>
      </c>
      <c r="H508" s="230">
        <v>8</v>
      </c>
      <c r="I508" s="231"/>
      <c r="J508" s="232">
        <f>ROUND(I508*H508,2)</f>
        <v>0</v>
      </c>
      <c r="K508" s="233"/>
      <c r="L508" s="234"/>
      <c r="M508" s="235" t="s">
        <v>1</v>
      </c>
      <c r="N508" s="236" t="s">
        <v>41</v>
      </c>
      <c r="O508" s="87"/>
      <c r="P508" s="217">
        <f>O508*H508</f>
        <v>0</v>
      </c>
      <c r="Q508" s="217">
        <v>0</v>
      </c>
      <c r="R508" s="217">
        <f>Q508*H508</f>
        <v>0</v>
      </c>
      <c r="S508" s="217">
        <v>0</v>
      </c>
      <c r="T508" s="218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19" t="s">
        <v>720</v>
      </c>
      <c r="AT508" s="219" t="s">
        <v>1009</v>
      </c>
      <c r="AU508" s="219" t="s">
        <v>84</v>
      </c>
      <c r="AY508" s="13" t="s">
        <v>174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13" t="s">
        <v>84</v>
      </c>
      <c r="BK508" s="220">
        <f>ROUND(I508*H508,2)</f>
        <v>0</v>
      </c>
      <c r="BL508" s="13" t="s">
        <v>309</v>
      </c>
      <c r="BM508" s="219" t="s">
        <v>1117</v>
      </c>
    </row>
    <row r="509" s="2" customFormat="1" ht="16.5" customHeight="1">
      <c r="A509" s="34"/>
      <c r="B509" s="35"/>
      <c r="C509" s="226" t="s">
        <v>1118</v>
      </c>
      <c r="D509" s="226" t="s">
        <v>1009</v>
      </c>
      <c r="E509" s="227" t="s">
        <v>1119</v>
      </c>
      <c r="F509" s="228" t="s">
        <v>1120</v>
      </c>
      <c r="G509" s="229" t="s">
        <v>214</v>
      </c>
      <c r="H509" s="230">
        <v>134.15899999999999</v>
      </c>
      <c r="I509" s="231"/>
      <c r="J509" s="232">
        <f>ROUND(I509*H509,2)</f>
        <v>0</v>
      </c>
      <c r="K509" s="233"/>
      <c r="L509" s="234"/>
      <c r="M509" s="235" t="s">
        <v>1</v>
      </c>
      <c r="N509" s="236" t="s">
        <v>41</v>
      </c>
      <c r="O509" s="87"/>
      <c r="P509" s="217">
        <f>O509*H509</f>
        <v>0</v>
      </c>
      <c r="Q509" s="217">
        <v>0</v>
      </c>
      <c r="R509" s="217">
        <f>Q509*H509</f>
        <v>0</v>
      </c>
      <c r="S509" s="217">
        <v>0</v>
      </c>
      <c r="T509" s="218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219" t="s">
        <v>720</v>
      </c>
      <c r="AT509" s="219" t="s">
        <v>1009</v>
      </c>
      <c r="AU509" s="219" t="s">
        <v>84</v>
      </c>
      <c r="AY509" s="13" t="s">
        <v>174</v>
      </c>
      <c r="BE509" s="220">
        <f>IF(N509="základní",J509,0)</f>
        <v>0</v>
      </c>
      <c r="BF509" s="220">
        <f>IF(N509="snížená",J509,0)</f>
        <v>0</v>
      </c>
      <c r="BG509" s="220">
        <f>IF(N509="zákl. přenesená",J509,0)</f>
        <v>0</v>
      </c>
      <c r="BH509" s="220">
        <f>IF(N509="sníž. přenesená",J509,0)</f>
        <v>0</v>
      </c>
      <c r="BI509" s="220">
        <f>IF(N509="nulová",J509,0)</f>
        <v>0</v>
      </c>
      <c r="BJ509" s="13" t="s">
        <v>84</v>
      </c>
      <c r="BK509" s="220">
        <f>ROUND(I509*H509,2)</f>
        <v>0</v>
      </c>
      <c r="BL509" s="13" t="s">
        <v>309</v>
      </c>
      <c r="BM509" s="219" t="s">
        <v>1121</v>
      </c>
    </row>
    <row r="510" s="2" customFormat="1">
      <c r="A510" s="34"/>
      <c r="B510" s="35"/>
      <c r="C510" s="36"/>
      <c r="D510" s="221" t="s">
        <v>191</v>
      </c>
      <c r="E510" s="36"/>
      <c r="F510" s="222" t="s">
        <v>1122</v>
      </c>
      <c r="G510" s="36"/>
      <c r="H510" s="36"/>
      <c r="I510" s="223"/>
      <c r="J510" s="36"/>
      <c r="K510" s="36"/>
      <c r="L510" s="40"/>
      <c r="M510" s="224"/>
      <c r="N510" s="225"/>
      <c r="O510" s="87"/>
      <c r="P510" s="87"/>
      <c r="Q510" s="87"/>
      <c r="R510" s="87"/>
      <c r="S510" s="87"/>
      <c r="T510" s="88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T510" s="13" t="s">
        <v>191</v>
      </c>
      <c r="AU510" s="13" t="s">
        <v>84</v>
      </c>
    </row>
    <row r="511" s="2" customFormat="1" ht="16.5" customHeight="1">
      <c r="A511" s="34"/>
      <c r="B511" s="35"/>
      <c r="C511" s="226" t="s">
        <v>674</v>
      </c>
      <c r="D511" s="226" t="s">
        <v>1009</v>
      </c>
      <c r="E511" s="227" t="s">
        <v>1123</v>
      </c>
      <c r="F511" s="228" t="s">
        <v>1124</v>
      </c>
      <c r="G511" s="229" t="s">
        <v>214</v>
      </c>
      <c r="H511" s="230">
        <v>31.114999999999998</v>
      </c>
      <c r="I511" s="231"/>
      <c r="J511" s="232">
        <f>ROUND(I511*H511,2)</f>
        <v>0</v>
      </c>
      <c r="K511" s="233"/>
      <c r="L511" s="234"/>
      <c r="M511" s="235" t="s">
        <v>1</v>
      </c>
      <c r="N511" s="236" t="s">
        <v>41</v>
      </c>
      <c r="O511" s="87"/>
      <c r="P511" s="217">
        <f>O511*H511</f>
        <v>0</v>
      </c>
      <c r="Q511" s="217">
        <v>0</v>
      </c>
      <c r="R511" s="217">
        <f>Q511*H511</f>
        <v>0</v>
      </c>
      <c r="S511" s="217">
        <v>0</v>
      </c>
      <c r="T511" s="218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219" t="s">
        <v>720</v>
      </c>
      <c r="AT511" s="219" t="s">
        <v>1009</v>
      </c>
      <c r="AU511" s="219" t="s">
        <v>84</v>
      </c>
      <c r="AY511" s="13" t="s">
        <v>174</v>
      </c>
      <c r="BE511" s="220">
        <f>IF(N511="základní",J511,0)</f>
        <v>0</v>
      </c>
      <c r="BF511" s="220">
        <f>IF(N511="snížená",J511,0)</f>
        <v>0</v>
      </c>
      <c r="BG511" s="220">
        <f>IF(N511="zákl. přenesená",J511,0)</f>
        <v>0</v>
      </c>
      <c r="BH511" s="220">
        <f>IF(N511="sníž. přenesená",J511,0)</f>
        <v>0</v>
      </c>
      <c r="BI511" s="220">
        <f>IF(N511="nulová",J511,0)</f>
        <v>0</v>
      </c>
      <c r="BJ511" s="13" t="s">
        <v>84</v>
      </c>
      <c r="BK511" s="220">
        <f>ROUND(I511*H511,2)</f>
        <v>0</v>
      </c>
      <c r="BL511" s="13" t="s">
        <v>309</v>
      </c>
      <c r="BM511" s="219" t="s">
        <v>1125</v>
      </c>
    </row>
    <row r="512" s="2" customFormat="1">
      <c r="A512" s="34"/>
      <c r="B512" s="35"/>
      <c r="C512" s="36"/>
      <c r="D512" s="221" t="s">
        <v>191</v>
      </c>
      <c r="E512" s="36"/>
      <c r="F512" s="222" t="s">
        <v>1122</v>
      </c>
      <c r="G512" s="36"/>
      <c r="H512" s="36"/>
      <c r="I512" s="223"/>
      <c r="J512" s="36"/>
      <c r="K512" s="36"/>
      <c r="L512" s="40"/>
      <c r="M512" s="224"/>
      <c r="N512" s="225"/>
      <c r="O512" s="87"/>
      <c r="P512" s="87"/>
      <c r="Q512" s="87"/>
      <c r="R512" s="87"/>
      <c r="S512" s="87"/>
      <c r="T512" s="88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T512" s="13" t="s">
        <v>191</v>
      </c>
      <c r="AU512" s="13" t="s">
        <v>84</v>
      </c>
    </row>
    <row r="513" s="2" customFormat="1" ht="24.15" customHeight="1">
      <c r="A513" s="34"/>
      <c r="B513" s="35"/>
      <c r="C513" s="226" t="s">
        <v>1126</v>
      </c>
      <c r="D513" s="226" t="s">
        <v>1009</v>
      </c>
      <c r="E513" s="227" t="s">
        <v>1127</v>
      </c>
      <c r="F513" s="228" t="s">
        <v>1128</v>
      </c>
      <c r="G513" s="229" t="s">
        <v>214</v>
      </c>
      <c r="H513" s="230">
        <v>4.0010000000000003</v>
      </c>
      <c r="I513" s="231"/>
      <c r="J513" s="232">
        <f>ROUND(I513*H513,2)</f>
        <v>0</v>
      </c>
      <c r="K513" s="233"/>
      <c r="L513" s="234"/>
      <c r="M513" s="235" t="s">
        <v>1</v>
      </c>
      <c r="N513" s="236" t="s">
        <v>41</v>
      </c>
      <c r="O513" s="87"/>
      <c r="P513" s="217">
        <f>O513*H513</f>
        <v>0</v>
      </c>
      <c r="Q513" s="217">
        <v>0</v>
      </c>
      <c r="R513" s="217">
        <f>Q513*H513</f>
        <v>0</v>
      </c>
      <c r="S513" s="217">
        <v>0</v>
      </c>
      <c r="T513" s="218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219" t="s">
        <v>720</v>
      </c>
      <c r="AT513" s="219" t="s">
        <v>1009</v>
      </c>
      <c r="AU513" s="219" t="s">
        <v>84</v>
      </c>
      <c r="AY513" s="13" t="s">
        <v>174</v>
      </c>
      <c r="BE513" s="220">
        <f>IF(N513="základní",J513,0)</f>
        <v>0</v>
      </c>
      <c r="BF513" s="220">
        <f>IF(N513="snížená",J513,0)</f>
        <v>0</v>
      </c>
      <c r="BG513" s="220">
        <f>IF(N513="zákl. přenesená",J513,0)</f>
        <v>0</v>
      </c>
      <c r="BH513" s="220">
        <f>IF(N513="sníž. přenesená",J513,0)</f>
        <v>0</v>
      </c>
      <c r="BI513" s="220">
        <f>IF(N513="nulová",J513,0)</f>
        <v>0</v>
      </c>
      <c r="BJ513" s="13" t="s">
        <v>84</v>
      </c>
      <c r="BK513" s="220">
        <f>ROUND(I513*H513,2)</f>
        <v>0</v>
      </c>
      <c r="BL513" s="13" t="s">
        <v>309</v>
      </c>
      <c r="BM513" s="219" t="s">
        <v>1129</v>
      </c>
    </row>
    <row r="514" s="2" customFormat="1">
      <c r="A514" s="34"/>
      <c r="B514" s="35"/>
      <c r="C514" s="36"/>
      <c r="D514" s="221" t="s">
        <v>191</v>
      </c>
      <c r="E514" s="36"/>
      <c r="F514" s="222" t="s">
        <v>1130</v>
      </c>
      <c r="G514" s="36"/>
      <c r="H514" s="36"/>
      <c r="I514" s="223"/>
      <c r="J514" s="36"/>
      <c r="K514" s="36"/>
      <c r="L514" s="40"/>
      <c r="M514" s="224"/>
      <c r="N514" s="225"/>
      <c r="O514" s="87"/>
      <c r="P514" s="87"/>
      <c r="Q514" s="87"/>
      <c r="R514" s="87"/>
      <c r="S514" s="87"/>
      <c r="T514" s="88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3" t="s">
        <v>191</v>
      </c>
      <c r="AU514" s="13" t="s">
        <v>84</v>
      </c>
    </row>
    <row r="515" s="2" customFormat="1" ht="24.15" customHeight="1">
      <c r="A515" s="34"/>
      <c r="B515" s="35"/>
      <c r="C515" s="226" t="s">
        <v>679</v>
      </c>
      <c r="D515" s="226" t="s">
        <v>1009</v>
      </c>
      <c r="E515" s="227" t="s">
        <v>1131</v>
      </c>
      <c r="F515" s="228" t="s">
        <v>1128</v>
      </c>
      <c r="G515" s="229" t="s">
        <v>214</v>
      </c>
      <c r="H515" s="230">
        <v>1.026</v>
      </c>
      <c r="I515" s="231"/>
      <c r="J515" s="232">
        <f>ROUND(I515*H515,2)</f>
        <v>0</v>
      </c>
      <c r="K515" s="233"/>
      <c r="L515" s="234"/>
      <c r="M515" s="235" t="s">
        <v>1</v>
      </c>
      <c r="N515" s="236" t="s">
        <v>41</v>
      </c>
      <c r="O515" s="87"/>
      <c r="P515" s="217">
        <f>O515*H515</f>
        <v>0</v>
      </c>
      <c r="Q515" s="217">
        <v>0</v>
      </c>
      <c r="R515" s="217">
        <f>Q515*H515</f>
        <v>0</v>
      </c>
      <c r="S515" s="217">
        <v>0</v>
      </c>
      <c r="T515" s="218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219" t="s">
        <v>720</v>
      </c>
      <c r="AT515" s="219" t="s">
        <v>1009</v>
      </c>
      <c r="AU515" s="219" t="s">
        <v>84</v>
      </c>
      <c r="AY515" s="13" t="s">
        <v>174</v>
      </c>
      <c r="BE515" s="220">
        <f>IF(N515="základní",J515,0)</f>
        <v>0</v>
      </c>
      <c r="BF515" s="220">
        <f>IF(N515="snížená",J515,0)</f>
        <v>0</v>
      </c>
      <c r="BG515" s="220">
        <f>IF(N515="zákl. přenesená",J515,0)</f>
        <v>0</v>
      </c>
      <c r="BH515" s="220">
        <f>IF(N515="sníž. přenesená",J515,0)</f>
        <v>0</v>
      </c>
      <c r="BI515" s="220">
        <f>IF(N515="nulová",J515,0)</f>
        <v>0</v>
      </c>
      <c r="BJ515" s="13" t="s">
        <v>84</v>
      </c>
      <c r="BK515" s="220">
        <f>ROUND(I515*H515,2)</f>
        <v>0</v>
      </c>
      <c r="BL515" s="13" t="s">
        <v>309</v>
      </c>
      <c r="BM515" s="219" t="s">
        <v>1132</v>
      </c>
    </row>
    <row r="516" s="2" customFormat="1">
      <c r="A516" s="34"/>
      <c r="B516" s="35"/>
      <c r="C516" s="36"/>
      <c r="D516" s="221" t="s">
        <v>191</v>
      </c>
      <c r="E516" s="36"/>
      <c r="F516" s="222" t="s">
        <v>1130</v>
      </c>
      <c r="G516" s="36"/>
      <c r="H516" s="36"/>
      <c r="I516" s="223"/>
      <c r="J516" s="36"/>
      <c r="K516" s="36"/>
      <c r="L516" s="40"/>
      <c r="M516" s="224"/>
      <c r="N516" s="225"/>
      <c r="O516" s="87"/>
      <c r="P516" s="87"/>
      <c r="Q516" s="87"/>
      <c r="R516" s="87"/>
      <c r="S516" s="87"/>
      <c r="T516" s="88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T516" s="13" t="s">
        <v>191</v>
      </c>
      <c r="AU516" s="13" t="s">
        <v>84</v>
      </c>
    </row>
    <row r="517" s="2" customFormat="1" ht="24.15" customHeight="1">
      <c r="A517" s="34"/>
      <c r="B517" s="35"/>
      <c r="C517" s="226" t="s">
        <v>1133</v>
      </c>
      <c r="D517" s="226" t="s">
        <v>1009</v>
      </c>
      <c r="E517" s="227" t="s">
        <v>1134</v>
      </c>
      <c r="F517" s="228" t="s">
        <v>1128</v>
      </c>
      <c r="G517" s="229" t="s">
        <v>214</v>
      </c>
      <c r="H517" s="230">
        <v>0.42899999999999999</v>
      </c>
      <c r="I517" s="231"/>
      <c r="J517" s="232">
        <f>ROUND(I517*H517,2)</f>
        <v>0</v>
      </c>
      <c r="K517" s="233"/>
      <c r="L517" s="234"/>
      <c r="M517" s="235" t="s">
        <v>1</v>
      </c>
      <c r="N517" s="236" t="s">
        <v>41</v>
      </c>
      <c r="O517" s="87"/>
      <c r="P517" s="217">
        <f>O517*H517</f>
        <v>0</v>
      </c>
      <c r="Q517" s="217">
        <v>0</v>
      </c>
      <c r="R517" s="217">
        <f>Q517*H517</f>
        <v>0</v>
      </c>
      <c r="S517" s="217">
        <v>0</v>
      </c>
      <c r="T517" s="218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19" t="s">
        <v>720</v>
      </c>
      <c r="AT517" s="219" t="s">
        <v>1009</v>
      </c>
      <c r="AU517" s="219" t="s">
        <v>84</v>
      </c>
      <c r="AY517" s="13" t="s">
        <v>174</v>
      </c>
      <c r="BE517" s="220">
        <f>IF(N517="základní",J517,0)</f>
        <v>0</v>
      </c>
      <c r="BF517" s="220">
        <f>IF(N517="snížená",J517,0)</f>
        <v>0</v>
      </c>
      <c r="BG517" s="220">
        <f>IF(N517="zákl. přenesená",J517,0)</f>
        <v>0</v>
      </c>
      <c r="BH517" s="220">
        <f>IF(N517="sníž. přenesená",J517,0)</f>
        <v>0</v>
      </c>
      <c r="BI517" s="220">
        <f>IF(N517="nulová",J517,0)</f>
        <v>0</v>
      </c>
      <c r="BJ517" s="13" t="s">
        <v>84</v>
      </c>
      <c r="BK517" s="220">
        <f>ROUND(I517*H517,2)</f>
        <v>0</v>
      </c>
      <c r="BL517" s="13" t="s">
        <v>309</v>
      </c>
      <c r="BM517" s="219" t="s">
        <v>1135</v>
      </c>
    </row>
    <row r="518" s="2" customFormat="1">
      <c r="A518" s="34"/>
      <c r="B518" s="35"/>
      <c r="C518" s="36"/>
      <c r="D518" s="221" t="s">
        <v>191</v>
      </c>
      <c r="E518" s="36"/>
      <c r="F518" s="222" t="s">
        <v>1130</v>
      </c>
      <c r="G518" s="36"/>
      <c r="H518" s="36"/>
      <c r="I518" s="223"/>
      <c r="J518" s="36"/>
      <c r="K518" s="36"/>
      <c r="L518" s="40"/>
      <c r="M518" s="224"/>
      <c r="N518" s="225"/>
      <c r="O518" s="87"/>
      <c r="P518" s="87"/>
      <c r="Q518" s="87"/>
      <c r="R518" s="87"/>
      <c r="S518" s="87"/>
      <c r="T518" s="88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3" t="s">
        <v>191</v>
      </c>
      <c r="AU518" s="13" t="s">
        <v>84</v>
      </c>
    </row>
    <row r="519" s="2" customFormat="1" ht="24.15" customHeight="1">
      <c r="A519" s="34"/>
      <c r="B519" s="35"/>
      <c r="C519" s="226" t="s">
        <v>683</v>
      </c>
      <c r="D519" s="226" t="s">
        <v>1009</v>
      </c>
      <c r="E519" s="227" t="s">
        <v>1136</v>
      </c>
      <c r="F519" s="228" t="s">
        <v>1128</v>
      </c>
      <c r="G519" s="229" t="s">
        <v>214</v>
      </c>
      <c r="H519" s="230">
        <v>5.508</v>
      </c>
      <c r="I519" s="231"/>
      <c r="J519" s="232">
        <f>ROUND(I519*H519,2)</f>
        <v>0</v>
      </c>
      <c r="K519" s="233"/>
      <c r="L519" s="234"/>
      <c r="M519" s="235" t="s">
        <v>1</v>
      </c>
      <c r="N519" s="236" t="s">
        <v>41</v>
      </c>
      <c r="O519" s="87"/>
      <c r="P519" s="217">
        <f>O519*H519</f>
        <v>0</v>
      </c>
      <c r="Q519" s="217">
        <v>0</v>
      </c>
      <c r="R519" s="217">
        <f>Q519*H519</f>
        <v>0</v>
      </c>
      <c r="S519" s="217">
        <v>0</v>
      </c>
      <c r="T519" s="218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219" t="s">
        <v>720</v>
      </c>
      <c r="AT519" s="219" t="s">
        <v>1009</v>
      </c>
      <c r="AU519" s="219" t="s">
        <v>84</v>
      </c>
      <c r="AY519" s="13" t="s">
        <v>174</v>
      </c>
      <c r="BE519" s="220">
        <f>IF(N519="základní",J519,0)</f>
        <v>0</v>
      </c>
      <c r="BF519" s="220">
        <f>IF(N519="snížená",J519,0)</f>
        <v>0</v>
      </c>
      <c r="BG519" s="220">
        <f>IF(N519="zákl. přenesená",J519,0)</f>
        <v>0</v>
      </c>
      <c r="BH519" s="220">
        <f>IF(N519="sníž. přenesená",J519,0)</f>
        <v>0</v>
      </c>
      <c r="BI519" s="220">
        <f>IF(N519="nulová",J519,0)</f>
        <v>0</v>
      </c>
      <c r="BJ519" s="13" t="s">
        <v>84</v>
      </c>
      <c r="BK519" s="220">
        <f>ROUND(I519*H519,2)</f>
        <v>0</v>
      </c>
      <c r="BL519" s="13" t="s">
        <v>309</v>
      </c>
      <c r="BM519" s="219" t="s">
        <v>1137</v>
      </c>
    </row>
    <row r="520" s="2" customFormat="1">
      <c r="A520" s="34"/>
      <c r="B520" s="35"/>
      <c r="C520" s="36"/>
      <c r="D520" s="221" t="s">
        <v>191</v>
      </c>
      <c r="E520" s="36"/>
      <c r="F520" s="222" t="s">
        <v>1138</v>
      </c>
      <c r="G520" s="36"/>
      <c r="H520" s="36"/>
      <c r="I520" s="223"/>
      <c r="J520" s="36"/>
      <c r="K520" s="36"/>
      <c r="L520" s="40"/>
      <c r="M520" s="224"/>
      <c r="N520" s="225"/>
      <c r="O520" s="87"/>
      <c r="P520" s="87"/>
      <c r="Q520" s="87"/>
      <c r="R520" s="87"/>
      <c r="S520" s="87"/>
      <c r="T520" s="88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3" t="s">
        <v>191</v>
      </c>
      <c r="AU520" s="13" t="s">
        <v>84</v>
      </c>
    </row>
    <row r="521" s="2" customFormat="1" ht="24.15" customHeight="1">
      <c r="A521" s="34"/>
      <c r="B521" s="35"/>
      <c r="C521" s="226" t="s">
        <v>1139</v>
      </c>
      <c r="D521" s="226" t="s">
        <v>1009</v>
      </c>
      <c r="E521" s="227" t="s">
        <v>1140</v>
      </c>
      <c r="F521" s="228" t="s">
        <v>1141</v>
      </c>
      <c r="G521" s="229" t="s">
        <v>239</v>
      </c>
      <c r="H521" s="230">
        <v>2</v>
      </c>
      <c r="I521" s="231"/>
      <c r="J521" s="232">
        <f>ROUND(I521*H521,2)</f>
        <v>0</v>
      </c>
      <c r="K521" s="233"/>
      <c r="L521" s="234"/>
      <c r="M521" s="235" t="s">
        <v>1</v>
      </c>
      <c r="N521" s="236" t="s">
        <v>41</v>
      </c>
      <c r="O521" s="87"/>
      <c r="P521" s="217">
        <f>O521*H521</f>
        <v>0</v>
      </c>
      <c r="Q521" s="217">
        <v>0</v>
      </c>
      <c r="R521" s="217">
        <f>Q521*H521</f>
        <v>0</v>
      </c>
      <c r="S521" s="217">
        <v>0</v>
      </c>
      <c r="T521" s="218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219" t="s">
        <v>720</v>
      </c>
      <c r="AT521" s="219" t="s">
        <v>1009</v>
      </c>
      <c r="AU521" s="219" t="s">
        <v>84</v>
      </c>
      <c r="AY521" s="13" t="s">
        <v>174</v>
      </c>
      <c r="BE521" s="220">
        <f>IF(N521="základní",J521,0)</f>
        <v>0</v>
      </c>
      <c r="BF521" s="220">
        <f>IF(N521="snížená",J521,0)</f>
        <v>0</v>
      </c>
      <c r="BG521" s="220">
        <f>IF(N521="zákl. přenesená",J521,0)</f>
        <v>0</v>
      </c>
      <c r="BH521" s="220">
        <f>IF(N521="sníž. přenesená",J521,0)</f>
        <v>0</v>
      </c>
      <c r="BI521" s="220">
        <f>IF(N521="nulová",J521,0)</f>
        <v>0</v>
      </c>
      <c r="BJ521" s="13" t="s">
        <v>84</v>
      </c>
      <c r="BK521" s="220">
        <f>ROUND(I521*H521,2)</f>
        <v>0</v>
      </c>
      <c r="BL521" s="13" t="s">
        <v>309</v>
      </c>
      <c r="BM521" s="219" t="s">
        <v>1142</v>
      </c>
    </row>
    <row r="522" s="2" customFormat="1">
      <c r="A522" s="34"/>
      <c r="B522" s="35"/>
      <c r="C522" s="36"/>
      <c r="D522" s="221" t="s">
        <v>191</v>
      </c>
      <c r="E522" s="36"/>
      <c r="F522" s="222" t="s">
        <v>1143</v>
      </c>
      <c r="G522" s="36"/>
      <c r="H522" s="36"/>
      <c r="I522" s="223"/>
      <c r="J522" s="36"/>
      <c r="K522" s="36"/>
      <c r="L522" s="40"/>
      <c r="M522" s="224"/>
      <c r="N522" s="225"/>
      <c r="O522" s="87"/>
      <c r="P522" s="87"/>
      <c r="Q522" s="87"/>
      <c r="R522" s="87"/>
      <c r="S522" s="87"/>
      <c r="T522" s="88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T522" s="13" t="s">
        <v>191</v>
      </c>
      <c r="AU522" s="13" t="s">
        <v>84</v>
      </c>
    </row>
    <row r="523" s="2" customFormat="1" ht="24.15" customHeight="1">
      <c r="A523" s="34"/>
      <c r="B523" s="35"/>
      <c r="C523" s="226" t="s">
        <v>687</v>
      </c>
      <c r="D523" s="226" t="s">
        <v>1009</v>
      </c>
      <c r="E523" s="227" t="s">
        <v>1144</v>
      </c>
      <c r="F523" s="228" t="s">
        <v>1145</v>
      </c>
      <c r="G523" s="229" t="s">
        <v>239</v>
      </c>
      <c r="H523" s="230">
        <v>1</v>
      </c>
      <c r="I523" s="231"/>
      <c r="J523" s="232">
        <f>ROUND(I523*H523,2)</f>
        <v>0</v>
      </c>
      <c r="K523" s="233"/>
      <c r="L523" s="234"/>
      <c r="M523" s="235" t="s">
        <v>1</v>
      </c>
      <c r="N523" s="236" t="s">
        <v>41</v>
      </c>
      <c r="O523" s="87"/>
      <c r="P523" s="217">
        <f>O523*H523</f>
        <v>0</v>
      </c>
      <c r="Q523" s="217">
        <v>0</v>
      </c>
      <c r="R523" s="217">
        <f>Q523*H523</f>
        <v>0</v>
      </c>
      <c r="S523" s="217">
        <v>0</v>
      </c>
      <c r="T523" s="218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19" t="s">
        <v>720</v>
      </c>
      <c r="AT523" s="219" t="s">
        <v>1009</v>
      </c>
      <c r="AU523" s="219" t="s">
        <v>84</v>
      </c>
      <c r="AY523" s="13" t="s">
        <v>174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13" t="s">
        <v>84</v>
      </c>
      <c r="BK523" s="220">
        <f>ROUND(I523*H523,2)</f>
        <v>0</v>
      </c>
      <c r="BL523" s="13" t="s">
        <v>309</v>
      </c>
      <c r="BM523" s="219" t="s">
        <v>1146</v>
      </c>
    </row>
    <row r="524" s="2" customFormat="1">
      <c r="A524" s="34"/>
      <c r="B524" s="35"/>
      <c r="C524" s="36"/>
      <c r="D524" s="221" t="s">
        <v>191</v>
      </c>
      <c r="E524" s="36"/>
      <c r="F524" s="222" t="s">
        <v>1147</v>
      </c>
      <c r="G524" s="36"/>
      <c r="H524" s="36"/>
      <c r="I524" s="223"/>
      <c r="J524" s="36"/>
      <c r="K524" s="36"/>
      <c r="L524" s="40"/>
      <c r="M524" s="224"/>
      <c r="N524" s="225"/>
      <c r="O524" s="87"/>
      <c r="P524" s="87"/>
      <c r="Q524" s="87"/>
      <c r="R524" s="87"/>
      <c r="S524" s="87"/>
      <c r="T524" s="88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T524" s="13" t="s">
        <v>191</v>
      </c>
      <c r="AU524" s="13" t="s">
        <v>84</v>
      </c>
    </row>
    <row r="525" s="2" customFormat="1" ht="24.15" customHeight="1">
      <c r="A525" s="34"/>
      <c r="B525" s="35"/>
      <c r="C525" s="226" t="s">
        <v>1148</v>
      </c>
      <c r="D525" s="226" t="s">
        <v>1009</v>
      </c>
      <c r="E525" s="227" t="s">
        <v>1149</v>
      </c>
      <c r="F525" s="228" t="s">
        <v>1145</v>
      </c>
      <c r="G525" s="229" t="s">
        <v>239</v>
      </c>
      <c r="H525" s="230">
        <v>1</v>
      </c>
      <c r="I525" s="231"/>
      <c r="J525" s="232">
        <f>ROUND(I525*H525,2)</f>
        <v>0</v>
      </c>
      <c r="K525" s="233"/>
      <c r="L525" s="234"/>
      <c r="M525" s="235" t="s">
        <v>1</v>
      </c>
      <c r="N525" s="236" t="s">
        <v>41</v>
      </c>
      <c r="O525" s="87"/>
      <c r="P525" s="217">
        <f>O525*H525</f>
        <v>0</v>
      </c>
      <c r="Q525" s="217">
        <v>0</v>
      </c>
      <c r="R525" s="217">
        <f>Q525*H525</f>
        <v>0</v>
      </c>
      <c r="S525" s="217">
        <v>0</v>
      </c>
      <c r="T525" s="218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219" t="s">
        <v>720</v>
      </c>
      <c r="AT525" s="219" t="s">
        <v>1009</v>
      </c>
      <c r="AU525" s="219" t="s">
        <v>84</v>
      </c>
      <c r="AY525" s="13" t="s">
        <v>174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13" t="s">
        <v>84</v>
      </c>
      <c r="BK525" s="220">
        <f>ROUND(I525*H525,2)</f>
        <v>0</v>
      </c>
      <c r="BL525" s="13" t="s">
        <v>309</v>
      </c>
      <c r="BM525" s="219" t="s">
        <v>1150</v>
      </c>
    </row>
    <row r="526" s="2" customFormat="1">
      <c r="A526" s="34"/>
      <c r="B526" s="35"/>
      <c r="C526" s="36"/>
      <c r="D526" s="221" t="s">
        <v>191</v>
      </c>
      <c r="E526" s="36"/>
      <c r="F526" s="222" t="s">
        <v>1151</v>
      </c>
      <c r="G526" s="36"/>
      <c r="H526" s="36"/>
      <c r="I526" s="223"/>
      <c r="J526" s="36"/>
      <c r="K526" s="36"/>
      <c r="L526" s="40"/>
      <c r="M526" s="224"/>
      <c r="N526" s="225"/>
      <c r="O526" s="87"/>
      <c r="P526" s="87"/>
      <c r="Q526" s="87"/>
      <c r="R526" s="87"/>
      <c r="S526" s="87"/>
      <c r="T526" s="88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3" t="s">
        <v>191</v>
      </c>
      <c r="AU526" s="13" t="s">
        <v>84</v>
      </c>
    </row>
    <row r="527" s="2" customFormat="1" ht="24.15" customHeight="1">
      <c r="A527" s="34"/>
      <c r="B527" s="35"/>
      <c r="C527" s="226" t="s">
        <v>691</v>
      </c>
      <c r="D527" s="226" t="s">
        <v>1009</v>
      </c>
      <c r="E527" s="227" t="s">
        <v>1152</v>
      </c>
      <c r="F527" s="228" t="s">
        <v>1153</v>
      </c>
      <c r="G527" s="229" t="s">
        <v>239</v>
      </c>
      <c r="H527" s="230">
        <v>2</v>
      </c>
      <c r="I527" s="231"/>
      <c r="J527" s="232">
        <f>ROUND(I527*H527,2)</f>
        <v>0</v>
      </c>
      <c r="K527" s="233"/>
      <c r="L527" s="234"/>
      <c r="M527" s="235" t="s">
        <v>1</v>
      </c>
      <c r="N527" s="236" t="s">
        <v>41</v>
      </c>
      <c r="O527" s="87"/>
      <c r="P527" s="217">
        <f>O527*H527</f>
        <v>0</v>
      </c>
      <c r="Q527" s="217">
        <v>0</v>
      </c>
      <c r="R527" s="217">
        <f>Q527*H527</f>
        <v>0</v>
      </c>
      <c r="S527" s="217">
        <v>0</v>
      </c>
      <c r="T527" s="218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219" t="s">
        <v>720</v>
      </c>
      <c r="AT527" s="219" t="s">
        <v>1009</v>
      </c>
      <c r="AU527" s="219" t="s">
        <v>84</v>
      </c>
      <c r="AY527" s="13" t="s">
        <v>174</v>
      </c>
      <c r="BE527" s="220">
        <f>IF(N527="základní",J527,0)</f>
        <v>0</v>
      </c>
      <c r="BF527" s="220">
        <f>IF(N527="snížená",J527,0)</f>
        <v>0</v>
      </c>
      <c r="BG527" s="220">
        <f>IF(N527="zákl. přenesená",J527,0)</f>
        <v>0</v>
      </c>
      <c r="BH527" s="220">
        <f>IF(N527="sníž. přenesená",J527,0)</f>
        <v>0</v>
      </c>
      <c r="BI527" s="220">
        <f>IF(N527="nulová",J527,0)</f>
        <v>0</v>
      </c>
      <c r="BJ527" s="13" t="s">
        <v>84</v>
      </c>
      <c r="BK527" s="220">
        <f>ROUND(I527*H527,2)</f>
        <v>0</v>
      </c>
      <c r="BL527" s="13" t="s">
        <v>309</v>
      </c>
      <c r="BM527" s="219" t="s">
        <v>1154</v>
      </c>
    </row>
    <row r="528" s="2" customFormat="1" ht="24.15" customHeight="1">
      <c r="A528" s="34"/>
      <c r="B528" s="35"/>
      <c r="C528" s="226" t="s">
        <v>1155</v>
      </c>
      <c r="D528" s="226" t="s">
        <v>1009</v>
      </c>
      <c r="E528" s="227" t="s">
        <v>1156</v>
      </c>
      <c r="F528" s="228" t="s">
        <v>1157</v>
      </c>
      <c r="G528" s="229" t="s">
        <v>239</v>
      </c>
      <c r="H528" s="230">
        <v>2</v>
      </c>
      <c r="I528" s="231"/>
      <c r="J528" s="232">
        <f>ROUND(I528*H528,2)</f>
        <v>0</v>
      </c>
      <c r="K528" s="233"/>
      <c r="L528" s="234"/>
      <c r="M528" s="235" t="s">
        <v>1</v>
      </c>
      <c r="N528" s="236" t="s">
        <v>41</v>
      </c>
      <c r="O528" s="87"/>
      <c r="P528" s="217">
        <f>O528*H528</f>
        <v>0</v>
      </c>
      <c r="Q528" s="217">
        <v>0</v>
      </c>
      <c r="R528" s="217">
        <f>Q528*H528</f>
        <v>0</v>
      </c>
      <c r="S528" s="217">
        <v>0</v>
      </c>
      <c r="T528" s="218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19" t="s">
        <v>720</v>
      </c>
      <c r="AT528" s="219" t="s">
        <v>1009</v>
      </c>
      <c r="AU528" s="219" t="s">
        <v>84</v>
      </c>
      <c r="AY528" s="13" t="s">
        <v>174</v>
      </c>
      <c r="BE528" s="220">
        <f>IF(N528="základní",J528,0)</f>
        <v>0</v>
      </c>
      <c r="BF528" s="220">
        <f>IF(N528="snížená",J528,0)</f>
        <v>0</v>
      </c>
      <c r="BG528" s="220">
        <f>IF(N528="zákl. přenesená",J528,0)</f>
        <v>0</v>
      </c>
      <c r="BH528" s="220">
        <f>IF(N528="sníž. přenesená",J528,0)</f>
        <v>0</v>
      </c>
      <c r="BI528" s="220">
        <f>IF(N528="nulová",J528,0)</f>
        <v>0</v>
      </c>
      <c r="BJ528" s="13" t="s">
        <v>84</v>
      </c>
      <c r="BK528" s="220">
        <f>ROUND(I528*H528,2)</f>
        <v>0</v>
      </c>
      <c r="BL528" s="13" t="s">
        <v>309</v>
      </c>
      <c r="BM528" s="219" t="s">
        <v>1158</v>
      </c>
    </row>
    <row r="529" s="2" customFormat="1" ht="16.5" customHeight="1">
      <c r="A529" s="34"/>
      <c r="B529" s="35"/>
      <c r="C529" s="226" t="s">
        <v>697</v>
      </c>
      <c r="D529" s="226" t="s">
        <v>1009</v>
      </c>
      <c r="E529" s="227" t="s">
        <v>1159</v>
      </c>
      <c r="F529" s="228" t="s">
        <v>1160</v>
      </c>
      <c r="G529" s="229" t="s">
        <v>214</v>
      </c>
      <c r="H529" s="230">
        <v>48.075000000000003</v>
      </c>
      <c r="I529" s="231"/>
      <c r="J529" s="232">
        <f>ROUND(I529*H529,2)</f>
        <v>0</v>
      </c>
      <c r="K529" s="233"/>
      <c r="L529" s="234"/>
      <c r="M529" s="235" t="s">
        <v>1</v>
      </c>
      <c r="N529" s="236" t="s">
        <v>41</v>
      </c>
      <c r="O529" s="87"/>
      <c r="P529" s="217">
        <f>O529*H529</f>
        <v>0</v>
      </c>
      <c r="Q529" s="217">
        <v>0</v>
      </c>
      <c r="R529" s="217">
        <f>Q529*H529</f>
        <v>0</v>
      </c>
      <c r="S529" s="217">
        <v>0</v>
      </c>
      <c r="T529" s="218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219" t="s">
        <v>720</v>
      </c>
      <c r="AT529" s="219" t="s">
        <v>1009</v>
      </c>
      <c r="AU529" s="219" t="s">
        <v>84</v>
      </c>
      <c r="AY529" s="13" t="s">
        <v>174</v>
      </c>
      <c r="BE529" s="220">
        <f>IF(N529="základní",J529,0)</f>
        <v>0</v>
      </c>
      <c r="BF529" s="220">
        <f>IF(N529="snížená",J529,0)</f>
        <v>0</v>
      </c>
      <c r="BG529" s="220">
        <f>IF(N529="zákl. přenesená",J529,0)</f>
        <v>0</v>
      </c>
      <c r="BH529" s="220">
        <f>IF(N529="sníž. přenesená",J529,0)</f>
        <v>0</v>
      </c>
      <c r="BI529" s="220">
        <f>IF(N529="nulová",J529,0)</f>
        <v>0</v>
      </c>
      <c r="BJ529" s="13" t="s">
        <v>84</v>
      </c>
      <c r="BK529" s="220">
        <f>ROUND(I529*H529,2)</f>
        <v>0</v>
      </c>
      <c r="BL529" s="13" t="s">
        <v>309</v>
      </c>
      <c r="BM529" s="219" t="s">
        <v>1161</v>
      </c>
    </row>
    <row r="530" s="2" customFormat="1">
      <c r="A530" s="34"/>
      <c r="B530" s="35"/>
      <c r="C530" s="36"/>
      <c r="D530" s="221" t="s">
        <v>191</v>
      </c>
      <c r="E530" s="36"/>
      <c r="F530" s="222" t="s">
        <v>1162</v>
      </c>
      <c r="G530" s="36"/>
      <c r="H530" s="36"/>
      <c r="I530" s="223"/>
      <c r="J530" s="36"/>
      <c r="K530" s="36"/>
      <c r="L530" s="40"/>
      <c r="M530" s="224"/>
      <c r="N530" s="225"/>
      <c r="O530" s="87"/>
      <c r="P530" s="87"/>
      <c r="Q530" s="87"/>
      <c r="R530" s="87"/>
      <c r="S530" s="87"/>
      <c r="T530" s="88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T530" s="13" t="s">
        <v>191</v>
      </c>
      <c r="AU530" s="13" t="s">
        <v>84</v>
      </c>
    </row>
    <row r="531" s="2" customFormat="1" ht="16.5" customHeight="1">
      <c r="A531" s="34"/>
      <c r="B531" s="35"/>
      <c r="C531" s="226" t="s">
        <v>1163</v>
      </c>
      <c r="D531" s="226" t="s">
        <v>1009</v>
      </c>
      <c r="E531" s="227" t="s">
        <v>1164</v>
      </c>
      <c r="F531" s="228" t="s">
        <v>1165</v>
      </c>
      <c r="G531" s="229" t="s">
        <v>214</v>
      </c>
      <c r="H531" s="230">
        <v>43.008000000000003</v>
      </c>
      <c r="I531" s="231"/>
      <c r="J531" s="232">
        <f>ROUND(I531*H531,2)</f>
        <v>0</v>
      </c>
      <c r="K531" s="233"/>
      <c r="L531" s="234"/>
      <c r="M531" s="235" t="s">
        <v>1</v>
      </c>
      <c r="N531" s="236" t="s">
        <v>41</v>
      </c>
      <c r="O531" s="87"/>
      <c r="P531" s="217">
        <f>O531*H531</f>
        <v>0</v>
      </c>
      <c r="Q531" s="217">
        <v>0</v>
      </c>
      <c r="R531" s="217">
        <f>Q531*H531</f>
        <v>0</v>
      </c>
      <c r="S531" s="217">
        <v>0</v>
      </c>
      <c r="T531" s="218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219" t="s">
        <v>720</v>
      </c>
      <c r="AT531" s="219" t="s">
        <v>1009</v>
      </c>
      <c r="AU531" s="219" t="s">
        <v>84</v>
      </c>
      <c r="AY531" s="13" t="s">
        <v>174</v>
      </c>
      <c r="BE531" s="220">
        <f>IF(N531="základní",J531,0)</f>
        <v>0</v>
      </c>
      <c r="BF531" s="220">
        <f>IF(N531="snížená",J531,0)</f>
        <v>0</v>
      </c>
      <c r="BG531" s="220">
        <f>IF(N531="zákl. přenesená",J531,0)</f>
        <v>0</v>
      </c>
      <c r="BH531" s="220">
        <f>IF(N531="sníž. přenesená",J531,0)</f>
        <v>0</v>
      </c>
      <c r="BI531" s="220">
        <f>IF(N531="nulová",J531,0)</f>
        <v>0</v>
      </c>
      <c r="BJ531" s="13" t="s">
        <v>84</v>
      </c>
      <c r="BK531" s="220">
        <f>ROUND(I531*H531,2)</f>
        <v>0</v>
      </c>
      <c r="BL531" s="13" t="s">
        <v>309</v>
      </c>
      <c r="BM531" s="219" t="s">
        <v>1166</v>
      </c>
    </row>
    <row r="532" s="2" customFormat="1" ht="16.5" customHeight="1">
      <c r="A532" s="34"/>
      <c r="B532" s="35"/>
      <c r="C532" s="226" t="s">
        <v>700</v>
      </c>
      <c r="D532" s="226" t="s">
        <v>1009</v>
      </c>
      <c r="E532" s="227" t="s">
        <v>1167</v>
      </c>
      <c r="F532" s="228" t="s">
        <v>1168</v>
      </c>
      <c r="G532" s="229" t="s">
        <v>214</v>
      </c>
      <c r="H532" s="230">
        <v>8.8800000000000008</v>
      </c>
      <c r="I532" s="231"/>
      <c r="J532" s="232">
        <f>ROUND(I532*H532,2)</f>
        <v>0</v>
      </c>
      <c r="K532" s="233"/>
      <c r="L532" s="234"/>
      <c r="M532" s="235" t="s">
        <v>1</v>
      </c>
      <c r="N532" s="236" t="s">
        <v>41</v>
      </c>
      <c r="O532" s="87"/>
      <c r="P532" s="217">
        <f>O532*H532</f>
        <v>0</v>
      </c>
      <c r="Q532" s="217">
        <v>0</v>
      </c>
      <c r="R532" s="217">
        <f>Q532*H532</f>
        <v>0</v>
      </c>
      <c r="S532" s="217">
        <v>0</v>
      </c>
      <c r="T532" s="218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19" t="s">
        <v>720</v>
      </c>
      <c r="AT532" s="219" t="s">
        <v>1009</v>
      </c>
      <c r="AU532" s="219" t="s">
        <v>84</v>
      </c>
      <c r="AY532" s="13" t="s">
        <v>174</v>
      </c>
      <c r="BE532" s="220">
        <f>IF(N532="základní",J532,0)</f>
        <v>0</v>
      </c>
      <c r="BF532" s="220">
        <f>IF(N532="snížená",J532,0)</f>
        <v>0</v>
      </c>
      <c r="BG532" s="220">
        <f>IF(N532="zákl. přenesená",J532,0)</f>
        <v>0</v>
      </c>
      <c r="BH532" s="220">
        <f>IF(N532="sníž. přenesená",J532,0)</f>
        <v>0</v>
      </c>
      <c r="BI532" s="220">
        <f>IF(N532="nulová",J532,0)</f>
        <v>0</v>
      </c>
      <c r="BJ532" s="13" t="s">
        <v>84</v>
      </c>
      <c r="BK532" s="220">
        <f>ROUND(I532*H532,2)</f>
        <v>0</v>
      </c>
      <c r="BL532" s="13" t="s">
        <v>309</v>
      </c>
      <c r="BM532" s="219" t="s">
        <v>1169</v>
      </c>
    </row>
    <row r="533" s="2" customFormat="1" ht="37.8" customHeight="1">
      <c r="A533" s="34"/>
      <c r="B533" s="35"/>
      <c r="C533" s="226" t="s">
        <v>1170</v>
      </c>
      <c r="D533" s="226" t="s">
        <v>1009</v>
      </c>
      <c r="E533" s="227" t="s">
        <v>1171</v>
      </c>
      <c r="F533" s="228" t="s">
        <v>1172</v>
      </c>
      <c r="G533" s="229" t="s">
        <v>239</v>
      </c>
      <c r="H533" s="230">
        <v>2</v>
      </c>
      <c r="I533" s="231"/>
      <c r="J533" s="232">
        <f>ROUND(I533*H533,2)</f>
        <v>0</v>
      </c>
      <c r="K533" s="233"/>
      <c r="L533" s="234"/>
      <c r="M533" s="235" t="s">
        <v>1</v>
      </c>
      <c r="N533" s="236" t="s">
        <v>41</v>
      </c>
      <c r="O533" s="87"/>
      <c r="P533" s="217">
        <f>O533*H533</f>
        <v>0</v>
      </c>
      <c r="Q533" s="217">
        <v>0.012</v>
      </c>
      <c r="R533" s="217">
        <f>Q533*H533</f>
        <v>0.024</v>
      </c>
      <c r="S533" s="217">
        <v>0</v>
      </c>
      <c r="T533" s="218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219" t="s">
        <v>720</v>
      </c>
      <c r="AT533" s="219" t="s">
        <v>1009</v>
      </c>
      <c r="AU533" s="219" t="s">
        <v>84</v>
      </c>
      <c r="AY533" s="13" t="s">
        <v>174</v>
      </c>
      <c r="BE533" s="220">
        <f>IF(N533="základní",J533,0)</f>
        <v>0</v>
      </c>
      <c r="BF533" s="220">
        <f>IF(N533="snížená",J533,0)</f>
        <v>0</v>
      </c>
      <c r="BG533" s="220">
        <f>IF(N533="zákl. přenesená",J533,0)</f>
        <v>0</v>
      </c>
      <c r="BH533" s="220">
        <f>IF(N533="sníž. přenesená",J533,0)</f>
        <v>0</v>
      </c>
      <c r="BI533" s="220">
        <f>IF(N533="nulová",J533,0)</f>
        <v>0</v>
      </c>
      <c r="BJ533" s="13" t="s">
        <v>84</v>
      </c>
      <c r="BK533" s="220">
        <f>ROUND(I533*H533,2)</f>
        <v>0</v>
      </c>
      <c r="BL533" s="13" t="s">
        <v>309</v>
      </c>
      <c r="BM533" s="219" t="s">
        <v>1173</v>
      </c>
    </row>
    <row r="534" s="11" customFormat="1" ht="25.92" customHeight="1">
      <c r="A534" s="11"/>
      <c r="B534" s="193"/>
      <c r="C534" s="194"/>
      <c r="D534" s="195" t="s">
        <v>75</v>
      </c>
      <c r="E534" s="196" t="s">
        <v>1174</v>
      </c>
      <c r="F534" s="196" t="s">
        <v>1175</v>
      </c>
      <c r="G534" s="194"/>
      <c r="H534" s="194"/>
      <c r="I534" s="197"/>
      <c r="J534" s="198">
        <f>BK534</f>
        <v>0</v>
      </c>
      <c r="K534" s="194"/>
      <c r="L534" s="199"/>
      <c r="M534" s="200"/>
      <c r="N534" s="201"/>
      <c r="O534" s="201"/>
      <c r="P534" s="202">
        <v>0</v>
      </c>
      <c r="Q534" s="201"/>
      <c r="R534" s="202">
        <v>0</v>
      </c>
      <c r="S534" s="201"/>
      <c r="T534" s="203">
        <v>0</v>
      </c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R534" s="204" t="s">
        <v>84</v>
      </c>
      <c r="AT534" s="205" t="s">
        <v>75</v>
      </c>
      <c r="AU534" s="205" t="s">
        <v>76</v>
      </c>
      <c r="AY534" s="204" t="s">
        <v>174</v>
      </c>
      <c r="BK534" s="206">
        <v>0</v>
      </c>
    </row>
    <row r="535" s="11" customFormat="1" ht="25.92" customHeight="1">
      <c r="A535" s="11"/>
      <c r="B535" s="193"/>
      <c r="C535" s="194"/>
      <c r="D535" s="195" t="s">
        <v>75</v>
      </c>
      <c r="E535" s="196" t="s">
        <v>1176</v>
      </c>
      <c r="F535" s="196" t="s">
        <v>1177</v>
      </c>
      <c r="G535" s="194"/>
      <c r="H535" s="194"/>
      <c r="I535" s="197"/>
      <c r="J535" s="198">
        <f>BK535</f>
        <v>0</v>
      </c>
      <c r="K535" s="194"/>
      <c r="L535" s="199"/>
      <c r="M535" s="200"/>
      <c r="N535" s="201"/>
      <c r="O535" s="201"/>
      <c r="P535" s="202">
        <f>P536</f>
        <v>0</v>
      </c>
      <c r="Q535" s="201"/>
      <c r="R535" s="202">
        <f>R536</f>
        <v>0</v>
      </c>
      <c r="S535" s="201"/>
      <c r="T535" s="203">
        <f>T536</f>
        <v>0</v>
      </c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R535" s="204" t="s">
        <v>84</v>
      </c>
      <c r="AT535" s="205" t="s">
        <v>75</v>
      </c>
      <c r="AU535" s="205" t="s">
        <v>76</v>
      </c>
      <c r="AY535" s="204" t="s">
        <v>174</v>
      </c>
      <c r="BK535" s="206">
        <f>BK536</f>
        <v>0</v>
      </c>
    </row>
    <row r="536" s="2" customFormat="1" ht="16.5" customHeight="1">
      <c r="A536" s="34"/>
      <c r="B536" s="35"/>
      <c r="C536" s="207" t="s">
        <v>705</v>
      </c>
      <c r="D536" s="207" t="s">
        <v>175</v>
      </c>
      <c r="E536" s="208" t="s">
        <v>1178</v>
      </c>
      <c r="F536" s="209" t="s">
        <v>1177</v>
      </c>
      <c r="G536" s="210" t="s">
        <v>1179</v>
      </c>
      <c r="H536" s="211">
        <v>1</v>
      </c>
      <c r="I536" s="212"/>
      <c r="J536" s="213">
        <f>ROUND(I536*H536,2)</f>
        <v>0</v>
      </c>
      <c r="K536" s="214"/>
      <c r="L536" s="40"/>
      <c r="M536" s="215" t="s">
        <v>1</v>
      </c>
      <c r="N536" s="216" t="s">
        <v>41</v>
      </c>
      <c r="O536" s="87"/>
      <c r="P536" s="217">
        <f>O536*H536</f>
        <v>0</v>
      </c>
      <c r="Q536" s="217">
        <v>0</v>
      </c>
      <c r="R536" s="217">
        <f>Q536*H536</f>
        <v>0</v>
      </c>
      <c r="S536" s="217">
        <v>0</v>
      </c>
      <c r="T536" s="218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219" t="s">
        <v>179</v>
      </c>
      <c r="AT536" s="219" t="s">
        <v>175</v>
      </c>
      <c r="AU536" s="219" t="s">
        <v>84</v>
      </c>
      <c r="AY536" s="13" t="s">
        <v>174</v>
      </c>
      <c r="BE536" s="220">
        <f>IF(N536="základní",J536,0)</f>
        <v>0</v>
      </c>
      <c r="BF536" s="220">
        <f>IF(N536="snížená",J536,0)</f>
        <v>0</v>
      </c>
      <c r="BG536" s="220">
        <f>IF(N536="zákl. přenesená",J536,0)</f>
        <v>0</v>
      </c>
      <c r="BH536" s="220">
        <f>IF(N536="sníž. přenesená",J536,0)</f>
        <v>0</v>
      </c>
      <c r="BI536" s="220">
        <f>IF(N536="nulová",J536,0)</f>
        <v>0</v>
      </c>
      <c r="BJ536" s="13" t="s">
        <v>84</v>
      </c>
      <c r="BK536" s="220">
        <f>ROUND(I536*H536,2)</f>
        <v>0</v>
      </c>
      <c r="BL536" s="13" t="s">
        <v>179</v>
      </c>
      <c r="BM536" s="219" t="s">
        <v>1180</v>
      </c>
    </row>
    <row r="537" s="11" customFormat="1" ht="25.92" customHeight="1">
      <c r="A537" s="11"/>
      <c r="B537" s="193"/>
      <c r="C537" s="194"/>
      <c r="D537" s="195" t="s">
        <v>75</v>
      </c>
      <c r="E537" s="196" t="s">
        <v>1181</v>
      </c>
      <c r="F537" s="196" t="s">
        <v>1182</v>
      </c>
      <c r="G537" s="194"/>
      <c r="H537" s="194"/>
      <c r="I537" s="197"/>
      <c r="J537" s="198">
        <f>BK537</f>
        <v>0</v>
      </c>
      <c r="K537" s="194"/>
      <c r="L537" s="199"/>
      <c r="M537" s="200"/>
      <c r="N537" s="201"/>
      <c r="O537" s="201"/>
      <c r="P537" s="202">
        <f>SUM(P538:P539)</f>
        <v>0</v>
      </c>
      <c r="Q537" s="201"/>
      <c r="R537" s="202">
        <f>SUM(R538:R539)</f>
        <v>0</v>
      </c>
      <c r="S537" s="201"/>
      <c r="T537" s="203">
        <f>SUM(T538:T539)</f>
        <v>0</v>
      </c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R537" s="204" t="s">
        <v>84</v>
      </c>
      <c r="AT537" s="205" t="s">
        <v>75</v>
      </c>
      <c r="AU537" s="205" t="s">
        <v>76</v>
      </c>
      <c r="AY537" s="204" t="s">
        <v>174</v>
      </c>
      <c r="BK537" s="206">
        <f>SUM(BK538:BK539)</f>
        <v>0</v>
      </c>
    </row>
    <row r="538" s="2" customFormat="1" ht="16.5" customHeight="1">
      <c r="A538" s="34"/>
      <c r="B538" s="35"/>
      <c r="C538" s="207" t="s">
        <v>1183</v>
      </c>
      <c r="D538" s="207" t="s">
        <v>175</v>
      </c>
      <c r="E538" s="208" t="s">
        <v>1184</v>
      </c>
      <c r="F538" s="209" t="s">
        <v>1182</v>
      </c>
      <c r="G538" s="210" t="s">
        <v>1179</v>
      </c>
      <c r="H538" s="211">
        <v>1</v>
      </c>
      <c r="I538" s="212"/>
      <c r="J538" s="213">
        <f>ROUND(I538*H538,2)</f>
        <v>0</v>
      </c>
      <c r="K538" s="214"/>
      <c r="L538" s="40"/>
      <c r="M538" s="215" t="s">
        <v>1</v>
      </c>
      <c r="N538" s="216" t="s">
        <v>41</v>
      </c>
      <c r="O538" s="87"/>
      <c r="P538" s="217">
        <f>O538*H538</f>
        <v>0</v>
      </c>
      <c r="Q538" s="217">
        <v>0</v>
      </c>
      <c r="R538" s="217">
        <f>Q538*H538</f>
        <v>0</v>
      </c>
      <c r="S538" s="217">
        <v>0</v>
      </c>
      <c r="T538" s="218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19" t="s">
        <v>179</v>
      </c>
      <c r="AT538" s="219" t="s">
        <v>175</v>
      </c>
      <c r="AU538" s="219" t="s">
        <v>84</v>
      </c>
      <c r="AY538" s="13" t="s">
        <v>174</v>
      </c>
      <c r="BE538" s="220">
        <f>IF(N538="základní",J538,0)</f>
        <v>0</v>
      </c>
      <c r="BF538" s="220">
        <f>IF(N538="snížená",J538,0)</f>
        <v>0</v>
      </c>
      <c r="BG538" s="220">
        <f>IF(N538="zákl. přenesená",J538,0)</f>
        <v>0</v>
      </c>
      <c r="BH538" s="220">
        <f>IF(N538="sníž. přenesená",J538,0)</f>
        <v>0</v>
      </c>
      <c r="BI538" s="220">
        <f>IF(N538="nulová",J538,0)</f>
        <v>0</v>
      </c>
      <c r="BJ538" s="13" t="s">
        <v>84</v>
      </c>
      <c r="BK538" s="220">
        <f>ROUND(I538*H538,2)</f>
        <v>0</v>
      </c>
      <c r="BL538" s="13" t="s">
        <v>179</v>
      </c>
      <c r="BM538" s="219" t="s">
        <v>1185</v>
      </c>
    </row>
    <row r="539" s="2" customFormat="1">
      <c r="A539" s="34"/>
      <c r="B539" s="35"/>
      <c r="C539" s="36"/>
      <c r="D539" s="221" t="s">
        <v>191</v>
      </c>
      <c r="E539" s="36"/>
      <c r="F539" s="222" t="s">
        <v>1186</v>
      </c>
      <c r="G539" s="36"/>
      <c r="H539" s="36"/>
      <c r="I539" s="223"/>
      <c r="J539" s="36"/>
      <c r="K539" s="36"/>
      <c r="L539" s="40"/>
      <c r="M539" s="224"/>
      <c r="N539" s="225"/>
      <c r="O539" s="87"/>
      <c r="P539" s="87"/>
      <c r="Q539" s="87"/>
      <c r="R539" s="87"/>
      <c r="S539" s="87"/>
      <c r="T539" s="88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3" t="s">
        <v>191</v>
      </c>
      <c r="AU539" s="13" t="s">
        <v>84</v>
      </c>
    </row>
    <row r="540" s="11" customFormat="1" ht="25.92" customHeight="1">
      <c r="A540" s="11"/>
      <c r="B540" s="193"/>
      <c r="C540" s="194"/>
      <c r="D540" s="195" t="s">
        <v>75</v>
      </c>
      <c r="E540" s="196" t="s">
        <v>1187</v>
      </c>
      <c r="F540" s="196" t="s">
        <v>1188</v>
      </c>
      <c r="G540" s="194"/>
      <c r="H540" s="194"/>
      <c r="I540" s="197"/>
      <c r="J540" s="198">
        <f>BK540</f>
        <v>0</v>
      </c>
      <c r="K540" s="194"/>
      <c r="L540" s="199"/>
      <c r="M540" s="200"/>
      <c r="N540" s="201"/>
      <c r="O540" s="201"/>
      <c r="P540" s="202">
        <f>SUM(P541:P548)</f>
        <v>0</v>
      </c>
      <c r="Q540" s="201"/>
      <c r="R540" s="202">
        <f>SUM(R541:R548)</f>
        <v>0</v>
      </c>
      <c r="S540" s="201"/>
      <c r="T540" s="203">
        <f>SUM(T541:T548)</f>
        <v>0</v>
      </c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R540" s="204" t="s">
        <v>84</v>
      </c>
      <c r="AT540" s="205" t="s">
        <v>75</v>
      </c>
      <c r="AU540" s="205" t="s">
        <v>76</v>
      </c>
      <c r="AY540" s="204" t="s">
        <v>174</v>
      </c>
      <c r="BK540" s="206">
        <f>SUM(BK541:BK548)</f>
        <v>0</v>
      </c>
    </row>
    <row r="541" s="2" customFormat="1" ht="16.5" customHeight="1">
      <c r="A541" s="34"/>
      <c r="B541" s="35"/>
      <c r="C541" s="207" t="s">
        <v>710</v>
      </c>
      <c r="D541" s="207" t="s">
        <v>175</v>
      </c>
      <c r="E541" s="208" t="s">
        <v>1189</v>
      </c>
      <c r="F541" s="209" t="s">
        <v>1188</v>
      </c>
      <c r="G541" s="210" t="s">
        <v>1179</v>
      </c>
      <c r="H541" s="211">
        <v>1</v>
      </c>
      <c r="I541" s="212"/>
      <c r="J541" s="213">
        <f>ROUND(I541*H541,2)</f>
        <v>0</v>
      </c>
      <c r="K541" s="214"/>
      <c r="L541" s="40"/>
      <c r="M541" s="215" t="s">
        <v>1</v>
      </c>
      <c r="N541" s="216" t="s">
        <v>41</v>
      </c>
      <c r="O541" s="87"/>
      <c r="P541" s="217">
        <f>O541*H541</f>
        <v>0</v>
      </c>
      <c r="Q541" s="217">
        <v>0</v>
      </c>
      <c r="R541" s="217">
        <f>Q541*H541</f>
        <v>0</v>
      </c>
      <c r="S541" s="217">
        <v>0</v>
      </c>
      <c r="T541" s="218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219" t="s">
        <v>179</v>
      </c>
      <c r="AT541" s="219" t="s">
        <v>175</v>
      </c>
      <c r="AU541" s="219" t="s">
        <v>84</v>
      </c>
      <c r="AY541" s="13" t="s">
        <v>174</v>
      </c>
      <c r="BE541" s="220">
        <f>IF(N541="základní",J541,0)</f>
        <v>0</v>
      </c>
      <c r="BF541" s="220">
        <f>IF(N541="snížená",J541,0)</f>
        <v>0</v>
      </c>
      <c r="BG541" s="220">
        <f>IF(N541="zákl. přenesená",J541,0)</f>
        <v>0</v>
      </c>
      <c r="BH541" s="220">
        <f>IF(N541="sníž. přenesená",J541,0)</f>
        <v>0</v>
      </c>
      <c r="BI541" s="220">
        <f>IF(N541="nulová",J541,0)</f>
        <v>0</v>
      </c>
      <c r="BJ541" s="13" t="s">
        <v>84</v>
      </c>
      <c r="BK541" s="220">
        <f>ROUND(I541*H541,2)</f>
        <v>0</v>
      </c>
      <c r="BL541" s="13" t="s">
        <v>179</v>
      </c>
      <c r="BM541" s="219" t="s">
        <v>1190</v>
      </c>
    </row>
    <row r="542" s="2" customFormat="1">
      <c r="A542" s="34"/>
      <c r="B542" s="35"/>
      <c r="C542" s="36"/>
      <c r="D542" s="221" t="s">
        <v>191</v>
      </c>
      <c r="E542" s="36"/>
      <c r="F542" s="222" t="s">
        <v>1191</v>
      </c>
      <c r="G542" s="36"/>
      <c r="H542" s="36"/>
      <c r="I542" s="223"/>
      <c r="J542" s="36"/>
      <c r="K542" s="36"/>
      <c r="L542" s="40"/>
      <c r="M542" s="224"/>
      <c r="N542" s="225"/>
      <c r="O542" s="87"/>
      <c r="P542" s="87"/>
      <c r="Q542" s="87"/>
      <c r="R542" s="87"/>
      <c r="S542" s="87"/>
      <c r="T542" s="88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3" t="s">
        <v>191</v>
      </c>
      <c r="AU542" s="13" t="s">
        <v>84</v>
      </c>
    </row>
    <row r="543" s="2" customFormat="1" ht="16.5" customHeight="1">
      <c r="A543" s="34"/>
      <c r="B543" s="35"/>
      <c r="C543" s="207" t="s">
        <v>1192</v>
      </c>
      <c r="D543" s="207" t="s">
        <v>175</v>
      </c>
      <c r="E543" s="208" t="s">
        <v>1193</v>
      </c>
      <c r="F543" s="209" t="s">
        <v>1194</v>
      </c>
      <c r="G543" s="210" t="s">
        <v>1179</v>
      </c>
      <c r="H543" s="211">
        <v>1</v>
      </c>
      <c r="I543" s="212"/>
      <c r="J543" s="213">
        <f>ROUND(I543*H543,2)</f>
        <v>0</v>
      </c>
      <c r="K543" s="214"/>
      <c r="L543" s="40"/>
      <c r="M543" s="215" t="s">
        <v>1</v>
      </c>
      <c r="N543" s="216" t="s">
        <v>41</v>
      </c>
      <c r="O543" s="87"/>
      <c r="P543" s="217">
        <f>O543*H543</f>
        <v>0</v>
      </c>
      <c r="Q543" s="217">
        <v>0</v>
      </c>
      <c r="R543" s="217">
        <f>Q543*H543</f>
        <v>0</v>
      </c>
      <c r="S543" s="217">
        <v>0</v>
      </c>
      <c r="T543" s="218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219" t="s">
        <v>179</v>
      </c>
      <c r="AT543" s="219" t="s">
        <v>175</v>
      </c>
      <c r="AU543" s="219" t="s">
        <v>84</v>
      </c>
      <c r="AY543" s="13" t="s">
        <v>174</v>
      </c>
      <c r="BE543" s="220">
        <f>IF(N543="základní",J543,0)</f>
        <v>0</v>
      </c>
      <c r="BF543" s="220">
        <f>IF(N543="snížená",J543,0)</f>
        <v>0</v>
      </c>
      <c r="BG543" s="220">
        <f>IF(N543="zákl. přenesená",J543,0)</f>
        <v>0</v>
      </c>
      <c r="BH543" s="220">
        <f>IF(N543="sníž. přenesená",J543,0)</f>
        <v>0</v>
      </c>
      <c r="BI543" s="220">
        <f>IF(N543="nulová",J543,0)</f>
        <v>0</v>
      </c>
      <c r="BJ543" s="13" t="s">
        <v>84</v>
      </c>
      <c r="BK543" s="220">
        <f>ROUND(I543*H543,2)</f>
        <v>0</v>
      </c>
      <c r="BL543" s="13" t="s">
        <v>179</v>
      </c>
      <c r="BM543" s="219" t="s">
        <v>1195</v>
      </c>
    </row>
    <row r="544" s="2" customFormat="1" ht="16.5" customHeight="1">
      <c r="A544" s="34"/>
      <c r="B544" s="35"/>
      <c r="C544" s="207" t="s">
        <v>716</v>
      </c>
      <c r="D544" s="207" t="s">
        <v>175</v>
      </c>
      <c r="E544" s="208" t="s">
        <v>1196</v>
      </c>
      <c r="F544" s="209" t="s">
        <v>1197</v>
      </c>
      <c r="G544" s="210" t="s">
        <v>1179</v>
      </c>
      <c r="H544" s="211">
        <v>1</v>
      </c>
      <c r="I544" s="212"/>
      <c r="J544" s="213">
        <f>ROUND(I544*H544,2)</f>
        <v>0</v>
      </c>
      <c r="K544" s="214"/>
      <c r="L544" s="40"/>
      <c r="M544" s="215" t="s">
        <v>1</v>
      </c>
      <c r="N544" s="216" t="s">
        <v>41</v>
      </c>
      <c r="O544" s="87"/>
      <c r="P544" s="217">
        <f>O544*H544</f>
        <v>0</v>
      </c>
      <c r="Q544" s="217">
        <v>0</v>
      </c>
      <c r="R544" s="217">
        <f>Q544*H544</f>
        <v>0</v>
      </c>
      <c r="S544" s="217">
        <v>0</v>
      </c>
      <c r="T544" s="218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19" t="s">
        <v>179</v>
      </c>
      <c r="AT544" s="219" t="s">
        <v>175</v>
      </c>
      <c r="AU544" s="219" t="s">
        <v>84</v>
      </c>
      <c r="AY544" s="13" t="s">
        <v>174</v>
      </c>
      <c r="BE544" s="220">
        <f>IF(N544="základní",J544,0)</f>
        <v>0</v>
      </c>
      <c r="BF544" s="220">
        <f>IF(N544="snížená",J544,0)</f>
        <v>0</v>
      </c>
      <c r="BG544" s="220">
        <f>IF(N544="zákl. přenesená",J544,0)</f>
        <v>0</v>
      </c>
      <c r="BH544" s="220">
        <f>IF(N544="sníž. přenesená",J544,0)</f>
        <v>0</v>
      </c>
      <c r="BI544" s="220">
        <f>IF(N544="nulová",J544,0)</f>
        <v>0</v>
      </c>
      <c r="BJ544" s="13" t="s">
        <v>84</v>
      </c>
      <c r="BK544" s="220">
        <f>ROUND(I544*H544,2)</f>
        <v>0</v>
      </c>
      <c r="BL544" s="13" t="s">
        <v>179</v>
      </c>
      <c r="BM544" s="219" t="s">
        <v>1198</v>
      </c>
    </row>
    <row r="545" s="2" customFormat="1" ht="16.5" customHeight="1">
      <c r="A545" s="34"/>
      <c r="B545" s="35"/>
      <c r="C545" s="207" t="s">
        <v>1199</v>
      </c>
      <c r="D545" s="207" t="s">
        <v>175</v>
      </c>
      <c r="E545" s="208" t="s">
        <v>1200</v>
      </c>
      <c r="F545" s="209" t="s">
        <v>1201</v>
      </c>
      <c r="G545" s="210" t="s">
        <v>1179</v>
      </c>
      <c r="H545" s="211">
        <v>1</v>
      </c>
      <c r="I545" s="212"/>
      <c r="J545" s="213">
        <f>ROUND(I545*H545,2)</f>
        <v>0</v>
      </c>
      <c r="K545" s="214"/>
      <c r="L545" s="40"/>
      <c r="M545" s="215" t="s">
        <v>1</v>
      </c>
      <c r="N545" s="216" t="s">
        <v>41</v>
      </c>
      <c r="O545" s="87"/>
      <c r="P545" s="217">
        <f>O545*H545</f>
        <v>0</v>
      </c>
      <c r="Q545" s="217">
        <v>0</v>
      </c>
      <c r="R545" s="217">
        <f>Q545*H545</f>
        <v>0</v>
      </c>
      <c r="S545" s="217">
        <v>0</v>
      </c>
      <c r="T545" s="218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219" t="s">
        <v>179</v>
      </c>
      <c r="AT545" s="219" t="s">
        <v>175</v>
      </c>
      <c r="AU545" s="219" t="s">
        <v>84</v>
      </c>
      <c r="AY545" s="13" t="s">
        <v>174</v>
      </c>
      <c r="BE545" s="220">
        <f>IF(N545="základní",J545,0)</f>
        <v>0</v>
      </c>
      <c r="BF545" s="220">
        <f>IF(N545="snížená",J545,0)</f>
        <v>0</v>
      </c>
      <c r="BG545" s="220">
        <f>IF(N545="zákl. přenesená",J545,0)</f>
        <v>0</v>
      </c>
      <c r="BH545" s="220">
        <f>IF(N545="sníž. přenesená",J545,0)</f>
        <v>0</v>
      </c>
      <c r="BI545" s="220">
        <f>IF(N545="nulová",J545,0)</f>
        <v>0</v>
      </c>
      <c r="BJ545" s="13" t="s">
        <v>84</v>
      </c>
      <c r="BK545" s="220">
        <f>ROUND(I545*H545,2)</f>
        <v>0</v>
      </c>
      <c r="BL545" s="13" t="s">
        <v>179</v>
      </c>
      <c r="BM545" s="219" t="s">
        <v>1202</v>
      </c>
    </row>
    <row r="546" s="2" customFormat="1">
      <c r="A546" s="34"/>
      <c r="B546" s="35"/>
      <c r="C546" s="36"/>
      <c r="D546" s="221" t="s">
        <v>191</v>
      </c>
      <c r="E546" s="36"/>
      <c r="F546" s="222" t="s">
        <v>1203</v>
      </c>
      <c r="G546" s="36"/>
      <c r="H546" s="36"/>
      <c r="I546" s="223"/>
      <c r="J546" s="36"/>
      <c r="K546" s="36"/>
      <c r="L546" s="40"/>
      <c r="M546" s="224"/>
      <c r="N546" s="225"/>
      <c r="O546" s="87"/>
      <c r="P546" s="87"/>
      <c r="Q546" s="87"/>
      <c r="R546" s="87"/>
      <c r="S546" s="87"/>
      <c r="T546" s="88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T546" s="13" t="s">
        <v>191</v>
      </c>
      <c r="AU546" s="13" t="s">
        <v>84</v>
      </c>
    </row>
    <row r="547" s="2" customFormat="1" ht="16.5" customHeight="1">
      <c r="A547" s="34"/>
      <c r="B547" s="35"/>
      <c r="C547" s="207" t="s">
        <v>720</v>
      </c>
      <c r="D547" s="207" t="s">
        <v>175</v>
      </c>
      <c r="E547" s="208" t="s">
        <v>1204</v>
      </c>
      <c r="F547" s="209" t="s">
        <v>1205</v>
      </c>
      <c r="G547" s="210" t="s">
        <v>1179</v>
      </c>
      <c r="H547" s="211">
        <v>1</v>
      </c>
      <c r="I547" s="212"/>
      <c r="J547" s="213">
        <f>ROUND(I547*H547,2)</f>
        <v>0</v>
      </c>
      <c r="K547" s="214"/>
      <c r="L547" s="40"/>
      <c r="M547" s="215" t="s">
        <v>1</v>
      </c>
      <c r="N547" s="216" t="s">
        <v>41</v>
      </c>
      <c r="O547" s="87"/>
      <c r="P547" s="217">
        <f>O547*H547</f>
        <v>0</v>
      </c>
      <c r="Q547" s="217">
        <v>0</v>
      </c>
      <c r="R547" s="217">
        <f>Q547*H547</f>
        <v>0</v>
      </c>
      <c r="S547" s="217">
        <v>0</v>
      </c>
      <c r="T547" s="218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219" t="s">
        <v>179</v>
      </c>
      <c r="AT547" s="219" t="s">
        <v>175</v>
      </c>
      <c r="AU547" s="219" t="s">
        <v>84</v>
      </c>
      <c r="AY547" s="13" t="s">
        <v>174</v>
      </c>
      <c r="BE547" s="220">
        <f>IF(N547="základní",J547,0)</f>
        <v>0</v>
      </c>
      <c r="BF547" s="220">
        <f>IF(N547="snížená",J547,0)</f>
        <v>0</v>
      </c>
      <c r="BG547" s="220">
        <f>IF(N547="zákl. přenesená",J547,0)</f>
        <v>0</v>
      </c>
      <c r="BH547" s="220">
        <f>IF(N547="sníž. přenesená",J547,0)</f>
        <v>0</v>
      </c>
      <c r="BI547" s="220">
        <f>IF(N547="nulová",J547,0)</f>
        <v>0</v>
      </c>
      <c r="BJ547" s="13" t="s">
        <v>84</v>
      </c>
      <c r="BK547" s="220">
        <f>ROUND(I547*H547,2)</f>
        <v>0</v>
      </c>
      <c r="BL547" s="13" t="s">
        <v>179</v>
      </c>
      <c r="BM547" s="219" t="s">
        <v>1206</v>
      </c>
    </row>
    <row r="548" s="2" customFormat="1">
      <c r="A548" s="34"/>
      <c r="B548" s="35"/>
      <c r="C548" s="36"/>
      <c r="D548" s="221" t="s">
        <v>191</v>
      </c>
      <c r="E548" s="36"/>
      <c r="F548" s="222" t="s">
        <v>1207</v>
      </c>
      <c r="G548" s="36"/>
      <c r="H548" s="36"/>
      <c r="I548" s="223"/>
      <c r="J548" s="36"/>
      <c r="K548" s="36"/>
      <c r="L548" s="40"/>
      <c r="M548" s="224"/>
      <c r="N548" s="225"/>
      <c r="O548" s="87"/>
      <c r="P548" s="87"/>
      <c r="Q548" s="87"/>
      <c r="R548" s="87"/>
      <c r="S548" s="87"/>
      <c r="T548" s="88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T548" s="13" t="s">
        <v>191</v>
      </c>
      <c r="AU548" s="13" t="s">
        <v>84</v>
      </c>
    </row>
    <row r="549" s="11" customFormat="1" ht="25.92" customHeight="1">
      <c r="A549" s="11"/>
      <c r="B549" s="193"/>
      <c r="C549" s="194"/>
      <c r="D549" s="195" t="s">
        <v>75</v>
      </c>
      <c r="E549" s="196" t="s">
        <v>1208</v>
      </c>
      <c r="F549" s="196" t="s">
        <v>1209</v>
      </c>
      <c r="G549" s="194"/>
      <c r="H549" s="194"/>
      <c r="I549" s="197"/>
      <c r="J549" s="198">
        <f>BK549</f>
        <v>0</v>
      </c>
      <c r="K549" s="194"/>
      <c r="L549" s="199"/>
      <c r="M549" s="200"/>
      <c r="N549" s="201"/>
      <c r="O549" s="201"/>
      <c r="P549" s="202">
        <f>P550</f>
        <v>0</v>
      </c>
      <c r="Q549" s="201"/>
      <c r="R549" s="202">
        <f>R550</f>
        <v>0</v>
      </c>
      <c r="S549" s="201"/>
      <c r="T549" s="203">
        <f>T550</f>
        <v>0</v>
      </c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R549" s="204" t="s">
        <v>84</v>
      </c>
      <c r="AT549" s="205" t="s">
        <v>75</v>
      </c>
      <c r="AU549" s="205" t="s">
        <v>76</v>
      </c>
      <c r="AY549" s="204" t="s">
        <v>174</v>
      </c>
      <c r="BK549" s="206">
        <f>BK550</f>
        <v>0</v>
      </c>
    </row>
    <row r="550" s="2" customFormat="1" ht="16.5" customHeight="1">
      <c r="A550" s="34"/>
      <c r="B550" s="35"/>
      <c r="C550" s="207" t="s">
        <v>1210</v>
      </c>
      <c r="D550" s="207" t="s">
        <v>175</v>
      </c>
      <c r="E550" s="208" t="s">
        <v>1211</v>
      </c>
      <c r="F550" s="209" t="s">
        <v>1209</v>
      </c>
      <c r="G550" s="210" t="s">
        <v>1179</v>
      </c>
      <c r="H550" s="211">
        <v>1</v>
      </c>
      <c r="I550" s="212"/>
      <c r="J550" s="213">
        <f>ROUND(I550*H550,2)</f>
        <v>0</v>
      </c>
      <c r="K550" s="214"/>
      <c r="L550" s="40"/>
      <c r="M550" s="215" t="s">
        <v>1</v>
      </c>
      <c r="N550" s="216" t="s">
        <v>41</v>
      </c>
      <c r="O550" s="87"/>
      <c r="P550" s="217">
        <f>O550*H550</f>
        <v>0</v>
      </c>
      <c r="Q550" s="217">
        <v>0</v>
      </c>
      <c r="R550" s="217">
        <f>Q550*H550</f>
        <v>0</v>
      </c>
      <c r="S550" s="217">
        <v>0</v>
      </c>
      <c r="T550" s="218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219" t="s">
        <v>179</v>
      </c>
      <c r="AT550" s="219" t="s">
        <v>175</v>
      </c>
      <c r="AU550" s="219" t="s">
        <v>84</v>
      </c>
      <c r="AY550" s="13" t="s">
        <v>174</v>
      </c>
      <c r="BE550" s="220">
        <f>IF(N550="základní",J550,0)</f>
        <v>0</v>
      </c>
      <c r="BF550" s="220">
        <f>IF(N550="snížená",J550,0)</f>
        <v>0</v>
      </c>
      <c r="BG550" s="220">
        <f>IF(N550="zákl. přenesená",J550,0)</f>
        <v>0</v>
      </c>
      <c r="BH550" s="220">
        <f>IF(N550="sníž. přenesená",J550,0)</f>
        <v>0</v>
      </c>
      <c r="BI550" s="220">
        <f>IF(N550="nulová",J550,0)</f>
        <v>0</v>
      </c>
      <c r="BJ550" s="13" t="s">
        <v>84</v>
      </c>
      <c r="BK550" s="220">
        <f>ROUND(I550*H550,2)</f>
        <v>0</v>
      </c>
      <c r="BL550" s="13" t="s">
        <v>179</v>
      </c>
      <c r="BM550" s="219" t="s">
        <v>1212</v>
      </c>
    </row>
    <row r="551" s="11" customFormat="1" ht="25.92" customHeight="1">
      <c r="A551" s="11"/>
      <c r="B551" s="193"/>
      <c r="C551" s="194"/>
      <c r="D551" s="195" t="s">
        <v>75</v>
      </c>
      <c r="E551" s="196" t="s">
        <v>1213</v>
      </c>
      <c r="F551" s="196" t="s">
        <v>1214</v>
      </c>
      <c r="G551" s="194"/>
      <c r="H551" s="194"/>
      <c r="I551" s="197"/>
      <c r="J551" s="198">
        <f>BK551</f>
        <v>0</v>
      </c>
      <c r="K551" s="194"/>
      <c r="L551" s="199"/>
      <c r="M551" s="200"/>
      <c r="N551" s="201"/>
      <c r="O551" s="201"/>
      <c r="P551" s="202">
        <f>SUM(P552:P553)</f>
        <v>0</v>
      </c>
      <c r="Q551" s="201"/>
      <c r="R551" s="202">
        <f>SUM(R552:R553)</f>
        <v>0</v>
      </c>
      <c r="S551" s="201"/>
      <c r="T551" s="203">
        <f>SUM(T552:T553)</f>
        <v>0</v>
      </c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R551" s="204" t="s">
        <v>84</v>
      </c>
      <c r="AT551" s="205" t="s">
        <v>75</v>
      </c>
      <c r="AU551" s="205" t="s">
        <v>76</v>
      </c>
      <c r="AY551" s="204" t="s">
        <v>174</v>
      </c>
      <c r="BK551" s="206">
        <f>SUM(BK552:BK553)</f>
        <v>0</v>
      </c>
    </row>
    <row r="552" s="2" customFormat="1" ht="16.5" customHeight="1">
      <c r="A552" s="34"/>
      <c r="B552" s="35"/>
      <c r="C552" s="207" t="s">
        <v>724</v>
      </c>
      <c r="D552" s="207" t="s">
        <v>175</v>
      </c>
      <c r="E552" s="208" t="s">
        <v>1215</v>
      </c>
      <c r="F552" s="209" t="s">
        <v>1214</v>
      </c>
      <c r="G552" s="210" t="s">
        <v>1179</v>
      </c>
      <c r="H552" s="211">
        <v>1</v>
      </c>
      <c r="I552" s="212"/>
      <c r="J552" s="213">
        <f>ROUND(I552*H552,2)</f>
        <v>0</v>
      </c>
      <c r="K552" s="214"/>
      <c r="L552" s="40"/>
      <c r="M552" s="215" t="s">
        <v>1</v>
      </c>
      <c r="N552" s="216" t="s">
        <v>41</v>
      </c>
      <c r="O552" s="87"/>
      <c r="P552" s="217">
        <f>O552*H552</f>
        <v>0</v>
      </c>
      <c r="Q552" s="217">
        <v>0</v>
      </c>
      <c r="R552" s="217">
        <f>Q552*H552</f>
        <v>0</v>
      </c>
      <c r="S552" s="217">
        <v>0</v>
      </c>
      <c r="T552" s="218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219" t="s">
        <v>179</v>
      </c>
      <c r="AT552" s="219" t="s">
        <v>175</v>
      </c>
      <c r="AU552" s="219" t="s">
        <v>84</v>
      </c>
      <c r="AY552" s="13" t="s">
        <v>174</v>
      </c>
      <c r="BE552" s="220">
        <f>IF(N552="základní",J552,0)</f>
        <v>0</v>
      </c>
      <c r="BF552" s="220">
        <f>IF(N552="snížená",J552,0)</f>
        <v>0</v>
      </c>
      <c r="BG552" s="220">
        <f>IF(N552="zákl. přenesená",J552,0)</f>
        <v>0</v>
      </c>
      <c r="BH552" s="220">
        <f>IF(N552="sníž. přenesená",J552,0)</f>
        <v>0</v>
      </c>
      <c r="BI552" s="220">
        <f>IF(N552="nulová",J552,0)</f>
        <v>0</v>
      </c>
      <c r="BJ552" s="13" t="s">
        <v>84</v>
      </c>
      <c r="BK552" s="220">
        <f>ROUND(I552*H552,2)</f>
        <v>0</v>
      </c>
      <c r="BL552" s="13" t="s">
        <v>179</v>
      </c>
      <c r="BM552" s="219" t="s">
        <v>1216</v>
      </c>
    </row>
    <row r="553" s="2" customFormat="1">
      <c r="A553" s="34"/>
      <c r="B553" s="35"/>
      <c r="C553" s="36"/>
      <c r="D553" s="221" t="s">
        <v>191</v>
      </c>
      <c r="E553" s="36"/>
      <c r="F553" s="222" t="s">
        <v>1217</v>
      </c>
      <c r="G553" s="36"/>
      <c r="H553" s="36"/>
      <c r="I553" s="223"/>
      <c r="J553" s="36"/>
      <c r="K553" s="36"/>
      <c r="L553" s="40"/>
      <c r="M553" s="237"/>
      <c r="N553" s="238"/>
      <c r="O553" s="239"/>
      <c r="P553" s="239"/>
      <c r="Q553" s="239"/>
      <c r="R553" s="239"/>
      <c r="S553" s="239"/>
      <c r="T553" s="240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3" t="s">
        <v>191</v>
      </c>
      <c r="AU553" s="13" t="s">
        <v>84</v>
      </c>
    </row>
    <row r="554" s="2" customFormat="1" ht="6.96" customHeight="1">
      <c r="A554" s="34"/>
      <c r="B554" s="62"/>
      <c r="C554" s="63"/>
      <c r="D554" s="63"/>
      <c r="E554" s="63"/>
      <c r="F554" s="63"/>
      <c r="G554" s="63"/>
      <c r="H554" s="63"/>
      <c r="I554" s="63"/>
      <c r="J554" s="63"/>
      <c r="K554" s="63"/>
      <c r="L554" s="40"/>
      <c r="M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</row>
  </sheetData>
  <sheetProtection sheet="1" autoFilter="0" formatColumns="0" formatRows="0" objects="1" scenarios="1" spinCount="100000" saltValue="qMIla08G2HhIxw2k9Wdza50JSdVFNvM0gdpF1MZOkCCnC4bNevJT31lIv1E/1PcXDiUMwPW1YhbmJegf1wVMWA==" hashValue="MM0gPRmQNwM45UO3q3B4/hj2sUAwiG4V4p2YYv0zj1ASoziadT0LC0yLwnLiLvNd7Cnpz5F6GcQMzApyL2u5dQ==" algorithmName="SHA-512" password="CC35"/>
  <autoFilter ref="C167:K553"/>
  <mergeCells count="9">
    <mergeCell ref="E7:H7"/>
    <mergeCell ref="E9:H9"/>
    <mergeCell ref="E18:H18"/>
    <mergeCell ref="E27:H27"/>
    <mergeCell ref="E85:H85"/>
    <mergeCell ref="E87:H87"/>
    <mergeCell ref="E158:H158"/>
    <mergeCell ref="E160:H16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6"/>
      <c r="AT3" s="13" t="s">
        <v>86</v>
      </c>
    </row>
    <row r="4" s="1" customFormat="1" ht="24.96" customHeight="1">
      <c r="B4" s="16"/>
      <c r="D4" s="134" t="s">
        <v>99</v>
      </c>
      <c r="L4" s="16"/>
      <c r="M4" s="13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6" t="s">
        <v>16</v>
      </c>
      <c r="L6" s="16"/>
    </row>
    <row r="7" s="1" customFormat="1" ht="26.25" customHeight="1">
      <c r="B7" s="16"/>
      <c r="E7" s="137" t="str">
        <f>'Rekapitulace stavby'!K6</f>
        <v>Opravy a údržba budovy WC pláže střed na parcele číslo 722/4 KÚ Doksy u Máchova jezera</v>
      </c>
      <c r="F7" s="136"/>
      <c r="G7" s="136"/>
      <c r="H7" s="136"/>
      <c r="L7" s="16"/>
    </row>
    <row r="8" s="2" customFormat="1" ht="12" customHeight="1">
      <c r="A8" s="34"/>
      <c r="B8" s="40"/>
      <c r="C8" s="34"/>
      <c r="D8" s="136" t="s">
        <v>100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8" t="s">
        <v>1218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6" t="s">
        <v>18</v>
      </c>
      <c r="E11" s="34"/>
      <c r="F11" s="139" t="s">
        <v>1</v>
      </c>
      <c r="G11" s="34"/>
      <c r="H11" s="34"/>
      <c r="I11" s="136" t="s">
        <v>19</v>
      </c>
      <c r="J11" s="139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6" t="s">
        <v>20</v>
      </c>
      <c r="E12" s="34"/>
      <c r="F12" s="139" t="s">
        <v>21</v>
      </c>
      <c r="G12" s="34"/>
      <c r="H12" s="34"/>
      <c r="I12" s="136" t="s">
        <v>22</v>
      </c>
      <c r="J12" s="140" t="str">
        <f>'Rekapitulace stavby'!AN8</f>
        <v>28. 10. 2024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6" t="s">
        <v>24</v>
      </c>
      <c r="E14" s="34"/>
      <c r="F14" s="34"/>
      <c r="G14" s="34"/>
      <c r="H14" s="34"/>
      <c r="I14" s="136" t="s">
        <v>25</v>
      </c>
      <c r="J14" s="139" t="str">
        <f>IF('Rekapitulace stavby'!AN10="","",'Rekapitulace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9" t="str">
        <f>IF('Rekapitulace stavby'!E11="","",'Rekapitulace stavby'!E11)</f>
        <v xml:space="preserve"> </v>
      </c>
      <c r="F15" s="34"/>
      <c r="G15" s="34"/>
      <c r="H15" s="34"/>
      <c r="I15" s="136" t="s">
        <v>27</v>
      </c>
      <c r="J15" s="139" t="str">
        <f>IF('Rekapitulace stavby'!AN11="","",'Rekapitulace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6" t="s">
        <v>28</v>
      </c>
      <c r="E17" s="34"/>
      <c r="F17" s="34"/>
      <c r="G17" s="34"/>
      <c r="H17" s="34"/>
      <c r="I17" s="136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9"/>
      <c r="G18" s="139"/>
      <c r="H18" s="139"/>
      <c r="I18" s="136" t="s">
        <v>27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6" t="s">
        <v>30</v>
      </c>
      <c r="E20" s="34"/>
      <c r="F20" s="34"/>
      <c r="G20" s="34"/>
      <c r="H20" s="34"/>
      <c r="I20" s="136" t="s">
        <v>25</v>
      </c>
      <c r="J20" s="139" t="s">
        <v>1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9" t="s">
        <v>31</v>
      </c>
      <c r="F21" s="34"/>
      <c r="G21" s="34"/>
      <c r="H21" s="34"/>
      <c r="I21" s="136" t="s">
        <v>27</v>
      </c>
      <c r="J21" s="139" t="s">
        <v>1</v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6" t="s">
        <v>33</v>
      </c>
      <c r="E23" s="34"/>
      <c r="F23" s="34"/>
      <c r="G23" s="34"/>
      <c r="H23" s="34"/>
      <c r="I23" s="136" t="s">
        <v>25</v>
      </c>
      <c r="J23" s="139" t="str">
        <f>IF('Rekapitulace stavby'!AN19="","",'Rekapitulace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9" t="str">
        <f>IF('Rekapitulace stavby'!E20="","",'Rekapitulace stavby'!E20)</f>
        <v xml:space="preserve"> </v>
      </c>
      <c r="F24" s="34"/>
      <c r="G24" s="34"/>
      <c r="H24" s="34"/>
      <c r="I24" s="136" t="s">
        <v>27</v>
      </c>
      <c r="J24" s="139" t="str">
        <f>IF('Rekapitulace stavby'!AN20="","",'Rekapitulace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6" t="s">
        <v>34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1"/>
      <c r="B27" s="142"/>
      <c r="C27" s="141"/>
      <c r="D27" s="141"/>
      <c r="E27" s="143" t="s">
        <v>35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5"/>
      <c r="E29" s="145"/>
      <c r="F29" s="145"/>
      <c r="G29" s="145"/>
      <c r="H29" s="145"/>
      <c r="I29" s="145"/>
      <c r="J29" s="145"/>
      <c r="K29" s="145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6" t="s">
        <v>36</v>
      </c>
      <c r="E30" s="34"/>
      <c r="F30" s="34"/>
      <c r="G30" s="34"/>
      <c r="H30" s="34"/>
      <c r="I30" s="34"/>
      <c r="J30" s="147">
        <f>ROUND(J128,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5"/>
      <c r="E31" s="145"/>
      <c r="F31" s="145"/>
      <c r="G31" s="145"/>
      <c r="H31" s="145"/>
      <c r="I31" s="145"/>
      <c r="J31" s="145"/>
      <c r="K31" s="145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8" t="s">
        <v>38</v>
      </c>
      <c r="G32" s="34"/>
      <c r="H32" s="34"/>
      <c r="I32" s="148" t="s">
        <v>37</v>
      </c>
      <c r="J32" s="148" t="s">
        <v>39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9" t="s">
        <v>40</v>
      </c>
      <c r="E33" s="136" t="s">
        <v>41</v>
      </c>
      <c r="F33" s="150">
        <f>ROUND((SUM(BE128:BE289)),  2)</f>
        <v>0</v>
      </c>
      <c r="G33" s="34"/>
      <c r="H33" s="34"/>
      <c r="I33" s="151">
        <v>0.20999999999999999</v>
      </c>
      <c r="J33" s="150">
        <f>ROUND(((SUM(BE128:BE289))*I33),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6" t="s">
        <v>42</v>
      </c>
      <c r="F34" s="150">
        <f>ROUND((SUM(BF128:BF289)),  2)</f>
        <v>0</v>
      </c>
      <c r="G34" s="34"/>
      <c r="H34" s="34"/>
      <c r="I34" s="151">
        <v>0.12</v>
      </c>
      <c r="J34" s="150">
        <f>ROUND(((SUM(BF128:BF289))*I34),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6" t="s">
        <v>43</v>
      </c>
      <c r="F35" s="150">
        <f>ROUND((SUM(BG128:BG289)),  2)</f>
        <v>0</v>
      </c>
      <c r="G35" s="34"/>
      <c r="H35" s="34"/>
      <c r="I35" s="151">
        <v>0.20999999999999999</v>
      </c>
      <c r="J35" s="150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6" t="s">
        <v>44</v>
      </c>
      <c r="F36" s="150">
        <f>ROUND((SUM(BH128:BH289)),  2)</f>
        <v>0</v>
      </c>
      <c r="G36" s="34"/>
      <c r="H36" s="34"/>
      <c r="I36" s="151">
        <v>0.12</v>
      </c>
      <c r="J36" s="150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6" t="s">
        <v>45</v>
      </c>
      <c r="F37" s="150">
        <f>ROUND((SUM(BI128:BI289)),  2)</f>
        <v>0</v>
      </c>
      <c r="G37" s="34"/>
      <c r="H37" s="34"/>
      <c r="I37" s="151">
        <v>0</v>
      </c>
      <c r="J37" s="150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9" t="s">
        <v>49</v>
      </c>
      <c r="E50" s="160"/>
      <c r="F50" s="160"/>
      <c r="G50" s="159" t="s">
        <v>50</v>
      </c>
      <c r="H50" s="160"/>
      <c r="I50" s="160"/>
      <c r="J50" s="160"/>
      <c r="K50" s="160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61" t="s">
        <v>51</v>
      </c>
      <c r="E61" s="162"/>
      <c r="F61" s="163" t="s">
        <v>52</v>
      </c>
      <c r="G61" s="161" t="s">
        <v>51</v>
      </c>
      <c r="H61" s="162"/>
      <c r="I61" s="162"/>
      <c r="J61" s="164" t="s">
        <v>52</v>
      </c>
      <c r="K61" s="162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9" t="s">
        <v>53</v>
      </c>
      <c r="E65" s="165"/>
      <c r="F65" s="165"/>
      <c r="G65" s="159" t="s">
        <v>54</v>
      </c>
      <c r="H65" s="165"/>
      <c r="I65" s="165"/>
      <c r="J65" s="165"/>
      <c r="K65" s="165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61" t="s">
        <v>51</v>
      </c>
      <c r="E76" s="162"/>
      <c r="F76" s="163" t="s">
        <v>52</v>
      </c>
      <c r="G76" s="161" t="s">
        <v>51</v>
      </c>
      <c r="H76" s="162"/>
      <c r="I76" s="162"/>
      <c r="J76" s="164" t="s">
        <v>52</v>
      </c>
      <c r="K76" s="162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102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6"/>
      <c r="D85" s="36"/>
      <c r="E85" s="170" t="str">
        <f>E7</f>
        <v>Opravy a údržba budovy WC pláže střed na parcele číslo 722/4 KÚ Doksy u Máchova jezera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100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ZS-007-02 - Zdravotně technické instalace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>Budova na parcele 722/4 KÚ Doksy u Máchova jezera</v>
      </c>
      <c r="G89" s="36"/>
      <c r="H89" s="36"/>
      <c r="I89" s="28" t="s">
        <v>22</v>
      </c>
      <c r="J89" s="75" t="str">
        <f>IF(J12="","",J12)</f>
        <v>28. 10. 2024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40.0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28" t="s">
        <v>30</v>
      </c>
      <c r="J91" s="32" t="str">
        <f>E21</f>
        <v>Ing.arch. Stanislav Kopecký, Ing. Zdeněk Starý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6"/>
      <c r="E92" s="36"/>
      <c r="F92" s="23" t="str">
        <f>IF(E18="","",E18)</f>
        <v>Vyplň údaj</v>
      </c>
      <c r="G92" s="36"/>
      <c r="H92" s="36"/>
      <c r="I92" s="28" t="s">
        <v>33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71" t="s">
        <v>103</v>
      </c>
      <c r="D94" s="172"/>
      <c r="E94" s="172"/>
      <c r="F94" s="172"/>
      <c r="G94" s="172"/>
      <c r="H94" s="172"/>
      <c r="I94" s="172"/>
      <c r="J94" s="173" t="s">
        <v>104</v>
      </c>
      <c r="K94" s="172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4" t="s">
        <v>105</v>
      </c>
      <c r="D96" s="36"/>
      <c r="E96" s="36"/>
      <c r="F96" s="36"/>
      <c r="G96" s="36"/>
      <c r="H96" s="36"/>
      <c r="I96" s="36"/>
      <c r="J96" s="106">
        <f>J128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106</v>
      </c>
    </row>
    <row r="97" s="9" customFormat="1" ht="24.96" customHeight="1">
      <c r="A97" s="9"/>
      <c r="B97" s="175"/>
      <c r="C97" s="176"/>
      <c r="D97" s="177" t="s">
        <v>129</v>
      </c>
      <c r="E97" s="178"/>
      <c r="F97" s="178"/>
      <c r="G97" s="178"/>
      <c r="H97" s="178"/>
      <c r="I97" s="178"/>
      <c r="J97" s="179">
        <f>J129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5"/>
      <c r="C98" s="176"/>
      <c r="D98" s="177" t="s">
        <v>130</v>
      </c>
      <c r="E98" s="178"/>
      <c r="F98" s="178"/>
      <c r="G98" s="178"/>
      <c r="H98" s="178"/>
      <c r="I98" s="178"/>
      <c r="J98" s="179">
        <f>J161</f>
        <v>0</v>
      </c>
      <c r="K98" s="176"/>
      <c r="L98" s="18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5"/>
      <c r="C99" s="176"/>
      <c r="D99" s="177" t="s">
        <v>1219</v>
      </c>
      <c r="E99" s="178"/>
      <c r="F99" s="178"/>
      <c r="G99" s="178"/>
      <c r="H99" s="178"/>
      <c r="I99" s="178"/>
      <c r="J99" s="179">
        <f>J224</f>
        <v>0</v>
      </c>
      <c r="K99" s="176"/>
      <c r="L99" s="18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5"/>
      <c r="C100" s="176"/>
      <c r="D100" s="177" t="s">
        <v>131</v>
      </c>
      <c r="E100" s="178"/>
      <c r="F100" s="178"/>
      <c r="G100" s="178"/>
      <c r="H100" s="178"/>
      <c r="I100" s="178"/>
      <c r="J100" s="179">
        <f>J228</f>
        <v>0</v>
      </c>
      <c r="K100" s="176"/>
      <c r="L100" s="18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5"/>
      <c r="C101" s="176"/>
      <c r="D101" s="177" t="s">
        <v>141</v>
      </c>
      <c r="E101" s="178"/>
      <c r="F101" s="178"/>
      <c r="G101" s="178"/>
      <c r="H101" s="178"/>
      <c r="I101" s="178"/>
      <c r="J101" s="179">
        <f>J255</f>
        <v>0</v>
      </c>
      <c r="K101" s="176"/>
      <c r="L101" s="18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5"/>
      <c r="C102" s="176"/>
      <c r="D102" s="177" t="s">
        <v>152</v>
      </c>
      <c r="E102" s="178"/>
      <c r="F102" s="178"/>
      <c r="G102" s="178"/>
      <c r="H102" s="178"/>
      <c r="I102" s="178"/>
      <c r="J102" s="179">
        <f>J257</f>
        <v>0</v>
      </c>
      <c r="K102" s="176"/>
      <c r="L102" s="18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5"/>
      <c r="C103" s="176"/>
      <c r="D103" s="177" t="s">
        <v>153</v>
      </c>
      <c r="E103" s="178"/>
      <c r="F103" s="178"/>
      <c r="G103" s="178"/>
      <c r="H103" s="178"/>
      <c r="I103" s="178"/>
      <c r="J103" s="179">
        <f>J270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5"/>
      <c r="C104" s="176"/>
      <c r="D104" s="177" t="s">
        <v>154</v>
      </c>
      <c r="E104" s="178"/>
      <c r="F104" s="178"/>
      <c r="G104" s="178"/>
      <c r="H104" s="178"/>
      <c r="I104" s="178"/>
      <c r="J104" s="179">
        <f>J271</f>
        <v>0</v>
      </c>
      <c r="K104" s="176"/>
      <c r="L104" s="18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5"/>
      <c r="C105" s="176"/>
      <c r="D105" s="177" t="s">
        <v>155</v>
      </c>
      <c r="E105" s="178"/>
      <c r="F105" s="178"/>
      <c r="G105" s="178"/>
      <c r="H105" s="178"/>
      <c r="I105" s="178"/>
      <c r="J105" s="179">
        <f>J273</f>
        <v>0</v>
      </c>
      <c r="K105" s="176"/>
      <c r="L105" s="18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5"/>
      <c r="C106" s="176"/>
      <c r="D106" s="177" t="s">
        <v>156</v>
      </c>
      <c r="E106" s="178"/>
      <c r="F106" s="178"/>
      <c r="G106" s="178"/>
      <c r="H106" s="178"/>
      <c r="I106" s="178"/>
      <c r="J106" s="179">
        <f>J276</f>
        <v>0</v>
      </c>
      <c r="K106" s="176"/>
      <c r="L106" s="18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5"/>
      <c r="C107" s="176"/>
      <c r="D107" s="177" t="s">
        <v>157</v>
      </c>
      <c r="E107" s="178"/>
      <c r="F107" s="178"/>
      <c r="G107" s="178"/>
      <c r="H107" s="178"/>
      <c r="I107" s="178"/>
      <c r="J107" s="179">
        <f>J285</f>
        <v>0</v>
      </c>
      <c r="K107" s="176"/>
      <c r="L107" s="18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5"/>
      <c r="C108" s="176"/>
      <c r="D108" s="177" t="s">
        <v>158</v>
      </c>
      <c r="E108" s="178"/>
      <c r="F108" s="178"/>
      <c r="G108" s="178"/>
      <c r="H108" s="178"/>
      <c r="I108" s="178"/>
      <c r="J108" s="179">
        <f>J287</f>
        <v>0</v>
      </c>
      <c r="K108" s="176"/>
      <c r="L108" s="18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="2" customFormat="1" ht="6.96" customHeight="1">
      <c r="A114" s="34"/>
      <c r="B114" s="64"/>
      <c r="C114" s="65"/>
      <c r="D114" s="65"/>
      <c r="E114" s="65"/>
      <c r="F114" s="65"/>
      <c r="G114" s="65"/>
      <c r="H114" s="65"/>
      <c r="I114" s="65"/>
      <c r="J114" s="65"/>
      <c r="K114" s="65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4.96" customHeight="1">
      <c r="A115" s="34"/>
      <c r="B115" s="35"/>
      <c r="C115" s="19" t="s">
        <v>159</v>
      </c>
      <c r="D115" s="36"/>
      <c r="E115" s="36"/>
      <c r="F115" s="36"/>
      <c r="G115" s="36"/>
      <c r="H115" s="36"/>
      <c r="I115" s="36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16</v>
      </c>
      <c r="D117" s="36"/>
      <c r="E117" s="36"/>
      <c r="F117" s="36"/>
      <c r="G117" s="36"/>
      <c r="H117" s="36"/>
      <c r="I117" s="36"/>
      <c r="J117" s="36"/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26.25" customHeight="1">
      <c r="A118" s="34"/>
      <c r="B118" s="35"/>
      <c r="C118" s="36"/>
      <c r="D118" s="36"/>
      <c r="E118" s="170" t="str">
        <f>E7</f>
        <v>Opravy a údržba budovy WC pláže střed na parcele číslo 722/4 KÚ Doksy u Máchova jezera</v>
      </c>
      <c r="F118" s="28"/>
      <c r="G118" s="28"/>
      <c r="H118" s="28"/>
      <c r="I118" s="36"/>
      <c r="J118" s="36"/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100</v>
      </c>
      <c r="D119" s="36"/>
      <c r="E119" s="36"/>
      <c r="F119" s="36"/>
      <c r="G119" s="36"/>
      <c r="H119" s="36"/>
      <c r="I119" s="36"/>
      <c r="J119" s="36"/>
      <c r="K119" s="36"/>
      <c r="L119" s="59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6.5" customHeight="1">
      <c r="A120" s="34"/>
      <c r="B120" s="35"/>
      <c r="C120" s="36"/>
      <c r="D120" s="36"/>
      <c r="E120" s="72" t="str">
        <f>E9</f>
        <v>ZS-007-02 - Zdravotně technické instalace</v>
      </c>
      <c r="F120" s="36"/>
      <c r="G120" s="36"/>
      <c r="H120" s="36"/>
      <c r="I120" s="36"/>
      <c r="J120" s="36"/>
      <c r="K120" s="36"/>
      <c r="L120" s="59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9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20</v>
      </c>
      <c r="D122" s="36"/>
      <c r="E122" s="36"/>
      <c r="F122" s="23" t="str">
        <f>F12</f>
        <v>Budova na parcele 722/4 KÚ Doksy u Máchova jezera</v>
      </c>
      <c r="G122" s="36"/>
      <c r="H122" s="36"/>
      <c r="I122" s="28" t="s">
        <v>22</v>
      </c>
      <c r="J122" s="75" t="str">
        <f>IF(J12="","",J12)</f>
        <v>28. 10. 2024</v>
      </c>
      <c r="K122" s="36"/>
      <c r="L122" s="59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9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40.05" customHeight="1">
      <c r="A124" s="34"/>
      <c r="B124" s="35"/>
      <c r="C124" s="28" t="s">
        <v>24</v>
      </c>
      <c r="D124" s="36"/>
      <c r="E124" s="36"/>
      <c r="F124" s="23" t="str">
        <f>E15</f>
        <v xml:space="preserve"> </v>
      </c>
      <c r="G124" s="36"/>
      <c r="H124" s="36"/>
      <c r="I124" s="28" t="s">
        <v>30</v>
      </c>
      <c r="J124" s="32" t="str">
        <f>E21</f>
        <v>Ing.arch. Stanislav Kopecký, Ing. Zdeněk Starý</v>
      </c>
      <c r="K124" s="36"/>
      <c r="L124" s="59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28</v>
      </c>
      <c r="D125" s="36"/>
      <c r="E125" s="36"/>
      <c r="F125" s="23" t="str">
        <f>IF(E18="","",E18)</f>
        <v>Vyplň údaj</v>
      </c>
      <c r="G125" s="36"/>
      <c r="H125" s="36"/>
      <c r="I125" s="28" t="s">
        <v>33</v>
      </c>
      <c r="J125" s="32" t="str">
        <f>E24</f>
        <v xml:space="preserve"> </v>
      </c>
      <c r="K125" s="36"/>
      <c r="L125" s="59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0.32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9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10" customFormat="1" ht="29.28" customHeight="1">
      <c r="A127" s="181"/>
      <c r="B127" s="182"/>
      <c r="C127" s="183" t="s">
        <v>160</v>
      </c>
      <c r="D127" s="184" t="s">
        <v>61</v>
      </c>
      <c r="E127" s="184" t="s">
        <v>57</v>
      </c>
      <c r="F127" s="184" t="s">
        <v>58</v>
      </c>
      <c r="G127" s="184" t="s">
        <v>161</v>
      </c>
      <c r="H127" s="184" t="s">
        <v>162</v>
      </c>
      <c r="I127" s="184" t="s">
        <v>163</v>
      </c>
      <c r="J127" s="185" t="s">
        <v>104</v>
      </c>
      <c r="K127" s="186" t="s">
        <v>164</v>
      </c>
      <c r="L127" s="187"/>
      <c r="M127" s="96" t="s">
        <v>1</v>
      </c>
      <c r="N127" s="97" t="s">
        <v>40</v>
      </c>
      <c r="O127" s="97" t="s">
        <v>165</v>
      </c>
      <c r="P127" s="97" t="s">
        <v>166</v>
      </c>
      <c r="Q127" s="97" t="s">
        <v>167</v>
      </c>
      <c r="R127" s="97" t="s">
        <v>168</v>
      </c>
      <c r="S127" s="97" t="s">
        <v>169</v>
      </c>
      <c r="T127" s="98" t="s">
        <v>170</v>
      </c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</row>
    <row r="128" s="2" customFormat="1" ht="22.8" customHeight="1">
      <c r="A128" s="34"/>
      <c r="B128" s="35"/>
      <c r="C128" s="103" t="s">
        <v>171</v>
      </c>
      <c r="D128" s="36"/>
      <c r="E128" s="36"/>
      <c r="F128" s="36"/>
      <c r="G128" s="36"/>
      <c r="H128" s="36"/>
      <c r="I128" s="36"/>
      <c r="J128" s="188">
        <f>BK128</f>
        <v>0</v>
      </c>
      <c r="K128" s="36"/>
      <c r="L128" s="40"/>
      <c r="M128" s="99"/>
      <c r="N128" s="189"/>
      <c r="O128" s="100"/>
      <c r="P128" s="190">
        <f>P129+P161+P224+P228+P255+P257+P270+P271+P273+P276+P285+P287</f>
        <v>0</v>
      </c>
      <c r="Q128" s="100"/>
      <c r="R128" s="190">
        <f>R129+R161+R224+R228+R255+R257+R270+R271+R273+R276+R285+R287</f>
        <v>0</v>
      </c>
      <c r="S128" s="100"/>
      <c r="T128" s="191">
        <f>T129+T161+T224+T228+T255+T257+T270+T271+T273+T276+T285+T287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3" t="s">
        <v>75</v>
      </c>
      <c r="AU128" s="13" t="s">
        <v>106</v>
      </c>
      <c r="BK128" s="192">
        <f>BK129+BK161+BK224+BK228+BK255+BK257+BK270+BK271+BK273+BK276+BK285+BK287</f>
        <v>0</v>
      </c>
    </row>
    <row r="129" s="11" customFormat="1" ht="25.92" customHeight="1">
      <c r="A129" s="11"/>
      <c r="B129" s="193"/>
      <c r="C129" s="194"/>
      <c r="D129" s="195" t="s">
        <v>75</v>
      </c>
      <c r="E129" s="196" t="s">
        <v>459</v>
      </c>
      <c r="F129" s="196" t="s">
        <v>460</v>
      </c>
      <c r="G129" s="194"/>
      <c r="H129" s="194"/>
      <c r="I129" s="197"/>
      <c r="J129" s="198">
        <f>BK129</f>
        <v>0</v>
      </c>
      <c r="K129" s="194"/>
      <c r="L129" s="199"/>
      <c r="M129" s="200"/>
      <c r="N129" s="201"/>
      <c r="O129" s="201"/>
      <c r="P129" s="202">
        <f>SUM(P130:P160)</f>
        <v>0</v>
      </c>
      <c r="Q129" s="201"/>
      <c r="R129" s="202">
        <f>SUM(R130:R160)</f>
        <v>0</v>
      </c>
      <c r="S129" s="201"/>
      <c r="T129" s="203">
        <f>SUM(T130:T160)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4" t="s">
        <v>86</v>
      </c>
      <c r="AT129" s="205" t="s">
        <v>75</v>
      </c>
      <c r="AU129" s="205" t="s">
        <v>76</v>
      </c>
      <c r="AY129" s="204" t="s">
        <v>174</v>
      </c>
      <c r="BK129" s="206">
        <f>SUM(BK130:BK160)</f>
        <v>0</v>
      </c>
    </row>
    <row r="130" s="2" customFormat="1" ht="16.5" customHeight="1">
      <c r="A130" s="34"/>
      <c r="B130" s="35"/>
      <c r="C130" s="207" t="s">
        <v>84</v>
      </c>
      <c r="D130" s="207" t="s">
        <v>175</v>
      </c>
      <c r="E130" s="208" t="s">
        <v>1220</v>
      </c>
      <c r="F130" s="209" t="s">
        <v>1221</v>
      </c>
      <c r="G130" s="210" t="s">
        <v>233</v>
      </c>
      <c r="H130" s="211">
        <v>10</v>
      </c>
      <c r="I130" s="212"/>
      <c r="J130" s="213">
        <f>ROUND(I130*H130,2)</f>
        <v>0</v>
      </c>
      <c r="K130" s="214"/>
      <c r="L130" s="40"/>
      <c r="M130" s="215" t="s">
        <v>1</v>
      </c>
      <c r="N130" s="216" t="s">
        <v>41</v>
      </c>
      <c r="O130" s="87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9" t="s">
        <v>182</v>
      </c>
      <c r="AT130" s="219" t="s">
        <v>175</v>
      </c>
      <c r="AU130" s="219" t="s">
        <v>84</v>
      </c>
      <c r="AY130" s="13" t="s">
        <v>174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3" t="s">
        <v>84</v>
      </c>
      <c r="BK130" s="220">
        <f>ROUND(I130*H130,2)</f>
        <v>0</v>
      </c>
      <c r="BL130" s="13" t="s">
        <v>182</v>
      </c>
      <c r="BM130" s="219" t="s">
        <v>86</v>
      </c>
    </row>
    <row r="131" s="2" customFormat="1">
      <c r="A131" s="34"/>
      <c r="B131" s="35"/>
      <c r="C131" s="36"/>
      <c r="D131" s="221" t="s">
        <v>191</v>
      </c>
      <c r="E131" s="36"/>
      <c r="F131" s="222" t="s">
        <v>1222</v>
      </c>
      <c r="G131" s="36"/>
      <c r="H131" s="36"/>
      <c r="I131" s="223"/>
      <c r="J131" s="36"/>
      <c r="K131" s="36"/>
      <c r="L131" s="40"/>
      <c r="M131" s="224"/>
      <c r="N131" s="225"/>
      <c r="O131" s="87"/>
      <c r="P131" s="87"/>
      <c r="Q131" s="87"/>
      <c r="R131" s="87"/>
      <c r="S131" s="87"/>
      <c r="T131" s="88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3" t="s">
        <v>191</v>
      </c>
      <c r="AU131" s="13" t="s">
        <v>84</v>
      </c>
    </row>
    <row r="132" s="2" customFormat="1" ht="16.5" customHeight="1">
      <c r="A132" s="34"/>
      <c r="B132" s="35"/>
      <c r="C132" s="207" t="s">
        <v>86</v>
      </c>
      <c r="D132" s="207" t="s">
        <v>175</v>
      </c>
      <c r="E132" s="208" t="s">
        <v>1223</v>
      </c>
      <c r="F132" s="209" t="s">
        <v>1224</v>
      </c>
      <c r="G132" s="210" t="s">
        <v>233</v>
      </c>
      <c r="H132" s="211">
        <v>20</v>
      </c>
      <c r="I132" s="212"/>
      <c r="J132" s="213">
        <f>ROUND(I132*H132,2)</f>
        <v>0</v>
      </c>
      <c r="K132" s="214"/>
      <c r="L132" s="40"/>
      <c r="M132" s="215" t="s">
        <v>1</v>
      </c>
      <c r="N132" s="216" t="s">
        <v>41</v>
      </c>
      <c r="O132" s="87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9" t="s">
        <v>182</v>
      </c>
      <c r="AT132" s="219" t="s">
        <v>175</v>
      </c>
      <c r="AU132" s="219" t="s">
        <v>84</v>
      </c>
      <c r="AY132" s="13" t="s">
        <v>174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3" t="s">
        <v>84</v>
      </c>
      <c r="BK132" s="220">
        <f>ROUND(I132*H132,2)</f>
        <v>0</v>
      </c>
      <c r="BL132" s="13" t="s">
        <v>182</v>
      </c>
      <c r="BM132" s="219" t="s">
        <v>179</v>
      </c>
    </row>
    <row r="133" s="2" customFormat="1">
      <c r="A133" s="34"/>
      <c r="B133" s="35"/>
      <c r="C133" s="36"/>
      <c r="D133" s="221" t="s">
        <v>191</v>
      </c>
      <c r="E133" s="36"/>
      <c r="F133" s="222" t="s">
        <v>1222</v>
      </c>
      <c r="G133" s="36"/>
      <c r="H133" s="36"/>
      <c r="I133" s="223"/>
      <c r="J133" s="36"/>
      <c r="K133" s="36"/>
      <c r="L133" s="40"/>
      <c r="M133" s="224"/>
      <c r="N133" s="225"/>
      <c r="O133" s="87"/>
      <c r="P133" s="87"/>
      <c r="Q133" s="87"/>
      <c r="R133" s="87"/>
      <c r="S133" s="87"/>
      <c r="T133" s="88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3" t="s">
        <v>191</v>
      </c>
      <c r="AU133" s="13" t="s">
        <v>84</v>
      </c>
    </row>
    <row r="134" s="2" customFormat="1" ht="16.5" customHeight="1">
      <c r="A134" s="34"/>
      <c r="B134" s="35"/>
      <c r="C134" s="207" t="s">
        <v>184</v>
      </c>
      <c r="D134" s="207" t="s">
        <v>175</v>
      </c>
      <c r="E134" s="208" t="s">
        <v>1225</v>
      </c>
      <c r="F134" s="209" t="s">
        <v>1226</v>
      </c>
      <c r="G134" s="210" t="s">
        <v>233</v>
      </c>
      <c r="H134" s="211">
        <v>2</v>
      </c>
      <c r="I134" s="212"/>
      <c r="J134" s="213">
        <f>ROUND(I134*H134,2)</f>
        <v>0</v>
      </c>
      <c r="K134" s="214"/>
      <c r="L134" s="40"/>
      <c r="M134" s="215" t="s">
        <v>1</v>
      </c>
      <c r="N134" s="216" t="s">
        <v>41</v>
      </c>
      <c r="O134" s="87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9" t="s">
        <v>182</v>
      </c>
      <c r="AT134" s="219" t="s">
        <v>175</v>
      </c>
      <c r="AU134" s="219" t="s">
        <v>84</v>
      </c>
      <c r="AY134" s="13" t="s">
        <v>174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3" t="s">
        <v>84</v>
      </c>
      <c r="BK134" s="220">
        <f>ROUND(I134*H134,2)</f>
        <v>0</v>
      </c>
      <c r="BL134" s="13" t="s">
        <v>182</v>
      </c>
      <c r="BM134" s="219" t="s">
        <v>187</v>
      </c>
    </row>
    <row r="135" s="2" customFormat="1">
      <c r="A135" s="34"/>
      <c r="B135" s="35"/>
      <c r="C135" s="36"/>
      <c r="D135" s="221" t="s">
        <v>191</v>
      </c>
      <c r="E135" s="36"/>
      <c r="F135" s="222" t="s">
        <v>1222</v>
      </c>
      <c r="G135" s="36"/>
      <c r="H135" s="36"/>
      <c r="I135" s="223"/>
      <c r="J135" s="36"/>
      <c r="K135" s="36"/>
      <c r="L135" s="40"/>
      <c r="M135" s="224"/>
      <c r="N135" s="225"/>
      <c r="O135" s="87"/>
      <c r="P135" s="87"/>
      <c r="Q135" s="87"/>
      <c r="R135" s="87"/>
      <c r="S135" s="87"/>
      <c r="T135" s="88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3" t="s">
        <v>191</v>
      </c>
      <c r="AU135" s="13" t="s">
        <v>84</v>
      </c>
    </row>
    <row r="136" s="2" customFormat="1" ht="16.5" customHeight="1">
      <c r="A136" s="34"/>
      <c r="B136" s="35"/>
      <c r="C136" s="207" t="s">
        <v>179</v>
      </c>
      <c r="D136" s="207" t="s">
        <v>175</v>
      </c>
      <c r="E136" s="208" t="s">
        <v>1227</v>
      </c>
      <c r="F136" s="209" t="s">
        <v>1228</v>
      </c>
      <c r="G136" s="210" t="s">
        <v>233</v>
      </c>
      <c r="H136" s="211">
        <v>6</v>
      </c>
      <c r="I136" s="212"/>
      <c r="J136" s="213">
        <f>ROUND(I136*H136,2)</f>
        <v>0</v>
      </c>
      <c r="K136" s="214"/>
      <c r="L136" s="40"/>
      <c r="M136" s="215" t="s">
        <v>1</v>
      </c>
      <c r="N136" s="216" t="s">
        <v>41</v>
      </c>
      <c r="O136" s="87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9" t="s">
        <v>182</v>
      </c>
      <c r="AT136" s="219" t="s">
        <v>175</v>
      </c>
      <c r="AU136" s="219" t="s">
        <v>84</v>
      </c>
      <c r="AY136" s="13" t="s">
        <v>174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3" t="s">
        <v>84</v>
      </c>
      <c r="BK136" s="220">
        <f>ROUND(I136*H136,2)</f>
        <v>0</v>
      </c>
      <c r="BL136" s="13" t="s">
        <v>182</v>
      </c>
      <c r="BM136" s="219" t="s">
        <v>190</v>
      </c>
    </row>
    <row r="137" s="2" customFormat="1">
      <c r="A137" s="34"/>
      <c r="B137" s="35"/>
      <c r="C137" s="36"/>
      <c r="D137" s="221" t="s">
        <v>191</v>
      </c>
      <c r="E137" s="36"/>
      <c r="F137" s="222" t="s">
        <v>1222</v>
      </c>
      <c r="G137" s="36"/>
      <c r="H137" s="36"/>
      <c r="I137" s="223"/>
      <c r="J137" s="36"/>
      <c r="K137" s="36"/>
      <c r="L137" s="40"/>
      <c r="M137" s="224"/>
      <c r="N137" s="225"/>
      <c r="O137" s="87"/>
      <c r="P137" s="87"/>
      <c r="Q137" s="87"/>
      <c r="R137" s="87"/>
      <c r="S137" s="87"/>
      <c r="T137" s="88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3" t="s">
        <v>191</v>
      </c>
      <c r="AU137" s="13" t="s">
        <v>84</v>
      </c>
    </row>
    <row r="138" s="2" customFormat="1" ht="16.5" customHeight="1">
      <c r="A138" s="34"/>
      <c r="B138" s="35"/>
      <c r="C138" s="207" t="s">
        <v>193</v>
      </c>
      <c r="D138" s="207" t="s">
        <v>175</v>
      </c>
      <c r="E138" s="208" t="s">
        <v>1229</v>
      </c>
      <c r="F138" s="209" t="s">
        <v>1230</v>
      </c>
      <c r="G138" s="210" t="s">
        <v>233</v>
      </c>
      <c r="H138" s="211">
        <v>2</v>
      </c>
      <c r="I138" s="212"/>
      <c r="J138" s="213">
        <f>ROUND(I138*H138,2)</f>
        <v>0</v>
      </c>
      <c r="K138" s="214"/>
      <c r="L138" s="40"/>
      <c r="M138" s="215" t="s">
        <v>1</v>
      </c>
      <c r="N138" s="216" t="s">
        <v>41</v>
      </c>
      <c r="O138" s="87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9" t="s">
        <v>182</v>
      </c>
      <c r="AT138" s="219" t="s">
        <v>175</v>
      </c>
      <c r="AU138" s="219" t="s">
        <v>84</v>
      </c>
      <c r="AY138" s="13" t="s">
        <v>174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3" t="s">
        <v>84</v>
      </c>
      <c r="BK138" s="220">
        <f>ROUND(I138*H138,2)</f>
        <v>0</v>
      </c>
      <c r="BL138" s="13" t="s">
        <v>182</v>
      </c>
      <c r="BM138" s="219" t="s">
        <v>196</v>
      </c>
    </row>
    <row r="139" s="2" customFormat="1">
      <c r="A139" s="34"/>
      <c r="B139" s="35"/>
      <c r="C139" s="36"/>
      <c r="D139" s="221" t="s">
        <v>191</v>
      </c>
      <c r="E139" s="36"/>
      <c r="F139" s="222" t="s">
        <v>1222</v>
      </c>
      <c r="G139" s="36"/>
      <c r="H139" s="36"/>
      <c r="I139" s="223"/>
      <c r="J139" s="36"/>
      <c r="K139" s="36"/>
      <c r="L139" s="40"/>
      <c r="M139" s="224"/>
      <c r="N139" s="225"/>
      <c r="O139" s="87"/>
      <c r="P139" s="87"/>
      <c r="Q139" s="87"/>
      <c r="R139" s="87"/>
      <c r="S139" s="87"/>
      <c r="T139" s="88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3" t="s">
        <v>191</v>
      </c>
      <c r="AU139" s="13" t="s">
        <v>84</v>
      </c>
    </row>
    <row r="140" s="2" customFormat="1" ht="21.75" customHeight="1">
      <c r="A140" s="34"/>
      <c r="B140" s="35"/>
      <c r="C140" s="207" t="s">
        <v>187</v>
      </c>
      <c r="D140" s="207" t="s">
        <v>175</v>
      </c>
      <c r="E140" s="208" t="s">
        <v>1231</v>
      </c>
      <c r="F140" s="209" t="s">
        <v>1232</v>
      </c>
      <c r="G140" s="210" t="s">
        <v>233</v>
      </c>
      <c r="H140" s="211">
        <v>12</v>
      </c>
      <c r="I140" s="212"/>
      <c r="J140" s="213">
        <f>ROUND(I140*H140,2)</f>
        <v>0</v>
      </c>
      <c r="K140" s="214"/>
      <c r="L140" s="40"/>
      <c r="M140" s="215" t="s">
        <v>1</v>
      </c>
      <c r="N140" s="216" t="s">
        <v>41</v>
      </c>
      <c r="O140" s="87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9" t="s">
        <v>182</v>
      </c>
      <c r="AT140" s="219" t="s">
        <v>175</v>
      </c>
      <c r="AU140" s="219" t="s">
        <v>84</v>
      </c>
      <c r="AY140" s="13" t="s">
        <v>174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3" t="s">
        <v>84</v>
      </c>
      <c r="BK140" s="220">
        <f>ROUND(I140*H140,2)</f>
        <v>0</v>
      </c>
      <c r="BL140" s="13" t="s">
        <v>182</v>
      </c>
      <c r="BM140" s="219" t="s">
        <v>8</v>
      </c>
    </row>
    <row r="141" s="2" customFormat="1">
      <c r="A141" s="34"/>
      <c r="B141" s="35"/>
      <c r="C141" s="36"/>
      <c r="D141" s="221" t="s">
        <v>191</v>
      </c>
      <c r="E141" s="36"/>
      <c r="F141" s="222" t="s">
        <v>1222</v>
      </c>
      <c r="G141" s="36"/>
      <c r="H141" s="36"/>
      <c r="I141" s="223"/>
      <c r="J141" s="36"/>
      <c r="K141" s="36"/>
      <c r="L141" s="40"/>
      <c r="M141" s="224"/>
      <c r="N141" s="225"/>
      <c r="O141" s="87"/>
      <c r="P141" s="87"/>
      <c r="Q141" s="87"/>
      <c r="R141" s="87"/>
      <c r="S141" s="87"/>
      <c r="T141" s="88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3" t="s">
        <v>191</v>
      </c>
      <c r="AU141" s="13" t="s">
        <v>84</v>
      </c>
    </row>
    <row r="142" s="2" customFormat="1" ht="21.75" customHeight="1">
      <c r="A142" s="34"/>
      <c r="B142" s="35"/>
      <c r="C142" s="207" t="s">
        <v>201</v>
      </c>
      <c r="D142" s="207" t="s">
        <v>175</v>
      </c>
      <c r="E142" s="208" t="s">
        <v>1233</v>
      </c>
      <c r="F142" s="209" t="s">
        <v>1234</v>
      </c>
      <c r="G142" s="210" t="s">
        <v>233</v>
      </c>
      <c r="H142" s="211">
        <v>15</v>
      </c>
      <c r="I142" s="212"/>
      <c r="J142" s="213">
        <f>ROUND(I142*H142,2)</f>
        <v>0</v>
      </c>
      <c r="K142" s="214"/>
      <c r="L142" s="40"/>
      <c r="M142" s="215" t="s">
        <v>1</v>
      </c>
      <c r="N142" s="216" t="s">
        <v>41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9" t="s">
        <v>182</v>
      </c>
      <c r="AT142" s="219" t="s">
        <v>175</v>
      </c>
      <c r="AU142" s="219" t="s">
        <v>84</v>
      </c>
      <c r="AY142" s="13" t="s">
        <v>174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3" t="s">
        <v>84</v>
      </c>
      <c r="BK142" s="220">
        <f>ROUND(I142*H142,2)</f>
        <v>0</v>
      </c>
      <c r="BL142" s="13" t="s">
        <v>182</v>
      </c>
      <c r="BM142" s="219" t="s">
        <v>204</v>
      </c>
    </row>
    <row r="143" s="2" customFormat="1">
      <c r="A143" s="34"/>
      <c r="B143" s="35"/>
      <c r="C143" s="36"/>
      <c r="D143" s="221" t="s">
        <v>191</v>
      </c>
      <c r="E143" s="36"/>
      <c r="F143" s="222" t="s">
        <v>1222</v>
      </c>
      <c r="G143" s="36"/>
      <c r="H143" s="36"/>
      <c r="I143" s="223"/>
      <c r="J143" s="36"/>
      <c r="K143" s="36"/>
      <c r="L143" s="40"/>
      <c r="M143" s="224"/>
      <c r="N143" s="225"/>
      <c r="O143" s="87"/>
      <c r="P143" s="87"/>
      <c r="Q143" s="87"/>
      <c r="R143" s="87"/>
      <c r="S143" s="87"/>
      <c r="T143" s="88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3" t="s">
        <v>191</v>
      </c>
      <c r="AU143" s="13" t="s">
        <v>84</v>
      </c>
    </row>
    <row r="144" s="2" customFormat="1" ht="21.75" customHeight="1">
      <c r="A144" s="34"/>
      <c r="B144" s="35"/>
      <c r="C144" s="207" t="s">
        <v>190</v>
      </c>
      <c r="D144" s="207" t="s">
        <v>175</v>
      </c>
      <c r="E144" s="208" t="s">
        <v>1235</v>
      </c>
      <c r="F144" s="209" t="s">
        <v>1236</v>
      </c>
      <c r="G144" s="210" t="s">
        <v>233</v>
      </c>
      <c r="H144" s="211">
        <v>4</v>
      </c>
      <c r="I144" s="212"/>
      <c r="J144" s="213">
        <f>ROUND(I144*H144,2)</f>
        <v>0</v>
      </c>
      <c r="K144" s="214"/>
      <c r="L144" s="40"/>
      <c r="M144" s="215" t="s">
        <v>1</v>
      </c>
      <c r="N144" s="216" t="s">
        <v>41</v>
      </c>
      <c r="O144" s="87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9" t="s">
        <v>182</v>
      </c>
      <c r="AT144" s="219" t="s">
        <v>175</v>
      </c>
      <c r="AU144" s="219" t="s">
        <v>84</v>
      </c>
      <c r="AY144" s="13" t="s">
        <v>174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3" t="s">
        <v>84</v>
      </c>
      <c r="BK144" s="220">
        <f>ROUND(I144*H144,2)</f>
        <v>0</v>
      </c>
      <c r="BL144" s="13" t="s">
        <v>182</v>
      </c>
      <c r="BM144" s="219" t="s">
        <v>182</v>
      </c>
    </row>
    <row r="145" s="2" customFormat="1">
      <c r="A145" s="34"/>
      <c r="B145" s="35"/>
      <c r="C145" s="36"/>
      <c r="D145" s="221" t="s">
        <v>191</v>
      </c>
      <c r="E145" s="36"/>
      <c r="F145" s="222" t="s">
        <v>1222</v>
      </c>
      <c r="G145" s="36"/>
      <c r="H145" s="36"/>
      <c r="I145" s="223"/>
      <c r="J145" s="36"/>
      <c r="K145" s="36"/>
      <c r="L145" s="40"/>
      <c r="M145" s="224"/>
      <c r="N145" s="225"/>
      <c r="O145" s="87"/>
      <c r="P145" s="87"/>
      <c r="Q145" s="87"/>
      <c r="R145" s="87"/>
      <c r="S145" s="87"/>
      <c r="T145" s="88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3" t="s">
        <v>191</v>
      </c>
      <c r="AU145" s="13" t="s">
        <v>84</v>
      </c>
    </row>
    <row r="146" s="2" customFormat="1" ht="16.5" customHeight="1">
      <c r="A146" s="34"/>
      <c r="B146" s="35"/>
      <c r="C146" s="207" t="s">
        <v>207</v>
      </c>
      <c r="D146" s="207" t="s">
        <v>175</v>
      </c>
      <c r="E146" s="208" t="s">
        <v>1237</v>
      </c>
      <c r="F146" s="209" t="s">
        <v>1238</v>
      </c>
      <c r="G146" s="210" t="s">
        <v>239</v>
      </c>
      <c r="H146" s="211">
        <v>11</v>
      </c>
      <c r="I146" s="212"/>
      <c r="J146" s="213">
        <f>ROUND(I146*H146,2)</f>
        <v>0</v>
      </c>
      <c r="K146" s="214"/>
      <c r="L146" s="40"/>
      <c r="M146" s="215" t="s">
        <v>1</v>
      </c>
      <c r="N146" s="216" t="s">
        <v>41</v>
      </c>
      <c r="O146" s="87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9" t="s">
        <v>182</v>
      </c>
      <c r="AT146" s="219" t="s">
        <v>175</v>
      </c>
      <c r="AU146" s="219" t="s">
        <v>84</v>
      </c>
      <c r="AY146" s="13" t="s">
        <v>174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3" t="s">
        <v>84</v>
      </c>
      <c r="BK146" s="220">
        <f>ROUND(I146*H146,2)</f>
        <v>0</v>
      </c>
      <c r="BL146" s="13" t="s">
        <v>182</v>
      </c>
      <c r="BM146" s="219" t="s">
        <v>210</v>
      </c>
    </row>
    <row r="147" s="2" customFormat="1" ht="16.5" customHeight="1">
      <c r="A147" s="34"/>
      <c r="B147" s="35"/>
      <c r="C147" s="207" t="s">
        <v>196</v>
      </c>
      <c r="D147" s="207" t="s">
        <v>175</v>
      </c>
      <c r="E147" s="208" t="s">
        <v>1239</v>
      </c>
      <c r="F147" s="209" t="s">
        <v>1240</v>
      </c>
      <c r="G147" s="210" t="s">
        <v>239</v>
      </c>
      <c r="H147" s="211">
        <v>6</v>
      </c>
      <c r="I147" s="212"/>
      <c r="J147" s="213">
        <f>ROUND(I147*H147,2)</f>
        <v>0</v>
      </c>
      <c r="K147" s="214"/>
      <c r="L147" s="40"/>
      <c r="M147" s="215" t="s">
        <v>1</v>
      </c>
      <c r="N147" s="216" t="s">
        <v>41</v>
      </c>
      <c r="O147" s="87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9" t="s">
        <v>182</v>
      </c>
      <c r="AT147" s="219" t="s">
        <v>175</v>
      </c>
      <c r="AU147" s="219" t="s">
        <v>84</v>
      </c>
      <c r="AY147" s="13" t="s">
        <v>174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3" t="s">
        <v>84</v>
      </c>
      <c r="BK147" s="220">
        <f>ROUND(I147*H147,2)</f>
        <v>0</v>
      </c>
      <c r="BL147" s="13" t="s">
        <v>182</v>
      </c>
      <c r="BM147" s="219" t="s">
        <v>215</v>
      </c>
    </row>
    <row r="148" s="2" customFormat="1" ht="16.5" customHeight="1">
      <c r="A148" s="34"/>
      <c r="B148" s="35"/>
      <c r="C148" s="207" t="s">
        <v>216</v>
      </c>
      <c r="D148" s="207" t="s">
        <v>175</v>
      </c>
      <c r="E148" s="208" t="s">
        <v>1241</v>
      </c>
      <c r="F148" s="209" t="s">
        <v>1242</v>
      </c>
      <c r="G148" s="210" t="s">
        <v>239</v>
      </c>
      <c r="H148" s="211">
        <v>9</v>
      </c>
      <c r="I148" s="212"/>
      <c r="J148" s="213">
        <f>ROUND(I148*H148,2)</f>
        <v>0</v>
      </c>
      <c r="K148" s="214"/>
      <c r="L148" s="40"/>
      <c r="M148" s="215" t="s">
        <v>1</v>
      </c>
      <c r="N148" s="216" t="s">
        <v>41</v>
      </c>
      <c r="O148" s="87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9" t="s">
        <v>182</v>
      </c>
      <c r="AT148" s="219" t="s">
        <v>175</v>
      </c>
      <c r="AU148" s="219" t="s">
        <v>84</v>
      </c>
      <c r="AY148" s="13" t="s">
        <v>174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3" t="s">
        <v>84</v>
      </c>
      <c r="BK148" s="220">
        <f>ROUND(I148*H148,2)</f>
        <v>0</v>
      </c>
      <c r="BL148" s="13" t="s">
        <v>182</v>
      </c>
      <c r="BM148" s="219" t="s">
        <v>219</v>
      </c>
    </row>
    <row r="149" s="2" customFormat="1" ht="24.15" customHeight="1">
      <c r="A149" s="34"/>
      <c r="B149" s="35"/>
      <c r="C149" s="207" t="s">
        <v>8</v>
      </c>
      <c r="D149" s="207" t="s">
        <v>175</v>
      </c>
      <c r="E149" s="208" t="s">
        <v>1243</v>
      </c>
      <c r="F149" s="209" t="s">
        <v>1244</v>
      </c>
      <c r="G149" s="210" t="s">
        <v>239</v>
      </c>
      <c r="H149" s="211">
        <v>2</v>
      </c>
      <c r="I149" s="212"/>
      <c r="J149" s="213">
        <f>ROUND(I149*H149,2)</f>
        <v>0</v>
      </c>
      <c r="K149" s="214"/>
      <c r="L149" s="40"/>
      <c r="M149" s="215" t="s">
        <v>1</v>
      </c>
      <c r="N149" s="216" t="s">
        <v>41</v>
      </c>
      <c r="O149" s="87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9" t="s">
        <v>182</v>
      </c>
      <c r="AT149" s="219" t="s">
        <v>175</v>
      </c>
      <c r="AU149" s="219" t="s">
        <v>84</v>
      </c>
      <c r="AY149" s="13" t="s">
        <v>174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3" t="s">
        <v>84</v>
      </c>
      <c r="BK149" s="220">
        <f>ROUND(I149*H149,2)</f>
        <v>0</v>
      </c>
      <c r="BL149" s="13" t="s">
        <v>182</v>
      </c>
      <c r="BM149" s="219" t="s">
        <v>222</v>
      </c>
    </row>
    <row r="150" s="2" customFormat="1">
      <c r="A150" s="34"/>
      <c r="B150" s="35"/>
      <c r="C150" s="36"/>
      <c r="D150" s="221" t="s">
        <v>191</v>
      </c>
      <c r="E150" s="36"/>
      <c r="F150" s="222" t="s">
        <v>1245</v>
      </c>
      <c r="G150" s="36"/>
      <c r="H150" s="36"/>
      <c r="I150" s="223"/>
      <c r="J150" s="36"/>
      <c r="K150" s="36"/>
      <c r="L150" s="40"/>
      <c r="M150" s="224"/>
      <c r="N150" s="225"/>
      <c r="O150" s="87"/>
      <c r="P150" s="87"/>
      <c r="Q150" s="87"/>
      <c r="R150" s="87"/>
      <c r="S150" s="87"/>
      <c r="T150" s="88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3" t="s">
        <v>191</v>
      </c>
      <c r="AU150" s="13" t="s">
        <v>84</v>
      </c>
    </row>
    <row r="151" s="2" customFormat="1" ht="24.15" customHeight="1">
      <c r="A151" s="34"/>
      <c r="B151" s="35"/>
      <c r="C151" s="207" t="s">
        <v>172</v>
      </c>
      <c r="D151" s="207" t="s">
        <v>175</v>
      </c>
      <c r="E151" s="208" t="s">
        <v>1246</v>
      </c>
      <c r="F151" s="209" t="s">
        <v>1247</v>
      </c>
      <c r="G151" s="210" t="s">
        <v>233</v>
      </c>
      <c r="H151" s="211">
        <v>3.4399999999999999</v>
      </c>
      <c r="I151" s="212"/>
      <c r="J151" s="213">
        <f>ROUND(I151*H151,2)</f>
        <v>0</v>
      </c>
      <c r="K151" s="214"/>
      <c r="L151" s="40"/>
      <c r="M151" s="215" t="s">
        <v>1</v>
      </c>
      <c r="N151" s="216" t="s">
        <v>41</v>
      </c>
      <c r="O151" s="87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9" t="s">
        <v>182</v>
      </c>
      <c r="AT151" s="219" t="s">
        <v>175</v>
      </c>
      <c r="AU151" s="219" t="s">
        <v>84</v>
      </c>
      <c r="AY151" s="13" t="s">
        <v>174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3" t="s">
        <v>84</v>
      </c>
      <c r="BK151" s="220">
        <f>ROUND(I151*H151,2)</f>
        <v>0</v>
      </c>
      <c r="BL151" s="13" t="s">
        <v>182</v>
      </c>
      <c r="BM151" s="219" t="s">
        <v>229</v>
      </c>
    </row>
    <row r="152" s="2" customFormat="1">
      <c r="A152" s="34"/>
      <c r="B152" s="35"/>
      <c r="C152" s="36"/>
      <c r="D152" s="221" t="s">
        <v>191</v>
      </c>
      <c r="E152" s="36"/>
      <c r="F152" s="222" t="s">
        <v>1248</v>
      </c>
      <c r="G152" s="36"/>
      <c r="H152" s="36"/>
      <c r="I152" s="223"/>
      <c r="J152" s="36"/>
      <c r="K152" s="36"/>
      <c r="L152" s="40"/>
      <c r="M152" s="224"/>
      <c r="N152" s="225"/>
      <c r="O152" s="87"/>
      <c r="P152" s="87"/>
      <c r="Q152" s="87"/>
      <c r="R152" s="87"/>
      <c r="S152" s="87"/>
      <c r="T152" s="88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3" t="s">
        <v>191</v>
      </c>
      <c r="AU152" s="13" t="s">
        <v>84</v>
      </c>
    </row>
    <row r="153" s="2" customFormat="1" ht="24.15" customHeight="1">
      <c r="A153" s="34"/>
      <c r="B153" s="35"/>
      <c r="C153" s="207" t="s">
        <v>204</v>
      </c>
      <c r="D153" s="207" t="s">
        <v>175</v>
      </c>
      <c r="E153" s="208" t="s">
        <v>1249</v>
      </c>
      <c r="F153" s="209" t="s">
        <v>1250</v>
      </c>
      <c r="G153" s="210" t="s">
        <v>233</v>
      </c>
      <c r="H153" s="211">
        <v>8.2200000000000006</v>
      </c>
      <c r="I153" s="212"/>
      <c r="J153" s="213">
        <f>ROUND(I153*H153,2)</f>
        <v>0</v>
      </c>
      <c r="K153" s="214"/>
      <c r="L153" s="40"/>
      <c r="M153" s="215" t="s">
        <v>1</v>
      </c>
      <c r="N153" s="216" t="s">
        <v>41</v>
      </c>
      <c r="O153" s="87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9" t="s">
        <v>182</v>
      </c>
      <c r="AT153" s="219" t="s">
        <v>175</v>
      </c>
      <c r="AU153" s="219" t="s">
        <v>84</v>
      </c>
      <c r="AY153" s="13" t="s">
        <v>174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3" t="s">
        <v>84</v>
      </c>
      <c r="BK153" s="220">
        <f>ROUND(I153*H153,2)</f>
        <v>0</v>
      </c>
      <c r="BL153" s="13" t="s">
        <v>182</v>
      </c>
      <c r="BM153" s="219" t="s">
        <v>234</v>
      </c>
    </row>
    <row r="154" s="2" customFormat="1">
      <c r="A154" s="34"/>
      <c r="B154" s="35"/>
      <c r="C154" s="36"/>
      <c r="D154" s="221" t="s">
        <v>191</v>
      </c>
      <c r="E154" s="36"/>
      <c r="F154" s="222" t="s">
        <v>1248</v>
      </c>
      <c r="G154" s="36"/>
      <c r="H154" s="36"/>
      <c r="I154" s="223"/>
      <c r="J154" s="36"/>
      <c r="K154" s="36"/>
      <c r="L154" s="40"/>
      <c r="M154" s="224"/>
      <c r="N154" s="225"/>
      <c r="O154" s="87"/>
      <c r="P154" s="87"/>
      <c r="Q154" s="87"/>
      <c r="R154" s="87"/>
      <c r="S154" s="87"/>
      <c r="T154" s="88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3" t="s">
        <v>191</v>
      </c>
      <c r="AU154" s="13" t="s">
        <v>84</v>
      </c>
    </row>
    <row r="155" s="2" customFormat="1" ht="16.5" customHeight="1">
      <c r="A155" s="34"/>
      <c r="B155" s="35"/>
      <c r="C155" s="207" t="s">
        <v>236</v>
      </c>
      <c r="D155" s="207" t="s">
        <v>175</v>
      </c>
      <c r="E155" s="208" t="s">
        <v>1251</v>
      </c>
      <c r="F155" s="209" t="s">
        <v>1252</v>
      </c>
      <c r="G155" s="210" t="s">
        <v>239</v>
      </c>
      <c r="H155" s="211">
        <v>1</v>
      </c>
      <c r="I155" s="212"/>
      <c r="J155" s="213">
        <f>ROUND(I155*H155,2)</f>
        <v>0</v>
      </c>
      <c r="K155" s="214"/>
      <c r="L155" s="40"/>
      <c r="M155" s="215" t="s">
        <v>1</v>
      </c>
      <c r="N155" s="216" t="s">
        <v>41</v>
      </c>
      <c r="O155" s="87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9" t="s">
        <v>182</v>
      </c>
      <c r="AT155" s="219" t="s">
        <v>175</v>
      </c>
      <c r="AU155" s="219" t="s">
        <v>84</v>
      </c>
      <c r="AY155" s="13" t="s">
        <v>174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3" t="s">
        <v>84</v>
      </c>
      <c r="BK155" s="220">
        <f>ROUND(I155*H155,2)</f>
        <v>0</v>
      </c>
      <c r="BL155" s="13" t="s">
        <v>182</v>
      </c>
      <c r="BM155" s="219" t="s">
        <v>240</v>
      </c>
    </row>
    <row r="156" s="2" customFormat="1">
      <c r="A156" s="34"/>
      <c r="B156" s="35"/>
      <c r="C156" s="36"/>
      <c r="D156" s="221" t="s">
        <v>191</v>
      </c>
      <c r="E156" s="36"/>
      <c r="F156" s="222" t="s">
        <v>1253</v>
      </c>
      <c r="G156" s="36"/>
      <c r="H156" s="36"/>
      <c r="I156" s="223"/>
      <c r="J156" s="36"/>
      <c r="K156" s="36"/>
      <c r="L156" s="40"/>
      <c r="M156" s="224"/>
      <c r="N156" s="225"/>
      <c r="O156" s="87"/>
      <c r="P156" s="87"/>
      <c r="Q156" s="87"/>
      <c r="R156" s="87"/>
      <c r="S156" s="87"/>
      <c r="T156" s="88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3" t="s">
        <v>191</v>
      </c>
      <c r="AU156" s="13" t="s">
        <v>84</v>
      </c>
    </row>
    <row r="157" s="2" customFormat="1" ht="16.5" customHeight="1">
      <c r="A157" s="34"/>
      <c r="B157" s="35"/>
      <c r="C157" s="207" t="s">
        <v>182</v>
      </c>
      <c r="D157" s="207" t="s">
        <v>175</v>
      </c>
      <c r="E157" s="208" t="s">
        <v>1254</v>
      </c>
      <c r="F157" s="209" t="s">
        <v>1255</v>
      </c>
      <c r="G157" s="210" t="s">
        <v>239</v>
      </c>
      <c r="H157" s="211">
        <v>1</v>
      </c>
      <c r="I157" s="212"/>
      <c r="J157" s="213">
        <f>ROUND(I157*H157,2)</f>
        <v>0</v>
      </c>
      <c r="K157" s="214"/>
      <c r="L157" s="40"/>
      <c r="M157" s="215" t="s">
        <v>1</v>
      </c>
      <c r="N157" s="216" t="s">
        <v>41</v>
      </c>
      <c r="O157" s="87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9" t="s">
        <v>182</v>
      </c>
      <c r="AT157" s="219" t="s">
        <v>175</v>
      </c>
      <c r="AU157" s="219" t="s">
        <v>84</v>
      </c>
      <c r="AY157" s="13" t="s">
        <v>174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3" t="s">
        <v>84</v>
      </c>
      <c r="BK157" s="220">
        <f>ROUND(I157*H157,2)</f>
        <v>0</v>
      </c>
      <c r="BL157" s="13" t="s">
        <v>182</v>
      </c>
      <c r="BM157" s="219" t="s">
        <v>243</v>
      </c>
    </row>
    <row r="158" s="2" customFormat="1" ht="16.5" customHeight="1">
      <c r="A158" s="34"/>
      <c r="B158" s="35"/>
      <c r="C158" s="207" t="s">
        <v>199</v>
      </c>
      <c r="D158" s="207" t="s">
        <v>175</v>
      </c>
      <c r="E158" s="208" t="s">
        <v>1256</v>
      </c>
      <c r="F158" s="209" t="s">
        <v>1257</v>
      </c>
      <c r="G158" s="210" t="s">
        <v>239</v>
      </c>
      <c r="H158" s="211">
        <v>1</v>
      </c>
      <c r="I158" s="212"/>
      <c r="J158" s="213">
        <f>ROUND(I158*H158,2)</f>
        <v>0</v>
      </c>
      <c r="K158" s="214"/>
      <c r="L158" s="40"/>
      <c r="M158" s="215" t="s">
        <v>1</v>
      </c>
      <c r="N158" s="216" t="s">
        <v>41</v>
      </c>
      <c r="O158" s="87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9" t="s">
        <v>182</v>
      </c>
      <c r="AT158" s="219" t="s">
        <v>175</v>
      </c>
      <c r="AU158" s="219" t="s">
        <v>84</v>
      </c>
      <c r="AY158" s="13" t="s">
        <v>174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3" t="s">
        <v>84</v>
      </c>
      <c r="BK158" s="220">
        <f>ROUND(I158*H158,2)</f>
        <v>0</v>
      </c>
      <c r="BL158" s="13" t="s">
        <v>182</v>
      </c>
      <c r="BM158" s="219" t="s">
        <v>246</v>
      </c>
    </row>
    <row r="159" s="2" customFormat="1" ht="16.5" customHeight="1">
      <c r="A159" s="34"/>
      <c r="B159" s="35"/>
      <c r="C159" s="207" t="s">
        <v>210</v>
      </c>
      <c r="D159" s="207" t="s">
        <v>175</v>
      </c>
      <c r="E159" s="208" t="s">
        <v>1258</v>
      </c>
      <c r="F159" s="209" t="s">
        <v>1259</v>
      </c>
      <c r="G159" s="210" t="s">
        <v>233</v>
      </c>
      <c r="H159" s="211">
        <v>71</v>
      </c>
      <c r="I159" s="212"/>
      <c r="J159" s="213">
        <f>ROUND(I159*H159,2)</f>
        <v>0</v>
      </c>
      <c r="K159" s="214"/>
      <c r="L159" s="40"/>
      <c r="M159" s="215" t="s">
        <v>1</v>
      </c>
      <c r="N159" s="216" t="s">
        <v>41</v>
      </c>
      <c r="O159" s="87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9" t="s">
        <v>182</v>
      </c>
      <c r="AT159" s="219" t="s">
        <v>175</v>
      </c>
      <c r="AU159" s="219" t="s">
        <v>84</v>
      </c>
      <c r="AY159" s="13" t="s">
        <v>174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3" t="s">
        <v>84</v>
      </c>
      <c r="BK159" s="220">
        <f>ROUND(I159*H159,2)</f>
        <v>0</v>
      </c>
      <c r="BL159" s="13" t="s">
        <v>182</v>
      </c>
      <c r="BM159" s="219" t="s">
        <v>251</v>
      </c>
    </row>
    <row r="160" s="2" customFormat="1" ht="21.75" customHeight="1">
      <c r="A160" s="34"/>
      <c r="B160" s="35"/>
      <c r="C160" s="207" t="s">
        <v>224</v>
      </c>
      <c r="D160" s="207" t="s">
        <v>175</v>
      </c>
      <c r="E160" s="208" t="s">
        <v>471</v>
      </c>
      <c r="F160" s="209" t="s">
        <v>472</v>
      </c>
      <c r="G160" s="210" t="s">
        <v>228</v>
      </c>
      <c r="H160" s="211">
        <v>3.2759999999999998</v>
      </c>
      <c r="I160" s="212"/>
      <c r="J160" s="213">
        <f>ROUND(I160*H160,2)</f>
        <v>0</v>
      </c>
      <c r="K160" s="214"/>
      <c r="L160" s="40"/>
      <c r="M160" s="215" t="s">
        <v>1</v>
      </c>
      <c r="N160" s="216" t="s">
        <v>41</v>
      </c>
      <c r="O160" s="87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9" t="s">
        <v>182</v>
      </c>
      <c r="AT160" s="219" t="s">
        <v>175</v>
      </c>
      <c r="AU160" s="219" t="s">
        <v>84</v>
      </c>
      <c r="AY160" s="13" t="s">
        <v>174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3" t="s">
        <v>84</v>
      </c>
      <c r="BK160" s="220">
        <f>ROUND(I160*H160,2)</f>
        <v>0</v>
      </c>
      <c r="BL160" s="13" t="s">
        <v>182</v>
      </c>
      <c r="BM160" s="219" t="s">
        <v>254</v>
      </c>
    </row>
    <row r="161" s="11" customFormat="1" ht="25.92" customHeight="1">
      <c r="A161" s="11"/>
      <c r="B161" s="193"/>
      <c r="C161" s="194"/>
      <c r="D161" s="195" t="s">
        <v>75</v>
      </c>
      <c r="E161" s="196" t="s">
        <v>474</v>
      </c>
      <c r="F161" s="196" t="s">
        <v>475</v>
      </c>
      <c r="G161" s="194"/>
      <c r="H161" s="194"/>
      <c r="I161" s="197"/>
      <c r="J161" s="198">
        <f>BK161</f>
        <v>0</v>
      </c>
      <c r="K161" s="194"/>
      <c r="L161" s="199"/>
      <c r="M161" s="200"/>
      <c r="N161" s="201"/>
      <c r="O161" s="201"/>
      <c r="P161" s="202">
        <f>SUM(P162:P223)</f>
        <v>0</v>
      </c>
      <c r="Q161" s="201"/>
      <c r="R161" s="202">
        <f>SUM(R162:R223)</f>
        <v>0</v>
      </c>
      <c r="S161" s="201"/>
      <c r="T161" s="203">
        <f>SUM(T162:T223)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04" t="s">
        <v>86</v>
      </c>
      <c r="AT161" s="205" t="s">
        <v>75</v>
      </c>
      <c r="AU161" s="205" t="s">
        <v>76</v>
      </c>
      <c r="AY161" s="204" t="s">
        <v>174</v>
      </c>
      <c r="BK161" s="206">
        <f>SUM(BK162:BK223)</f>
        <v>0</v>
      </c>
    </row>
    <row r="162" s="2" customFormat="1" ht="21.75" customHeight="1">
      <c r="A162" s="34"/>
      <c r="B162" s="35"/>
      <c r="C162" s="207" t="s">
        <v>215</v>
      </c>
      <c r="D162" s="207" t="s">
        <v>175</v>
      </c>
      <c r="E162" s="208" t="s">
        <v>1260</v>
      </c>
      <c r="F162" s="209" t="s">
        <v>1261</v>
      </c>
      <c r="G162" s="210" t="s">
        <v>233</v>
      </c>
      <c r="H162" s="211">
        <v>4</v>
      </c>
      <c r="I162" s="212"/>
      <c r="J162" s="213">
        <f>ROUND(I162*H162,2)</f>
        <v>0</v>
      </c>
      <c r="K162" s="214"/>
      <c r="L162" s="40"/>
      <c r="M162" s="215" t="s">
        <v>1</v>
      </c>
      <c r="N162" s="216" t="s">
        <v>41</v>
      </c>
      <c r="O162" s="87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9" t="s">
        <v>182</v>
      </c>
      <c r="AT162" s="219" t="s">
        <v>175</v>
      </c>
      <c r="AU162" s="219" t="s">
        <v>84</v>
      </c>
      <c r="AY162" s="13" t="s">
        <v>174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3" t="s">
        <v>84</v>
      </c>
      <c r="BK162" s="220">
        <f>ROUND(I162*H162,2)</f>
        <v>0</v>
      </c>
      <c r="BL162" s="13" t="s">
        <v>182</v>
      </c>
      <c r="BM162" s="219" t="s">
        <v>258</v>
      </c>
    </row>
    <row r="163" s="2" customFormat="1" ht="24.15" customHeight="1">
      <c r="A163" s="34"/>
      <c r="B163" s="35"/>
      <c r="C163" s="207" t="s">
        <v>7</v>
      </c>
      <c r="D163" s="207" t="s">
        <v>175</v>
      </c>
      <c r="E163" s="208" t="s">
        <v>1262</v>
      </c>
      <c r="F163" s="209" t="s">
        <v>1263</v>
      </c>
      <c r="G163" s="210" t="s">
        <v>233</v>
      </c>
      <c r="H163" s="211">
        <v>20</v>
      </c>
      <c r="I163" s="212"/>
      <c r="J163" s="213">
        <f>ROUND(I163*H163,2)</f>
        <v>0</v>
      </c>
      <c r="K163" s="214"/>
      <c r="L163" s="40"/>
      <c r="M163" s="215" t="s">
        <v>1</v>
      </c>
      <c r="N163" s="216" t="s">
        <v>41</v>
      </c>
      <c r="O163" s="87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9" t="s">
        <v>182</v>
      </c>
      <c r="AT163" s="219" t="s">
        <v>175</v>
      </c>
      <c r="AU163" s="219" t="s">
        <v>84</v>
      </c>
      <c r="AY163" s="13" t="s">
        <v>174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3" t="s">
        <v>84</v>
      </c>
      <c r="BK163" s="220">
        <f>ROUND(I163*H163,2)</f>
        <v>0</v>
      </c>
      <c r="BL163" s="13" t="s">
        <v>182</v>
      </c>
      <c r="BM163" s="219" t="s">
        <v>261</v>
      </c>
    </row>
    <row r="164" s="2" customFormat="1">
      <c r="A164" s="34"/>
      <c r="B164" s="35"/>
      <c r="C164" s="36"/>
      <c r="D164" s="221" t="s">
        <v>191</v>
      </c>
      <c r="E164" s="36"/>
      <c r="F164" s="222" t="s">
        <v>1264</v>
      </c>
      <c r="G164" s="36"/>
      <c r="H164" s="36"/>
      <c r="I164" s="223"/>
      <c r="J164" s="36"/>
      <c r="K164" s="36"/>
      <c r="L164" s="40"/>
      <c r="M164" s="224"/>
      <c r="N164" s="225"/>
      <c r="O164" s="87"/>
      <c r="P164" s="87"/>
      <c r="Q164" s="87"/>
      <c r="R164" s="87"/>
      <c r="S164" s="87"/>
      <c r="T164" s="88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3" t="s">
        <v>191</v>
      </c>
      <c r="AU164" s="13" t="s">
        <v>84</v>
      </c>
    </row>
    <row r="165" s="2" customFormat="1" ht="24.15" customHeight="1">
      <c r="A165" s="34"/>
      <c r="B165" s="35"/>
      <c r="C165" s="207" t="s">
        <v>219</v>
      </c>
      <c r="D165" s="207" t="s">
        <v>175</v>
      </c>
      <c r="E165" s="208" t="s">
        <v>1265</v>
      </c>
      <c r="F165" s="209" t="s">
        <v>1266</v>
      </c>
      <c r="G165" s="210" t="s">
        <v>233</v>
      </c>
      <c r="H165" s="211">
        <v>52</v>
      </c>
      <c r="I165" s="212"/>
      <c r="J165" s="213">
        <f>ROUND(I165*H165,2)</f>
        <v>0</v>
      </c>
      <c r="K165" s="214"/>
      <c r="L165" s="40"/>
      <c r="M165" s="215" t="s">
        <v>1</v>
      </c>
      <c r="N165" s="216" t="s">
        <v>41</v>
      </c>
      <c r="O165" s="87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9" t="s">
        <v>182</v>
      </c>
      <c r="AT165" s="219" t="s">
        <v>175</v>
      </c>
      <c r="AU165" s="219" t="s">
        <v>84</v>
      </c>
      <c r="AY165" s="13" t="s">
        <v>174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3" t="s">
        <v>84</v>
      </c>
      <c r="BK165" s="220">
        <f>ROUND(I165*H165,2)</f>
        <v>0</v>
      </c>
      <c r="BL165" s="13" t="s">
        <v>182</v>
      </c>
      <c r="BM165" s="219" t="s">
        <v>266</v>
      </c>
    </row>
    <row r="166" s="2" customFormat="1">
      <c r="A166" s="34"/>
      <c r="B166" s="35"/>
      <c r="C166" s="36"/>
      <c r="D166" s="221" t="s">
        <v>191</v>
      </c>
      <c r="E166" s="36"/>
      <c r="F166" s="222" t="s">
        <v>1264</v>
      </c>
      <c r="G166" s="36"/>
      <c r="H166" s="36"/>
      <c r="I166" s="223"/>
      <c r="J166" s="36"/>
      <c r="K166" s="36"/>
      <c r="L166" s="40"/>
      <c r="M166" s="224"/>
      <c r="N166" s="225"/>
      <c r="O166" s="87"/>
      <c r="P166" s="87"/>
      <c r="Q166" s="87"/>
      <c r="R166" s="87"/>
      <c r="S166" s="87"/>
      <c r="T166" s="88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3" t="s">
        <v>191</v>
      </c>
      <c r="AU166" s="13" t="s">
        <v>84</v>
      </c>
    </row>
    <row r="167" s="2" customFormat="1" ht="21.75" customHeight="1">
      <c r="A167" s="34"/>
      <c r="B167" s="35"/>
      <c r="C167" s="207" t="s">
        <v>267</v>
      </c>
      <c r="D167" s="207" t="s">
        <v>175</v>
      </c>
      <c r="E167" s="208" t="s">
        <v>1267</v>
      </c>
      <c r="F167" s="209" t="s">
        <v>1268</v>
      </c>
      <c r="G167" s="210" t="s">
        <v>464</v>
      </c>
      <c r="H167" s="211">
        <v>1</v>
      </c>
      <c r="I167" s="212"/>
      <c r="J167" s="213">
        <f>ROUND(I167*H167,2)</f>
        <v>0</v>
      </c>
      <c r="K167" s="214"/>
      <c r="L167" s="40"/>
      <c r="M167" s="215" t="s">
        <v>1</v>
      </c>
      <c r="N167" s="216" t="s">
        <v>41</v>
      </c>
      <c r="O167" s="87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9" t="s">
        <v>182</v>
      </c>
      <c r="AT167" s="219" t="s">
        <v>175</v>
      </c>
      <c r="AU167" s="219" t="s">
        <v>84</v>
      </c>
      <c r="AY167" s="13" t="s">
        <v>174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3" t="s">
        <v>84</v>
      </c>
      <c r="BK167" s="220">
        <f>ROUND(I167*H167,2)</f>
        <v>0</v>
      </c>
      <c r="BL167" s="13" t="s">
        <v>182</v>
      </c>
      <c r="BM167" s="219" t="s">
        <v>270</v>
      </c>
    </row>
    <row r="168" s="2" customFormat="1">
      <c r="A168" s="34"/>
      <c r="B168" s="35"/>
      <c r="C168" s="36"/>
      <c r="D168" s="221" t="s">
        <v>191</v>
      </c>
      <c r="E168" s="36"/>
      <c r="F168" s="222" t="s">
        <v>321</v>
      </c>
      <c r="G168" s="36"/>
      <c r="H168" s="36"/>
      <c r="I168" s="223"/>
      <c r="J168" s="36"/>
      <c r="K168" s="36"/>
      <c r="L168" s="40"/>
      <c r="M168" s="224"/>
      <c r="N168" s="225"/>
      <c r="O168" s="87"/>
      <c r="P168" s="87"/>
      <c r="Q168" s="87"/>
      <c r="R168" s="87"/>
      <c r="S168" s="87"/>
      <c r="T168" s="88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3" t="s">
        <v>191</v>
      </c>
      <c r="AU168" s="13" t="s">
        <v>84</v>
      </c>
    </row>
    <row r="169" s="2" customFormat="1" ht="24.15" customHeight="1">
      <c r="A169" s="34"/>
      <c r="B169" s="35"/>
      <c r="C169" s="207" t="s">
        <v>222</v>
      </c>
      <c r="D169" s="207" t="s">
        <v>175</v>
      </c>
      <c r="E169" s="208" t="s">
        <v>1269</v>
      </c>
      <c r="F169" s="209" t="s">
        <v>1270</v>
      </c>
      <c r="G169" s="210" t="s">
        <v>233</v>
      </c>
      <c r="H169" s="211">
        <v>18</v>
      </c>
      <c r="I169" s="212"/>
      <c r="J169" s="213">
        <f>ROUND(I169*H169,2)</f>
        <v>0</v>
      </c>
      <c r="K169" s="214"/>
      <c r="L169" s="40"/>
      <c r="M169" s="215" t="s">
        <v>1</v>
      </c>
      <c r="N169" s="216" t="s">
        <v>41</v>
      </c>
      <c r="O169" s="87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9" t="s">
        <v>182</v>
      </c>
      <c r="AT169" s="219" t="s">
        <v>175</v>
      </c>
      <c r="AU169" s="219" t="s">
        <v>84</v>
      </c>
      <c r="AY169" s="13" t="s">
        <v>174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3" t="s">
        <v>84</v>
      </c>
      <c r="BK169" s="220">
        <f>ROUND(I169*H169,2)</f>
        <v>0</v>
      </c>
      <c r="BL169" s="13" t="s">
        <v>182</v>
      </c>
      <c r="BM169" s="219" t="s">
        <v>275</v>
      </c>
    </row>
    <row r="170" s="2" customFormat="1">
      <c r="A170" s="34"/>
      <c r="B170" s="35"/>
      <c r="C170" s="36"/>
      <c r="D170" s="221" t="s">
        <v>191</v>
      </c>
      <c r="E170" s="36"/>
      <c r="F170" s="222" t="s">
        <v>1271</v>
      </c>
      <c r="G170" s="36"/>
      <c r="H170" s="36"/>
      <c r="I170" s="223"/>
      <c r="J170" s="36"/>
      <c r="K170" s="36"/>
      <c r="L170" s="40"/>
      <c r="M170" s="224"/>
      <c r="N170" s="225"/>
      <c r="O170" s="87"/>
      <c r="P170" s="87"/>
      <c r="Q170" s="87"/>
      <c r="R170" s="87"/>
      <c r="S170" s="87"/>
      <c r="T170" s="88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3" t="s">
        <v>191</v>
      </c>
      <c r="AU170" s="13" t="s">
        <v>84</v>
      </c>
    </row>
    <row r="171" s="2" customFormat="1" ht="24.15" customHeight="1">
      <c r="A171" s="34"/>
      <c r="B171" s="35"/>
      <c r="C171" s="207" t="s">
        <v>276</v>
      </c>
      <c r="D171" s="207" t="s">
        <v>175</v>
      </c>
      <c r="E171" s="208" t="s">
        <v>1272</v>
      </c>
      <c r="F171" s="209" t="s">
        <v>1270</v>
      </c>
      <c r="G171" s="210" t="s">
        <v>233</v>
      </c>
      <c r="H171" s="211">
        <v>50</v>
      </c>
      <c r="I171" s="212"/>
      <c r="J171" s="213">
        <f>ROUND(I171*H171,2)</f>
        <v>0</v>
      </c>
      <c r="K171" s="214"/>
      <c r="L171" s="40"/>
      <c r="M171" s="215" t="s">
        <v>1</v>
      </c>
      <c r="N171" s="216" t="s">
        <v>41</v>
      </c>
      <c r="O171" s="87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9" t="s">
        <v>182</v>
      </c>
      <c r="AT171" s="219" t="s">
        <v>175</v>
      </c>
      <c r="AU171" s="219" t="s">
        <v>84</v>
      </c>
      <c r="AY171" s="13" t="s">
        <v>174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3" t="s">
        <v>84</v>
      </c>
      <c r="BK171" s="220">
        <f>ROUND(I171*H171,2)</f>
        <v>0</v>
      </c>
      <c r="BL171" s="13" t="s">
        <v>182</v>
      </c>
      <c r="BM171" s="219" t="s">
        <v>279</v>
      </c>
    </row>
    <row r="172" s="2" customFormat="1">
      <c r="A172" s="34"/>
      <c r="B172" s="35"/>
      <c r="C172" s="36"/>
      <c r="D172" s="221" t="s">
        <v>191</v>
      </c>
      <c r="E172" s="36"/>
      <c r="F172" s="222" t="s">
        <v>1273</v>
      </c>
      <c r="G172" s="36"/>
      <c r="H172" s="36"/>
      <c r="I172" s="223"/>
      <c r="J172" s="36"/>
      <c r="K172" s="36"/>
      <c r="L172" s="40"/>
      <c r="M172" s="224"/>
      <c r="N172" s="225"/>
      <c r="O172" s="87"/>
      <c r="P172" s="87"/>
      <c r="Q172" s="87"/>
      <c r="R172" s="87"/>
      <c r="S172" s="87"/>
      <c r="T172" s="88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3" t="s">
        <v>191</v>
      </c>
      <c r="AU172" s="13" t="s">
        <v>84</v>
      </c>
    </row>
    <row r="173" s="2" customFormat="1" ht="24.15" customHeight="1">
      <c r="A173" s="34"/>
      <c r="B173" s="35"/>
      <c r="C173" s="207" t="s">
        <v>229</v>
      </c>
      <c r="D173" s="207" t="s">
        <v>175</v>
      </c>
      <c r="E173" s="208" t="s">
        <v>1274</v>
      </c>
      <c r="F173" s="209" t="s">
        <v>1275</v>
      </c>
      <c r="G173" s="210" t="s">
        <v>233</v>
      </c>
      <c r="H173" s="211">
        <v>2</v>
      </c>
      <c r="I173" s="212"/>
      <c r="J173" s="213">
        <f>ROUND(I173*H173,2)</f>
        <v>0</v>
      </c>
      <c r="K173" s="214"/>
      <c r="L173" s="40"/>
      <c r="M173" s="215" t="s">
        <v>1</v>
      </c>
      <c r="N173" s="216" t="s">
        <v>41</v>
      </c>
      <c r="O173" s="87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9" t="s">
        <v>182</v>
      </c>
      <c r="AT173" s="219" t="s">
        <v>175</v>
      </c>
      <c r="AU173" s="219" t="s">
        <v>84</v>
      </c>
      <c r="AY173" s="13" t="s">
        <v>174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3" t="s">
        <v>84</v>
      </c>
      <c r="BK173" s="220">
        <f>ROUND(I173*H173,2)</f>
        <v>0</v>
      </c>
      <c r="BL173" s="13" t="s">
        <v>182</v>
      </c>
      <c r="BM173" s="219" t="s">
        <v>283</v>
      </c>
    </row>
    <row r="174" s="2" customFormat="1">
      <c r="A174" s="34"/>
      <c r="B174" s="35"/>
      <c r="C174" s="36"/>
      <c r="D174" s="221" t="s">
        <v>191</v>
      </c>
      <c r="E174" s="36"/>
      <c r="F174" s="222" t="s">
        <v>1271</v>
      </c>
      <c r="G174" s="36"/>
      <c r="H174" s="36"/>
      <c r="I174" s="223"/>
      <c r="J174" s="36"/>
      <c r="K174" s="36"/>
      <c r="L174" s="40"/>
      <c r="M174" s="224"/>
      <c r="N174" s="225"/>
      <c r="O174" s="87"/>
      <c r="P174" s="87"/>
      <c r="Q174" s="87"/>
      <c r="R174" s="87"/>
      <c r="S174" s="87"/>
      <c r="T174" s="88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3" t="s">
        <v>191</v>
      </c>
      <c r="AU174" s="13" t="s">
        <v>84</v>
      </c>
    </row>
    <row r="175" s="2" customFormat="1" ht="24.15" customHeight="1">
      <c r="A175" s="34"/>
      <c r="B175" s="35"/>
      <c r="C175" s="207" t="s">
        <v>247</v>
      </c>
      <c r="D175" s="207" t="s">
        <v>175</v>
      </c>
      <c r="E175" s="208" t="s">
        <v>1276</v>
      </c>
      <c r="F175" s="209" t="s">
        <v>1275</v>
      </c>
      <c r="G175" s="210" t="s">
        <v>233</v>
      </c>
      <c r="H175" s="211">
        <v>2</v>
      </c>
      <c r="I175" s="212"/>
      <c r="J175" s="213">
        <f>ROUND(I175*H175,2)</f>
        <v>0</v>
      </c>
      <c r="K175" s="214"/>
      <c r="L175" s="40"/>
      <c r="M175" s="215" t="s">
        <v>1</v>
      </c>
      <c r="N175" s="216" t="s">
        <v>41</v>
      </c>
      <c r="O175" s="87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9" t="s">
        <v>182</v>
      </c>
      <c r="AT175" s="219" t="s">
        <v>175</v>
      </c>
      <c r="AU175" s="219" t="s">
        <v>84</v>
      </c>
      <c r="AY175" s="13" t="s">
        <v>174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3" t="s">
        <v>84</v>
      </c>
      <c r="BK175" s="220">
        <f>ROUND(I175*H175,2)</f>
        <v>0</v>
      </c>
      <c r="BL175" s="13" t="s">
        <v>182</v>
      </c>
      <c r="BM175" s="219" t="s">
        <v>287</v>
      </c>
    </row>
    <row r="176" s="2" customFormat="1">
      <c r="A176" s="34"/>
      <c r="B176" s="35"/>
      <c r="C176" s="36"/>
      <c r="D176" s="221" t="s">
        <v>191</v>
      </c>
      <c r="E176" s="36"/>
      <c r="F176" s="222" t="s">
        <v>1273</v>
      </c>
      <c r="G176" s="36"/>
      <c r="H176" s="36"/>
      <c r="I176" s="223"/>
      <c r="J176" s="36"/>
      <c r="K176" s="36"/>
      <c r="L176" s="40"/>
      <c r="M176" s="224"/>
      <c r="N176" s="225"/>
      <c r="O176" s="87"/>
      <c r="P176" s="87"/>
      <c r="Q176" s="87"/>
      <c r="R176" s="87"/>
      <c r="S176" s="87"/>
      <c r="T176" s="88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3" t="s">
        <v>191</v>
      </c>
      <c r="AU176" s="13" t="s">
        <v>84</v>
      </c>
    </row>
    <row r="177" s="2" customFormat="1" ht="24.15" customHeight="1">
      <c r="A177" s="34"/>
      <c r="B177" s="35"/>
      <c r="C177" s="207" t="s">
        <v>234</v>
      </c>
      <c r="D177" s="207" t="s">
        <v>175</v>
      </c>
      <c r="E177" s="208" t="s">
        <v>1277</v>
      </c>
      <c r="F177" s="209" t="s">
        <v>1278</v>
      </c>
      <c r="G177" s="210" t="s">
        <v>233</v>
      </c>
      <c r="H177" s="211">
        <v>4</v>
      </c>
      <c r="I177" s="212"/>
      <c r="J177" s="213">
        <f>ROUND(I177*H177,2)</f>
        <v>0</v>
      </c>
      <c r="K177" s="214"/>
      <c r="L177" s="40"/>
      <c r="M177" s="215" t="s">
        <v>1</v>
      </c>
      <c r="N177" s="216" t="s">
        <v>41</v>
      </c>
      <c r="O177" s="87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9" t="s">
        <v>182</v>
      </c>
      <c r="AT177" s="219" t="s">
        <v>175</v>
      </c>
      <c r="AU177" s="219" t="s">
        <v>84</v>
      </c>
      <c r="AY177" s="13" t="s">
        <v>174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3" t="s">
        <v>84</v>
      </c>
      <c r="BK177" s="220">
        <f>ROUND(I177*H177,2)</f>
        <v>0</v>
      </c>
      <c r="BL177" s="13" t="s">
        <v>182</v>
      </c>
      <c r="BM177" s="219" t="s">
        <v>290</v>
      </c>
    </row>
    <row r="178" s="2" customFormat="1">
      <c r="A178" s="34"/>
      <c r="B178" s="35"/>
      <c r="C178" s="36"/>
      <c r="D178" s="221" t="s">
        <v>191</v>
      </c>
      <c r="E178" s="36"/>
      <c r="F178" s="222" t="s">
        <v>1273</v>
      </c>
      <c r="G178" s="36"/>
      <c r="H178" s="36"/>
      <c r="I178" s="223"/>
      <c r="J178" s="36"/>
      <c r="K178" s="36"/>
      <c r="L178" s="40"/>
      <c r="M178" s="224"/>
      <c r="N178" s="225"/>
      <c r="O178" s="87"/>
      <c r="P178" s="87"/>
      <c r="Q178" s="87"/>
      <c r="R178" s="87"/>
      <c r="S178" s="87"/>
      <c r="T178" s="88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3" t="s">
        <v>191</v>
      </c>
      <c r="AU178" s="13" t="s">
        <v>84</v>
      </c>
    </row>
    <row r="179" s="2" customFormat="1" ht="16.5" customHeight="1">
      <c r="A179" s="34"/>
      <c r="B179" s="35"/>
      <c r="C179" s="207" t="s">
        <v>294</v>
      </c>
      <c r="D179" s="207" t="s">
        <v>175</v>
      </c>
      <c r="E179" s="208" t="s">
        <v>1279</v>
      </c>
      <c r="F179" s="209" t="s">
        <v>1280</v>
      </c>
      <c r="G179" s="210" t="s">
        <v>239</v>
      </c>
      <c r="H179" s="211">
        <v>25</v>
      </c>
      <c r="I179" s="212"/>
      <c r="J179" s="213">
        <f>ROUND(I179*H179,2)</f>
        <v>0</v>
      </c>
      <c r="K179" s="214"/>
      <c r="L179" s="40"/>
      <c r="M179" s="215" t="s">
        <v>1</v>
      </c>
      <c r="N179" s="216" t="s">
        <v>41</v>
      </c>
      <c r="O179" s="87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9" t="s">
        <v>182</v>
      </c>
      <c r="AT179" s="219" t="s">
        <v>175</v>
      </c>
      <c r="AU179" s="219" t="s">
        <v>84</v>
      </c>
      <c r="AY179" s="13" t="s">
        <v>174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3" t="s">
        <v>84</v>
      </c>
      <c r="BK179" s="220">
        <f>ROUND(I179*H179,2)</f>
        <v>0</v>
      </c>
      <c r="BL179" s="13" t="s">
        <v>182</v>
      </c>
      <c r="BM179" s="219" t="s">
        <v>297</v>
      </c>
    </row>
    <row r="180" s="2" customFormat="1" ht="16.5" customHeight="1">
      <c r="A180" s="34"/>
      <c r="B180" s="35"/>
      <c r="C180" s="207" t="s">
        <v>240</v>
      </c>
      <c r="D180" s="207" t="s">
        <v>175</v>
      </c>
      <c r="E180" s="208" t="s">
        <v>1281</v>
      </c>
      <c r="F180" s="209" t="s">
        <v>1282</v>
      </c>
      <c r="G180" s="210" t="s">
        <v>464</v>
      </c>
      <c r="H180" s="211">
        <v>1</v>
      </c>
      <c r="I180" s="212"/>
      <c r="J180" s="213">
        <f>ROUND(I180*H180,2)</f>
        <v>0</v>
      </c>
      <c r="K180" s="214"/>
      <c r="L180" s="40"/>
      <c r="M180" s="215" t="s">
        <v>1</v>
      </c>
      <c r="N180" s="216" t="s">
        <v>41</v>
      </c>
      <c r="O180" s="87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9" t="s">
        <v>182</v>
      </c>
      <c r="AT180" s="219" t="s">
        <v>175</v>
      </c>
      <c r="AU180" s="219" t="s">
        <v>84</v>
      </c>
      <c r="AY180" s="13" t="s">
        <v>174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3" t="s">
        <v>84</v>
      </c>
      <c r="BK180" s="220">
        <f>ROUND(I180*H180,2)</f>
        <v>0</v>
      </c>
      <c r="BL180" s="13" t="s">
        <v>182</v>
      </c>
      <c r="BM180" s="219" t="s">
        <v>303</v>
      </c>
    </row>
    <row r="181" s="2" customFormat="1">
      <c r="A181" s="34"/>
      <c r="B181" s="35"/>
      <c r="C181" s="36"/>
      <c r="D181" s="221" t="s">
        <v>191</v>
      </c>
      <c r="E181" s="36"/>
      <c r="F181" s="222" t="s">
        <v>1283</v>
      </c>
      <c r="G181" s="36"/>
      <c r="H181" s="36"/>
      <c r="I181" s="223"/>
      <c r="J181" s="36"/>
      <c r="K181" s="36"/>
      <c r="L181" s="40"/>
      <c r="M181" s="224"/>
      <c r="N181" s="225"/>
      <c r="O181" s="87"/>
      <c r="P181" s="87"/>
      <c r="Q181" s="87"/>
      <c r="R181" s="87"/>
      <c r="S181" s="87"/>
      <c r="T181" s="88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3" t="s">
        <v>191</v>
      </c>
      <c r="AU181" s="13" t="s">
        <v>84</v>
      </c>
    </row>
    <row r="182" s="2" customFormat="1" ht="24.15" customHeight="1">
      <c r="A182" s="34"/>
      <c r="B182" s="35"/>
      <c r="C182" s="207" t="s">
        <v>262</v>
      </c>
      <c r="D182" s="207" t="s">
        <v>175</v>
      </c>
      <c r="E182" s="208" t="s">
        <v>1284</v>
      </c>
      <c r="F182" s="209" t="s">
        <v>1285</v>
      </c>
      <c r="G182" s="210" t="s">
        <v>239</v>
      </c>
      <c r="H182" s="211">
        <v>2</v>
      </c>
      <c r="I182" s="212"/>
      <c r="J182" s="213">
        <f>ROUND(I182*H182,2)</f>
        <v>0</v>
      </c>
      <c r="K182" s="214"/>
      <c r="L182" s="40"/>
      <c r="M182" s="215" t="s">
        <v>1</v>
      </c>
      <c r="N182" s="216" t="s">
        <v>41</v>
      </c>
      <c r="O182" s="87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9" t="s">
        <v>182</v>
      </c>
      <c r="AT182" s="219" t="s">
        <v>175</v>
      </c>
      <c r="AU182" s="219" t="s">
        <v>84</v>
      </c>
      <c r="AY182" s="13" t="s">
        <v>174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3" t="s">
        <v>84</v>
      </c>
      <c r="BK182" s="220">
        <f>ROUND(I182*H182,2)</f>
        <v>0</v>
      </c>
      <c r="BL182" s="13" t="s">
        <v>182</v>
      </c>
      <c r="BM182" s="219" t="s">
        <v>306</v>
      </c>
    </row>
    <row r="183" s="2" customFormat="1">
      <c r="A183" s="34"/>
      <c r="B183" s="35"/>
      <c r="C183" s="36"/>
      <c r="D183" s="221" t="s">
        <v>191</v>
      </c>
      <c r="E183" s="36"/>
      <c r="F183" s="222" t="s">
        <v>1283</v>
      </c>
      <c r="G183" s="36"/>
      <c r="H183" s="36"/>
      <c r="I183" s="223"/>
      <c r="J183" s="36"/>
      <c r="K183" s="36"/>
      <c r="L183" s="40"/>
      <c r="M183" s="224"/>
      <c r="N183" s="225"/>
      <c r="O183" s="87"/>
      <c r="P183" s="87"/>
      <c r="Q183" s="87"/>
      <c r="R183" s="87"/>
      <c r="S183" s="87"/>
      <c r="T183" s="88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3" t="s">
        <v>191</v>
      </c>
      <c r="AU183" s="13" t="s">
        <v>84</v>
      </c>
    </row>
    <row r="184" s="2" customFormat="1" ht="24.15" customHeight="1">
      <c r="A184" s="34"/>
      <c r="B184" s="35"/>
      <c r="C184" s="207" t="s">
        <v>243</v>
      </c>
      <c r="D184" s="207" t="s">
        <v>175</v>
      </c>
      <c r="E184" s="208" t="s">
        <v>1286</v>
      </c>
      <c r="F184" s="209" t="s">
        <v>1287</v>
      </c>
      <c r="G184" s="210" t="s">
        <v>239</v>
      </c>
      <c r="H184" s="211">
        <v>2</v>
      </c>
      <c r="I184" s="212"/>
      <c r="J184" s="213">
        <f>ROUND(I184*H184,2)</f>
        <v>0</v>
      </c>
      <c r="K184" s="214"/>
      <c r="L184" s="40"/>
      <c r="M184" s="215" t="s">
        <v>1</v>
      </c>
      <c r="N184" s="216" t="s">
        <v>41</v>
      </c>
      <c r="O184" s="87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9" t="s">
        <v>182</v>
      </c>
      <c r="AT184" s="219" t="s">
        <v>175</v>
      </c>
      <c r="AU184" s="219" t="s">
        <v>84</v>
      </c>
      <c r="AY184" s="13" t="s">
        <v>174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3" t="s">
        <v>84</v>
      </c>
      <c r="BK184" s="220">
        <f>ROUND(I184*H184,2)</f>
        <v>0</v>
      </c>
      <c r="BL184" s="13" t="s">
        <v>182</v>
      </c>
      <c r="BM184" s="219" t="s">
        <v>309</v>
      </c>
    </row>
    <row r="185" s="2" customFormat="1">
      <c r="A185" s="34"/>
      <c r="B185" s="35"/>
      <c r="C185" s="36"/>
      <c r="D185" s="221" t="s">
        <v>191</v>
      </c>
      <c r="E185" s="36"/>
      <c r="F185" s="222" t="s">
        <v>1288</v>
      </c>
      <c r="G185" s="36"/>
      <c r="H185" s="36"/>
      <c r="I185" s="223"/>
      <c r="J185" s="36"/>
      <c r="K185" s="36"/>
      <c r="L185" s="40"/>
      <c r="M185" s="224"/>
      <c r="N185" s="225"/>
      <c r="O185" s="87"/>
      <c r="P185" s="87"/>
      <c r="Q185" s="87"/>
      <c r="R185" s="87"/>
      <c r="S185" s="87"/>
      <c r="T185" s="88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3" t="s">
        <v>191</v>
      </c>
      <c r="AU185" s="13" t="s">
        <v>84</v>
      </c>
    </row>
    <row r="186" s="2" customFormat="1" ht="16.5" customHeight="1">
      <c r="A186" s="34"/>
      <c r="B186" s="35"/>
      <c r="C186" s="207" t="s">
        <v>271</v>
      </c>
      <c r="D186" s="207" t="s">
        <v>175</v>
      </c>
      <c r="E186" s="208" t="s">
        <v>1289</v>
      </c>
      <c r="F186" s="209" t="s">
        <v>1290</v>
      </c>
      <c r="G186" s="210" t="s">
        <v>239</v>
      </c>
      <c r="H186" s="211">
        <v>2</v>
      </c>
      <c r="I186" s="212"/>
      <c r="J186" s="213">
        <f>ROUND(I186*H186,2)</f>
        <v>0</v>
      </c>
      <c r="K186" s="214"/>
      <c r="L186" s="40"/>
      <c r="M186" s="215" t="s">
        <v>1</v>
      </c>
      <c r="N186" s="216" t="s">
        <v>41</v>
      </c>
      <c r="O186" s="87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9" t="s">
        <v>182</v>
      </c>
      <c r="AT186" s="219" t="s">
        <v>175</v>
      </c>
      <c r="AU186" s="219" t="s">
        <v>84</v>
      </c>
      <c r="AY186" s="13" t="s">
        <v>174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3" t="s">
        <v>84</v>
      </c>
      <c r="BK186" s="220">
        <f>ROUND(I186*H186,2)</f>
        <v>0</v>
      </c>
      <c r="BL186" s="13" t="s">
        <v>182</v>
      </c>
      <c r="BM186" s="219" t="s">
        <v>312</v>
      </c>
    </row>
    <row r="187" s="2" customFormat="1">
      <c r="A187" s="34"/>
      <c r="B187" s="35"/>
      <c r="C187" s="36"/>
      <c r="D187" s="221" t="s">
        <v>191</v>
      </c>
      <c r="E187" s="36"/>
      <c r="F187" s="222" t="s">
        <v>1283</v>
      </c>
      <c r="G187" s="36"/>
      <c r="H187" s="36"/>
      <c r="I187" s="223"/>
      <c r="J187" s="36"/>
      <c r="K187" s="36"/>
      <c r="L187" s="40"/>
      <c r="M187" s="224"/>
      <c r="N187" s="225"/>
      <c r="O187" s="87"/>
      <c r="P187" s="87"/>
      <c r="Q187" s="87"/>
      <c r="R187" s="87"/>
      <c r="S187" s="87"/>
      <c r="T187" s="88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3" t="s">
        <v>191</v>
      </c>
      <c r="AU187" s="13" t="s">
        <v>84</v>
      </c>
    </row>
    <row r="188" s="2" customFormat="1" ht="16.5" customHeight="1">
      <c r="A188" s="34"/>
      <c r="B188" s="35"/>
      <c r="C188" s="207" t="s">
        <v>246</v>
      </c>
      <c r="D188" s="207" t="s">
        <v>175</v>
      </c>
      <c r="E188" s="208" t="s">
        <v>1291</v>
      </c>
      <c r="F188" s="209" t="s">
        <v>1292</v>
      </c>
      <c r="G188" s="210" t="s">
        <v>239</v>
      </c>
      <c r="H188" s="211">
        <v>2</v>
      </c>
      <c r="I188" s="212"/>
      <c r="J188" s="213">
        <f>ROUND(I188*H188,2)</f>
        <v>0</v>
      </c>
      <c r="K188" s="214"/>
      <c r="L188" s="40"/>
      <c r="M188" s="215" t="s">
        <v>1</v>
      </c>
      <c r="N188" s="216" t="s">
        <v>41</v>
      </c>
      <c r="O188" s="87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9" t="s">
        <v>182</v>
      </c>
      <c r="AT188" s="219" t="s">
        <v>175</v>
      </c>
      <c r="AU188" s="219" t="s">
        <v>84</v>
      </c>
      <c r="AY188" s="13" t="s">
        <v>174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3" t="s">
        <v>84</v>
      </c>
      <c r="BK188" s="220">
        <f>ROUND(I188*H188,2)</f>
        <v>0</v>
      </c>
      <c r="BL188" s="13" t="s">
        <v>182</v>
      </c>
      <c r="BM188" s="219" t="s">
        <v>315</v>
      </c>
    </row>
    <row r="189" s="2" customFormat="1">
      <c r="A189" s="34"/>
      <c r="B189" s="35"/>
      <c r="C189" s="36"/>
      <c r="D189" s="221" t="s">
        <v>191</v>
      </c>
      <c r="E189" s="36"/>
      <c r="F189" s="222" t="s">
        <v>1283</v>
      </c>
      <c r="G189" s="36"/>
      <c r="H189" s="36"/>
      <c r="I189" s="223"/>
      <c r="J189" s="36"/>
      <c r="K189" s="36"/>
      <c r="L189" s="40"/>
      <c r="M189" s="224"/>
      <c r="N189" s="225"/>
      <c r="O189" s="87"/>
      <c r="P189" s="87"/>
      <c r="Q189" s="87"/>
      <c r="R189" s="87"/>
      <c r="S189" s="87"/>
      <c r="T189" s="88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3" t="s">
        <v>191</v>
      </c>
      <c r="AU189" s="13" t="s">
        <v>84</v>
      </c>
    </row>
    <row r="190" s="2" customFormat="1" ht="16.5" customHeight="1">
      <c r="A190" s="34"/>
      <c r="B190" s="35"/>
      <c r="C190" s="207" t="s">
        <v>317</v>
      </c>
      <c r="D190" s="207" t="s">
        <v>175</v>
      </c>
      <c r="E190" s="208" t="s">
        <v>1293</v>
      </c>
      <c r="F190" s="209" t="s">
        <v>1294</v>
      </c>
      <c r="G190" s="210" t="s">
        <v>239</v>
      </c>
      <c r="H190" s="211">
        <v>2</v>
      </c>
      <c r="I190" s="212"/>
      <c r="J190" s="213">
        <f>ROUND(I190*H190,2)</f>
        <v>0</v>
      </c>
      <c r="K190" s="214"/>
      <c r="L190" s="40"/>
      <c r="M190" s="215" t="s">
        <v>1</v>
      </c>
      <c r="N190" s="216" t="s">
        <v>41</v>
      </c>
      <c r="O190" s="87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9" t="s">
        <v>182</v>
      </c>
      <c r="AT190" s="219" t="s">
        <v>175</v>
      </c>
      <c r="AU190" s="219" t="s">
        <v>84</v>
      </c>
      <c r="AY190" s="13" t="s">
        <v>174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3" t="s">
        <v>84</v>
      </c>
      <c r="BK190" s="220">
        <f>ROUND(I190*H190,2)</f>
        <v>0</v>
      </c>
      <c r="BL190" s="13" t="s">
        <v>182</v>
      </c>
      <c r="BM190" s="219" t="s">
        <v>320</v>
      </c>
    </row>
    <row r="191" s="2" customFormat="1" ht="24.15" customHeight="1">
      <c r="A191" s="34"/>
      <c r="B191" s="35"/>
      <c r="C191" s="207" t="s">
        <v>251</v>
      </c>
      <c r="D191" s="207" t="s">
        <v>175</v>
      </c>
      <c r="E191" s="208" t="s">
        <v>1295</v>
      </c>
      <c r="F191" s="209" t="s">
        <v>1296</v>
      </c>
      <c r="G191" s="210" t="s">
        <v>239</v>
      </c>
      <c r="H191" s="211">
        <v>2</v>
      </c>
      <c r="I191" s="212"/>
      <c r="J191" s="213">
        <f>ROUND(I191*H191,2)</f>
        <v>0</v>
      </c>
      <c r="K191" s="214"/>
      <c r="L191" s="40"/>
      <c r="M191" s="215" t="s">
        <v>1</v>
      </c>
      <c r="N191" s="216" t="s">
        <v>41</v>
      </c>
      <c r="O191" s="87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9" t="s">
        <v>182</v>
      </c>
      <c r="AT191" s="219" t="s">
        <v>175</v>
      </c>
      <c r="AU191" s="219" t="s">
        <v>84</v>
      </c>
      <c r="AY191" s="13" t="s">
        <v>174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3" t="s">
        <v>84</v>
      </c>
      <c r="BK191" s="220">
        <f>ROUND(I191*H191,2)</f>
        <v>0</v>
      </c>
      <c r="BL191" s="13" t="s">
        <v>182</v>
      </c>
      <c r="BM191" s="219" t="s">
        <v>324</v>
      </c>
    </row>
    <row r="192" s="2" customFormat="1">
      <c r="A192" s="34"/>
      <c r="B192" s="35"/>
      <c r="C192" s="36"/>
      <c r="D192" s="221" t="s">
        <v>191</v>
      </c>
      <c r="E192" s="36"/>
      <c r="F192" s="222" t="s">
        <v>1283</v>
      </c>
      <c r="G192" s="36"/>
      <c r="H192" s="36"/>
      <c r="I192" s="223"/>
      <c r="J192" s="36"/>
      <c r="K192" s="36"/>
      <c r="L192" s="40"/>
      <c r="M192" s="224"/>
      <c r="N192" s="225"/>
      <c r="O192" s="87"/>
      <c r="P192" s="87"/>
      <c r="Q192" s="87"/>
      <c r="R192" s="87"/>
      <c r="S192" s="87"/>
      <c r="T192" s="88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3" t="s">
        <v>191</v>
      </c>
      <c r="AU192" s="13" t="s">
        <v>84</v>
      </c>
    </row>
    <row r="193" s="2" customFormat="1" ht="24.15" customHeight="1">
      <c r="A193" s="34"/>
      <c r="B193" s="35"/>
      <c r="C193" s="207" t="s">
        <v>328</v>
      </c>
      <c r="D193" s="207" t="s">
        <v>175</v>
      </c>
      <c r="E193" s="208" t="s">
        <v>1297</v>
      </c>
      <c r="F193" s="209" t="s">
        <v>1298</v>
      </c>
      <c r="G193" s="210" t="s">
        <v>239</v>
      </c>
      <c r="H193" s="211">
        <v>1</v>
      </c>
      <c r="I193" s="212"/>
      <c r="J193" s="213">
        <f>ROUND(I193*H193,2)</f>
        <v>0</v>
      </c>
      <c r="K193" s="214"/>
      <c r="L193" s="40"/>
      <c r="M193" s="215" t="s">
        <v>1</v>
      </c>
      <c r="N193" s="216" t="s">
        <v>41</v>
      </c>
      <c r="O193" s="87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9" t="s">
        <v>182</v>
      </c>
      <c r="AT193" s="219" t="s">
        <v>175</v>
      </c>
      <c r="AU193" s="219" t="s">
        <v>84</v>
      </c>
      <c r="AY193" s="13" t="s">
        <v>174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3" t="s">
        <v>84</v>
      </c>
      <c r="BK193" s="220">
        <f>ROUND(I193*H193,2)</f>
        <v>0</v>
      </c>
      <c r="BL193" s="13" t="s">
        <v>182</v>
      </c>
      <c r="BM193" s="219" t="s">
        <v>331</v>
      </c>
    </row>
    <row r="194" s="2" customFormat="1">
      <c r="A194" s="34"/>
      <c r="B194" s="35"/>
      <c r="C194" s="36"/>
      <c r="D194" s="221" t="s">
        <v>191</v>
      </c>
      <c r="E194" s="36"/>
      <c r="F194" s="222" t="s">
        <v>1283</v>
      </c>
      <c r="G194" s="36"/>
      <c r="H194" s="36"/>
      <c r="I194" s="223"/>
      <c r="J194" s="36"/>
      <c r="K194" s="36"/>
      <c r="L194" s="40"/>
      <c r="M194" s="224"/>
      <c r="N194" s="225"/>
      <c r="O194" s="87"/>
      <c r="P194" s="87"/>
      <c r="Q194" s="87"/>
      <c r="R194" s="87"/>
      <c r="S194" s="87"/>
      <c r="T194" s="88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3" t="s">
        <v>191</v>
      </c>
      <c r="AU194" s="13" t="s">
        <v>84</v>
      </c>
    </row>
    <row r="195" s="2" customFormat="1" ht="24.15" customHeight="1">
      <c r="A195" s="34"/>
      <c r="B195" s="35"/>
      <c r="C195" s="207" t="s">
        <v>254</v>
      </c>
      <c r="D195" s="207" t="s">
        <v>175</v>
      </c>
      <c r="E195" s="208" t="s">
        <v>1299</v>
      </c>
      <c r="F195" s="209" t="s">
        <v>1300</v>
      </c>
      <c r="G195" s="210" t="s">
        <v>239</v>
      </c>
      <c r="H195" s="211">
        <v>2</v>
      </c>
      <c r="I195" s="212"/>
      <c r="J195" s="213">
        <f>ROUND(I195*H195,2)</f>
        <v>0</v>
      </c>
      <c r="K195" s="214"/>
      <c r="L195" s="40"/>
      <c r="M195" s="215" t="s">
        <v>1</v>
      </c>
      <c r="N195" s="216" t="s">
        <v>41</v>
      </c>
      <c r="O195" s="87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9" t="s">
        <v>182</v>
      </c>
      <c r="AT195" s="219" t="s">
        <v>175</v>
      </c>
      <c r="AU195" s="219" t="s">
        <v>84</v>
      </c>
      <c r="AY195" s="13" t="s">
        <v>174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3" t="s">
        <v>84</v>
      </c>
      <c r="BK195" s="220">
        <f>ROUND(I195*H195,2)</f>
        <v>0</v>
      </c>
      <c r="BL195" s="13" t="s">
        <v>182</v>
      </c>
      <c r="BM195" s="219" t="s">
        <v>334</v>
      </c>
    </row>
    <row r="196" s="2" customFormat="1">
      <c r="A196" s="34"/>
      <c r="B196" s="35"/>
      <c r="C196" s="36"/>
      <c r="D196" s="221" t="s">
        <v>191</v>
      </c>
      <c r="E196" s="36"/>
      <c r="F196" s="222" t="s">
        <v>1301</v>
      </c>
      <c r="G196" s="36"/>
      <c r="H196" s="36"/>
      <c r="I196" s="223"/>
      <c r="J196" s="36"/>
      <c r="K196" s="36"/>
      <c r="L196" s="40"/>
      <c r="M196" s="224"/>
      <c r="N196" s="225"/>
      <c r="O196" s="87"/>
      <c r="P196" s="87"/>
      <c r="Q196" s="87"/>
      <c r="R196" s="87"/>
      <c r="S196" s="87"/>
      <c r="T196" s="88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3" t="s">
        <v>191</v>
      </c>
      <c r="AU196" s="13" t="s">
        <v>84</v>
      </c>
    </row>
    <row r="197" s="2" customFormat="1" ht="24.15" customHeight="1">
      <c r="A197" s="34"/>
      <c r="B197" s="35"/>
      <c r="C197" s="207" t="s">
        <v>337</v>
      </c>
      <c r="D197" s="207" t="s">
        <v>175</v>
      </c>
      <c r="E197" s="208" t="s">
        <v>1302</v>
      </c>
      <c r="F197" s="209" t="s">
        <v>1303</v>
      </c>
      <c r="G197" s="210" t="s">
        <v>239</v>
      </c>
      <c r="H197" s="211">
        <v>1</v>
      </c>
      <c r="I197" s="212"/>
      <c r="J197" s="213">
        <f>ROUND(I197*H197,2)</f>
        <v>0</v>
      </c>
      <c r="K197" s="214"/>
      <c r="L197" s="40"/>
      <c r="M197" s="215" t="s">
        <v>1</v>
      </c>
      <c r="N197" s="216" t="s">
        <v>41</v>
      </c>
      <c r="O197" s="87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9" t="s">
        <v>182</v>
      </c>
      <c r="AT197" s="219" t="s">
        <v>175</v>
      </c>
      <c r="AU197" s="219" t="s">
        <v>84</v>
      </c>
      <c r="AY197" s="13" t="s">
        <v>174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3" t="s">
        <v>84</v>
      </c>
      <c r="BK197" s="220">
        <f>ROUND(I197*H197,2)</f>
        <v>0</v>
      </c>
      <c r="BL197" s="13" t="s">
        <v>182</v>
      </c>
      <c r="BM197" s="219" t="s">
        <v>340</v>
      </c>
    </row>
    <row r="198" s="2" customFormat="1">
      <c r="A198" s="34"/>
      <c r="B198" s="35"/>
      <c r="C198" s="36"/>
      <c r="D198" s="221" t="s">
        <v>191</v>
      </c>
      <c r="E198" s="36"/>
      <c r="F198" s="222" t="s">
        <v>1304</v>
      </c>
      <c r="G198" s="36"/>
      <c r="H198" s="36"/>
      <c r="I198" s="223"/>
      <c r="J198" s="36"/>
      <c r="K198" s="36"/>
      <c r="L198" s="40"/>
      <c r="M198" s="224"/>
      <c r="N198" s="225"/>
      <c r="O198" s="87"/>
      <c r="P198" s="87"/>
      <c r="Q198" s="87"/>
      <c r="R198" s="87"/>
      <c r="S198" s="87"/>
      <c r="T198" s="88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3" t="s">
        <v>191</v>
      </c>
      <c r="AU198" s="13" t="s">
        <v>84</v>
      </c>
    </row>
    <row r="199" s="2" customFormat="1" ht="21.75" customHeight="1">
      <c r="A199" s="34"/>
      <c r="B199" s="35"/>
      <c r="C199" s="207" t="s">
        <v>258</v>
      </c>
      <c r="D199" s="207" t="s">
        <v>175</v>
      </c>
      <c r="E199" s="208" t="s">
        <v>1305</v>
      </c>
      <c r="F199" s="209" t="s">
        <v>1306</v>
      </c>
      <c r="G199" s="210" t="s">
        <v>233</v>
      </c>
      <c r="H199" s="211">
        <v>72</v>
      </c>
      <c r="I199" s="212"/>
      <c r="J199" s="213">
        <f>ROUND(I199*H199,2)</f>
        <v>0</v>
      </c>
      <c r="K199" s="214"/>
      <c r="L199" s="40"/>
      <c r="M199" s="215" t="s">
        <v>1</v>
      </c>
      <c r="N199" s="216" t="s">
        <v>41</v>
      </c>
      <c r="O199" s="87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9" t="s">
        <v>182</v>
      </c>
      <c r="AT199" s="219" t="s">
        <v>175</v>
      </c>
      <c r="AU199" s="219" t="s">
        <v>84</v>
      </c>
      <c r="AY199" s="13" t="s">
        <v>174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3" t="s">
        <v>84</v>
      </c>
      <c r="BK199" s="220">
        <f>ROUND(I199*H199,2)</f>
        <v>0</v>
      </c>
      <c r="BL199" s="13" t="s">
        <v>182</v>
      </c>
      <c r="BM199" s="219" t="s">
        <v>346</v>
      </c>
    </row>
    <row r="200" s="2" customFormat="1" ht="16.5" customHeight="1">
      <c r="A200" s="34"/>
      <c r="B200" s="35"/>
      <c r="C200" s="226" t="s">
        <v>292</v>
      </c>
      <c r="D200" s="226" t="s">
        <v>1009</v>
      </c>
      <c r="E200" s="227" t="s">
        <v>1307</v>
      </c>
      <c r="F200" s="228" t="s">
        <v>1308</v>
      </c>
      <c r="G200" s="229" t="s">
        <v>239</v>
      </c>
      <c r="H200" s="230">
        <v>5</v>
      </c>
      <c r="I200" s="231"/>
      <c r="J200" s="232">
        <f>ROUND(I200*H200,2)</f>
        <v>0</v>
      </c>
      <c r="K200" s="233"/>
      <c r="L200" s="234"/>
      <c r="M200" s="235" t="s">
        <v>1</v>
      </c>
      <c r="N200" s="236" t="s">
        <v>41</v>
      </c>
      <c r="O200" s="87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9" t="s">
        <v>243</v>
      </c>
      <c r="AT200" s="219" t="s">
        <v>1009</v>
      </c>
      <c r="AU200" s="219" t="s">
        <v>84</v>
      </c>
      <c r="AY200" s="13" t="s">
        <v>174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3" t="s">
        <v>84</v>
      </c>
      <c r="BK200" s="220">
        <f>ROUND(I200*H200,2)</f>
        <v>0</v>
      </c>
      <c r="BL200" s="13" t="s">
        <v>182</v>
      </c>
      <c r="BM200" s="219" t="s">
        <v>349</v>
      </c>
    </row>
    <row r="201" s="2" customFormat="1" ht="16.5" customHeight="1">
      <c r="A201" s="34"/>
      <c r="B201" s="35"/>
      <c r="C201" s="226" t="s">
        <v>261</v>
      </c>
      <c r="D201" s="226" t="s">
        <v>1009</v>
      </c>
      <c r="E201" s="227" t="s">
        <v>1309</v>
      </c>
      <c r="F201" s="228" t="s">
        <v>1310</v>
      </c>
      <c r="G201" s="229" t="s">
        <v>239</v>
      </c>
      <c r="H201" s="230">
        <v>2</v>
      </c>
      <c r="I201" s="231"/>
      <c r="J201" s="232">
        <f>ROUND(I201*H201,2)</f>
        <v>0</v>
      </c>
      <c r="K201" s="233"/>
      <c r="L201" s="234"/>
      <c r="M201" s="235" t="s">
        <v>1</v>
      </c>
      <c r="N201" s="236" t="s">
        <v>41</v>
      </c>
      <c r="O201" s="87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9" t="s">
        <v>243</v>
      </c>
      <c r="AT201" s="219" t="s">
        <v>1009</v>
      </c>
      <c r="AU201" s="219" t="s">
        <v>84</v>
      </c>
      <c r="AY201" s="13" t="s">
        <v>174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3" t="s">
        <v>84</v>
      </c>
      <c r="BK201" s="220">
        <f>ROUND(I201*H201,2)</f>
        <v>0</v>
      </c>
      <c r="BL201" s="13" t="s">
        <v>182</v>
      </c>
      <c r="BM201" s="219" t="s">
        <v>352</v>
      </c>
    </row>
    <row r="202" s="2" customFormat="1" ht="16.5" customHeight="1">
      <c r="A202" s="34"/>
      <c r="B202" s="35"/>
      <c r="C202" s="226" t="s">
        <v>299</v>
      </c>
      <c r="D202" s="226" t="s">
        <v>1009</v>
      </c>
      <c r="E202" s="227" t="s">
        <v>1311</v>
      </c>
      <c r="F202" s="228" t="s">
        <v>1312</v>
      </c>
      <c r="G202" s="229" t="s">
        <v>239</v>
      </c>
      <c r="H202" s="230">
        <v>3</v>
      </c>
      <c r="I202" s="231"/>
      <c r="J202" s="232">
        <f>ROUND(I202*H202,2)</f>
        <v>0</v>
      </c>
      <c r="K202" s="233"/>
      <c r="L202" s="234"/>
      <c r="M202" s="235" t="s">
        <v>1</v>
      </c>
      <c r="N202" s="236" t="s">
        <v>41</v>
      </c>
      <c r="O202" s="87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9" t="s">
        <v>243</v>
      </c>
      <c r="AT202" s="219" t="s">
        <v>1009</v>
      </c>
      <c r="AU202" s="219" t="s">
        <v>84</v>
      </c>
      <c r="AY202" s="13" t="s">
        <v>174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3" t="s">
        <v>84</v>
      </c>
      <c r="BK202" s="220">
        <f>ROUND(I202*H202,2)</f>
        <v>0</v>
      </c>
      <c r="BL202" s="13" t="s">
        <v>182</v>
      </c>
      <c r="BM202" s="219" t="s">
        <v>356</v>
      </c>
    </row>
    <row r="203" s="2" customFormat="1" ht="16.5" customHeight="1">
      <c r="A203" s="34"/>
      <c r="B203" s="35"/>
      <c r="C203" s="226" t="s">
        <v>266</v>
      </c>
      <c r="D203" s="226" t="s">
        <v>1009</v>
      </c>
      <c r="E203" s="227" t="s">
        <v>1313</v>
      </c>
      <c r="F203" s="228" t="s">
        <v>1314</v>
      </c>
      <c r="G203" s="229" t="s">
        <v>239</v>
      </c>
      <c r="H203" s="230">
        <v>2</v>
      </c>
      <c r="I203" s="231"/>
      <c r="J203" s="232">
        <f>ROUND(I203*H203,2)</f>
        <v>0</v>
      </c>
      <c r="K203" s="233"/>
      <c r="L203" s="234"/>
      <c r="M203" s="235" t="s">
        <v>1</v>
      </c>
      <c r="N203" s="236" t="s">
        <v>41</v>
      </c>
      <c r="O203" s="87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9" t="s">
        <v>243</v>
      </c>
      <c r="AT203" s="219" t="s">
        <v>1009</v>
      </c>
      <c r="AU203" s="219" t="s">
        <v>84</v>
      </c>
      <c r="AY203" s="13" t="s">
        <v>174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3" t="s">
        <v>84</v>
      </c>
      <c r="BK203" s="220">
        <f>ROUND(I203*H203,2)</f>
        <v>0</v>
      </c>
      <c r="BL203" s="13" t="s">
        <v>182</v>
      </c>
      <c r="BM203" s="219" t="s">
        <v>360</v>
      </c>
    </row>
    <row r="204" s="2" customFormat="1" ht="16.5" customHeight="1">
      <c r="A204" s="34"/>
      <c r="B204" s="35"/>
      <c r="C204" s="226" t="s">
        <v>326</v>
      </c>
      <c r="D204" s="226" t="s">
        <v>1009</v>
      </c>
      <c r="E204" s="227" t="s">
        <v>1315</v>
      </c>
      <c r="F204" s="228" t="s">
        <v>1316</v>
      </c>
      <c r="G204" s="229" t="s">
        <v>239</v>
      </c>
      <c r="H204" s="230">
        <v>2</v>
      </c>
      <c r="I204" s="231"/>
      <c r="J204" s="232">
        <f>ROUND(I204*H204,2)</f>
        <v>0</v>
      </c>
      <c r="K204" s="233"/>
      <c r="L204" s="234"/>
      <c r="M204" s="235" t="s">
        <v>1</v>
      </c>
      <c r="N204" s="236" t="s">
        <v>41</v>
      </c>
      <c r="O204" s="87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9" t="s">
        <v>243</v>
      </c>
      <c r="AT204" s="219" t="s">
        <v>1009</v>
      </c>
      <c r="AU204" s="219" t="s">
        <v>84</v>
      </c>
      <c r="AY204" s="13" t="s">
        <v>174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3" t="s">
        <v>84</v>
      </c>
      <c r="BK204" s="220">
        <f>ROUND(I204*H204,2)</f>
        <v>0</v>
      </c>
      <c r="BL204" s="13" t="s">
        <v>182</v>
      </c>
      <c r="BM204" s="219" t="s">
        <v>364</v>
      </c>
    </row>
    <row r="205" s="2" customFormat="1">
      <c r="A205" s="34"/>
      <c r="B205" s="35"/>
      <c r="C205" s="36"/>
      <c r="D205" s="221" t="s">
        <v>191</v>
      </c>
      <c r="E205" s="36"/>
      <c r="F205" s="222" t="s">
        <v>1317</v>
      </c>
      <c r="G205" s="36"/>
      <c r="H205" s="36"/>
      <c r="I205" s="223"/>
      <c r="J205" s="36"/>
      <c r="K205" s="36"/>
      <c r="L205" s="40"/>
      <c r="M205" s="224"/>
      <c r="N205" s="225"/>
      <c r="O205" s="87"/>
      <c r="P205" s="87"/>
      <c r="Q205" s="87"/>
      <c r="R205" s="87"/>
      <c r="S205" s="87"/>
      <c r="T205" s="88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3" t="s">
        <v>191</v>
      </c>
      <c r="AU205" s="13" t="s">
        <v>84</v>
      </c>
    </row>
    <row r="206" s="2" customFormat="1" ht="16.5" customHeight="1">
      <c r="A206" s="34"/>
      <c r="B206" s="35"/>
      <c r="C206" s="226" t="s">
        <v>270</v>
      </c>
      <c r="D206" s="226" t="s">
        <v>1009</v>
      </c>
      <c r="E206" s="227" t="s">
        <v>1318</v>
      </c>
      <c r="F206" s="228" t="s">
        <v>1319</v>
      </c>
      <c r="G206" s="229" t="s">
        <v>239</v>
      </c>
      <c r="H206" s="230">
        <v>1</v>
      </c>
      <c r="I206" s="231"/>
      <c r="J206" s="232">
        <f>ROUND(I206*H206,2)</f>
        <v>0</v>
      </c>
      <c r="K206" s="233"/>
      <c r="L206" s="234"/>
      <c r="M206" s="235" t="s">
        <v>1</v>
      </c>
      <c r="N206" s="236" t="s">
        <v>41</v>
      </c>
      <c r="O206" s="87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9" t="s">
        <v>243</v>
      </c>
      <c r="AT206" s="219" t="s">
        <v>1009</v>
      </c>
      <c r="AU206" s="219" t="s">
        <v>84</v>
      </c>
      <c r="AY206" s="13" t="s">
        <v>174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3" t="s">
        <v>84</v>
      </c>
      <c r="BK206" s="220">
        <f>ROUND(I206*H206,2)</f>
        <v>0</v>
      </c>
      <c r="BL206" s="13" t="s">
        <v>182</v>
      </c>
      <c r="BM206" s="219" t="s">
        <v>367</v>
      </c>
    </row>
    <row r="207" s="2" customFormat="1" ht="16.5" customHeight="1">
      <c r="A207" s="34"/>
      <c r="B207" s="35"/>
      <c r="C207" s="226" t="s">
        <v>369</v>
      </c>
      <c r="D207" s="226" t="s">
        <v>1009</v>
      </c>
      <c r="E207" s="227" t="s">
        <v>1320</v>
      </c>
      <c r="F207" s="228" t="s">
        <v>1321</v>
      </c>
      <c r="G207" s="229" t="s">
        <v>239</v>
      </c>
      <c r="H207" s="230">
        <v>1</v>
      </c>
      <c r="I207" s="231"/>
      <c r="J207" s="232">
        <f>ROUND(I207*H207,2)</f>
        <v>0</v>
      </c>
      <c r="K207" s="233"/>
      <c r="L207" s="234"/>
      <c r="M207" s="235" t="s">
        <v>1</v>
      </c>
      <c r="N207" s="236" t="s">
        <v>41</v>
      </c>
      <c r="O207" s="87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9" t="s">
        <v>243</v>
      </c>
      <c r="AT207" s="219" t="s">
        <v>1009</v>
      </c>
      <c r="AU207" s="219" t="s">
        <v>84</v>
      </c>
      <c r="AY207" s="13" t="s">
        <v>174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13" t="s">
        <v>84</v>
      </c>
      <c r="BK207" s="220">
        <f>ROUND(I207*H207,2)</f>
        <v>0</v>
      </c>
      <c r="BL207" s="13" t="s">
        <v>182</v>
      </c>
      <c r="BM207" s="219" t="s">
        <v>372</v>
      </c>
    </row>
    <row r="208" s="2" customFormat="1">
      <c r="A208" s="34"/>
      <c r="B208" s="35"/>
      <c r="C208" s="36"/>
      <c r="D208" s="221" t="s">
        <v>191</v>
      </c>
      <c r="E208" s="36"/>
      <c r="F208" s="222" t="s">
        <v>1322</v>
      </c>
      <c r="G208" s="36"/>
      <c r="H208" s="36"/>
      <c r="I208" s="223"/>
      <c r="J208" s="36"/>
      <c r="K208" s="36"/>
      <c r="L208" s="40"/>
      <c r="M208" s="224"/>
      <c r="N208" s="225"/>
      <c r="O208" s="87"/>
      <c r="P208" s="87"/>
      <c r="Q208" s="87"/>
      <c r="R208" s="87"/>
      <c r="S208" s="87"/>
      <c r="T208" s="88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3" t="s">
        <v>191</v>
      </c>
      <c r="AU208" s="13" t="s">
        <v>84</v>
      </c>
    </row>
    <row r="209" s="2" customFormat="1" ht="16.5" customHeight="1">
      <c r="A209" s="34"/>
      <c r="B209" s="35"/>
      <c r="C209" s="226" t="s">
        <v>275</v>
      </c>
      <c r="D209" s="226" t="s">
        <v>1009</v>
      </c>
      <c r="E209" s="227" t="s">
        <v>1323</v>
      </c>
      <c r="F209" s="228" t="s">
        <v>1324</v>
      </c>
      <c r="G209" s="229" t="s">
        <v>239</v>
      </c>
      <c r="H209" s="230">
        <v>4</v>
      </c>
      <c r="I209" s="231"/>
      <c r="J209" s="232">
        <f>ROUND(I209*H209,2)</f>
        <v>0</v>
      </c>
      <c r="K209" s="233"/>
      <c r="L209" s="234"/>
      <c r="M209" s="235" t="s">
        <v>1</v>
      </c>
      <c r="N209" s="236" t="s">
        <v>41</v>
      </c>
      <c r="O209" s="87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9" t="s">
        <v>243</v>
      </c>
      <c r="AT209" s="219" t="s">
        <v>1009</v>
      </c>
      <c r="AU209" s="219" t="s">
        <v>84</v>
      </c>
      <c r="AY209" s="13" t="s">
        <v>174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3" t="s">
        <v>84</v>
      </c>
      <c r="BK209" s="220">
        <f>ROUND(I209*H209,2)</f>
        <v>0</v>
      </c>
      <c r="BL209" s="13" t="s">
        <v>182</v>
      </c>
      <c r="BM209" s="219" t="s">
        <v>375</v>
      </c>
    </row>
    <row r="210" s="2" customFormat="1" ht="16.5" customHeight="1">
      <c r="A210" s="34"/>
      <c r="B210" s="35"/>
      <c r="C210" s="226" t="s">
        <v>377</v>
      </c>
      <c r="D210" s="226" t="s">
        <v>1009</v>
      </c>
      <c r="E210" s="227" t="s">
        <v>1325</v>
      </c>
      <c r="F210" s="228" t="s">
        <v>1324</v>
      </c>
      <c r="G210" s="229" t="s">
        <v>239</v>
      </c>
      <c r="H210" s="230">
        <v>1</v>
      </c>
      <c r="I210" s="231"/>
      <c r="J210" s="232">
        <f>ROUND(I210*H210,2)</f>
        <v>0</v>
      </c>
      <c r="K210" s="233"/>
      <c r="L210" s="234"/>
      <c r="M210" s="235" t="s">
        <v>1</v>
      </c>
      <c r="N210" s="236" t="s">
        <v>41</v>
      </c>
      <c r="O210" s="87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9" t="s">
        <v>243</v>
      </c>
      <c r="AT210" s="219" t="s">
        <v>1009</v>
      </c>
      <c r="AU210" s="219" t="s">
        <v>84</v>
      </c>
      <c r="AY210" s="13" t="s">
        <v>174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3" t="s">
        <v>84</v>
      </c>
      <c r="BK210" s="220">
        <f>ROUND(I210*H210,2)</f>
        <v>0</v>
      </c>
      <c r="BL210" s="13" t="s">
        <v>182</v>
      </c>
      <c r="BM210" s="219" t="s">
        <v>380</v>
      </c>
    </row>
    <row r="211" s="2" customFormat="1">
      <c r="A211" s="34"/>
      <c r="B211" s="35"/>
      <c r="C211" s="36"/>
      <c r="D211" s="221" t="s">
        <v>191</v>
      </c>
      <c r="E211" s="36"/>
      <c r="F211" s="222" t="s">
        <v>1326</v>
      </c>
      <c r="G211" s="36"/>
      <c r="H211" s="36"/>
      <c r="I211" s="223"/>
      <c r="J211" s="36"/>
      <c r="K211" s="36"/>
      <c r="L211" s="40"/>
      <c r="M211" s="224"/>
      <c r="N211" s="225"/>
      <c r="O211" s="87"/>
      <c r="P211" s="87"/>
      <c r="Q211" s="87"/>
      <c r="R211" s="87"/>
      <c r="S211" s="87"/>
      <c r="T211" s="88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3" t="s">
        <v>191</v>
      </c>
      <c r="AU211" s="13" t="s">
        <v>84</v>
      </c>
    </row>
    <row r="212" s="2" customFormat="1" ht="24.15" customHeight="1">
      <c r="A212" s="34"/>
      <c r="B212" s="35"/>
      <c r="C212" s="226" t="s">
        <v>279</v>
      </c>
      <c r="D212" s="226" t="s">
        <v>1009</v>
      </c>
      <c r="E212" s="227" t="s">
        <v>1327</v>
      </c>
      <c r="F212" s="228" t="s">
        <v>1328</v>
      </c>
      <c r="G212" s="229" t="s">
        <v>239</v>
      </c>
      <c r="H212" s="230">
        <v>1</v>
      </c>
      <c r="I212" s="231"/>
      <c r="J212" s="232">
        <f>ROUND(I212*H212,2)</f>
        <v>0</v>
      </c>
      <c r="K212" s="233"/>
      <c r="L212" s="234"/>
      <c r="M212" s="235" t="s">
        <v>1</v>
      </c>
      <c r="N212" s="236" t="s">
        <v>41</v>
      </c>
      <c r="O212" s="87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9" t="s">
        <v>243</v>
      </c>
      <c r="AT212" s="219" t="s">
        <v>1009</v>
      </c>
      <c r="AU212" s="219" t="s">
        <v>84</v>
      </c>
      <c r="AY212" s="13" t="s">
        <v>174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13" t="s">
        <v>84</v>
      </c>
      <c r="BK212" s="220">
        <f>ROUND(I212*H212,2)</f>
        <v>0</v>
      </c>
      <c r="BL212" s="13" t="s">
        <v>182</v>
      </c>
      <c r="BM212" s="219" t="s">
        <v>383</v>
      </c>
    </row>
    <row r="213" s="2" customFormat="1">
      <c r="A213" s="34"/>
      <c r="B213" s="35"/>
      <c r="C213" s="36"/>
      <c r="D213" s="221" t="s">
        <v>191</v>
      </c>
      <c r="E213" s="36"/>
      <c r="F213" s="222" t="s">
        <v>1326</v>
      </c>
      <c r="G213" s="36"/>
      <c r="H213" s="36"/>
      <c r="I213" s="223"/>
      <c r="J213" s="36"/>
      <c r="K213" s="36"/>
      <c r="L213" s="40"/>
      <c r="M213" s="224"/>
      <c r="N213" s="225"/>
      <c r="O213" s="87"/>
      <c r="P213" s="87"/>
      <c r="Q213" s="87"/>
      <c r="R213" s="87"/>
      <c r="S213" s="87"/>
      <c r="T213" s="88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3" t="s">
        <v>191</v>
      </c>
      <c r="AU213" s="13" t="s">
        <v>84</v>
      </c>
    </row>
    <row r="214" s="2" customFormat="1" ht="16.5" customHeight="1">
      <c r="A214" s="34"/>
      <c r="B214" s="35"/>
      <c r="C214" s="226" t="s">
        <v>386</v>
      </c>
      <c r="D214" s="226" t="s">
        <v>1009</v>
      </c>
      <c r="E214" s="227" t="s">
        <v>1329</v>
      </c>
      <c r="F214" s="228" t="s">
        <v>1330</v>
      </c>
      <c r="G214" s="229" t="s">
        <v>239</v>
      </c>
      <c r="H214" s="230">
        <v>2</v>
      </c>
      <c r="I214" s="231"/>
      <c r="J214" s="232">
        <f>ROUND(I214*H214,2)</f>
        <v>0</v>
      </c>
      <c r="K214" s="233"/>
      <c r="L214" s="234"/>
      <c r="M214" s="235" t="s">
        <v>1</v>
      </c>
      <c r="N214" s="236" t="s">
        <v>41</v>
      </c>
      <c r="O214" s="87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9" t="s">
        <v>243</v>
      </c>
      <c r="AT214" s="219" t="s">
        <v>1009</v>
      </c>
      <c r="AU214" s="219" t="s">
        <v>84</v>
      </c>
      <c r="AY214" s="13" t="s">
        <v>174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3" t="s">
        <v>84</v>
      </c>
      <c r="BK214" s="220">
        <f>ROUND(I214*H214,2)</f>
        <v>0</v>
      </c>
      <c r="BL214" s="13" t="s">
        <v>182</v>
      </c>
      <c r="BM214" s="219" t="s">
        <v>389</v>
      </c>
    </row>
    <row r="215" s="2" customFormat="1" ht="16.5" customHeight="1">
      <c r="A215" s="34"/>
      <c r="B215" s="35"/>
      <c r="C215" s="226" t="s">
        <v>283</v>
      </c>
      <c r="D215" s="226" t="s">
        <v>1009</v>
      </c>
      <c r="E215" s="227" t="s">
        <v>1331</v>
      </c>
      <c r="F215" s="228" t="s">
        <v>1330</v>
      </c>
      <c r="G215" s="229" t="s">
        <v>239</v>
      </c>
      <c r="H215" s="230">
        <v>1</v>
      </c>
      <c r="I215" s="231"/>
      <c r="J215" s="232">
        <f>ROUND(I215*H215,2)</f>
        <v>0</v>
      </c>
      <c r="K215" s="233"/>
      <c r="L215" s="234"/>
      <c r="M215" s="235" t="s">
        <v>1</v>
      </c>
      <c r="N215" s="236" t="s">
        <v>41</v>
      </c>
      <c r="O215" s="87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9" t="s">
        <v>243</v>
      </c>
      <c r="AT215" s="219" t="s">
        <v>1009</v>
      </c>
      <c r="AU215" s="219" t="s">
        <v>84</v>
      </c>
      <c r="AY215" s="13" t="s">
        <v>174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3" t="s">
        <v>84</v>
      </c>
      <c r="BK215" s="220">
        <f>ROUND(I215*H215,2)</f>
        <v>0</v>
      </c>
      <c r="BL215" s="13" t="s">
        <v>182</v>
      </c>
      <c r="BM215" s="219" t="s">
        <v>393</v>
      </c>
    </row>
    <row r="216" s="2" customFormat="1" ht="16.5" customHeight="1">
      <c r="A216" s="34"/>
      <c r="B216" s="35"/>
      <c r="C216" s="226" t="s">
        <v>394</v>
      </c>
      <c r="D216" s="226" t="s">
        <v>1009</v>
      </c>
      <c r="E216" s="227" t="s">
        <v>1332</v>
      </c>
      <c r="F216" s="228" t="s">
        <v>1333</v>
      </c>
      <c r="G216" s="229" t="s">
        <v>239</v>
      </c>
      <c r="H216" s="230">
        <v>2</v>
      </c>
      <c r="I216" s="231"/>
      <c r="J216" s="232">
        <f>ROUND(I216*H216,2)</f>
        <v>0</v>
      </c>
      <c r="K216" s="233"/>
      <c r="L216" s="234"/>
      <c r="M216" s="235" t="s">
        <v>1</v>
      </c>
      <c r="N216" s="236" t="s">
        <v>41</v>
      </c>
      <c r="O216" s="87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9" t="s">
        <v>243</v>
      </c>
      <c r="AT216" s="219" t="s">
        <v>1009</v>
      </c>
      <c r="AU216" s="219" t="s">
        <v>84</v>
      </c>
      <c r="AY216" s="13" t="s">
        <v>174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13" t="s">
        <v>84</v>
      </c>
      <c r="BK216" s="220">
        <f>ROUND(I216*H216,2)</f>
        <v>0</v>
      </c>
      <c r="BL216" s="13" t="s">
        <v>182</v>
      </c>
      <c r="BM216" s="219" t="s">
        <v>397</v>
      </c>
    </row>
    <row r="217" s="2" customFormat="1" ht="21.75" customHeight="1">
      <c r="A217" s="34"/>
      <c r="B217" s="35"/>
      <c r="C217" s="226" t="s">
        <v>287</v>
      </c>
      <c r="D217" s="226" t="s">
        <v>1009</v>
      </c>
      <c r="E217" s="227" t="s">
        <v>1334</v>
      </c>
      <c r="F217" s="228" t="s">
        <v>1335</v>
      </c>
      <c r="G217" s="229" t="s">
        <v>239</v>
      </c>
      <c r="H217" s="230">
        <v>1</v>
      </c>
      <c r="I217" s="231"/>
      <c r="J217" s="232">
        <f>ROUND(I217*H217,2)</f>
        <v>0</v>
      </c>
      <c r="K217" s="233"/>
      <c r="L217" s="234"/>
      <c r="M217" s="235" t="s">
        <v>1</v>
      </c>
      <c r="N217" s="236" t="s">
        <v>41</v>
      </c>
      <c r="O217" s="87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9" t="s">
        <v>243</v>
      </c>
      <c r="AT217" s="219" t="s">
        <v>1009</v>
      </c>
      <c r="AU217" s="219" t="s">
        <v>84</v>
      </c>
      <c r="AY217" s="13" t="s">
        <v>174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3" t="s">
        <v>84</v>
      </c>
      <c r="BK217" s="220">
        <f>ROUND(I217*H217,2)</f>
        <v>0</v>
      </c>
      <c r="BL217" s="13" t="s">
        <v>182</v>
      </c>
      <c r="BM217" s="219" t="s">
        <v>401</v>
      </c>
    </row>
    <row r="218" s="2" customFormat="1" ht="16.5" customHeight="1">
      <c r="A218" s="34"/>
      <c r="B218" s="35"/>
      <c r="C218" s="226" t="s">
        <v>403</v>
      </c>
      <c r="D218" s="226" t="s">
        <v>1009</v>
      </c>
      <c r="E218" s="227" t="s">
        <v>1336</v>
      </c>
      <c r="F218" s="228" t="s">
        <v>1337</v>
      </c>
      <c r="G218" s="229" t="s">
        <v>239</v>
      </c>
      <c r="H218" s="230">
        <v>2</v>
      </c>
      <c r="I218" s="231"/>
      <c r="J218" s="232">
        <f>ROUND(I218*H218,2)</f>
        <v>0</v>
      </c>
      <c r="K218" s="233"/>
      <c r="L218" s="234"/>
      <c r="M218" s="235" t="s">
        <v>1</v>
      </c>
      <c r="N218" s="236" t="s">
        <v>41</v>
      </c>
      <c r="O218" s="87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9" t="s">
        <v>243</v>
      </c>
      <c r="AT218" s="219" t="s">
        <v>1009</v>
      </c>
      <c r="AU218" s="219" t="s">
        <v>84</v>
      </c>
      <c r="AY218" s="13" t="s">
        <v>174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13" t="s">
        <v>84</v>
      </c>
      <c r="BK218" s="220">
        <f>ROUND(I218*H218,2)</f>
        <v>0</v>
      </c>
      <c r="BL218" s="13" t="s">
        <v>182</v>
      </c>
      <c r="BM218" s="219" t="s">
        <v>406</v>
      </c>
    </row>
    <row r="219" s="2" customFormat="1">
      <c r="A219" s="34"/>
      <c r="B219" s="35"/>
      <c r="C219" s="36"/>
      <c r="D219" s="221" t="s">
        <v>191</v>
      </c>
      <c r="E219" s="36"/>
      <c r="F219" s="222" t="s">
        <v>1338</v>
      </c>
      <c r="G219" s="36"/>
      <c r="H219" s="36"/>
      <c r="I219" s="223"/>
      <c r="J219" s="36"/>
      <c r="K219" s="36"/>
      <c r="L219" s="40"/>
      <c r="M219" s="224"/>
      <c r="N219" s="225"/>
      <c r="O219" s="87"/>
      <c r="P219" s="87"/>
      <c r="Q219" s="87"/>
      <c r="R219" s="87"/>
      <c r="S219" s="87"/>
      <c r="T219" s="88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3" t="s">
        <v>191</v>
      </c>
      <c r="AU219" s="13" t="s">
        <v>84</v>
      </c>
    </row>
    <row r="220" s="2" customFormat="1" ht="37.8" customHeight="1">
      <c r="A220" s="34"/>
      <c r="B220" s="35"/>
      <c r="C220" s="226" t="s">
        <v>290</v>
      </c>
      <c r="D220" s="226" t="s">
        <v>1009</v>
      </c>
      <c r="E220" s="227" t="s">
        <v>1339</v>
      </c>
      <c r="F220" s="228" t="s">
        <v>1340</v>
      </c>
      <c r="G220" s="229" t="s">
        <v>239</v>
      </c>
      <c r="H220" s="230">
        <v>2</v>
      </c>
      <c r="I220" s="231"/>
      <c r="J220" s="232">
        <f>ROUND(I220*H220,2)</f>
        <v>0</v>
      </c>
      <c r="K220" s="233"/>
      <c r="L220" s="234"/>
      <c r="M220" s="235" t="s">
        <v>1</v>
      </c>
      <c r="N220" s="236" t="s">
        <v>41</v>
      </c>
      <c r="O220" s="87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9" t="s">
        <v>243</v>
      </c>
      <c r="AT220" s="219" t="s">
        <v>1009</v>
      </c>
      <c r="AU220" s="219" t="s">
        <v>84</v>
      </c>
      <c r="AY220" s="13" t="s">
        <v>174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3" t="s">
        <v>84</v>
      </c>
      <c r="BK220" s="220">
        <f>ROUND(I220*H220,2)</f>
        <v>0</v>
      </c>
      <c r="BL220" s="13" t="s">
        <v>182</v>
      </c>
      <c r="BM220" s="219" t="s">
        <v>1341</v>
      </c>
    </row>
    <row r="221" s="2" customFormat="1" ht="37.8" customHeight="1">
      <c r="A221" s="34"/>
      <c r="B221" s="35"/>
      <c r="C221" s="226" t="s">
        <v>413</v>
      </c>
      <c r="D221" s="226" t="s">
        <v>1009</v>
      </c>
      <c r="E221" s="227" t="s">
        <v>1342</v>
      </c>
      <c r="F221" s="228" t="s">
        <v>1343</v>
      </c>
      <c r="G221" s="229" t="s">
        <v>239</v>
      </c>
      <c r="H221" s="230">
        <v>2</v>
      </c>
      <c r="I221" s="231"/>
      <c r="J221" s="232">
        <f>ROUND(I221*H221,2)</f>
        <v>0</v>
      </c>
      <c r="K221" s="233"/>
      <c r="L221" s="234"/>
      <c r="M221" s="235" t="s">
        <v>1</v>
      </c>
      <c r="N221" s="236" t="s">
        <v>41</v>
      </c>
      <c r="O221" s="87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9" t="s">
        <v>243</v>
      </c>
      <c r="AT221" s="219" t="s">
        <v>1009</v>
      </c>
      <c r="AU221" s="219" t="s">
        <v>84</v>
      </c>
      <c r="AY221" s="13" t="s">
        <v>174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3" t="s">
        <v>84</v>
      </c>
      <c r="BK221" s="220">
        <f>ROUND(I221*H221,2)</f>
        <v>0</v>
      </c>
      <c r="BL221" s="13" t="s">
        <v>182</v>
      </c>
      <c r="BM221" s="219" t="s">
        <v>1344</v>
      </c>
    </row>
    <row r="222" s="2" customFormat="1" ht="37.8" customHeight="1">
      <c r="A222" s="34"/>
      <c r="B222" s="35"/>
      <c r="C222" s="226" t="s">
        <v>297</v>
      </c>
      <c r="D222" s="226" t="s">
        <v>1009</v>
      </c>
      <c r="E222" s="227" t="s">
        <v>1345</v>
      </c>
      <c r="F222" s="228" t="s">
        <v>1346</v>
      </c>
      <c r="G222" s="229" t="s">
        <v>239</v>
      </c>
      <c r="H222" s="230">
        <v>2</v>
      </c>
      <c r="I222" s="231"/>
      <c r="J222" s="232">
        <f>ROUND(I222*H222,2)</f>
        <v>0</v>
      </c>
      <c r="K222" s="233"/>
      <c r="L222" s="234"/>
      <c r="M222" s="235" t="s">
        <v>1</v>
      </c>
      <c r="N222" s="236" t="s">
        <v>41</v>
      </c>
      <c r="O222" s="87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9" t="s">
        <v>243</v>
      </c>
      <c r="AT222" s="219" t="s">
        <v>1009</v>
      </c>
      <c r="AU222" s="219" t="s">
        <v>84</v>
      </c>
      <c r="AY222" s="13" t="s">
        <v>174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3" t="s">
        <v>84</v>
      </c>
      <c r="BK222" s="220">
        <f>ROUND(I222*H222,2)</f>
        <v>0</v>
      </c>
      <c r="BL222" s="13" t="s">
        <v>182</v>
      </c>
      <c r="BM222" s="219" t="s">
        <v>1347</v>
      </c>
    </row>
    <row r="223" s="2" customFormat="1" ht="16.5" customHeight="1">
      <c r="A223" s="34"/>
      <c r="B223" s="35"/>
      <c r="C223" s="207" t="s">
        <v>335</v>
      </c>
      <c r="D223" s="207" t="s">
        <v>175</v>
      </c>
      <c r="E223" s="208" t="s">
        <v>1348</v>
      </c>
      <c r="F223" s="209" t="s">
        <v>1349</v>
      </c>
      <c r="G223" s="210" t="s">
        <v>228</v>
      </c>
      <c r="H223" s="211">
        <v>0.14399999999999999</v>
      </c>
      <c r="I223" s="212"/>
      <c r="J223" s="213">
        <f>ROUND(I223*H223,2)</f>
        <v>0</v>
      </c>
      <c r="K223" s="214"/>
      <c r="L223" s="40"/>
      <c r="M223" s="215" t="s">
        <v>1</v>
      </c>
      <c r="N223" s="216" t="s">
        <v>41</v>
      </c>
      <c r="O223" s="87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9" t="s">
        <v>182</v>
      </c>
      <c r="AT223" s="219" t="s">
        <v>175</v>
      </c>
      <c r="AU223" s="219" t="s">
        <v>84</v>
      </c>
      <c r="AY223" s="13" t="s">
        <v>174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13" t="s">
        <v>84</v>
      </c>
      <c r="BK223" s="220">
        <f>ROUND(I223*H223,2)</f>
        <v>0</v>
      </c>
      <c r="BL223" s="13" t="s">
        <v>182</v>
      </c>
      <c r="BM223" s="219" t="s">
        <v>409</v>
      </c>
    </row>
    <row r="224" s="11" customFormat="1" ht="25.92" customHeight="1">
      <c r="A224" s="11"/>
      <c r="B224" s="193"/>
      <c r="C224" s="194"/>
      <c r="D224" s="195" t="s">
        <v>75</v>
      </c>
      <c r="E224" s="196" t="s">
        <v>1350</v>
      </c>
      <c r="F224" s="196" t="s">
        <v>1351</v>
      </c>
      <c r="G224" s="194"/>
      <c r="H224" s="194"/>
      <c r="I224" s="197"/>
      <c r="J224" s="198">
        <f>BK224</f>
        <v>0</v>
      </c>
      <c r="K224" s="194"/>
      <c r="L224" s="199"/>
      <c r="M224" s="200"/>
      <c r="N224" s="201"/>
      <c r="O224" s="201"/>
      <c r="P224" s="202">
        <f>SUM(P225:P227)</f>
        <v>0</v>
      </c>
      <c r="Q224" s="201"/>
      <c r="R224" s="202">
        <f>SUM(R225:R227)</f>
        <v>0</v>
      </c>
      <c r="S224" s="201"/>
      <c r="T224" s="203">
        <f>SUM(T225:T227)</f>
        <v>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204" t="s">
        <v>86</v>
      </c>
      <c r="AT224" s="205" t="s">
        <v>75</v>
      </c>
      <c r="AU224" s="205" t="s">
        <v>76</v>
      </c>
      <c r="AY224" s="204" t="s">
        <v>174</v>
      </c>
      <c r="BK224" s="206">
        <f>SUM(BK225:BK227)</f>
        <v>0</v>
      </c>
    </row>
    <row r="225" s="2" customFormat="1" ht="24.15" customHeight="1">
      <c r="A225" s="34"/>
      <c r="B225" s="35"/>
      <c r="C225" s="207" t="s">
        <v>303</v>
      </c>
      <c r="D225" s="207" t="s">
        <v>175</v>
      </c>
      <c r="E225" s="208" t="s">
        <v>1352</v>
      </c>
      <c r="F225" s="209" t="s">
        <v>1353</v>
      </c>
      <c r="G225" s="210" t="s">
        <v>491</v>
      </c>
      <c r="H225" s="211">
        <v>1</v>
      </c>
      <c r="I225" s="212"/>
      <c r="J225" s="213">
        <f>ROUND(I225*H225,2)</f>
        <v>0</v>
      </c>
      <c r="K225" s="214"/>
      <c r="L225" s="40"/>
      <c r="M225" s="215" t="s">
        <v>1</v>
      </c>
      <c r="N225" s="216" t="s">
        <v>41</v>
      </c>
      <c r="O225" s="87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9" t="s">
        <v>182</v>
      </c>
      <c r="AT225" s="219" t="s">
        <v>175</v>
      </c>
      <c r="AU225" s="219" t="s">
        <v>84</v>
      </c>
      <c r="AY225" s="13" t="s">
        <v>174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3" t="s">
        <v>84</v>
      </c>
      <c r="BK225" s="220">
        <f>ROUND(I225*H225,2)</f>
        <v>0</v>
      </c>
      <c r="BL225" s="13" t="s">
        <v>182</v>
      </c>
      <c r="BM225" s="219" t="s">
        <v>416</v>
      </c>
    </row>
    <row r="226" s="2" customFormat="1">
      <c r="A226" s="34"/>
      <c r="B226" s="35"/>
      <c r="C226" s="36"/>
      <c r="D226" s="221" t="s">
        <v>191</v>
      </c>
      <c r="E226" s="36"/>
      <c r="F226" s="222" t="s">
        <v>1283</v>
      </c>
      <c r="G226" s="36"/>
      <c r="H226" s="36"/>
      <c r="I226" s="223"/>
      <c r="J226" s="36"/>
      <c r="K226" s="36"/>
      <c r="L226" s="40"/>
      <c r="M226" s="224"/>
      <c r="N226" s="225"/>
      <c r="O226" s="87"/>
      <c r="P226" s="87"/>
      <c r="Q226" s="87"/>
      <c r="R226" s="87"/>
      <c r="S226" s="87"/>
      <c r="T226" s="88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3" t="s">
        <v>191</v>
      </c>
      <c r="AU226" s="13" t="s">
        <v>84</v>
      </c>
    </row>
    <row r="227" s="2" customFormat="1" ht="16.5" customHeight="1">
      <c r="A227" s="34"/>
      <c r="B227" s="35"/>
      <c r="C227" s="207" t="s">
        <v>342</v>
      </c>
      <c r="D227" s="207" t="s">
        <v>175</v>
      </c>
      <c r="E227" s="208" t="s">
        <v>1354</v>
      </c>
      <c r="F227" s="209" t="s">
        <v>1355</v>
      </c>
      <c r="G227" s="210" t="s">
        <v>228</v>
      </c>
      <c r="H227" s="211">
        <v>0.037999999999999999</v>
      </c>
      <c r="I227" s="212"/>
      <c r="J227" s="213">
        <f>ROUND(I227*H227,2)</f>
        <v>0</v>
      </c>
      <c r="K227" s="214"/>
      <c r="L227" s="40"/>
      <c r="M227" s="215" t="s">
        <v>1</v>
      </c>
      <c r="N227" s="216" t="s">
        <v>41</v>
      </c>
      <c r="O227" s="87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9" t="s">
        <v>182</v>
      </c>
      <c r="AT227" s="219" t="s">
        <v>175</v>
      </c>
      <c r="AU227" s="219" t="s">
        <v>84</v>
      </c>
      <c r="AY227" s="13" t="s">
        <v>174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3" t="s">
        <v>84</v>
      </c>
      <c r="BK227" s="220">
        <f>ROUND(I227*H227,2)</f>
        <v>0</v>
      </c>
      <c r="BL227" s="13" t="s">
        <v>182</v>
      </c>
      <c r="BM227" s="219" t="s">
        <v>419</v>
      </c>
    </row>
    <row r="228" s="11" customFormat="1" ht="25.92" customHeight="1">
      <c r="A228" s="11"/>
      <c r="B228" s="193"/>
      <c r="C228" s="194"/>
      <c r="D228" s="195" t="s">
        <v>75</v>
      </c>
      <c r="E228" s="196" t="s">
        <v>479</v>
      </c>
      <c r="F228" s="196" t="s">
        <v>480</v>
      </c>
      <c r="G228" s="194"/>
      <c r="H228" s="194"/>
      <c r="I228" s="197"/>
      <c r="J228" s="198">
        <f>BK228</f>
        <v>0</v>
      </c>
      <c r="K228" s="194"/>
      <c r="L228" s="199"/>
      <c r="M228" s="200"/>
      <c r="N228" s="201"/>
      <c r="O228" s="201"/>
      <c r="P228" s="202">
        <f>SUM(P229:P254)</f>
        <v>0</v>
      </c>
      <c r="Q228" s="201"/>
      <c r="R228" s="202">
        <f>SUM(R229:R254)</f>
        <v>0</v>
      </c>
      <c r="S228" s="201"/>
      <c r="T228" s="203">
        <f>SUM(T229:T254)</f>
        <v>0</v>
      </c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R228" s="204" t="s">
        <v>86</v>
      </c>
      <c r="AT228" s="205" t="s">
        <v>75</v>
      </c>
      <c r="AU228" s="205" t="s">
        <v>76</v>
      </c>
      <c r="AY228" s="204" t="s">
        <v>174</v>
      </c>
      <c r="BK228" s="206">
        <f>SUM(BK229:BK254)</f>
        <v>0</v>
      </c>
    </row>
    <row r="229" s="2" customFormat="1" ht="16.5" customHeight="1">
      <c r="A229" s="34"/>
      <c r="B229" s="35"/>
      <c r="C229" s="207" t="s">
        <v>306</v>
      </c>
      <c r="D229" s="207" t="s">
        <v>175</v>
      </c>
      <c r="E229" s="208" t="s">
        <v>1356</v>
      </c>
      <c r="F229" s="209" t="s">
        <v>1357</v>
      </c>
      <c r="G229" s="210" t="s">
        <v>491</v>
      </c>
      <c r="H229" s="211">
        <v>5</v>
      </c>
      <c r="I229" s="212"/>
      <c r="J229" s="213">
        <f>ROUND(I229*H229,2)</f>
        <v>0</v>
      </c>
      <c r="K229" s="214"/>
      <c r="L229" s="40"/>
      <c r="M229" s="215" t="s">
        <v>1</v>
      </c>
      <c r="N229" s="216" t="s">
        <v>41</v>
      </c>
      <c r="O229" s="87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9" t="s">
        <v>182</v>
      </c>
      <c r="AT229" s="219" t="s">
        <v>175</v>
      </c>
      <c r="AU229" s="219" t="s">
        <v>84</v>
      </c>
      <c r="AY229" s="13" t="s">
        <v>174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13" t="s">
        <v>84</v>
      </c>
      <c r="BK229" s="220">
        <f>ROUND(I229*H229,2)</f>
        <v>0</v>
      </c>
      <c r="BL229" s="13" t="s">
        <v>182</v>
      </c>
      <c r="BM229" s="219" t="s">
        <v>423</v>
      </c>
    </row>
    <row r="230" s="2" customFormat="1">
      <c r="A230" s="34"/>
      <c r="B230" s="35"/>
      <c r="C230" s="36"/>
      <c r="D230" s="221" t="s">
        <v>191</v>
      </c>
      <c r="E230" s="36"/>
      <c r="F230" s="222" t="s">
        <v>1358</v>
      </c>
      <c r="G230" s="36"/>
      <c r="H230" s="36"/>
      <c r="I230" s="223"/>
      <c r="J230" s="36"/>
      <c r="K230" s="36"/>
      <c r="L230" s="40"/>
      <c r="M230" s="224"/>
      <c r="N230" s="225"/>
      <c r="O230" s="87"/>
      <c r="P230" s="87"/>
      <c r="Q230" s="87"/>
      <c r="R230" s="87"/>
      <c r="S230" s="87"/>
      <c r="T230" s="88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3" t="s">
        <v>191</v>
      </c>
      <c r="AU230" s="13" t="s">
        <v>84</v>
      </c>
    </row>
    <row r="231" s="2" customFormat="1" ht="16.5" customHeight="1">
      <c r="A231" s="34"/>
      <c r="B231" s="35"/>
      <c r="C231" s="207" t="s">
        <v>384</v>
      </c>
      <c r="D231" s="207" t="s">
        <v>175</v>
      </c>
      <c r="E231" s="208" t="s">
        <v>1359</v>
      </c>
      <c r="F231" s="209" t="s">
        <v>1360</v>
      </c>
      <c r="G231" s="210" t="s">
        <v>491</v>
      </c>
      <c r="H231" s="211">
        <v>1</v>
      </c>
      <c r="I231" s="212"/>
      <c r="J231" s="213">
        <f>ROUND(I231*H231,2)</f>
        <v>0</v>
      </c>
      <c r="K231" s="214"/>
      <c r="L231" s="40"/>
      <c r="M231" s="215" t="s">
        <v>1</v>
      </c>
      <c r="N231" s="216" t="s">
        <v>41</v>
      </c>
      <c r="O231" s="87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9" t="s">
        <v>182</v>
      </c>
      <c r="AT231" s="219" t="s">
        <v>175</v>
      </c>
      <c r="AU231" s="219" t="s">
        <v>84</v>
      </c>
      <c r="AY231" s="13" t="s">
        <v>174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13" t="s">
        <v>84</v>
      </c>
      <c r="BK231" s="220">
        <f>ROUND(I231*H231,2)</f>
        <v>0</v>
      </c>
      <c r="BL231" s="13" t="s">
        <v>182</v>
      </c>
      <c r="BM231" s="219" t="s">
        <v>428</v>
      </c>
    </row>
    <row r="232" s="2" customFormat="1" ht="24.15" customHeight="1">
      <c r="A232" s="34"/>
      <c r="B232" s="35"/>
      <c r="C232" s="207" t="s">
        <v>309</v>
      </c>
      <c r="D232" s="207" t="s">
        <v>175</v>
      </c>
      <c r="E232" s="208" t="s">
        <v>1361</v>
      </c>
      <c r="F232" s="209" t="s">
        <v>1362</v>
      </c>
      <c r="G232" s="210" t="s">
        <v>239</v>
      </c>
      <c r="H232" s="211">
        <v>1</v>
      </c>
      <c r="I232" s="212"/>
      <c r="J232" s="213">
        <f>ROUND(I232*H232,2)</f>
        <v>0</v>
      </c>
      <c r="K232" s="214"/>
      <c r="L232" s="40"/>
      <c r="M232" s="215" t="s">
        <v>1</v>
      </c>
      <c r="N232" s="216" t="s">
        <v>41</v>
      </c>
      <c r="O232" s="87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9" t="s">
        <v>182</v>
      </c>
      <c r="AT232" s="219" t="s">
        <v>175</v>
      </c>
      <c r="AU232" s="219" t="s">
        <v>84</v>
      </c>
      <c r="AY232" s="13" t="s">
        <v>174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3" t="s">
        <v>84</v>
      </c>
      <c r="BK232" s="220">
        <f>ROUND(I232*H232,2)</f>
        <v>0</v>
      </c>
      <c r="BL232" s="13" t="s">
        <v>182</v>
      </c>
      <c r="BM232" s="219" t="s">
        <v>431</v>
      </c>
    </row>
    <row r="233" s="2" customFormat="1">
      <c r="A233" s="34"/>
      <c r="B233" s="35"/>
      <c r="C233" s="36"/>
      <c r="D233" s="221" t="s">
        <v>191</v>
      </c>
      <c r="E233" s="36"/>
      <c r="F233" s="222" t="s">
        <v>1283</v>
      </c>
      <c r="G233" s="36"/>
      <c r="H233" s="36"/>
      <c r="I233" s="223"/>
      <c r="J233" s="36"/>
      <c r="K233" s="36"/>
      <c r="L233" s="40"/>
      <c r="M233" s="224"/>
      <c r="N233" s="225"/>
      <c r="O233" s="87"/>
      <c r="P233" s="87"/>
      <c r="Q233" s="87"/>
      <c r="R233" s="87"/>
      <c r="S233" s="87"/>
      <c r="T233" s="88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3" t="s">
        <v>191</v>
      </c>
      <c r="AU233" s="13" t="s">
        <v>84</v>
      </c>
    </row>
    <row r="234" s="2" customFormat="1" ht="16.5" customHeight="1">
      <c r="A234" s="34"/>
      <c r="B234" s="35"/>
      <c r="C234" s="207" t="s">
        <v>444</v>
      </c>
      <c r="D234" s="207" t="s">
        <v>175</v>
      </c>
      <c r="E234" s="208" t="s">
        <v>1363</v>
      </c>
      <c r="F234" s="209" t="s">
        <v>1364</v>
      </c>
      <c r="G234" s="210" t="s">
        <v>239</v>
      </c>
      <c r="H234" s="211">
        <v>7</v>
      </c>
      <c r="I234" s="212"/>
      <c r="J234" s="213">
        <f>ROUND(I234*H234,2)</f>
        <v>0</v>
      </c>
      <c r="K234" s="214"/>
      <c r="L234" s="40"/>
      <c r="M234" s="215" t="s">
        <v>1</v>
      </c>
      <c r="N234" s="216" t="s">
        <v>41</v>
      </c>
      <c r="O234" s="87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9" t="s">
        <v>182</v>
      </c>
      <c r="AT234" s="219" t="s">
        <v>175</v>
      </c>
      <c r="AU234" s="219" t="s">
        <v>84</v>
      </c>
      <c r="AY234" s="13" t="s">
        <v>174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3" t="s">
        <v>84</v>
      </c>
      <c r="BK234" s="220">
        <f>ROUND(I234*H234,2)</f>
        <v>0</v>
      </c>
      <c r="BL234" s="13" t="s">
        <v>182</v>
      </c>
      <c r="BM234" s="219" t="s">
        <v>435</v>
      </c>
    </row>
    <row r="235" s="2" customFormat="1" ht="16.5" customHeight="1">
      <c r="A235" s="34"/>
      <c r="B235" s="35"/>
      <c r="C235" s="207" t="s">
        <v>312</v>
      </c>
      <c r="D235" s="207" t="s">
        <v>175</v>
      </c>
      <c r="E235" s="208" t="s">
        <v>1365</v>
      </c>
      <c r="F235" s="209" t="s">
        <v>1366</v>
      </c>
      <c r="G235" s="210" t="s">
        <v>239</v>
      </c>
      <c r="H235" s="211">
        <v>5</v>
      </c>
      <c r="I235" s="212"/>
      <c r="J235" s="213">
        <f>ROUND(I235*H235,2)</f>
        <v>0</v>
      </c>
      <c r="K235" s="214"/>
      <c r="L235" s="40"/>
      <c r="M235" s="215" t="s">
        <v>1</v>
      </c>
      <c r="N235" s="216" t="s">
        <v>41</v>
      </c>
      <c r="O235" s="87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9" t="s">
        <v>182</v>
      </c>
      <c r="AT235" s="219" t="s">
        <v>175</v>
      </c>
      <c r="AU235" s="219" t="s">
        <v>84</v>
      </c>
      <c r="AY235" s="13" t="s">
        <v>174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13" t="s">
        <v>84</v>
      </c>
      <c r="BK235" s="220">
        <f>ROUND(I235*H235,2)</f>
        <v>0</v>
      </c>
      <c r="BL235" s="13" t="s">
        <v>182</v>
      </c>
      <c r="BM235" s="219" t="s">
        <v>440</v>
      </c>
    </row>
    <row r="236" s="2" customFormat="1" ht="16.5" customHeight="1">
      <c r="A236" s="34"/>
      <c r="B236" s="35"/>
      <c r="C236" s="207" t="s">
        <v>451</v>
      </c>
      <c r="D236" s="207" t="s">
        <v>175</v>
      </c>
      <c r="E236" s="208" t="s">
        <v>1367</v>
      </c>
      <c r="F236" s="209" t="s">
        <v>1368</v>
      </c>
      <c r="G236" s="210" t="s">
        <v>239</v>
      </c>
      <c r="H236" s="211">
        <v>5</v>
      </c>
      <c r="I236" s="212"/>
      <c r="J236" s="213">
        <f>ROUND(I236*H236,2)</f>
        <v>0</v>
      </c>
      <c r="K236" s="214"/>
      <c r="L236" s="40"/>
      <c r="M236" s="215" t="s">
        <v>1</v>
      </c>
      <c r="N236" s="216" t="s">
        <v>41</v>
      </c>
      <c r="O236" s="87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9" t="s">
        <v>182</v>
      </c>
      <c r="AT236" s="219" t="s">
        <v>175</v>
      </c>
      <c r="AU236" s="219" t="s">
        <v>84</v>
      </c>
      <c r="AY236" s="13" t="s">
        <v>174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3" t="s">
        <v>84</v>
      </c>
      <c r="BK236" s="220">
        <f>ROUND(I236*H236,2)</f>
        <v>0</v>
      </c>
      <c r="BL236" s="13" t="s">
        <v>182</v>
      </c>
      <c r="BM236" s="219" t="s">
        <v>443</v>
      </c>
    </row>
    <row r="237" s="2" customFormat="1" ht="16.5" customHeight="1">
      <c r="A237" s="34"/>
      <c r="B237" s="35"/>
      <c r="C237" s="207" t="s">
        <v>315</v>
      </c>
      <c r="D237" s="207" t="s">
        <v>175</v>
      </c>
      <c r="E237" s="208" t="s">
        <v>1369</v>
      </c>
      <c r="F237" s="209" t="s">
        <v>1370</v>
      </c>
      <c r="G237" s="210" t="s">
        <v>491</v>
      </c>
      <c r="H237" s="211">
        <v>5</v>
      </c>
      <c r="I237" s="212"/>
      <c r="J237" s="213">
        <f>ROUND(I237*H237,2)</f>
        <v>0</v>
      </c>
      <c r="K237" s="214"/>
      <c r="L237" s="40"/>
      <c r="M237" s="215" t="s">
        <v>1</v>
      </c>
      <c r="N237" s="216" t="s">
        <v>41</v>
      </c>
      <c r="O237" s="87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9" t="s">
        <v>182</v>
      </c>
      <c r="AT237" s="219" t="s">
        <v>175</v>
      </c>
      <c r="AU237" s="219" t="s">
        <v>84</v>
      </c>
      <c r="AY237" s="13" t="s">
        <v>174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13" t="s">
        <v>84</v>
      </c>
      <c r="BK237" s="220">
        <f>ROUND(I237*H237,2)</f>
        <v>0</v>
      </c>
      <c r="BL237" s="13" t="s">
        <v>182</v>
      </c>
      <c r="BM237" s="219" t="s">
        <v>447</v>
      </c>
    </row>
    <row r="238" s="2" customFormat="1" ht="16.5" customHeight="1">
      <c r="A238" s="34"/>
      <c r="B238" s="35"/>
      <c r="C238" s="207" t="s">
        <v>461</v>
      </c>
      <c r="D238" s="207" t="s">
        <v>175</v>
      </c>
      <c r="E238" s="208" t="s">
        <v>1371</v>
      </c>
      <c r="F238" s="209" t="s">
        <v>1372</v>
      </c>
      <c r="G238" s="210" t="s">
        <v>491</v>
      </c>
      <c r="H238" s="211">
        <v>2</v>
      </c>
      <c r="I238" s="212"/>
      <c r="J238" s="213">
        <f>ROUND(I238*H238,2)</f>
        <v>0</v>
      </c>
      <c r="K238" s="214"/>
      <c r="L238" s="40"/>
      <c r="M238" s="215" t="s">
        <v>1</v>
      </c>
      <c r="N238" s="216" t="s">
        <v>41</v>
      </c>
      <c r="O238" s="87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9" t="s">
        <v>182</v>
      </c>
      <c r="AT238" s="219" t="s">
        <v>175</v>
      </c>
      <c r="AU238" s="219" t="s">
        <v>84</v>
      </c>
      <c r="AY238" s="13" t="s">
        <v>174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13" t="s">
        <v>84</v>
      </c>
      <c r="BK238" s="220">
        <f>ROUND(I238*H238,2)</f>
        <v>0</v>
      </c>
      <c r="BL238" s="13" t="s">
        <v>182</v>
      </c>
      <c r="BM238" s="219" t="s">
        <v>450</v>
      </c>
    </row>
    <row r="239" s="2" customFormat="1" ht="24.15" customHeight="1">
      <c r="A239" s="34"/>
      <c r="B239" s="35"/>
      <c r="C239" s="207" t="s">
        <v>320</v>
      </c>
      <c r="D239" s="207" t="s">
        <v>175</v>
      </c>
      <c r="E239" s="208" t="s">
        <v>1373</v>
      </c>
      <c r="F239" s="209" t="s">
        <v>1374</v>
      </c>
      <c r="G239" s="210" t="s">
        <v>239</v>
      </c>
      <c r="H239" s="211">
        <v>2</v>
      </c>
      <c r="I239" s="212"/>
      <c r="J239" s="213">
        <f>ROUND(I239*H239,2)</f>
        <v>0</v>
      </c>
      <c r="K239" s="214"/>
      <c r="L239" s="40"/>
      <c r="M239" s="215" t="s">
        <v>1</v>
      </c>
      <c r="N239" s="216" t="s">
        <v>41</v>
      </c>
      <c r="O239" s="87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9" t="s">
        <v>182</v>
      </c>
      <c r="AT239" s="219" t="s">
        <v>175</v>
      </c>
      <c r="AU239" s="219" t="s">
        <v>84</v>
      </c>
      <c r="AY239" s="13" t="s">
        <v>174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13" t="s">
        <v>84</v>
      </c>
      <c r="BK239" s="220">
        <f>ROUND(I239*H239,2)</f>
        <v>0</v>
      </c>
      <c r="BL239" s="13" t="s">
        <v>182</v>
      </c>
      <c r="BM239" s="219" t="s">
        <v>454</v>
      </c>
    </row>
    <row r="240" s="2" customFormat="1" ht="16.5" customHeight="1">
      <c r="A240" s="34"/>
      <c r="B240" s="35"/>
      <c r="C240" s="207" t="s">
        <v>470</v>
      </c>
      <c r="D240" s="207" t="s">
        <v>175</v>
      </c>
      <c r="E240" s="208" t="s">
        <v>1375</v>
      </c>
      <c r="F240" s="209" t="s">
        <v>1376</v>
      </c>
      <c r="G240" s="210" t="s">
        <v>491</v>
      </c>
      <c r="H240" s="211">
        <v>1</v>
      </c>
      <c r="I240" s="212"/>
      <c r="J240" s="213">
        <f>ROUND(I240*H240,2)</f>
        <v>0</v>
      </c>
      <c r="K240" s="214"/>
      <c r="L240" s="40"/>
      <c r="M240" s="215" t="s">
        <v>1</v>
      </c>
      <c r="N240" s="216" t="s">
        <v>41</v>
      </c>
      <c r="O240" s="87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9" t="s">
        <v>182</v>
      </c>
      <c r="AT240" s="219" t="s">
        <v>175</v>
      </c>
      <c r="AU240" s="219" t="s">
        <v>84</v>
      </c>
      <c r="AY240" s="13" t="s">
        <v>174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13" t="s">
        <v>84</v>
      </c>
      <c r="BK240" s="220">
        <f>ROUND(I240*H240,2)</f>
        <v>0</v>
      </c>
      <c r="BL240" s="13" t="s">
        <v>182</v>
      </c>
      <c r="BM240" s="219" t="s">
        <v>458</v>
      </c>
    </row>
    <row r="241" s="2" customFormat="1" ht="16.5" customHeight="1">
      <c r="A241" s="34"/>
      <c r="B241" s="35"/>
      <c r="C241" s="207" t="s">
        <v>324</v>
      </c>
      <c r="D241" s="207" t="s">
        <v>175</v>
      </c>
      <c r="E241" s="208" t="s">
        <v>1377</v>
      </c>
      <c r="F241" s="209" t="s">
        <v>1378</v>
      </c>
      <c r="G241" s="210" t="s">
        <v>491</v>
      </c>
      <c r="H241" s="211">
        <v>1</v>
      </c>
      <c r="I241" s="212"/>
      <c r="J241" s="213">
        <f>ROUND(I241*H241,2)</f>
        <v>0</v>
      </c>
      <c r="K241" s="214"/>
      <c r="L241" s="40"/>
      <c r="M241" s="215" t="s">
        <v>1</v>
      </c>
      <c r="N241" s="216" t="s">
        <v>41</v>
      </c>
      <c r="O241" s="87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19" t="s">
        <v>182</v>
      </c>
      <c r="AT241" s="219" t="s">
        <v>175</v>
      </c>
      <c r="AU241" s="219" t="s">
        <v>84</v>
      </c>
      <c r="AY241" s="13" t="s">
        <v>174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13" t="s">
        <v>84</v>
      </c>
      <c r="BK241" s="220">
        <f>ROUND(I241*H241,2)</f>
        <v>0</v>
      </c>
      <c r="BL241" s="13" t="s">
        <v>182</v>
      </c>
      <c r="BM241" s="219" t="s">
        <v>465</v>
      </c>
    </row>
    <row r="242" s="2" customFormat="1" ht="16.5" customHeight="1">
      <c r="A242" s="34"/>
      <c r="B242" s="35"/>
      <c r="C242" s="207" t="s">
        <v>481</v>
      </c>
      <c r="D242" s="207" t="s">
        <v>175</v>
      </c>
      <c r="E242" s="208" t="s">
        <v>1379</v>
      </c>
      <c r="F242" s="209" t="s">
        <v>1380</v>
      </c>
      <c r="G242" s="210" t="s">
        <v>491</v>
      </c>
      <c r="H242" s="211">
        <v>9</v>
      </c>
      <c r="I242" s="212"/>
      <c r="J242" s="213">
        <f>ROUND(I242*H242,2)</f>
        <v>0</v>
      </c>
      <c r="K242" s="214"/>
      <c r="L242" s="40"/>
      <c r="M242" s="215" t="s">
        <v>1</v>
      </c>
      <c r="N242" s="216" t="s">
        <v>41</v>
      </c>
      <c r="O242" s="87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9" t="s">
        <v>182</v>
      </c>
      <c r="AT242" s="219" t="s">
        <v>175</v>
      </c>
      <c r="AU242" s="219" t="s">
        <v>84</v>
      </c>
      <c r="AY242" s="13" t="s">
        <v>174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13" t="s">
        <v>84</v>
      </c>
      <c r="BK242" s="220">
        <f>ROUND(I242*H242,2)</f>
        <v>0</v>
      </c>
      <c r="BL242" s="13" t="s">
        <v>182</v>
      </c>
      <c r="BM242" s="219" t="s">
        <v>468</v>
      </c>
    </row>
    <row r="243" s="2" customFormat="1" ht="37.8" customHeight="1">
      <c r="A243" s="34"/>
      <c r="B243" s="35"/>
      <c r="C243" s="207" t="s">
        <v>331</v>
      </c>
      <c r="D243" s="207" t="s">
        <v>175</v>
      </c>
      <c r="E243" s="208" t="s">
        <v>1381</v>
      </c>
      <c r="F243" s="209" t="s">
        <v>1382</v>
      </c>
      <c r="G243" s="210" t="s">
        <v>491</v>
      </c>
      <c r="H243" s="211">
        <v>2</v>
      </c>
      <c r="I243" s="212"/>
      <c r="J243" s="213">
        <f>ROUND(I243*H243,2)</f>
        <v>0</v>
      </c>
      <c r="K243" s="214"/>
      <c r="L243" s="40"/>
      <c r="M243" s="215" t="s">
        <v>1</v>
      </c>
      <c r="N243" s="216" t="s">
        <v>41</v>
      </c>
      <c r="O243" s="87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9" t="s">
        <v>182</v>
      </c>
      <c r="AT243" s="219" t="s">
        <v>175</v>
      </c>
      <c r="AU243" s="219" t="s">
        <v>84</v>
      </c>
      <c r="AY243" s="13" t="s">
        <v>174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13" t="s">
        <v>84</v>
      </c>
      <c r="BK243" s="220">
        <f>ROUND(I243*H243,2)</f>
        <v>0</v>
      </c>
      <c r="BL243" s="13" t="s">
        <v>182</v>
      </c>
      <c r="BM243" s="219" t="s">
        <v>473</v>
      </c>
    </row>
    <row r="244" s="2" customFormat="1">
      <c r="A244" s="34"/>
      <c r="B244" s="35"/>
      <c r="C244" s="36"/>
      <c r="D244" s="221" t="s">
        <v>191</v>
      </c>
      <c r="E244" s="36"/>
      <c r="F244" s="222" t="s">
        <v>1383</v>
      </c>
      <c r="G244" s="36"/>
      <c r="H244" s="36"/>
      <c r="I244" s="223"/>
      <c r="J244" s="36"/>
      <c r="K244" s="36"/>
      <c r="L244" s="40"/>
      <c r="M244" s="224"/>
      <c r="N244" s="225"/>
      <c r="O244" s="87"/>
      <c r="P244" s="87"/>
      <c r="Q244" s="87"/>
      <c r="R244" s="87"/>
      <c r="S244" s="87"/>
      <c r="T244" s="88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3" t="s">
        <v>191</v>
      </c>
      <c r="AU244" s="13" t="s">
        <v>84</v>
      </c>
    </row>
    <row r="245" s="2" customFormat="1" ht="16.5" customHeight="1">
      <c r="A245" s="34"/>
      <c r="B245" s="35"/>
      <c r="C245" s="207" t="s">
        <v>488</v>
      </c>
      <c r="D245" s="207" t="s">
        <v>175</v>
      </c>
      <c r="E245" s="208" t="s">
        <v>1384</v>
      </c>
      <c r="F245" s="209" t="s">
        <v>1385</v>
      </c>
      <c r="G245" s="210" t="s">
        <v>239</v>
      </c>
      <c r="H245" s="211">
        <v>2</v>
      </c>
      <c r="I245" s="212"/>
      <c r="J245" s="213">
        <f>ROUND(I245*H245,2)</f>
        <v>0</v>
      </c>
      <c r="K245" s="214"/>
      <c r="L245" s="40"/>
      <c r="M245" s="215" t="s">
        <v>1</v>
      </c>
      <c r="N245" s="216" t="s">
        <v>41</v>
      </c>
      <c r="O245" s="87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9" t="s">
        <v>182</v>
      </c>
      <c r="AT245" s="219" t="s">
        <v>175</v>
      </c>
      <c r="AU245" s="219" t="s">
        <v>84</v>
      </c>
      <c r="AY245" s="13" t="s">
        <v>174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13" t="s">
        <v>84</v>
      </c>
      <c r="BK245" s="220">
        <f>ROUND(I245*H245,2)</f>
        <v>0</v>
      </c>
      <c r="BL245" s="13" t="s">
        <v>182</v>
      </c>
      <c r="BM245" s="219" t="s">
        <v>478</v>
      </c>
    </row>
    <row r="246" s="2" customFormat="1" ht="16.5" customHeight="1">
      <c r="A246" s="34"/>
      <c r="B246" s="35"/>
      <c r="C246" s="207" t="s">
        <v>334</v>
      </c>
      <c r="D246" s="207" t="s">
        <v>175</v>
      </c>
      <c r="E246" s="208" t="s">
        <v>1386</v>
      </c>
      <c r="F246" s="209" t="s">
        <v>1387</v>
      </c>
      <c r="G246" s="210" t="s">
        <v>239</v>
      </c>
      <c r="H246" s="211">
        <v>1</v>
      </c>
      <c r="I246" s="212"/>
      <c r="J246" s="213">
        <f>ROUND(I246*H246,2)</f>
        <v>0</v>
      </c>
      <c r="K246" s="214"/>
      <c r="L246" s="40"/>
      <c r="M246" s="215" t="s">
        <v>1</v>
      </c>
      <c r="N246" s="216" t="s">
        <v>41</v>
      </c>
      <c r="O246" s="87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9" t="s">
        <v>182</v>
      </c>
      <c r="AT246" s="219" t="s">
        <v>175</v>
      </c>
      <c r="AU246" s="219" t="s">
        <v>84</v>
      </c>
      <c r="AY246" s="13" t="s">
        <v>174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13" t="s">
        <v>84</v>
      </c>
      <c r="BK246" s="220">
        <f>ROUND(I246*H246,2)</f>
        <v>0</v>
      </c>
      <c r="BL246" s="13" t="s">
        <v>182</v>
      </c>
      <c r="BM246" s="219" t="s">
        <v>484</v>
      </c>
    </row>
    <row r="247" s="2" customFormat="1" ht="16.5" customHeight="1">
      <c r="A247" s="34"/>
      <c r="B247" s="35"/>
      <c r="C247" s="207" t="s">
        <v>499</v>
      </c>
      <c r="D247" s="207" t="s">
        <v>175</v>
      </c>
      <c r="E247" s="208" t="s">
        <v>1388</v>
      </c>
      <c r="F247" s="209" t="s">
        <v>1389</v>
      </c>
      <c r="G247" s="210" t="s">
        <v>491</v>
      </c>
      <c r="H247" s="211">
        <v>2</v>
      </c>
      <c r="I247" s="212"/>
      <c r="J247" s="213">
        <f>ROUND(I247*H247,2)</f>
        <v>0</v>
      </c>
      <c r="K247" s="214"/>
      <c r="L247" s="40"/>
      <c r="M247" s="215" t="s">
        <v>1</v>
      </c>
      <c r="N247" s="216" t="s">
        <v>41</v>
      </c>
      <c r="O247" s="87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9" t="s">
        <v>182</v>
      </c>
      <c r="AT247" s="219" t="s">
        <v>175</v>
      </c>
      <c r="AU247" s="219" t="s">
        <v>84</v>
      </c>
      <c r="AY247" s="13" t="s">
        <v>174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13" t="s">
        <v>84</v>
      </c>
      <c r="BK247" s="220">
        <f>ROUND(I247*H247,2)</f>
        <v>0</v>
      </c>
      <c r="BL247" s="13" t="s">
        <v>182</v>
      </c>
      <c r="BM247" s="219" t="s">
        <v>487</v>
      </c>
    </row>
    <row r="248" s="2" customFormat="1" ht="24.15" customHeight="1">
      <c r="A248" s="34"/>
      <c r="B248" s="35"/>
      <c r="C248" s="207" t="s">
        <v>340</v>
      </c>
      <c r="D248" s="207" t="s">
        <v>175</v>
      </c>
      <c r="E248" s="208" t="s">
        <v>1390</v>
      </c>
      <c r="F248" s="209" t="s">
        <v>1391</v>
      </c>
      <c r="G248" s="210" t="s">
        <v>239</v>
      </c>
      <c r="H248" s="211">
        <v>5</v>
      </c>
      <c r="I248" s="212"/>
      <c r="J248" s="213">
        <f>ROUND(I248*H248,2)</f>
        <v>0</v>
      </c>
      <c r="K248" s="214"/>
      <c r="L248" s="40"/>
      <c r="M248" s="215" t="s">
        <v>1</v>
      </c>
      <c r="N248" s="216" t="s">
        <v>41</v>
      </c>
      <c r="O248" s="87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9" t="s">
        <v>182</v>
      </c>
      <c r="AT248" s="219" t="s">
        <v>175</v>
      </c>
      <c r="AU248" s="219" t="s">
        <v>84</v>
      </c>
      <c r="AY248" s="13" t="s">
        <v>174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13" t="s">
        <v>84</v>
      </c>
      <c r="BK248" s="220">
        <f>ROUND(I248*H248,2)</f>
        <v>0</v>
      </c>
      <c r="BL248" s="13" t="s">
        <v>182</v>
      </c>
      <c r="BM248" s="219" t="s">
        <v>492</v>
      </c>
    </row>
    <row r="249" s="2" customFormat="1" ht="24.15" customHeight="1">
      <c r="A249" s="34"/>
      <c r="B249" s="35"/>
      <c r="C249" s="207" t="s">
        <v>508</v>
      </c>
      <c r="D249" s="207" t="s">
        <v>175</v>
      </c>
      <c r="E249" s="208" t="s">
        <v>1392</v>
      </c>
      <c r="F249" s="209" t="s">
        <v>1393</v>
      </c>
      <c r="G249" s="210" t="s">
        <v>239</v>
      </c>
      <c r="H249" s="211">
        <v>1</v>
      </c>
      <c r="I249" s="212"/>
      <c r="J249" s="213">
        <f>ROUND(I249*H249,2)</f>
        <v>0</v>
      </c>
      <c r="K249" s="214"/>
      <c r="L249" s="40"/>
      <c r="M249" s="215" t="s">
        <v>1</v>
      </c>
      <c r="N249" s="216" t="s">
        <v>41</v>
      </c>
      <c r="O249" s="87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9" t="s">
        <v>182</v>
      </c>
      <c r="AT249" s="219" t="s">
        <v>175</v>
      </c>
      <c r="AU249" s="219" t="s">
        <v>84</v>
      </c>
      <c r="AY249" s="13" t="s">
        <v>174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3" t="s">
        <v>84</v>
      </c>
      <c r="BK249" s="220">
        <f>ROUND(I249*H249,2)</f>
        <v>0</v>
      </c>
      <c r="BL249" s="13" t="s">
        <v>182</v>
      </c>
      <c r="BM249" s="219" t="s">
        <v>498</v>
      </c>
    </row>
    <row r="250" s="2" customFormat="1">
      <c r="A250" s="34"/>
      <c r="B250" s="35"/>
      <c r="C250" s="36"/>
      <c r="D250" s="221" t="s">
        <v>191</v>
      </c>
      <c r="E250" s="36"/>
      <c r="F250" s="222" t="s">
        <v>1394</v>
      </c>
      <c r="G250" s="36"/>
      <c r="H250" s="36"/>
      <c r="I250" s="223"/>
      <c r="J250" s="36"/>
      <c r="K250" s="36"/>
      <c r="L250" s="40"/>
      <c r="M250" s="224"/>
      <c r="N250" s="225"/>
      <c r="O250" s="87"/>
      <c r="P250" s="87"/>
      <c r="Q250" s="87"/>
      <c r="R250" s="87"/>
      <c r="S250" s="87"/>
      <c r="T250" s="88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3" t="s">
        <v>191</v>
      </c>
      <c r="AU250" s="13" t="s">
        <v>84</v>
      </c>
    </row>
    <row r="251" s="2" customFormat="1" ht="16.5" customHeight="1">
      <c r="A251" s="34"/>
      <c r="B251" s="35"/>
      <c r="C251" s="207" t="s">
        <v>346</v>
      </c>
      <c r="D251" s="207" t="s">
        <v>175</v>
      </c>
      <c r="E251" s="208" t="s">
        <v>1395</v>
      </c>
      <c r="F251" s="209" t="s">
        <v>1396</v>
      </c>
      <c r="G251" s="210" t="s">
        <v>239</v>
      </c>
      <c r="H251" s="211">
        <v>5</v>
      </c>
      <c r="I251" s="212"/>
      <c r="J251" s="213">
        <f>ROUND(I251*H251,2)</f>
        <v>0</v>
      </c>
      <c r="K251" s="214"/>
      <c r="L251" s="40"/>
      <c r="M251" s="215" t="s">
        <v>1</v>
      </c>
      <c r="N251" s="216" t="s">
        <v>41</v>
      </c>
      <c r="O251" s="87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9" t="s">
        <v>182</v>
      </c>
      <c r="AT251" s="219" t="s">
        <v>175</v>
      </c>
      <c r="AU251" s="219" t="s">
        <v>84</v>
      </c>
      <c r="AY251" s="13" t="s">
        <v>174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13" t="s">
        <v>84</v>
      </c>
      <c r="BK251" s="220">
        <f>ROUND(I251*H251,2)</f>
        <v>0</v>
      </c>
      <c r="BL251" s="13" t="s">
        <v>182</v>
      </c>
      <c r="BM251" s="219" t="s">
        <v>502</v>
      </c>
    </row>
    <row r="252" s="2" customFormat="1">
      <c r="A252" s="34"/>
      <c r="B252" s="35"/>
      <c r="C252" s="36"/>
      <c r="D252" s="221" t="s">
        <v>191</v>
      </c>
      <c r="E252" s="36"/>
      <c r="F252" s="222" t="s">
        <v>1397</v>
      </c>
      <c r="G252" s="36"/>
      <c r="H252" s="36"/>
      <c r="I252" s="223"/>
      <c r="J252" s="36"/>
      <c r="K252" s="36"/>
      <c r="L252" s="40"/>
      <c r="M252" s="224"/>
      <c r="N252" s="225"/>
      <c r="O252" s="87"/>
      <c r="P252" s="87"/>
      <c r="Q252" s="87"/>
      <c r="R252" s="87"/>
      <c r="S252" s="87"/>
      <c r="T252" s="88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3" t="s">
        <v>191</v>
      </c>
      <c r="AU252" s="13" t="s">
        <v>84</v>
      </c>
    </row>
    <row r="253" s="2" customFormat="1" ht="16.5" customHeight="1">
      <c r="A253" s="34"/>
      <c r="B253" s="35"/>
      <c r="C253" s="207" t="s">
        <v>517</v>
      </c>
      <c r="D253" s="207" t="s">
        <v>175</v>
      </c>
      <c r="E253" s="208" t="s">
        <v>1398</v>
      </c>
      <c r="F253" s="209" t="s">
        <v>1399</v>
      </c>
      <c r="G253" s="210" t="s">
        <v>239</v>
      </c>
      <c r="H253" s="211">
        <v>5</v>
      </c>
      <c r="I253" s="212"/>
      <c r="J253" s="213">
        <f>ROUND(I253*H253,2)</f>
        <v>0</v>
      </c>
      <c r="K253" s="214"/>
      <c r="L253" s="40"/>
      <c r="M253" s="215" t="s">
        <v>1</v>
      </c>
      <c r="N253" s="216" t="s">
        <v>41</v>
      </c>
      <c r="O253" s="87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19" t="s">
        <v>182</v>
      </c>
      <c r="AT253" s="219" t="s">
        <v>175</v>
      </c>
      <c r="AU253" s="219" t="s">
        <v>84</v>
      </c>
      <c r="AY253" s="13" t="s">
        <v>174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3" t="s">
        <v>84</v>
      </c>
      <c r="BK253" s="220">
        <f>ROUND(I253*H253,2)</f>
        <v>0</v>
      </c>
      <c r="BL253" s="13" t="s">
        <v>182</v>
      </c>
      <c r="BM253" s="219" t="s">
        <v>505</v>
      </c>
    </row>
    <row r="254" s="2" customFormat="1" ht="21.75" customHeight="1">
      <c r="A254" s="34"/>
      <c r="B254" s="35"/>
      <c r="C254" s="207" t="s">
        <v>349</v>
      </c>
      <c r="D254" s="207" t="s">
        <v>175</v>
      </c>
      <c r="E254" s="208" t="s">
        <v>1400</v>
      </c>
      <c r="F254" s="209" t="s">
        <v>1401</v>
      </c>
      <c r="G254" s="210" t="s">
        <v>228</v>
      </c>
      <c r="H254" s="211">
        <v>1.3069999999999999</v>
      </c>
      <c r="I254" s="212"/>
      <c r="J254" s="213">
        <f>ROUND(I254*H254,2)</f>
        <v>0</v>
      </c>
      <c r="K254" s="214"/>
      <c r="L254" s="40"/>
      <c r="M254" s="215" t="s">
        <v>1</v>
      </c>
      <c r="N254" s="216" t="s">
        <v>41</v>
      </c>
      <c r="O254" s="87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9" t="s">
        <v>182</v>
      </c>
      <c r="AT254" s="219" t="s">
        <v>175</v>
      </c>
      <c r="AU254" s="219" t="s">
        <v>84</v>
      </c>
      <c r="AY254" s="13" t="s">
        <v>174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13" t="s">
        <v>84</v>
      </c>
      <c r="BK254" s="220">
        <f>ROUND(I254*H254,2)</f>
        <v>0</v>
      </c>
      <c r="BL254" s="13" t="s">
        <v>182</v>
      </c>
      <c r="BM254" s="219" t="s">
        <v>511</v>
      </c>
    </row>
    <row r="255" s="11" customFormat="1" ht="25.92" customHeight="1">
      <c r="A255" s="11"/>
      <c r="B255" s="193"/>
      <c r="C255" s="194"/>
      <c r="D255" s="195" t="s">
        <v>75</v>
      </c>
      <c r="E255" s="196" t="s">
        <v>549</v>
      </c>
      <c r="F255" s="196" t="s">
        <v>707</v>
      </c>
      <c r="G255" s="194"/>
      <c r="H255" s="194"/>
      <c r="I255" s="197"/>
      <c r="J255" s="198">
        <f>BK255</f>
        <v>0</v>
      </c>
      <c r="K255" s="194"/>
      <c r="L255" s="199"/>
      <c r="M255" s="200"/>
      <c r="N255" s="201"/>
      <c r="O255" s="201"/>
      <c r="P255" s="202">
        <f>P256</f>
        <v>0</v>
      </c>
      <c r="Q255" s="201"/>
      <c r="R255" s="202">
        <f>R256</f>
        <v>0</v>
      </c>
      <c r="S255" s="201"/>
      <c r="T255" s="203">
        <f>T256</f>
        <v>0</v>
      </c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R255" s="204" t="s">
        <v>84</v>
      </c>
      <c r="AT255" s="205" t="s">
        <v>75</v>
      </c>
      <c r="AU255" s="205" t="s">
        <v>76</v>
      </c>
      <c r="AY255" s="204" t="s">
        <v>174</v>
      </c>
      <c r="BK255" s="206">
        <f>BK256</f>
        <v>0</v>
      </c>
    </row>
    <row r="256" s="2" customFormat="1" ht="16.5" customHeight="1">
      <c r="A256" s="34"/>
      <c r="B256" s="35"/>
      <c r="C256" s="207" t="s">
        <v>526</v>
      </c>
      <c r="D256" s="207" t="s">
        <v>175</v>
      </c>
      <c r="E256" s="208" t="s">
        <v>1402</v>
      </c>
      <c r="F256" s="209" t="s">
        <v>1403</v>
      </c>
      <c r="G256" s="210" t="s">
        <v>233</v>
      </c>
      <c r="H256" s="211">
        <v>6</v>
      </c>
      <c r="I256" s="212"/>
      <c r="J256" s="213">
        <f>ROUND(I256*H256,2)</f>
        <v>0</v>
      </c>
      <c r="K256" s="214"/>
      <c r="L256" s="40"/>
      <c r="M256" s="215" t="s">
        <v>1</v>
      </c>
      <c r="N256" s="216" t="s">
        <v>41</v>
      </c>
      <c r="O256" s="87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9" t="s">
        <v>179</v>
      </c>
      <c r="AT256" s="219" t="s">
        <v>175</v>
      </c>
      <c r="AU256" s="219" t="s">
        <v>84</v>
      </c>
      <c r="AY256" s="13" t="s">
        <v>174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13" t="s">
        <v>84</v>
      </c>
      <c r="BK256" s="220">
        <f>ROUND(I256*H256,2)</f>
        <v>0</v>
      </c>
      <c r="BL256" s="13" t="s">
        <v>179</v>
      </c>
      <c r="BM256" s="219" t="s">
        <v>515</v>
      </c>
    </row>
    <row r="257" s="11" customFormat="1" ht="25.92" customHeight="1">
      <c r="A257" s="11"/>
      <c r="B257" s="193"/>
      <c r="C257" s="194"/>
      <c r="D257" s="195" t="s">
        <v>75</v>
      </c>
      <c r="E257" s="196" t="s">
        <v>1009</v>
      </c>
      <c r="F257" s="196" t="s">
        <v>1010</v>
      </c>
      <c r="G257" s="194"/>
      <c r="H257" s="194"/>
      <c r="I257" s="197"/>
      <c r="J257" s="198">
        <f>BK257</f>
        <v>0</v>
      </c>
      <c r="K257" s="194"/>
      <c r="L257" s="199"/>
      <c r="M257" s="200"/>
      <c r="N257" s="201"/>
      <c r="O257" s="201"/>
      <c r="P257" s="202">
        <f>SUM(P258:P269)</f>
        <v>0</v>
      </c>
      <c r="Q257" s="201"/>
      <c r="R257" s="202">
        <f>SUM(R258:R269)</f>
        <v>0</v>
      </c>
      <c r="S257" s="201"/>
      <c r="T257" s="203">
        <f>SUM(T258:T269)</f>
        <v>0</v>
      </c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R257" s="204" t="s">
        <v>184</v>
      </c>
      <c r="AT257" s="205" t="s">
        <v>75</v>
      </c>
      <c r="AU257" s="205" t="s">
        <v>76</v>
      </c>
      <c r="AY257" s="204" t="s">
        <v>174</v>
      </c>
      <c r="BK257" s="206">
        <f>SUM(BK258:BK269)</f>
        <v>0</v>
      </c>
    </row>
    <row r="258" s="2" customFormat="1" ht="16.5" customHeight="1">
      <c r="A258" s="34"/>
      <c r="B258" s="35"/>
      <c r="C258" s="226" t="s">
        <v>352</v>
      </c>
      <c r="D258" s="226" t="s">
        <v>1009</v>
      </c>
      <c r="E258" s="227" t="s">
        <v>1404</v>
      </c>
      <c r="F258" s="228" t="s">
        <v>1405</v>
      </c>
      <c r="G258" s="229" t="s">
        <v>239</v>
      </c>
      <c r="H258" s="230">
        <v>1</v>
      </c>
      <c r="I258" s="231"/>
      <c r="J258" s="232">
        <f>ROUND(I258*H258,2)</f>
        <v>0</v>
      </c>
      <c r="K258" s="233"/>
      <c r="L258" s="234"/>
      <c r="M258" s="235" t="s">
        <v>1</v>
      </c>
      <c r="N258" s="236" t="s">
        <v>41</v>
      </c>
      <c r="O258" s="87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9" t="s">
        <v>720</v>
      </c>
      <c r="AT258" s="219" t="s">
        <v>1009</v>
      </c>
      <c r="AU258" s="219" t="s">
        <v>84</v>
      </c>
      <c r="AY258" s="13" t="s">
        <v>174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13" t="s">
        <v>84</v>
      </c>
      <c r="BK258" s="220">
        <f>ROUND(I258*H258,2)</f>
        <v>0</v>
      </c>
      <c r="BL258" s="13" t="s">
        <v>309</v>
      </c>
      <c r="BM258" s="219" t="s">
        <v>520</v>
      </c>
    </row>
    <row r="259" s="2" customFormat="1" ht="16.5" customHeight="1">
      <c r="A259" s="34"/>
      <c r="B259" s="35"/>
      <c r="C259" s="226" t="s">
        <v>534</v>
      </c>
      <c r="D259" s="226" t="s">
        <v>1009</v>
      </c>
      <c r="E259" s="227" t="s">
        <v>1406</v>
      </c>
      <c r="F259" s="228" t="s">
        <v>1407</v>
      </c>
      <c r="G259" s="229" t="s">
        <v>239</v>
      </c>
      <c r="H259" s="230">
        <v>2</v>
      </c>
      <c r="I259" s="231"/>
      <c r="J259" s="232">
        <f>ROUND(I259*H259,2)</f>
        <v>0</v>
      </c>
      <c r="K259" s="233"/>
      <c r="L259" s="234"/>
      <c r="M259" s="235" t="s">
        <v>1</v>
      </c>
      <c r="N259" s="236" t="s">
        <v>41</v>
      </c>
      <c r="O259" s="87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19" t="s">
        <v>720</v>
      </c>
      <c r="AT259" s="219" t="s">
        <v>1009</v>
      </c>
      <c r="AU259" s="219" t="s">
        <v>84</v>
      </c>
      <c r="AY259" s="13" t="s">
        <v>174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13" t="s">
        <v>84</v>
      </c>
      <c r="BK259" s="220">
        <f>ROUND(I259*H259,2)</f>
        <v>0</v>
      </c>
      <c r="BL259" s="13" t="s">
        <v>309</v>
      </c>
      <c r="BM259" s="219" t="s">
        <v>525</v>
      </c>
    </row>
    <row r="260" s="2" customFormat="1" ht="16.5" customHeight="1">
      <c r="A260" s="34"/>
      <c r="B260" s="35"/>
      <c r="C260" s="226" t="s">
        <v>356</v>
      </c>
      <c r="D260" s="226" t="s">
        <v>1009</v>
      </c>
      <c r="E260" s="227" t="s">
        <v>1408</v>
      </c>
      <c r="F260" s="228" t="s">
        <v>1409</v>
      </c>
      <c r="G260" s="229" t="s">
        <v>239</v>
      </c>
      <c r="H260" s="230">
        <v>6</v>
      </c>
      <c r="I260" s="231"/>
      <c r="J260" s="232">
        <f>ROUND(I260*H260,2)</f>
        <v>0</v>
      </c>
      <c r="K260" s="233"/>
      <c r="L260" s="234"/>
      <c r="M260" s="235" t="s">
        <v>1</v>
      </c>
      <c r="N260" s="236" t="s">
        <v>41</v>
      </c>
      <c r="O260" s="87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9" t="s">
        <v>720</v>
      </c>
      <c r="AT260" s="219" t="s">
        <v>1009</v>
      </c>
      <c r="AU260" s="219" t="s">
        <v>84</v>
      </c>
      <c r="AY260" s="13" t="s">
        <v>174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13" t="s">
        <v>84</v>
      </c>
      <c r="BK260" s="220">
        <f>ROUND(I260*H260,2)</f>
        <v>0</v>
      </c>
      <c r="BL260" s="13" t="s">
        <v>309</v>
      </c>
      <c r="BM260" s="219" t="s">
        <v>529</v>
      </c>
    </row>
    <row r="261" s="2" customFormat="1" ht="24.15" customHeight="1">
      <c r="A261" s="34"/>
      <c r="B261" s="35"/>
      <c r="C261" s="226" t="s">
        <v>541</v>
      </c>
      <c r="D261" s="226" t="s">
        <v>1009</v>
      </c>
      <c r="E261" s="227" t="s">
        <v>1410</v>
      </c>
      <c r="F261" s="228" t="s">
        <v>1411</v>
      </c>
      <c r="G261" s="229" t="s">
        <v>239</v>
      </c>
      <c r="H261" s="230">
        <v>1</v>
      </c>
      <c r="I261" s="231"/>
      <c r="J261" s="232">
        <f>ROUND(I261*H261,2)</f>
        <v>0</v>
      </c>
      <c r="K261" s="233"/>
      <c r="L261" s="234"/>
      <c r="M261" s="235" t="s">
        <v>1</v>
      </c>
      <c r="N261" s="236" t="s">
        <v>41</v>
      </c>
      <c r="O261" s="87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9" t="s">
        <v>720</v>
      </c>
      <c r="AT261" s="219" t="s">
        <v>1009</v>
      </c>
      <c r="AU261" s="219" t="s">
        <v>84</v>
      </c>
      <c r="AY261" s="13" t="s">
        <v>174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13" t="s">
        <v>84</v>
      </c>
      <c r="BK261" s="220">
        <f>ROUND(I261*H261,2)</f>
        <v>0</v>
      </c>
      <c r="BL261" s="13" t="s">
        <v>309</v>
      </c>
      <c r="BM261" s="219" t="s">
        <v>533</v>
      </c>
    </row>
    <row r="262" s="2" customFormat="1" ht="37.8" customHeight="1">
      <c r="A262" s="34"/>
      <c r="B262" s="35"/>
      <c r="C262" s="226" t="s">
        <v>360</v>
      </c>
      <c r="D262" s="226" t="s">
        <v>1009</v>
      </c>
      <c r="E262" s="227" t="s">
        <v>1412</v>
      </c>
      <c r="F262" s="228" t="s">
        <v>1413</v>
      </c>
      <c r="G262" s="229" t="s">
        <v>239</v>
      </c>
      <c r="H262" s="230">
        <v>5</v>
      </c>
      <c r="I262" s="231"/>
      <c r="J262" s="232">
        <f>ROUND(I262*H262,2)</f>
        <v>0</v>
      </c>
      <c r="K262" s="233"/>
      <c r="L262" s="234"/>
      <c r="M262" s="235" t="s">
        <v>1</v>
      </c>
      <c r="N262" s="236" t="s">
        <v>41</v>
      </c>
      <c r="O262" s="87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9" t="s">
        <v>720</v>
      </c>
      <c r="AT262" s="219" t="s">
        <v>1009</v>
      </c>
      <c r="AU262" s="219" t="s">
        <v>84</v>
      </c>
      <c r="AY262" s="13" t="s">
        <v>174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13" t="s">
        <v>84</v>
      </c>
      <c r="BK262" s="220">
        <f>ROUND(I262*H262,2)</f>
        <v>0</v>
      </c>
      <c r="BL262" s="13" t="s">
        <v>309</v>
      </c>
      <c r="BM262" s="219" t="s">
        <v>537</v>
      </c>
    </row>
    <row r="263" s="2" customFormat="1" ht="16.5" customHeight="1">
      <c r="A263" s="34"/>
      <c r="B263" s="35"/>
      <c r="C263" s="226" t="s">
        <v>549</v>
      </c>
      <c r="D263" s="226" t="s">
        <v>1009</v>
      </c>
      <c r="E263" s="227" t="s">
        <v>1414</v>
      </c>
      <c r="F263" s="228" t="s">
        <v>1415</v>
      </c>
      <c r="G263" s="229" t="s">
        <v>239</v>
      </c>
      <c r="H263" s="230">
        <v>5</v>
      </c>
      <c r="I263" s="231"/>
      <c r="J263" s="232">
        <f>ROUND(I263*H263,2)</f>
        <v>0</v>
      </c>
      <c r="K263" s="233"/>
      <c r="L263" s="234"/>
      <c r="M263" s="235" t="s">
        <v>1</v>
      </c>
      <c r="N263" s="236" t="s">
        <v>41</v>
      </c>
      <c r="O263" s="87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19" t="s">
        <v>720</v>
      </c>
      <c r="AT263" s="219" t="s">
        <v>1009</v>
      </c>
      <c r="AU263" s="219" t="s">
        <v>84</v>
      </c>
      <c r="AY263" s="13" t="s">
        <v>174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13" t="s">
        <v>84</v>
      </c>
      <c r="BK263" s="220">
        <f>ROUND(I263*H263,2)</f>
        <v>0</v>
      </c>
      <c r="BL263" s="13" t="s">
        <v>309</v>
      </c>
      <c r="BM263" s="219" t="s">
        <v>540</v>
      </c>
    </row>
    <row r="264" s="2" customFormat="1" ht="24.15" customHeight="1">
      <c r="A264" s="34"/>
      <c r="B264" s="35"/>
      <c r="C264" s="226" t="s">
        <v>364</v>
      </c>
      <c r="D264" s="226" t="s">
        <v>1009</v>
      </c>
      <c r="E264" s="227" t="s">
        <v>1416</v>
      </c>
      <c r="F264" s="228" t="s">
        <v>1417</v>
      </c>
      <c r="G264" s="229" t="s">
        <v>233</v>
      </c>
      <c r="H264" s="230">
        <v>11.66</v>
      </c>
      <c r="I264" s="231"/>
      <c r="J264" s="232">
        <f>ROUND(I264*H264,2)</f>
        <v>0</v>
      </c>
      <c r="K264" s="233"/>
      <c r="L264" s="234"/>
      <c r="M264" s="235" t="s">
        <v>1</v>
      </c>
      <c r="N264" s="236" t="s">
        <v>41</v>
      </c>
      <c r="O264" s="87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9" t="s">
        <v>720</v>
      </c>
      <c r="AT264" s="219" t="s">
        <v>1009</v>
      </c>
      <c r="AU264" s="219" t="s">
        <v>84</v>
      </c>
      <c r="AY264" s="13" t="s">
        <v>174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13" t="s">
        <v>84</v>
      </c>
      <c r="BK264" s="220">
        <f>ROUND(I264*H264,2)</f>
        <v>0</v>
      </c>
      <c r="BL264" s="13" t="s">
        <v>309</v>
      </c>
      <c r="BM264" s="219" t="s">
        <v>544</v>
      </c>
    </row>
    <row r="265" s="2" customFormat="1" ht="16.5" customHeight="1">
      <c r="A265" s="34"/>
      <c r="B265" s="35"/>
      <c r="C265" s="226" t="s">
        <v>556</v>
      </c>
      <c r="D265" s="226" t="s">
        <v>1009</v>
      </c>
      <c r="E265" s="227" t="s">
        <v>1418</v>
      </c>
      <c r="F265" s="228" t="s">
        <v>1419</v>
      </c>
      <c r="G265" s="229" t="s">
        <v>239</v>
      </c>
      <c r="H265" s="230">
        <v>1</v>
      </c>
      <c r="I265" s="231"/>
      <c r="J265" s="232">
        <f>ROUND(I265*H265,2)</f>
        <v>0</v>
      </c>
      <c r="K265" s="233"/>
      <c r="L265" s="234"/>
      <c r="M265" s="235" t="s">
        <v>1</v>
      </c>
      <c r="N265" s="236" t="s">
        <v>41</v>
      </c>
      <c r="O265" s="87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19" t="s">
        <v>720</v>
      </c>
      <c r="AT265" s="219" t="s">
        <v>1009</v>
      </c>
      <c r="AU265" s="219" t="s">
        <v>84</v>
      </c>
      <c r="AY265" s="13" t="s">
        <v>174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13" t="s">
        <v>84</v>
      </c>
      <c r="BK265" s="220">
        <f>ROUND(I265*H265,2)</f>
        <v>0</v>
      </c>
      <c r="BL265" s="13" t="s">
        <v>309</v>
      </c>
      <c r="BM265" s="219" t="s">
        <v>547</v>
      </c>
    </row>
    <row r="266" s="2" customFormat="1" ht="44.25" customHeight="1">
      <c r="A266" s="34"/>
      <c r="B266" s="35"/>
      <c r="C266" s="226" t="s">
        <v>367</v>
      </c>
      <c r="D266" s="226" t="s">
        <v>1009</v>
      </c>
      <c r="E266" s="227" t="s">
        <v>1420</v>
      </c>
      <c r="F266" s="228" t="s">
        <v>1421</v>
      </c>
      <c r="G266" s="229" t="s">
        <v>239</v>
      </c>
      <c r="H266" s="230">
        <v>1</v>
      </c>
      <c r="I266" s="231"/>
      <c r="J266" s="232">
        <f>ROUND(I266*H266,2)</f>
        <v>0</v>
      </c>
      <c r="K266" s="233"/>
      <c r="L266" s="234"/>
      <c r="M266" s="235" t="s">
        <v>1</v>
      </c>
      <c r="N266" s="236" t="s">
        <v>41</v>
      </c>
      <c r="O266" s="87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9" t="s">
        <v>720</v>
      </c>
      <c r="AT266" s="219" t="s">
        <v>1009</v>
      </c>
      <c r="AU266" s="219" t="s">
        <v>84</v>
      </c>
      <c r="AY266" s="13" t="s">
        <v>174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13" t="s">
        <v>84</v>
      </c>
      <c r="BK266" s="220">
        <f>ROUND(I266*H266,2)</f>
        <v>0</v>
      </c>
      <c r="BL266" s="13" t="s">
        <v>309</v>
      </c>
      <c r="BM266" s="219" t="s">
        <v>552</v>
      </c>
    </row>
    <row r="267" s="2" customFormat="1" ht="16.5" customHeight="1">
      <c r="A267" s="34"/>
      <c r="B267" s="35"/>
      <c r="C267" s="226" t="s">
        <v>565</v>
      </c>
      <c r="D267" s="226" t="s">
        <v>1009</v>
      </c>
      <c r="E267" s="227" t="s">
        <v>1422</v>
      </c>
      <c r="F267" s="228" t="s">
        <v>1423</v>
      </c>
      <c r="G267" s="229" t="s">
        <v>239</v>
      </c>
      <c r="H267" s="230">
        <v>2</v>
      </c>
      <c r="I267" s="231"/>
      <c r="J267" s="232">
        <f>ROUND(I267*H267,2)</f>
        <v>0</v>
      </c>
      <c r="K267" s="233"/>
      <c r="L267" s="234"/>
      <c r="M267" s="235" t="s">
        <v>1</v>
      </c>
      <c r="N267" s="236" t="s">
        <v>41</v>
      </c>
      <c r="O267" s="87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19" t="s">
        <v>720</v>
      </c>
      <c r="AT267" s="219" t="s">
        <v>1009</v>
      </c>
      <c r="AU267" s="219" t="s">
        <v>84</v>
      </c>
      <c r="AY267" s="13" t="s">
        <v>174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13" t="s">
        <v>84</v>
      </c>
      <c r="BK267" s="220">
        <f>ROUND(I267*H267,2)</f>
        <v>0</v>
      </c>
      <c r="BL267" s="13" t="s">
        <v>309</v>
      </c>
      <c r="BM267" s="219" t="s">
        <v>555</v>
      </c>
    </row>
    <row r="268" s="2" customFormat="1" ht="49.05" customHeight="1">
      <c r="A268" s="34"/>
      <c r="B268" s="35"/>
      <c r="C268" s="226" t="s">
        <v>372</v>
      </c>
      <c r="D268" s="226" t="s">
        <v>1009</v>
      </c>
      <c r="E268" s="227" t="s">
        <v>1424</v>
      </c>
      <c r="F268" s="228" t="s">
        <v>1425</v>
      </c>
      <c r="G268" s="229" t="s">
        <v>239</v>
      </c>
      <c r="H268" s="230">
        <v>2</v>
      </c>
      <c r="I268" s="231"/>
      <c r="J268" s="232">
        <f>ROUND(I268*H268,2)</f>
        <v>0</v>
      </c>
      <c r="K268" s="233"/>
      <c r="L268" s="234"/>
      <c r="M268" s="235" t="s">
        <v>1</v>
      </c>
      <c r="N268" s="236" t="s">
        <v>41</v>
      </c>
      <c r="O268" s="87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9" t="s">
        <v>720</v>
      </c>
      <c r="AT268" s="219" t="s">
        <v>1009</v>
      </c>
      <c r="AU268" s="219" t="s">
        <v>84</v>
      </c>
      <c r="AY268" s="13" t="s">
        <v>174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13" t="s">
        <v>84</v>
      </c>
      <c r="BK268" s="220">
        <f>ROUND(I268*H268,2)</f>
        <v>0</v>
      </c>
      <c r="BL268" s="13" t="s">
        <v>309</v>
      </c>
      <c r="BM268" s="219" t="s">
        <v>559</v>
      </c>
    </row>
    <row r="269" s="2" customFormat="1" ht="16.5" customHeight="1">
      <c r="A269" s="34"/>
      <c r="B269" s="35"/>
      <c r="C269" s="226" t="s">
        <v>573</v>
      </c>
      <c r="D269" s="226" t="s">
        <v>1009</v>
      </c>
      <c r="E269" s="227" t="s">
        <v>1426</v>
      </c>
      <c r="F269" s="228" t="s">
        <v>1427</v>
      </c>
      <c r="G269" s="229" t="s">
        <v>239</v>
      </c>
      <c r="H269" s="230">
        <v>5</v>
      </c>
      <c r="I269" s="231"/>
      <c r="J269" s="232">
        <f>ROUND(I269*H269,2)</f>
        <v>0</v>
      </c>
      <c r="K269" s="233"/>
      <c r="L269" s="234"/>
      <c r="M269" s="235" t="s">
        <v>1</v>
      </c>
      <c r="N269" s="236" t="s">
        <v>41</v>
      </c>
      <c r="O269" s="87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9" t="s">
        <v>720</v>
      </c>
      <c r="AT269" s="219" t="s">
        <v>1009</v>
      </c>
      <c r="AU269" s="219" t="s">
        <v>84</v>
      </c>
      <c r="AY269" s="13" t="s">
        <v>174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13" t="s">
        <v>84</v>
      </c>
      <c r="BK269" s="220">
        <f>ROUND(I269*H269,2)</f>
        <v>0</v>
      </c>
      <c r="BL269" s="13" t="s">
        <v>309</v>
      </c>
      <c r="BM269" s="219" t="s">
        <v>562</v>
      </c>
    </row>
    <row r="270" s="11" customFormat="1" ht="25.92" customHeight="1">
      <c r="A270" s="11"/>
      <c r="B270" s="193"/>
      <c r="C270" s="194"/>
      <c r="D270" s="195" t="s">
        <v>75</v>
      </c>
      <c r="E270" s="196" t="s">
        <v>1174</v>
      </c>
      <c r="F270" s="196" t="s">
        <v>1175</v>
      </c>
      <c r="G270" s="194"/>
      <c r="H270" s="194"/>
      <c r="I270" s="197"/>
      <c r="J270" s="198">
        <f>BK270</f>
        <v>0</v>
      </c>
      <c r="K270" s="194"/>
      <c r="L270" s="199"/>
      <c r="M270" s="200"/>
      <c r="N270" s="201"/>
      <c r="O270" s="201"/>
      <c r="P270" s="202">
        <v>0</v>
      </c>
      <c r="Q270" s="201"/>
      <c r="R270" s="202">
        <v>0</v>
      </c>
      <c r="S270" s="201"/>
      <c r="T270" s="203">
        <v>0</v>
      </c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R270" s="204" t="s">
        <v>84</v>
      </c>
      <c r="AT270" s="205" t="s">
        <v>75</v>
      </c>
      <c r="AU270" s="205" t="s">
        <v>76</v>
      </c>
      <c r="AY270" s="204" t="s">
        <v>174</v>
      </c>
      <c r="BK270" s="206">
        <v>0</v>
      </c>
    </row>
    <row r="271" s="11" customFormat="1" ht="25.92" customHeight="1">
      <c r="A271" s="11"/>
      <c r="B271" s="193"/>
      <c r="C271" s="194"/>
      <c r="D271" s="195" t="s">
        <v>75</v>
      </c>
      <c r="E271" s="196" t="s">
        <v>1176</v>
      </c>
      <c r="F271" s="196" t="s">
        <v>1177</v>
      </c>
      <c r="G271" s="194"/>
      <c r="H271" s="194"/>
      <c r="I271" s="197"/>
      <c r="J271" s="198">
        <f>BK271</f>
        <v>0</v>
      </c>
      <c r="K271" s="194"/>
      <c r="L271" s="199"/>
      <c r="M271" s="200"/>
      <c r="N271" s="201"/>
      <c r="O271" s="201"/>
      <c r="P271" s="202">
        <f>P272</f>
        <v>0</v>
      </c>
      <c r="Q271" s="201"/>
      <c r="R271" s="202">
        <f>R272</f>
        <v>0</v>
      </c>
      <c r="S271" s="201"/>
      <c r="T271" s="203">
        <f>T272</f>
        <v>0</v>
      </c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R271" s="204" t="s">
        <v>84</v>
      </c>
      <c r="AT271" s="205" t="s">
        <v>75</v>
      </c>
      <c r="AU271" s="205" t="s">
        <v>76</v>
      </c>
      <c r="AY271" s="204" t="s">
        <v>174</v>
      </c>
      <c r="BK271" s="206">
        <f>BK272</f>
        <v>0</v>
      </c>
    </row>
    <row r="272" s="2" customFormat="1" ht="16.5" customHeight="1">
      <c r="A272" s="34"/>
      <c r="B272" s="35"/>
      <c r="C272" s="207" t="s">
        <v>375</v>
      </c>
      <c r="D272" s="207" t="s">
        <v>175</v>
      </c>
      <c r="E272" s="208" t="s">
        <v>1178</v>
      </c>
      <c r="F272" s="209" t="s">
        <v>1177</v>
      </c>
      <c r="G272" s="210" t="s">
        <v>1179</v>
      </c>
      <c r="H272" s="211">
        <v>1</v>
      </c>
      <c r="I272" s="212"/>
      <c r="J272" s="213">
        <f>ROUND(I272*H272,2)</f>
        <v>0</v>
      </c>
      <c r="K272" s="214"/>
      <c r="L272" s="40"/>
      <c r="M272" s="215" t="s">
        <v>1</v>
      </c>
      <c r="N272" s="216" t="s">
        <v>41</v>
      </c>
      <c r="O272" s="87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19" t="s">
        <v>179</v>
      </c>
      <c r="AT272" s="219" t="s">
        <v>175</v>
      </c>
      <c r="AU272" s="219" t="s">
        <v>84</v>
      </c>
      <c r="AY272" s="13" t="s">
        <v>174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13" t="s">
        <v>84</v>
      </c>
      <c r="BK272" s="220">
        <f>ROUND(I272*H272,2)</f>
        <v>0</v>
      </c>
      <c r="BL272" s="13" t="s">
        <v>179</v>
      </c>
      <c r="BM272" s="219" t="s">
        <v>568</v>
      </c>
    </row>
    <row r="273" s="11" customFormat="1" ht="25.92" customHeight="1">
      <c r="A273" s="11"/>
      <c r="B273" s="193"/>
      <c r="C273" s="194"/>
      <c r="D273" s="195" t="s">
        <v>75</v>
      </c>
      <c r="E273" s="196" t="s">
        <v>1181</v>
      </c>
      <c r="F273" s="196" t="s">
        <v>1182</v>
      </c>
      <c r="G273" s="194"/>
      <c r="H273" s="194"/>
      <c r="I273" s="197"/>
      <c r="J273" s="198">
        <f>BK273</f>
        <v>0</v>
      </c>
      <c r="K273" s="194"/>
      <c r="L273" s="199"/>
      <c r="M273" s="200"/>
      <c r="N273" s="201"/>
      <c r="O273" s="201"/>
      <c r="P273" s="202">
        <f>SUM(P274:P275)</f>
        <v>0</v>
      </c>
      <c r="Q273" s="201"/>
      <c r="R273" s="202">
        <f>SUM(R274:R275)</f>
        <v>0</v>
      </c>
      <c r="S273" s="201"/>
      <c r="T273" s="203">
        <f>SUM(T274:T275)</f>
        <v>0</v>
      </c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R273" s="204" t="s">
        <v>84</v>
      </c>
      <c r="AT273" s="205" t="s">
        <v>75</v>
      </c>
      <c r="AU273" s="205" t="s">
        <v>76</v>
      </c>
      <c r="AY273" s="204" t="s">
        <v>174</v>
      </c>
      <c r="BK273" s="206">
        <f>SUM(BK274:BK275)</f>
        <v>0</v>
      </c>
    </row>
    <row r="274" s="2" customFormat="1" ht="16.5" customHeight="1">
      <c r="A274" s="34"/>
      <c r="B274" s="35"/>
      <c r="C274" s="207" t="s">
        <v>582</v>
      </c>
      <c r="D274" s="207" t="s">
        <v>175</v>
      </c>
      <c r="E274" s="208" t="s">
        <v>1184</v>
      </c>
      <c r="F274" s="209" t="s">
        <v>1182</v>
      </c>
      <c r="G274" s="210" t="s">
        <v>1179</v>
      </c>
      <c r="H274" s="211">
        <v>1</v>
      </c>
      <c r="I274" s="212"/>
      <c r="J274" s="213">
        <f>ROUND(I274*H274,2)</f>
        <v>0</v>
      </c>
      <c r="K274" s="214"/>
      <c r="L274" s="40"/>
      <c r="M274" s="215" t="s">
        <v>1</v>
      </c>
      <c r="N274" s="216" t="s">
        <v>41</v>
      </c>
      <c r="O274" s="87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9" t="s">
        <v>179</v>
      </c>
      <c r="AT274" s="219" t="s">
        <v>175</v>
      </c>
      <c r="AU274" s="219" t="s">
        <v>84</v>
      </c>
      <c r="AY274" s="13" t="s">
        <v>174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13" t="s">
        <v>84</v>
      </c>
      <c r="BK274" s="220">
        <f>ROUND(I274*H274,2)</f>
        <v>0</v>
      </c>
      <c r="BL274" s="13" t="s">
        <v>179</v>
      </c>
      <c r="BM274" s="219" t="s">
        <v>571</v>
      </c>
    </row>
    <row r="275" s="2" customFormat="1">
      <c r="A275" s="34"/>
      <c r="B275" s="35"/>
      <c r="C275" s="36"/>
      <c r="D275" s="221" t="s">
        <v>191</v>
      </c>
      <c r="E275" s="36"/>
      <c r="F275" s="222" t="s">
        <v>1186</v>
      </c>
      <c r="G275" s="36"/>
      <c r="H275" s="36"/>
      <c r="I275" s="223"/>
      <c r="J275" s="36"/>
      <c r="K275" s="36"/>
      <c r="L275" s="40"/>
      <c r="M275" s="224"/>
      <c r="N275" s="225"/>
      <c r="O275" s="87"/>
      <c r="P275" s="87"/>
      <c r="Q275" s="87"/>
      <c r="R275" s="87"/>
      <c r="S275" s="87"/>
      <c r="T275" s="88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3" t="s">
        <v>191</v>
      </c>
      <c r="AU275" s="13" t="s">
        <v>84</v>
      </c>
    </row>
    <row r="276" s="11" customFormat="1" ht="25.92" customHeight="1">
      <c r="A276" s="11"/>
      <c r="B276" s="193"/>
      <c r="C276" s="194"/>
      <c r="D276" s="195" t="s">
        <v>75</v>
      </c>
      <c r="E276" s="196" t="s">
        <v>1187</v>
      </c>
      <c r="F276" s="196" t="s">
        <v>1188</v>
      </c>
      <c r="G276" s="194"/>
      <c r="H276" s="194"/>
      <c r="I276" s="197"/>
      <c r="J276" s="198">
        <f>BK276</f>
        <v>0</v>
      </c>
      <c r="K276" s="194"/>
      <c r="L276" s="199"/>
      <c r="M276" s="200"/>
      <c r="N276" s="201"/>
      <c r="O276" s="201"/>
      <c r="P276" s="202">
        <f>SUM(P277:P284)</f>
        <v>0</v>
      </c>
      <c r="Q276" s="201"/>
      <c r="R276" s="202">
        <f>SUM(R277:R284)</f>
        <v>0</v>
      </c>
      <c r="S276" s="201"/>
      <c r="T276" s="203">
        <f>SUM(T277:T284)</f>
        <v>0</v>
      </c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R276" s="204" t="s">
        <v>84</v>
      </c>
      <c r="AT276" s="205" t="s">
        <v>75</v>
      </c>
      <c r="AU276" s="205" t="s">
        <v>76</v>
      </c>
      <c r="AY276" s="204" t="s">
        <v>174</v>
      </c>
      <c r="BK276" s="206">
        <f>SUM(BK277:BK284)</f>
        <v>0</v>
      </c>
    </row>
    <row r="277" s="2" customFormat="1" ht="16.5" customHeight="1">
      <c r="A277" s="34"/>
      <c r="B277" s="35"/>
      <c r="C277" s="207" t="s">
        <v>380</v>
      </c>
      <c r="D277" s="207" t="s">
        <v>175</v>
      </c>
      <c r="E277" s="208" t="s">
        <v>1189</v>
      </c>
      <c r="F277" s="209" t="s">
        <v>1188</v>
      </c>
      <c r="G277" s="210" t="s">
        <v>1179</v>
      </c>
      <c r="H277" s="211">
        <v>1</v>
      </c>
      <c r="I277" s="212"/>
      <c r="J277" s="213">
        <f>ROUND(I277*H277,2)</f>
        <v>0</v>
      </c>
      <c r="K277" s="214"/>
      <c r="L277" s="40"/>
      <c r="M277" s="215" t="s">
        <v>1</v>
      </c>
      <c r="N277" s="216" t="s">
        <v>41</v>
      </c>
      <c r="O277" s="87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19" t="s">
        <v>179</v>
      </c>
      <c r="AT277" s="219" t="s">
        <v>175</v>
      </c>
      <c r="AU277" s="219" t="s">
        <v>84</v>
      </c>
      <c r="AY277" s="13" t="s">
        <v>174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13" t="s">
        <v>84</v>
      </c>
      <c r="BK277" s="220">
        <f>ROUND(I277*H277,2)</f>
        <v>0</v>
      </c>
      <c r="BL277" s="13" t="s">
        <v>179</v>
      </c>
      <c r="BM277" s="219" t="s">
        <v>576</v>
      </c>
    </row>
    <row r="278" s="2" customFormat="1">
      <c r="A278" s="34"/>
      <c r="B278" s="35"/>
      <c r="C278" s="36"/>
      <c r="D278" s="221" t="s">
        <v>191</v>
      </c>
      <c r="E278" s="36"/>
      <c r="F278" s="222" t="s">
        <v>1191</v>
      </c>
      <c r="G278" s="36"/>
      <c r="H278" s="36"/>
      <c r="I278" s="223"/>
      <c r="J278" s="36"/>
      <c r="K278" s="36"/>
      <c r="L278" s="40"/>
      <c r="M278" s="224"/>
      <c r="N278" s="225"/>
      <c r="O278" s="87"/>
      <c r="P278" s="87"/>
      <c r="Q278" s="87"/>
      <c r="R278" s="87"/>
      <c r="S278" s="87"/>
      <c r="T278" s="88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3" t="s">
        <v>191</v>
      </c>
      <c r="AU278" s="13" t="s">
        <v>84</v>
      </c>
    </row>
    <row r="279" s="2" customFormat="1" ht="16.5" customHeight="1">
      <c r="A279" s="34"/>
      <c r="B279" s="35"/>
      <c r="C279" s="207" t="s">
        <v>589</v>
      </c>
      <c r="D279" s="207" t="s">
        <v>175</v>
      </c>
      <c r="E279" s="208" t="s">
        <v>1193</v>
      </c>
      <c r="F279" s="209" t="s">
        <v>1194</v>
      </c>
      <c r="G279" s="210" t="s">
        <v>1179</v>
      </c>
      <c r="H279" s="211">
        <v>1</v>
      </c>
      <c r="I279" s="212"/>
      <c r="J279" s="213">
        <f>ROUND(I279*H279,2)</f>
        <v>0</v>
      </c>
      <c r="K279" s="214"/>
      <c r="L279" s="40"/>
      <c r="M279" s="215" t="s">
        <v>1</v>
      </c>
      <c r="N279" s="216" t="s">
        <v>41</v>
      </c>
      <c r="O279" s="87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19" t="s">
        <v>179</v>
      </c>
      <c r="AT279" s="219" t="s">
        <v>175</v>
      </c>
      <c r="AU279" s="219" t="s">
        <v>84</v>
      </c>
      <c r="AY279" s="13" t="s">
        <v>174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13" t="s">
        <v>84</v>
      </c>
      <c r="BK279" s="220">
        <f>ROUND(I279*H279,2)</f>
        <v>0</v>
      </c>
      <c r="BL279" s="13" t="s">
        <v>179</v>
      </c>
      <c r="BM279" s="219" t="s">
        <v>580</v>
      </c>
    </row>
    <row r="280" s="2" customFormat="1" ht="16.5" customHeight="1">
      <c r="A280" s="34"/>
      <c r="B280" s="35"/>
      <c r="C280" s="207" t="s">
        <v>383</v>
      </c>
      <c r="D280" s="207" t="s">
        <v>175</v>
      </c>
      <c r="E280" s="208" t="s">
        <v>1196</v>
      </c>
      <c r="F280" s="209" t="s">
        <v>1197</v>
      </c>
      <c r="G280" s="210" t="s">
        <v>1179</v>
      </c>
      <c r="H280" s="211">
        <v>1</v>
      </c>
      <c r="I280" s="212"/>
      <c r="J280" s="213">
        <f>ROUND(I280*H280,2)</f>
        <v>0</v>
      </c>
      <c r="K280" s="214"/>
      <c r="L280" s="40"/>
      <c r="M280" s="215" t="s">
        <v>1</v>
      </c>
      <c r="N280" s="216" t="s">
        <v>41</v>
      </c>
      <c r="O280" s="87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9" t="s">
        <v>179</v>
      </c>
      <c r="AT280" s="219" t="s">
        <v>175</v>
      </c>
      <c r="AU280" s="219" t="s">
        <v>84</v>
      </c>
      <c r="AY280" s="13" t="s">
        <v>174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13" t="s">
        <v>84</v>
      </c>
      <c r="BK280" s="220">
        <f>ROUND(I280*H280,2)</f>
        <v>0</v>
      </c>
      <c r="BL280" s="13" t="s">
        <v>179</v>
      </c>
      <c r="BM280" s="219" t="s">
        <v>585</v>
      </c>
    </row>
    <row r="281" s="2" customFormat="1" ht="16.5" customHeight="1">
      <c r="A281" s="34"/>
      <c r="B281" s="35"/>
      <c r="C281" s="207" t="s">
        <v>598</v>
      </c>
      <c r="D281" s="207" t="s">
        <v>175</v>
      </c>
      <c r="E281" s="208" t="s">
        <v>1200</v>
      </c>
      <c r="F281" s="209" t="s">
        <v>1201</v>
      </c>
      <c r="G281" s="210" t="s">
        <v>1179</v>
      </c>
      <c r="H281" s="211">
        <v>1</v>
      </c>
      <c r="I281" s="212"/>
      <c r="J281" s="213">
        <f>ROUND(I281*H281,2)</f>
        <v>0</v>
      </c>
      <c r="K281" s="214"/>
      <c r="L281" s="40"/>
      <c r="M281" s="215" t="s">
        <v>1</v>
      </c>
      <c r="N281" s="216" t="s">
        <v>41</v>
      </c>
      <c r="O281" s="87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19" t="s">
        <v>179</v>
      </c>
      <c r="AT281" s="219" t="s">
        <v>175</v>
      </c>
      <c r="AU281" s="219" t="s">
        <v>84</v>
      </c>
      <c r="AY281" s="13" t="s">
        <v>174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13" t="s">
        <v>84</v>
      </c>
      <c r="BK281" s="220">
        <f>ROUND(I281*H281,2)</f>
        <v>0</v>
      </c>
      <c r="BL281" s="13" t="s">
        <v>179</v>
      </c>
      <c r="BM281" s="219" t="s">
        <v>588</v>
      </c>
    </row>
    <row r="282" s="2" customFormat="1">
      <c r="A282" s="34"/>
      <c r="B282" s="35"/>
      <c r="C282" s="36"/>
      <c r="D282" s="221" t="s">
        <v>191</v>
      </c>
      <c r="E282" s="36"/>
      <c r="F282" s="222" t="s">
        <v>1203</v>
      </c>
      <c r="G282" s="36"/>
      <c r="H282" s="36"/>
      <c r="I282" s="223"/>
      <c r="J282" s="36"/>
      <c r="K282" s="36"/>
      <c r="L282" s="40"/>
      <c r="M282" s="224"/>
      <c r="N282" s="225"/>
      <c r="O282" s="87"/>
      <c r="P282" s="87"/>
      <c r="Q282" s="87"/>
      <c r="R282" s="87"/>
      <c r="S282" s="87"/>
      <c r="T282" s="88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3" t="s">
        <v>191</v>
      </c>
      <c r="AU282" s="13" t="s">
        <v>84</v>
      </c>
    </row>
    <row r="283" s="2" customFormat="1" ht="16.5" customHeight="1">
      <c r="A283" s="34"/>
      <c r="B283" s="35"/>
      <c r="C283" s="207" t="s">
        <v>389</v>
      </c>
      <c r="D283" s="207" t="s">
        <v>175</v>
      </c>
      <c r="E283" s="208" t="s">
        <v>1204</v>
      </c>
      <c r="F283" s="209" t="s">
        <v>1205</v>
      </c>
      <c r="G283" s="210" t="s">
        <v>1179</v>
      </c>
      <c r="H283" s="211">
        <v>1</v>
      </c>
      <c r="I283" s="212"/>
      <c r="J283" s="213">
        <f>ROUND(I283*H283,2)</f>
        <v>0</v>
      </c>
      <c r="K283" s="214"/>
      <c r="L283" s="40"/>
      <c r="M283" s="215" t="s">
        <v>1</v>
      </c>
      <c r="N283" s="216" t="s">
        <v>41</v>
      </c>
      <c r="O283" s="87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9" t="s">
        <v>179</v>
      </c>
      <c r="AT283" s="219" t="s">
        <v>175</v>
      </c>
      <c r="AU283" s="219" t="s">
        <v>84</v>
      </c>
      <c r="AY283" s="13" t="s">
        <v>174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13" t="s">
        <v>84</v>
      </c>
      <c r="BK283" s="220">
        <f>ROUND(I283*H283,2)</f>
        <v>0</v>
      </c>
      <c r="BL283" s="13" t="s">
        <v>179</v>
      </c>
      <c r="BM283" s="219" t="s">
        <v>592</v>
      </c>
    </row>
    <row r="284" s="2" customFormat="1">
      <c r="A284" s="34"/>
      <c r="B284" s="35"/>
      <c r="C284" s="36"/>
      <c r="D284" s="221" t="s">
        <v>191</v>
      </c>
      <c r="E284" s="36"/>
      <c r="F284" s="222" t="s">
        <v>1207</v>
      </c>
      <c r="G284" s="36"/>
      <c r="H284" s="36"/>
      <c r="I284" s="223"/>
      <c r="J284" s="36"/>
      <c r="K284" s="36"/>
      <c r="L284" s="40"/>
      <c r="M284" s="224"/>
      <c r="N284" s="225"/>
      <c r="O284" s="87"/>
      <c r="P284" s="87"/>
      <c r="Q284" s="87"/>
      <c r="R284" s="87"/>
      <c r="S284" s="87"/>
      <c r="T284" s="88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3" t="s">
        <v>191</v>
      </c>
      <c r="AU284" s="13" t="s">
        <v>84</v>
      </c>
    </row>
    <row r="285" s="11" customFormat="1" ht="25.92" customHeight="1">
      <c r="A285" s="11"/>
      <c r="B285" s="193"/>
      <c r="C285" s="194"/>
      <c r="D285" s="195" t="s">
        <v>75</v>
      </c>
      <c r="E285" s="196" t="s">
        <v>1208</v>
      </c>
      <c r="F285" s="196" t="s">
        <v>1209</v>
      </c>
      <c r="G285" s="194"/>
      <c r="H285" s="194"/>
      <c r="I285" s="197"/>
      <c r="J285" s="198">
        <f>BK285</f>
        <v>0</v>
      </c>
      <c r="K285" s="194"/>
      <c r="L285" s="199"/>
      <c r="M285" s="200"/>
      <c r="N285" s="201"/>
      <c r="O285" s="201"/>
      <c r="P285" s="202">
        <f>P286</f>
        <v>0</v>
      </c>
      <c r="Q285" s="201"/>
      <c r="R285" s="202">
        <f>R286</f>
        <v>0</v>
      </c>
      <c r="S285" s="201"/>
      <c r="T285" s="203">
        <f>T286</f>
        <v>0</v>
      </c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R285" s="204" t="s">
        <v>84</v>
      </c>
      <c r="AT285" s="205" t="s">
        <v>75</v>
      </c>
      <c r="AU285" s="205" t="s">
        <v>76</v>
      </c>
      <c r="AY285" s="204" t="s">
        <v>174</v>
      </c>
      <c r="BK285" s="206">
        <f>BK286</f>
        <v>0</v>
      </c>
    </row>
    <row r="286" s="2" customFormat="1" ht="16.5" customHeight="1">
      <c r="A286" s="34"/>
      <c r="B286" s="35"/>
      <c r="C286" s="207" t="s">
        <v>606</v>
      </c>
      <c r="D286" s="207" t="s">
        <v>175</v>
      </c>
      <c r="E286" s="208" t="s">
        <v>1211</v>
      </c>
      <c r="F286" s="209" t="s">
        <v>1209</v>
      </c>
      <c r="G286" s="210" t="s">
        <v>1179</v>
      </c>
      <c r="H286" s="211">
        <v>1</v>
      </c>
      <c r="I286" s="212"/>
      <c r="J286" s="213">
        <f>ROUND(I286*H286,2)</f>
        <v>0</v>
      </c>
      <c r="K286" s="214"/>
      <c r="L286" s="40"/>
      <c r="M286" s="215" t="s">
        <v>1</v>
      </c>
      <c r="N286" s="216" t="s">
        <v>41</v>
      </c>
      <c r="O286" s="87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19" t="s">
        <v>179</v>
      </c>
      <c r="AT286" s="219" t="s">
        <v>175</v>
      </c>
      <c r="AU286" s="219" t="s">
        <v>84</v>
      </c>
      <c r="AY286" s="13" t="s">
        <v>174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13" t="s">
        <v>84</v>
      </c>
      <c r="BK286" s="220">
        <f>ROUND(I286*H286,2)</f>
        <v>0</v>
      </c>
      <c r="BL286" s="13" t="s">
        <v>179</v>
      </c>
      <c r="BM286" s="219" t="s">
        <v>597</v>
      </c>
    </row>
    <row r="287" s="11" customFormat="1" ht="25.92" customHeight="1">
      <c r="A287" s="11"/>
      <c r="B287" s="193"/>
      <c r="C287" s="194"/>
      <c r="D287" s="195" t="s">
        <v>75</v>
      </c>
      <c r="E287" s="196" t="s">
        <v>1213</v>
      </c>
      <c r="F287" s="196" t="s">
        <v>1214</v>
      </c>
      <c r="G287" s="194"/>
      <c r="H287" s="194"/>
      <c r="I287" s="197"/>
      <c r="J287" s="198">
        <f>BK287</f>
        <v>0</v>
      </c>
      <c r="K287" s="194"/>
      <c r="L287" s="199"/>
      <c r="M287" s="200"/>
      <c r="N287" s="201"/>
      <c r="O287" s="201"/>
      <c r="P287" s="202">
        <f>SUM(P288:P289)</f>
        <v>0</v>
      </c>
      <c r="Q287" s="201"/>
      <c r="R287" s="202">
        <f>SUM(R288:R289)</f>
        <v>0</v>
      </c>
      <c r="S287" s="201"/>
      <c r="T287" s="203">
        <f>SUM(T288:T289)</f>
        <v>0</v>
      </c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R287" s="204" t="s">
        <v>84</v>
      </c>
      <c r="AT287" s="205" t="s">
        <v>75</v>
      </c>
      <c r="AU287" s="205" t="s">
        <v>76</v>
      </c>
      <c r="AY287" s="204" t="s">
        <v>174</v>
      </c>
      <c r="BK287" s="206">
        <f>SUM(BK288:BK289)</f>
        <v>0</v>
      </c>
    </row>
    <row r="288" s="2" customFormat="1" ht="16.5" customHeight="1">
      <c r="A288" s="34"/>
      <c r="B288" s="35"/>
      <c r="C288" s="207" t="s">
        <v>393</v>
      </c>
      <c r="D288" s="207" t="s">
        <v>175</v>
      </c>
      <c r="E288" s="208" t="s">
        <v>1215</v>
      </c>
      <c r="F288" s="209" t="s">
        <v>1214</v>
      </c>
      <c r="G288" s="210" t="s">
        <v>1179</v>
      </c>
      <c r="H288" s="211">
        <v>1</v>
      </c>
      <c r="I288" s="212"/>
      <c r="J288" s="213">
        <f>ROUND(I288*H288,2)</f>
        <v>0</v>
      </c>
      <c r="K288" s="214"/>
      <c r="L288" s="40"/>
      <c r="M288" s="215" t="s">
        <v>1</v>
      </c>
      <c r="N288" s="216" t="s">
        <v>41</v>
      </c>
      <c r="O288" s="87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19" t="s">
        <v>179</v>
      </c>
      <c r="AT288" s="219" t="s">
        <v>175</v>
      </c>
      <c r="AU288" s="219" t="s">
        <v>84</v>
      </c>
      <c r="AY288" s="13" t="s">
        <v>174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13" t="s">
        <v>84</v>
      </c>
      <c r="BK288" s="220">
        <f>ROUND(I288*H288,2)</f>
        <v>0</v>
      </c>
      <c r="BL288" s="13" t="s">
        <v>179</v>
      </c>
      <c r="BM288" s="219" t="s">
        <v>601</v>
      </c>
    </row>
    <row r="289" s="2" customFormat="1">
      <c r="A289" s="34"/>
      <c r="B289" s="35"/>
      <c r="C289" s="36"/>
      <c r="D289" s="221" t="s">
        <v>191</v>
      </c>
      <c r="E289" s="36"/>
      <c r="F289" s="222" t="s">
        <v>1217</v>
      </c>
      <c r="G289" s="36"/>
      <c r="H289" s="36"/>
      <c r="I289" s="223"/>
      <c r="J289" s="36"/>
      <c r="K289" s="36"/>
      <c r="L289" s="40"/>
      <c r="M289" s="237"/>
      <c r="N289" s="238"/>
      <c r="O289" s="239"/>
      <c r="P289" s="239"/>
      <c r="Q289" s="239"/>
      <c r="R289" s="239"/>
      <c r="S289" s="239"/>
      <c r="T289" s="240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3" t="s">
        <v>191</v>
      </c>
      <c r="AU289" s="13" t="s">
        <v>84</v>
      </c>
    </row>
    <row r="290" s="2" customFormat="1" ht="6.96" customHeight="1">
      <c r="A290" s="34"/>
      <c r="B290" s="62"/>
      <c r="C290" s="63"/>
      <c r="D290" s="63"/>
      <c r="E290" s="63"/>
      <c r="F290" s="63"/>
      <c r="G290" s="63"/>
      <c r="H290" s="63"/>
      <c r="I290" s="63"/>
      <c r="J290" s="63"/>
      <c r="K290" s="63"/>
      <c r="L290" s="40"/>
      <c r="M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</row>
  </sheetData>
  <sheetProtection sheet="1" autoFilter="0" formatColumns="0" formatRows="0" objects="1" scenarios="1" spinCount="100000" saltValue="4/Lfdiib8jjxmpQG+MZ4DxJze4ERBpFo3JHTMa1ikSND7puKg0JXxkouApx37lRNBFniGZ7MEOWn+Bs5VyAUfQ==" hashValue="YlDha/jlvfcVUIZWBfn70pSPjC5+wf7ns27abpl6Onr5u2TLFdL/2zIQb2taz7Lg2107s8mfgCmwQOhRQ1wdeg==" algorithmName="SHA-512" password="CC35"/>
  <autoFilter ref="C127:K289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92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6"/>
      <c r="AT3" s="13" t="s">
        <v>86</v>
      </c>
    </row>
    <row r="4" s="1" customFormat="1" ht="24.96" customHeight="1">
      <c r="B4" s="16"/>
      <c r="D4" s="134" t="s">
        <v>99</v>
      </c>
      <c r="L4" s="16"/>
      <c r="M4" s="13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6" t="s">
        <v>16</v>
      </c>
      <c r="L6" s="16"/>
    </row>
    <row r="7" s="1" customFormat="1" ht="26.25" customHeight="1">
      <c r="B7" s="16"/>
      <c r="E7" s="137" t="str">
        <f>'Rekapitulace stavby'!K6</f>
        <v>Opravy a údržba budovy WC pláže střed na parcele číslo 722/4 KÚ Doksy u Máchova jezera</v>
      </c>
      <c r="F7" s="136"/>
      <c r="G7" s="136"/>
      <c r="H7" s="136"/>
      <c r="L7" s="16"/>
    </row>
    <row r="8" s="2" customFormat="1" ht="12" customHeight="1">
      <c r="A8" s="34"/>
      <c r="B8" s="40"/>
      <c r="C8" s="34"/>
      <c r="D8" s="136" t="s">
        <v>100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8" t="s">
        <v>1428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6" t="s">
        <v>18</v>
      </c>
      <c r="E11" s="34"/>
      <c r="F11" s="139" t="s">
        <v>1</v>
      </c>
      <c r="G11" s="34"/>
      <c r="H11" s="34"/>
      <c r="I11" s="136" t="s">
        <v>19</v>
      </c>
      <c r="J11" s="139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6" t="s">
        <v>20</v>
      </c>
      <c r="E12" s="34"/>
      <c r="F12" s="139" t="s">
        <v>21</v>
      </c>
      <c r="G12" s="34"/>
      <c r="H12" s="34"/>
      <c r="I12" s="136" t="s">
        <v>22</v>
      </c>
      <c r="J12" s="140" t="str">
        <f>'Rekapitulace stavby'!AN8</f>
        <v>28. 10. 2024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6" t="s">
        <v>24</v>
      </c>
      <c r="E14" s="34"/>
      <c r="F14" s="34"/>
      <c r="G14" s="34"/>
      <c r="H14" s="34"/>
      <c r="I14" s="136" t="s">
        <v>25</v>
      </c>
      <c r="J14" s="139" t="str">
        <f>IF('Rekapitulace stavby'!AN10="","",'Rekapitulace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9" t="str">
        <f>IF('Rekapitulace stavby'!E11="","",'Rekapitulace stavby'!E11)</f>
        <v xml:space="preserve"> </v>
      </c>
      <c r="F15" s="34"/>
      <c r="G15" s="34"/>
      <c r="H15" s="34"/>
      <c r="I15" s="136" t="s">
        <v>27</v>
      </c>
      <c r="J15" s="139" t="str">
        <f>IF('Rekapitulace stavby'!AN11="","",'Rekapitulace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6" t="s">
        <v>28</v>
      </c>
      <c r="E17" s="34"/>
      <c r="F17" s="34"/>
      <c r="G17" s="34"/>
      <c r="H17" s="34"/>
      <c r="I17" s="136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9"/>
      <c r="G18" s="139"/>
      <c r="H18" s="139"/>
      <c r="I18" s="136" t="s">
        <v>27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6" t="s">
        <v>30</v>
      </c>
      <c r="E20" s="34"/>
      <c r="F20" s="34"/>
      <c r="G20" s="34"/>
      <c r="H20" s="34"/>
      <c r="I20" s="136" t="s">
        <v>25</v>
      </c>
      <c r="J20" s="139" t="s">
        <v>1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9" t="s">
        <v>31</v>
      </c>
      <c r="F21" s="34"/>
      <c r="G21" s="34"/>
      <c r="H21" s="34"/>
      <c r="I21" s="136" t="s">
        <v>27</v>
      </c>
      <c r="J21" s="139" t="s">
        <v>1</v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6" t="s">
        <v>33</v>
      </c>
      <c r="E23" s="34"/>
      <c r="F23" s="34"/>
      <c r="G23" s="34"/>
      <c r="H23" s="34"/>
      <c r="I23" s="136" t="s">
        <v>25</v>
      </c>
      <c r="J23" s="139" t="str">
        <f>IF('Rekapitulace stavby'!AN19="","",'Rekapitulace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9" t="str">
        <f>IF('Rekapitulace stavby'!E20="","",'Rekapitulace stavby'!E20)</f>
        <v xml:space="preserve"> </v>
      </c>
      <c r="F24" s="34"/>
      <c r="G24" s="34"/>
      <c r="H24" s="34"/>
      <c r="I24" s="136" t="s">
        <v>27</v>
      </c>
      <c r="J24" s="139" t="str">
        <f>IF('Rekapitulace stavby'!AN20="","",'Rekapitulace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6" t="s">
        <v>34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1"/>
      <c r="B27" s="142"/>
      <c r="C27" s="141"/>
      <c r="D27" s="141"/>
      <c r="E27" s="143" t="s">
        <v>35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5"/>
      <c r="E29" s="145"/>
      <c r="F29" s="145"/>
      <c r="G29" s="145"/>
      <c r="H29" s="145"/>
      <c r="I29" s="145"/>
      <c r="J29" s="145"/>
      <c r="K29" s="145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6" t="s">
        <v>36</v>
      </c>
      <c r="E30" s="34"/>
      <c r="F30" s="34"/>
      <c r="G30" s="34"/>
      <c r="H30" s="34"/>
      <c r="I30" s="34"/>
      <c r="J30" s="147">
        <f>ROUND(J126,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5"/>
      <c r="E31" s="145"/>
      <c r="F31" s="145"/>
      <c r="G31" s="145"/>
      <c r="H31" s="145"/>
      <c r="I31" s="145"/>
      <c r="J31" s="145"/>
      <c r="K31" s="145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8" t="s">
        <v>38</v>
      </c>
      <c r="G32" s="34"/>
      <c r="H32" s="34"/>
      <c r="I32" s="148" t="s">
        <v>37</v>
      </c>
      <c r="J32" s="148" t="s">
        <v>39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9" t="s">
        <v>40</v>
      </c>
      <c r="E33" s="136" t="s">
        <v>41</v>
      </c>
      <c r="F33" s="150">
        <f>ROUND((SUM(BE126:BE176)),  2)</f>
        <v>0</v>
      </c>
      <c r="G33" s="34"/>
      <c r="H33" s="34"/>
      <c r="I33" s="151">
        <v>0.20999999999999999</v>
      </c>
      <c r="J33" s="150">
        <f>ROUND(((SUM(BE126:BE176))*I33),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6" t="s">
        <v>42</v>
      </c>
      <c r="F34" s="150">
        <f>ROUND((SUM(BF126:BF176)),  2)</f>
        <v>0</v>
      </c>
      <c r="G34" s="34"/>
      <c r="H34" s="34"/>
      <c r="I34" s="151">
        <v>0.12</v>
      </c>
      <c r="J34" s="150">
        <f>ROUND(((SUM(BF126:BF176))*I34),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6" t="s">
        <v>43</v>
      </c>
      <c r="F35" s="150">
        <f>ROUND((SUM(BG126:BG176)),  2)</f>
        <v>0</v>
      </c>
      <c r="G35" s="34"/>
      <c r="H35" s="34"/>
      <c r="I35" s="151">
        <v>0.20999999999999999</v>
      </c>
      <c r="J35" s="150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6" t="s">
        <v>44</v>
      </c>
      <c r="F36" s="150">
        <f>ROUND((SUM(BH126:BH176)),  2)</f>
        <v>0</v>
      </c>
      <c r="G36" s="34"/>
      <c r="H36" s="34"/>
      <c r="I36" s="151">
        <v>0.12</v>
      </c>
      <c r="J36" s="150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6" t="s">
        <v>45</v>
      </c>
      <c r="F37" s="150">
        <f>ROUND((SUM(BI126:BI176)),  2)</f>
        <v>0</v>
      </c>
      <c r="G37" s="34"/>
      <c r="H37" s="34"/>
      <c r="I37" s="151">
        <v>0</v>
      </c>
      <c r="J37" s="150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9" t="s">
        <v>49</v>
      </c>
      <c r="E50" s="160"/>
      <c r="F50" s="160"/>
      <c r="G50" s="159" t="s">
        <v>50</v>
      </c>
      <c r="H50" s="160"/>
      <c r="I50" s="160"/>
      <c r="J50" s="160"/>
      <c r="K50" s="160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61" t="s">
        <v>51</v>
      </c>
      <c r="E61" s="162"/>
      <c r="F61" s="163" t="s">
        <v>52</v>
      </c>
      <c r="G61" s="161" t="s">
        <v>51</v>
      </c>
      <c r="H61" s="162"/>
      <c r="I61" s="162"/>
      <c r="J61" s="164" t="s">
        <v>52</v>
      </c>
      <c r="K61" s="162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9" t="s">
        <v>53</v>
      </c>
      <c r="E65" s="165"/>
      <c r="F65" s="165"/>
      <c r="G65" s="159" t="s">
        <v>54</v>
      </c>
      <c r="H65" s="165"/>
      <c r="I65" s="165"/>
      <c r="J65" s="165"/>
      <c r="K65" s="165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61" t="s">
        <v>51</v>
      </c>
      <c r="E76" s="162"/>
      <c r="F76" s="163" t="s">
        <v>52</v>
      </c>
      <c r="G76" s="161" t="s">
        <v>51</v>
      </c>
      <c r="H76" s="162"/>
      <c r="I76" s="162"/>
      <c r="J76" s="164" t="s">
        <v>52</v>
      </c>
      <c r="K76" s="162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102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6"/>
      <c r="D85" s="36"/>
      <c r="E85" s="170" t="str">
        <f>E7</f>
        <v>Opravy a údržba budovy WC pláže střed na parcele číslo 722/4 KÚ Doksy u Máchova jezera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100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ZS-007-03 - Zemnění - bleskosvod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>Budova na parcele 722/4 KÚ Doksy u Máchova jezera</v>
      </c>
      <c r="G89" s="36"/>
      <c r="H89" s="36"/>
      <c r="I89" s="28" t="s">
        <v>22</v>
      </c>
      <c r="J89" s="75" t="str">
        <f>IF(J12="","",J12)</f>
        <v>28. 10. 2024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40.0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28" t="s">
        <v>30</v>
      </c>
      <c r="J91" s="32" t="str">
        <f>E21</f>
        <v>Ing.arch. Stanislav Kopecký, Ing. Zdeněk Starý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6"/>
      <c r="E92" s="36"/>
      <c r="F92" s="23" t="str">
        <f>IF(E18="","",E18)</f>
        <v>Vyplň údaj</v>
      </c>
      <c r="G92" s="36"/>
      <c r="H92" s="36"/>
      <c r="I92" s="28" t="s">
        <v>33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71" t="s">
        <v>103</v>
      </c>
      <c r="D94" s="172"/>
      <c r="E94" s="172"/>
      <c r="F94" s="172"/>
      <c r="G94" s="172"/>
      <c r="H94" s="172"/>
      <c r="I94" s="172"/>
      <c r="J94" s="173" t="s">
        <v>104</v>
      </c>
      <c r="K94" s="172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4" t="s">
        <v>105</v>
      </c>
      <c r="D96" s="36"/>
      <c r="E96" s="36"/>
      <c r="F96" s="36"/>
      <c r="G96" s="36"/>
      <c r="H96" s="36"/>
      <c r="I96" s="36"/>
      <c r="J96" s="106">
        <f>J126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106</v>
      </c>
    </row>
    <row r="97" s="9" customFormat="1" ht="24.96" customHeight="1">
      <c r="A97" s="9"/>
      <c r="B97" s="175"/>
      <c r="C97" s="176"/>
      <c r="D97" s="177" t="s">
        <v>148</v>
      </c>
      <c r="E97" s="178"/>
      <c r="F97" s="178"/>
      <c r="G97" s="178"/>
      <c r="H97" s="178"/>
      <c r="I97" s="178"/>
      <c r="J97" s="179">
        <f>J127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5"/>
      <c r="C98" s="176"/>
      <c r="D98" s="177" t="s">
        <v>1429</v>
      </c>
      <c r="E98" s="178"/>
      <c r="F98" s="178"/>
      <c r="G98" s="178"/>
      <c r="H98" s="178"/>
      <c r="I98" s="178"/>
      <c r="J98" s="179">
        <f>J129</f>
        <v>0</v>
      </c>
      <c r="K98" s="176"/>
      <c r="L98" s="18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5"/>
      <c r="C99" s="176"/>
      <c r="D99" s="177" t="s">
        <v>1430</v>
      </c>
      <c r="E99" s="178"/>
      <c r="F99" s="178"/>
      <c r="G99" s="178"/>
      <c r="H99" s="178"/>
      <c r="I99" s="178"/>
      <c r="J99" s="179">
        <f>J131</f>
        <v>0</v>
      </c>
      <c r="K99" s="176"/>
      <c r="L99" s="18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5"/>
      <c r="C100" s="176"/>
      <c r="D100" s="177" t="s">
        <v>1431</v>
      </c>
      <c r="E100" s="178"/>
      <c r="F100" s="178"/>
      <c r="G100" s="178"/>
      <c r="H100" s="178"/>
      <c r="I100" s="178"/>
      <c r="J100" s="179">
        <f>J154</f>
        <v>0</v>
      </c>
      <c r="K100" s="176"/>
      <c r="L100" s="18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5"/>
      <c r="C101" s="176"/>
      <c r="D101" s="177" t="s">
        <v>153</v>
      </c>
      <c r="E101" s="178"/>
      <c r="F101" s="178"/>
      <c r="G101" s="178"/>
      <c r="H101" s="178"/>
      <c r="I101" s="178"/>
      <c r="J101" s="179">
        <f>J157</f>
        <v>0</v>
      </c>
      <c r="K101" s="176"/>
      <c r="L101" s="18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5"/>
      <c r="C102" s="176"/>
      <c r="D102" s="177" t="s">
        <v>154</v>
      </c>
      <c r="E102" s="178"/>
      <c r="F102" s="178"/>
      <c r="G102" s="178"/>
      <c r="H102" s="178"/>
      <c r="I102" s="178"/>
      <c r="J102" s="179">
        <f>J158</f>
        <v>0</v>
      </c>
      <c r="K102" s="176"/>
      <c r="L102" s="18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5"/>
      <c r="C103" s="176"/>
      <c r="D103" s="177" t="s">
        <v>155</v>
      </c>
      <c r="E103" s="178"/>
      <c r="F103" s="178"/>
      <c r="G103" s="178"/>
      <c r="H103" s="178"/>
      <c r="I103" s="178"/>
      <c r="J103" s="179">
        <f>J160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5"/>
      <c r="C104" s="176"/>
      <c r="D104" s="177" t="s">
        <v>156</v>
      </c>
      <c r="E104" s="178"/>
      <c r="F104" s="178"/>
      <c r="G104" s="178"/>
      <c r="H104" s="178"/>
      <c r="I104" s="178"/>
      <c r="J104" s="179">
        <f>J163</f>
        <v>0</v>
      </c>
      <c r="K104" s="176"/>
      <c r="L104" s="18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5"/>
      <c r="C105" s="176"/>
      <c r="D105" s="177" t="s">
        <v>157</v>
      </c>
      <c r="E105" s="178"/>
      <c r="F105" s="178"/>
      <c r="G105" s="178"/>
      <c r="H105" s="178"/>
      <c r="I105" s="178"/>
      <c r="J105" s="179">
        <f>J172</f>
        <v>0</v>
      </c>
      <c r="K105" s="176"/>
      <c r="L105" s="18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5"/>
      <c r="C106" s="176"/>
      <c r="D106" s="177" t="s">
        <v>158</v>
      </c>
      <c r="E106" s="178"/>
      <c r="F106" s="178"/>
      <c r="G106" s="178"/>
      <c r="H106" s="178"/>
      <c r="I106" s="178"/>
      <c r="J106" s="179">
        <f>J174</f>
        <v>0</v>
      </c>
      <c r="K106" s="176"/>
      <c r="L106" s="18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="2" customFormat="1" ht="6.96" customHeight="1">
      <c r="A112" s="34"/>
      <c r="B112" s="64"/>
      <c r="C112" s="65"/>
      <c r="D112" s="65"/>
      <c r="E112" s="65"/>
      <c r="F112" s="65"/>
      <c r="G112" s="65"/>
      <c r="H112" s="65"/>
      <c r="I112" s="65"/>
      <c r="J112" s="65"/>
      <c r="K112" s="65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159</v>
      </c>
      <c r="D113" s="36"/>
      <c r="E113" s="36"/>
      <c r="F113" s="36"/>
      <c r="G113" s="36"/>
      <c r="H113" s="36"/>
      <c r="I113" s="36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16</v>
      </c>
      <c r="D115" s="36"/>
      <c r="E115" s="36"/>
      <c r="F115" s="36"/>
      <c r="G115" s="36"/>
      <c r="H115" s="36"/>
      <c r="I115" s="36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26.25" customHeight="1">
      <c r="A116" s="34"/>
      <c r="B116" s="35"/>
      <c r="C116" s="36"/>
      <c r="D116" s="36"/>
      <c r="E116" s="170" t="str">
        <f>E7</f>
        <v>Opravy a údržba budovy WC pláže střed na parcele číslo 722/4 KÚ Doksy u Máchova jezera</v>
      </c>
      <c r="F116" s="28"/>
      <c r="G116" s="28"/>
      <c r="H116" s="28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100</v>
      </c>
      <c r="D117" s="36"/>
      <c r="E117" s="36"/>
      <c r="F117" s="36"/>
      <c r="G117" s="36"/>
      <c r="H117" s="36"/>
      <c r="I117" s="36"/>
      <c r="J117" s="36"/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6.5" customHeight="1">
      <c r="A118" s="34"/>
      <c r="B118" s="35"/>
      <c r="C118" s="36"/>
      <c r="D118" s="36"/>
      <c r="E118" s="72" t="str">
        <f>E9</f>
        <v>ZS-007-03 - Zemnění - bleskosvod</v>
      </c>
      <c r="F118" s="36"/>
      <c r="G118" s="36"/>
      <c r="H118" s="36"/>
      <c r="I118" s="36"/>
      <c r="J118" s="36"/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9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20</v>
      </c>
      <c r="D120" s="36"/>
      <c r="E120" s="36"/>
      <c r="F120" s="23" t="str">
        <f>F12</f>
        <v>Budova na parcele 722/4 KÚ Doksy u Máchova jezera</v>
      </c>
      <c r="G120" s="36"/>
      <c r="H120" s="36"/>
      <c r="I120" s="28" t="s">
        <v>22</v>
      </c>
      <c r="J120" s="75" t="str">
        <f>IF(J12="","",J12)</f>
        <v>28. 10. 2024</v>
      </c>
      <c r="K120" s="36"/>
      <c r="L120" s="59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9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40.05" customHeight="1">
      <c r="A122" s="34"/>
      <c r="B122" s="35"/>
      <c r="C122" s="28" t="s">
        <v>24</v>
      </c>
      <c r="D122" s="36"/>
      <c r="E122" s="36"/>
      <c r="F122" s="23" t="str">
        <f>E15</f>
        <v xml:space="preserve"> </v>
      </c>
      <c r="G122" s="36"/>
      <c r="H122" s="36"/>
      <c r="I122" s="28" t="s">
        <v>30</v>
      </c>
      <c r="J122" s="32" t="str">
        <f>E21</f>
        <v>Ing.arch. Stanislav Kopecký, Ing. Zdeněk Starý</v>
      </c>
      <c r="K122" s="36"/>
      <c r="L122" s="59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28</v>
      </c>
      <c r="D123" s="36"/>
      <c r="E123" s="36"/>
      <c r="F123" s="23" t="str">
        <f>IF(E18="","",E18)</f>
        <v>Vyplň údaj</v>
      </c>
      <c r="G123" s="36"/>
      <c r="H123" s="36"/>
      <c r="I123" s="28" t="s">
        <v>33</v>
      </c>
      <c r="J123" s="32" t="str">
        <f>E24</f>
        <v xml:space="preserve"> </v>
      </c>
      <c r="K123" s="36"/>
      <c r="L123" s="59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0.32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9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10" customFormat="1" ht="29.28" customHeight="1">
      <c r="A125" s="181"/>
      <c r="B125" s="182"/>
      <c r="C125" s="183" t="s">
        <v>160</v>
      </c>
      <c r="D125" s="184" t="s">
        <v>61</v>
      </c>
      <c r="E125" s="184" t="s">
        <v>57</v>
      </c>
      <c r="F125" s="184" t="s">
        <v>58</v>
      </c>
      <c r="G125" s="184" t="s">
        <v>161</v>
      </c>
      <c r="H125" s="184" t="s">
        <v>162</v>
      </c>
      <c r="I125" s="184" t="s">
        <v>163</v>
      </c>
      <c r="J125" s="185" t="s">
        <v>104</v>
      </c>
      <c r="K125" s="186" t="s">
        <v>164</v>
      </c>
      <c r="L125" s="187"/>
      <c r="M125" s="96" t="s">
        <v>1</v>
      </c>
      <c r="N125" s="97" t="s">
        <v>40</v>
      </c>
      <c r="O125" s="97" t="s">
        <v>165</v>
      </c>
      <c r="P125" s="97" t="s">
        <v>166</v>
      </c>
      <c r="Q125" s="97" t="s">
        <v>167</v>
      </c>
      <c r="R125" s="97" t="s">
        <v>168</v>
      </c>
      <c r="S125" s="97" t="s">
        <v>169</v>
      </c>
      <c r="T125" s="98" t="s">
        <v>170</v>
      </c>
      <c r="U125" s="181"/>
      <c r="V125" s="181"/>
      <c r="W125" s="181"/>
      <c r="X125" s="181"/>
      <c r="Y125" s="181"/>
      <c r="Z125" s="181"/>
      <c r="AA125" s="181"/>
      <c r="AB125" s="181"/>
      <c r="AC125" s="181"/>
      <c r="AD125" s="181"/>
      <c r="AE125" s="181"/>
    </row>
    <row r="126" s="2" customFormat="1" ht="22.8" customHeight="1">
      <c r="A126" s="34"/>
      <c r="B126" s="35"/>
      <c r="C126" s="103" t="s">
        <v>171</v>
      </c>
      <c r="D126" s="36"/>
      <c r="E126" s="36"/>
      <c r="F126" s="36"/>
      <c r="G126" s="36"/>
      <c r="H126" s="36"/>
      <c r="I126" s="36"/>
      <c r="J126" s="188">
        <f>BK126</f>
        <v>0</v>
      </c>
      <c r="K126" s="36"/>
      <c r="L126" s="40"/>
      <c r="M126" s="99"/>
      <c r="N126" s="189"/>
      <c r="O126" s="100"/>
      <c r="P126" s="190">
        <f>P127+P129+P131+P154+P157+P158+P160+P163+P172+P174</f>
        <v>0</v>
      </c>
      <c r="Q126" s="100"/>
      <c r="R126" s="190">
        <f>R127+R129+R131+R154+R157+R158+R160+R163+R172+R174</f>
        <v>0</v>
      </c>
      <c r="S126" s="100"/>
      <c r="T126" s="191">
        <f>T127+T129+T131+T154+T157+T158+T160+T163+T172+T174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3" t="s">
        <v>75</v>
      </c>
      <c r="AU126" s="13" t="s">
        <v>106</v>
      </c>
      <c r="BK126" s="192">
        <f>BK127+BK129+BK131+BK154+BK157+BK158+BK160+BK163+BK172+BK174</f>
        <v>0</v>
      </c>
    </row>
    <row r="127" s="11" customFormat="1" ht="25.92" customHeight="1">
      <c r="A127" s="11"/>
      <c r="B127" s="193"/>
      <c r="C127" s="194"/>
      <c r="D127" s="195" t="s">
        <v>75</v>
      </c>
      <c r="E127" s="196" t="s">
        <v>910</v>
      </c>
      <c r="F127" s="196" t="s">
        <v>911</v>
      </c>
      <c r="G127" s="194"/>
      <c r="H127" s="194"/>
      <c r="I127" s="197"/>
      <c r="J127" s="198">
        <f>BK127</f>
        <v>0</v>
      </c>
      <c r="K127" s="194"/>
      <c r="L127" s="199"/>
      <c r="M127" s="200"/>
      <c r="N127" s="201"/>
      <c r="O127" s="201"/>
      <c r="P127" s="202">
        <f>P128</f>
        <v>0</v>
      </c>
      <c r="Q127" s="201"/>
      <c r="R127" s="202">
        <f>R128</f>
        <v>0</v>
      </c>
      <c r="S127" s="201"/>
      <c r="T127" s="203">
        <f>T128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4" t="s">
        <v>84</v>
      </c>
      <c r="AT127" s="205" t="s">
        <v>75</v>
      </c>
      <c r="AU127" s="205" t="s">
        <v>76</v>
      </c>
      <c r="AY127" s="204" t="s">
        <v>174</v>
      </c>
      <c r="BK127" s="206">
        <f>BK128</f>
        <v>0</v>
      </c>
    </row>
    <row r="128" s="2" customFormat="1" ht="16.5" customHeight="1">
      <c r="A128" s="34"/>
      <c r="B128" s="35"/>
      <c r="C128" s="207" t="s">
        <v>84</v>
      </c>
      <c r="D128" s="207" t="s">
        <v>175</v>
      </c>
      <c r="E128" s="208" t="s">
        <v>913</v>
      </c>
      <c r="F128" s="209" t="s">
        <v>914</v>
      </c>
      <c r="G128" s="210" t="s">
        <v>228</v>
      </c>
      <c r="H128" s="211">
        <v>0.108</v>
      </c>
      <c r="I128" s="212"/>
      <c r="J128" s="213">
        <f>ROUND(I128*H128,2)</f>
        <v>0</v>
      </c>
      <c r="K128" s="214"/>
      <c r="L128" s="40"/>
      <c r="M128" s="215" t="s">
        <v>1</v>
      </c>
      <c r="N128" s="216" t="s">
        <v>41</v>
      </c>
      <c r="O128" s="87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9" t="s">
        <v>179</v>
      </c>
      <c r="AT128" s="219" t="s">
        <v>175</v>
      </c>
      <c r="AU128" s="219" t="s">
        <v>84</v>
      </c>
      <c r="AY128" s="13" t="s">
        <v>174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3" t="s">
        <v>84</v>
      </c>
      <c r="BK128" s="220">
        <f>ROUND(I128*H128,2)</f>
        <v>0</v>
      </c>
      <c r="BL128" s="13" t="s">
        <v>179</v>
      </c>
      <c r="BM128" s="219" t="s">
        <v>86</v>
      </c>
    </row>
    <row r="129" s="11" customFormat="1" ht="25.92" customHeight="1">
      <c r="A129" s="11"/>
      <c r="B129" s="193"/>
      <c r="C129" s="194"/>
      <c r="D129" s="195" t="s">
        <v>75</v>
      </c>
      <c r="E129" s="196" t="s">
        <v>1009</v>
      </c>
      <c r="F129" s="196" t="s">
        <v>1432</v>
      </c>
      <c r="G129" s="194"/>
      <c r="H129" s="194"/>
      <c r="I129" s="197"/>
      <c r="J129" s="198">
        <f>BK129</f>
        <v>0</v>
      </c>
      <c r="K129" s="194"/>
      <c r="L129" s="199"/>
      <c r="M129" s="200"/>
      <c r="N129" s="201"/>
      <c r="O129" s="201"/>
      <c r="P129" s="202">
        <f>P130</f>
        <v>0</v>
      </c>
      <c r="Q129" s="201"/>
      <c r="R129" s="202">
        <f>R130</f>
        <v>0</v>
      </c>
      <c r="S129" s="201"/>
      <c r="T129" s="203">
        <f>T130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4" t="s">
        <v>184</v>
      </c>
      <c r="AT129" s="205" t="s">
        <v>75</v>
      </c>
      <c r="AU129" s="205" t="s">
        <v>76</v>
      </c>
      <c r="AY129" s="204" t="s">
        <v>174</v>
      </c>
      <c r="BK129" s="206">
        <f>BK130</f>
        <v>0</v>
      </c>
    </row>
    <row r="130" s="2" customFormat="1" ht="16.5" customHeight="1">
      <c r="A130" s="34"/>
      <c r="B130" s="35"/>
      <c r="C130" s="207" t="s">
        <v>86</v>
      </c>
      <c r="D130" s="207" t="s">
        <v>175</v>
      </c>
      <c r="E130" s="208" t="s">
        <v>1433</v>
      </c>
      <c r="F130" s="209" t="s">
        <v>1434</v>
      </c>
      <c r="G130" s="210" t="s">
        <v>1435</v>
      </c>
      <c r="H130" s="241"/>
      <c r="I130" s="212"/>
      <c r="J130" s="213">
        <f>ROUND(I130*H130,2)</f>
        <v>0</v>
      </c>
      <c r="K130" s="214"/>
      <c r="L130" s="40"/>
      <c r="M130" s="215" t="s">
        <v>1</v>
      </c>
      <c r="N130" s="216" t="s">
        <v>41</v>
      </c>
      <c r="O130" s="87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9" t="s">
        <v>309</v>
      </c>
      <c r="AT130" s="219" t="s">
        <v>175</v>
      </c>
      <c r="AU130" s="219" t="s">
        <v>84</v>
      </c>
      <c r="AY130" s="13" t="s">
        <v>174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3" t="s">
        <v>84</v>
      </c>
      <c r="BK130" s="220">
        <f>ROUND(I130*H130,2)</f>
        <v>0</v>
      </c>
      <c r="BL130" s="13" t="s">
        <v>309</v>
      </c>
      <c r="BM130" s="219" t="s">
        <v>179</v>
      </c>
    </row>
    <row r="131" s="11" customFormat="1" ht="25.92" customHeight="1">
      <c r="A131" s="11"/>
      <c r="B131" s="193"/>
      <c r="C131" s="194"/>
      <c r="D131" s="195" t="s">
        <v>75</v>
      </c>
      <c r="E131" s="196" t="s">
        <v>1436</v>
      </c>
      <c r="F131" s="196" t="s">
        <v>94</v>
      </c>
      <c r="G131" s="194"/>
      <c r="H131" s="194"/>
      <c r="I131" s="197"/>
      <c r="J131" s="198">
        <f>BK131</f>
        <v>0</v>
      </c>
      <c r="K131" s="194"/>
      <c r="L131" s="199"/>
      <c r="M131" s="200"/>
      <c r="N131" s="201"/>
      <c r="O131" s="201"/>
      <c r="P131" s="202">
        <f>SUM(P132:P153)</f>
        <v>0</v>
      </c>
      <c r="Q131" s="201"/>
      <c r="R131" s="202">
        <f>SUM(R132:R153)</f>
        <v>0</v>
      </c>
      <c r="S131" s="201"/>
      <c r="T131" s="203">
        <f>SUM(T132:T153)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4" t="s">
        <v>84</v>
      </c>
      <c r="AT131" s="205" t="s">
        <v>75</v>
      </c>
      <c r="AU131" s="205" t="s">
        <v>76</v>
      </c>
      <c r="AY131" s="204" t="s">
        <v>174</v>
      </c>
      <c r="BK131" s="206">
        <f>SUM(BK132:BK153)</f>
        <v>0</v>
      </c>
    </row>
    <row r="132" s="2" customFormat="1" ht="16.5" customHeight="1">
      <c r="A132" s="34"/>
      <c r="B132" s="35"/>
      <c r="C132" s="226" t="s">
        <v>184</v>
      </c>
      <c r="D132" s="226" t="s">
        <v>1009</v>
      </c>
      <c r="E132" s="227" t="s">
        <v>1437</v>
      </c>
      <c r="F132" s="228" t="s">
        <v>1438</v>
      </c>
      <c r="G132" s="229" t="s">
        <v>464</v>
      </c>
      <c r="H132" s="230">
        <v>1</v>
      </c>
      <c r="I132" s="231"/>
      <c r="J132" s="232">
        <f>ROUND(I132*H132,2)</f>
        <v>0</v>
      </c>
      <c r="K132" s="233"/>
      <c r="L132" s="234"/>
      <c r="M132" s="235" t="s">
        <v>1</v>
      </c>
      <c r="N132" s="236" t="s">
        <v>41</v>
      </c>
      <c r="O132" s="87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9" t="s">
        <v>190</v>
      </c>
      <c r="AT132" s="219" t="s">
        <v>1009</v>
      </c>
      <c r="AU132" s="219" t="s">
        <v>84</v>
      </c>
      <c r="AY132" s="13" t="s">
        <v>174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3" t="s">
        <v>84</v>
      </c>
      <c r="BK132" s="220">
        <f>ROUND(I132*H132,2)</f>
        <v>0</v>
      </c>
      <c r="BL132" s="13" t="s">
        <v>179</v>
      </c>
      <c r="BM132" s="219" t="s">
        <v>187</v>
      </c>
    </row>
    <row r="133" s="2" customFormat="1" ht="16.5" customHeight="1">
      <c r="A133" s="34"/>
      <c r="B133" s="35"/>
      <c r="C133" s="207" t="s">
        <v>179</v>
      </c>
      <c r="D133" s="207" t="s">
        <v>175</v>
      </c>
      <c r="E133" s="208" t="s">
        <v>1439</v>
      </c>
      <c r="F133" s="209" t="s">
        <v>1440</v>
      </c>
      <c r="G133" s="210" t="s">
        <v>464</v>
      </c>
      <c r="H133" s="211">
        <v>1</v>
      </c>
      <c r="I133" s="212"/>
      <c r="J133" s="213">
        <f>ROUND(I133*H133,2)</f>
        <v>0</v>
      </c>
      <c r="K133" s="214"/>
      <c r="L133" s="40"/>
      <c r="M133" s="215" t="s">
        <v>1</v>
      </c>
      <c r="N133" s="216" t="s">
        <v>41</v>
      </c>
      <c r="O133" s="87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9" t="s">
        <v>179</v>
      </c>
      <c r="AT133" s="219" t="s">
        <v>175</v>
      </c>
      <c r="AU133" s="219" t="s">
        <v>84</v>
      </c>
      <c r="AY133" s="13" t="s">
        <v>174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3" t="s">
        <v>84</v>
      </c>
      <c r="BK133" s="220">
        <f>ROUND(I133*H133,2)</f>
        <v>0</v>
      </c>
      <c r="BL133" s="13" t="s">
        <v>179</v>
      </c>
      <c r="BM133" s="219" t="s">
        <v>190</v>
      </c>
    </row>
    <row r="134" s="2" customFormat="1">
      <c r="A134" s="34"/>
      <c r="B134" s="35"/>
      <c r="C134" s="36"/>
      <c r="D134" s="221" t="s">
        <v>191</v>
      </c>
      <c r="E134" s="36"/>
      <c r="F134" s="222" t="s">
        <v>1441</v>
      </c>
      <c r="G134" s="36"/>
      <c r="H134" s="36"/>
      <c r="I134" s="223"/>
      <c r="J134" s="36"/>
      <c r="K134" s="36"/>
      <c r="L134" s="40"/>
      <c r="M134" s="224"/>
      <c r="N134" s="225"/>
      <c r="O134" s="87"/>
      <c r="P134" s="87"/>
      <c r="Q134" s="87"/>
      <c r="R134" s="87"/>
      <c r="S134" s="87"/>
      <c r="T134" s="88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3" t="s">
        <v>191</v>
      </c>
      <c r="AU134" s="13" t="s">
        <v>84</v>
      </c>
    </row>
    <row r="135" s="2" customFormat="1" ht="16.5" customHeight="1">
      <c r="A135" s="34"/>
      <c r="B135" s="35"/>
      <c r="C135" s="207" t="s">
        <v>193</v>
      </c>
      <c r="D135" s="207" t="s">
        <v>175</v>
      </c>
      <c r="E135" s="208" t="s">
        <v>1442</v>
      </c>
      <c r="F135" s="209" t="s">
        <v>1443</v>
      </c>
      <c r="G135" s="210" t="s">
        <v>233</v>
      </c>
      <c r="H135" s="211">
        <v>48</v>
      </c>
      <c r="I135" s="212"/>
      <c r="J135" s="213">
        <f>ROUND(I135*H135,2)</f>
        <v>0</v>
      </c>
      <c r="K135" s="214"/>
      <c r="L135" s="40"/>
      <c r="M135" s="215" t="s">
        <v>1</v>
      </c>
      <c r="N135" s="216" t="s">
        <v>41</v>
      </c>
      <c r="O135" s="87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9" t="s">
        <v>179</v>
      </c>
      <c r="AT135" s="219" t="s">
        <v>175</v>
      </c>
      <c r="AU135" s="219" t="s">
        <v>84</v>
      </c>
      <c r="AY135" s="13" t="s">
        <v>174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3" t="s">
        <v>84</v>
      </c>
      <c r="BK135" s="220">
        <f>ROUND(I135*H135,2)</f>
        <v>0</v>
      </c>
      <c r="BL135" s="13" t="s">
        <v>179</v>
      </c>
      <c r="BM135" s="219" t="s">
        <v>196</v>
      </c>
    </row>
    <row r="136" s="2" customFormat="1">
      <c r="A136" s="34"/>
      <c r="B136" s="35"/>
      <c r="C136" s="36"/>
      <c r="D136" s="221" t="s">
        <v>191</v>
      </c>
      <c r="E136" s="36"/>
      <c r="F136" s="222" t="s">
        <v>1444</v>
      </c>
      <c r="G136" s="36"/>
      <c r="H136" s="36"/>
      <c r="I136" s="223"/>
      <c r="J136" s="36"/>
      <c r="K136" s="36"/>
      <c r="L136" s="40"/>
      <c r="M136" s="224"/>
      <c r="N136" s="225"/>
      <c r="O136" s="87"/>
      <c r="P136" s="87"/>
      <c r="Q136" s="87"/>
      <c r="R136" s="87"/>
      <c r="S136" s="87"/>
      <c r="T136" s="88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3" t="s">
        <v>191</v>
      </c>
      <c r="AU136" s="13" t="s">
        <v>84</v>
      </c>
    </row>
    <row r="137" s="2" customFormat="1" ht="21.75" customHeight="1">
      <c r="A137" s="34"/>
      <c r="B137" s="35"/>
      <c r="C137" s="207" t="s">
        <v>187</v>
      </c>
      <c r="D137" s="207" t="s">
        <v>175</v>
      </c>
      <c r="E137" s="208" t="s">
        <v>1445</v>
      </c>
      <c r="F137" s="209" t="s">
        <v>1446</v>
      </c>
      <c r="G137" s="210" t="s">
        <v>233</v>
      </c>
      <c r="H137" s="211">
        <v>30</v>
      </c>
      <c r="I137" s="212"/>
      <c r="J137" s="213">
        <f>ROUND(I137*H137,2)</f>
        <v>0</v>
      </c>
      <c r="K137" s="214"/>
      <c r="L137" s="40"/>
      <c r="M137" s="215" t="s">
        <v>1</v>
      </c>
      <c r="N137" s="216" t="s">
        <v>41</v>
      </c>
      <c r="O137" s="87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9" t="s">
        <v>179</v>
      </c>
      <c r="AT137" s="219" t="s">
        <v>175</v>
      </c>
      <c r="AU137" s="219" t="s">
        <v>84</v>
      </c>
      <c r="AY137" s="13" t="s">
        <v>174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3" t="s">
        <v>84</v>
      </c>
      <c r="BK137" s="220">
        <f>ROUND(I137*H137,2)</f>
        <v>0</v>
      </c>
      <c r="BL137" s="13" t="s">
        <v>179</v>
      </c>
      <c r="BM137" s="219" t="s">
        <v>8</v>
      </c>
    </row>
    <row r="138" s="2" customFormat="1">
      <c r="A138" s="34"/>
      <c r="B138" s="35"/>
      <c r="C138" s="36"/>
      <c r="D138" s="221" t="s">
        <v>191</v>
      </c>
      <c r="E138" s="36"/>
      <c r="F138" s="222" t="s">
        <v>1447</v>
      </c>
      <c r="G138" s="36"/>
      <c r="H138" s="36"/>
      <c r="I138" s="223"/>
      <c r="J138" s="36"/>
      <c r="K138" s="36"/>
      <c r="L138" s="40"/>
      <c r="M138" s="224"/>
      <c r="N138" s="225"/>
      <c r="O138" s="87"/>
      <c r="P138" s="87"/>
      <c r="Q138" s="87"/>
      <c r="R138" s="87"/>
      <c r="S138" s="87"/>
      <c r="T138" s="88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3" t="s">
        <v>191</v>
      </c>
      <c r="AU138" s="13" t="s">
        <v>84</v>
      </c>
    </row>
    <row r="139" s="2" customFormat="1" ht="21.75" customHeight="1">
      <c r="A139" s="34"/>
      <c r="B139" s="35"/>
      <c r="C139" s="207" t="s">
        <v>201</v>
      </c>
      <c r="D139" s="207" t="s">
        <v>175</v>
      </c>
      <c r="E139" s="208" t="s">
        <v>1448</v>
      </c>
      <c r="F139" s="209" t="s">
        <v>1446</v>
      </c>
      <c r="G139" s="210" t="s">
        <v>233</v>
      </c>
      <c r="H139" s="211">
        <v>20</v>
      </c>
      <c r="I139" s="212"/>
      <c r="J139" s="213">
        <f>ROUND(I139*H139,2)</f>
        <v>0</v>
      </c>
      <c r="K139" s="214"/>
      <c r="L139" s="40"/>
      <c r="M139" s="215" t="s">
        <v>1</v>
      </c>
      <c r="N139" s="216" t="s">
        <v>41</v>
      </c>
      <c r="O139" s="87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9" t="s">
        <v>179</v>
      </c>
      <c r="AT139" s="219" t="s">
        <v>175</v>
      </c>
      <c r="AU139" s="219" t="s">
        <v>84</v>
      </c>
      <c r="AY139" s="13" t="s">
        <v>174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3" t="s">
        <v>84</v>
      </c>
      <c r="BK139" s="220">
        <f>ROUND(I139*H139,2)</f>
        <v>0</v>
      </c>
      <c r="BL139" s="13" t="s">
        <v>179</v>
      </c>
      <c r="BM139" s="219" t="s">
        <v>204</v>
      </c>
    </row>
    <row r="140" s="2" customFormat="1">
      <c r="A140" s="34"/>
      <c r="B140" s="35"/>
      <c r="C140" s="36"/>
      <c r="D140" s="221" t="s">
        <v>191</v>
      </c>
      <c r="E140" s="36"/>
      <c r="F140" s="222" t="s">
        <v>1447</v>
      </c>
      <c r="G140" s="36"/>
      <c r="H140" s="36"/>
      <c r="I140" s="223"/>
      <c r="J140" s="36"/>
      <c r="K140" s="36"/>
      <c r="L140" s="40"/>
      <c r="M140" s="224"/>
      <c r="N140" s="225"/>
      <c r="O140" s="87"/>
      <c r="P140" s="87"/>
      <c r="Q140" s="87"/>
      <c r="R140" s="87"/>
      <c r="S140" s="87"/>
      <c r="T140" s="88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3" t="s">
        <v>191</v>
      </c>
      <c r="AU140" s="13" t="s">
        <v>84</v>
      </c>
    </row>
    <row r="141" s="2" customFormat="1" ht="16.5" customHeight="1">
      <c r="A141" s="34"/>
      <c r="B141" s="35"/>
      <c r="C141" s="207" t="s">
        <v>190</v>
      </c>
      <c r="D141" s="207" t="s">
        <v>175</v>
      </c>
      <c r="E141" s="208" t="s">
        <v>1449</v>
      </c>
      <c r="F141" s="209" t="s">
        <v>1450</v>
      </c>
      <c r="G141" s="210" t="s">
        <v>464</v>
      </c>
      <c r="H141" s="211">
        <v>1</v>
      </c>
      <c r="I141" s="212"/>
      <c r="J141" s="213">
        <f>ROUND(I141*H141,2)</f>
        <v>0</v>
      </c>
      <c r="K141" s="214"/>
      <c r="L141" s="40"/>
      <c r="M141" s="215" t="s">
        <v>1</v>
      </c>
      <c r="N141" s="216" t="s">
        <v>41</v>
      </c>
      <c r="O141" s="87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9" t="s">
        <v>179</v>
      </c>
      <c r="AT141" s="219" t="s">
        <v>175</v>
      </c>
      <c r="AU141" s="219" t="s">
        <v>84</v>
      </c>
      <c r="AY141" s="13" t="s">
        <v>174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3" t="s">
        <v>84</v>
      </c>
      <c r="BK141" s="220">
        <f>ROUND(I141*H141,2)</f>
        <v>0</v>
      </c>
      <c r="BL141" s="13" t="s">
        <v>179</v>
      </c>
      <c r="BM141" s="219" t="s">
        <v>182</v>
      </c>
    </row>
    <row r="142" s="2" customFormat="1">
      <c r="A142" s="34"/>
      <c r="B142" s="35"/>
      <c r="C142" s="36"/>
      <c r="D142" s="221" t="s">
        <v>191</v>
      </c>
      <c r="E142" s="36"/>
      <c r="F142" s="222" t="s">
        <v>1441</v>
      </c>
      <c r="G142" s="36"/>
      <c r="H142" s="36"/>
      <c r="I142" s="223"/>
      <c r="J142" s="36"/>
      <c r="K142" s="36"/>
      <c r="L142" s="40"/>
      <c r="M142" s="224"/>
      <c r="N142" s="225"/>
      <c r="O142" s="87"/>
      <c r="P142" s="87"/>
      <c r="Q142" s="87"/>
      <c r="R142" s="87"/>
      <c r="S142" s="87"/>
      <c r="T142" s="88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3" t="s">
        <v>191</v>
      </c>
      <c r="AU142" s="13" t="s">
        <v>84</v>
      </c>
    </row>
    <row r="143" s="2" customFormat="1" ht="16.5" customHeight="1">
      <c r="A143" s="34"/>
      <c r="B143" s="35"/>
      <c r="C143" s="207" t="s">
        <v>207</v>
      </c>
      <c r="D143" s="207" t="s">
        <v>175</v>
      </c>
      <c r="E143" s="208" t="s">
        <v>1451</v>
      </c>
      <c r="F143" s="209" t="s">
        <v>1452</v>
      </c>
      <c r="G143" s="210" t="s">
        <v>464</v>
      </c>
      <c r="H143" s="211">
        <v>1</v>
      </c>
      <c r="I143" s="212"/>
      <c r="J143" s="213">
        <f>ROUND(I143*H143,2)</f>
        <v>0</v>
      </c>
      <c r="K143" s="214"/>
      <c r="L143" s="40"/>
      <c r="M143" s="215" t="s">
        <v>1</v>
      </c>
      <c r="N143" s="216" t="s">
        <v>41</v>
      </c>
      <c r="O143" s="87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9" t="s">
        <v>179</v>
      </c>
      <c r="AT143" s="219" t="s">
        <v>175</v>
      </c>
      <c r="AU143" s="219" t="s">
        <v>84</v>
      </c>
      <c r="AY143" s="13" t="s">
        <v>174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3" t="s">
        <v>84</v>
      </c>
      <c r="BK143" s="220">
        <f>ROUND(I143*H143,2)</f>
        <v>0</v>
      </c>
      <c r="BL143" s="13" t="s">
        <v>179</v>
      </c>
      <c r="BM143" s="219" t="s">
        <v>210</v>
      </c>
    </row>
    <row r="144" s="2" customFormat="1">
      <c r="A144" s="34"/>
      <c r="B144" s="35"/>
      <c r="C144" s="36"/>
      <c r="D144" s="221" t="s">
        <v>191</v>
      </c>
      <c r="E144" s="36"/>
      <c r="F144" s="222" t="s">
        <v>1441</v>
      </c>
      <c r="G144" s="36"/>
      <c r="H144" s="36"/>
      <c r="I144" s="223"/>
      <c r="J144" s="36"/>
      <c r="K144" s="36"/>
      <c r="L144" s="40"/>
      <c r="M144" s="224"/>
      <c r="N144" s="225"/>
      <c r="O144" s="87"/>
      <c r="P144" s="87"/>
      <c r="Q144" s="87"/>
      <c r="R144" s="87"/>
      <c r="S144" s="87"/>
      <c r="T144" s="88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3" t="s">
        <v>191</v>
      </c>
      <c r="AU144" s="13" t="s">
        <v>84</v>
      </c>
    </row>
    <row r="145" s="2" customFormat="1" ht="16.5" customHeight="1">
      <c r="A145" s="34"/>
      <c r="B145" s="35"/>
      <c r="C145" s="207" t="s">
        <v>196</v>
      </c>
      <c r="D145" s="207" t="s">
        <v>175</v>
      </c>
      <c r="E145" s="208" t="s">
        <v>1453</v>
      </c>
      <c r="F145" s="209" t="s">
        <v>1454</v>
      </c>
      <c r="G145" s="210" t="s">
        <v>239</v>
      </c>
      <c r="H145" s="211">
        <v>4</v>
      </c>
      <c r="I145" s="212"/>
      <c r="J145" s="213">
        <f>ROUND(I145*H145,2)</f>
        <v>0</v>
      </c>
      <c r="K145" s="214"/>
      <c r="L145" s="40"/>
      <c r="M145" s="215" t="s">
        <v>1</v>
      </c>
      <c r="N145" s="216" t="s">
        <v>41</v>
      </c>
      <c r="O145" s="87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9" t="s">
        <v>179</v>
      </c>
      <c r="AT145" s="219" t="s">
        <v>175</v>
      </c>
      <c r="AU145" s="219" t="s">
        <v>84</v>
      </c>
      <c r="AY145" s="13" t="s">
        <v>174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3" t="s">
        <v>84</v>
      </c>
      <c r="BK145" s="220">
        <f>ROUND(I145*H145,2)</f>
        <v>0</v>
      </c>
      <c r="BL145" s="13" t="s">
        <v>179</v>
      </c>
      <c r="BM145" s="219" t="s">
        <v>215</v>
      </c>
    </row>
    <row r="146" s="2" customFormat="1">
      <c r="A146" s="34"/>
      <c r="B146" s="35"/>
      <c r="C146" s="36"/>
      <c r="D146" s="221" t="s">
        <v>191</v>
      </c>
      <c r="E146" s="36"/>
      <c r="F146" s="222" t="s">
        <v>1455</v>
      </c>
      <c r="G146" s="36"/>
      <c r="H146" s="36"/>
      <c r="I146" s="223"/>
      <c r="J146" s="36"/>
      <c r="K146" s="36"/>
      <c r="L146" s="40"/>
      <c r="M146" s="224"/>
      <c r="N146" s="225"/>
      <c r="O146" s="87"/>
      <c r="P146" s="87"/>
      <c r="Q146" s="87"/>
      <c r="R146" s="87"/>
      <c r="S146" s="87"/>
      <c r="T146" s="88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3" t="s">
        <v>191</v>
      </c>
      <c r="AU146" s="13" t="s">
        <v>84</v>
      </c>
    </row>
    <row r="147" s="2" customFormat="1" ht="16.5" customHeight="1">
      <c r="A147" s="34"/>
      <c r="B147" s="35"/>
      <c r="C147" s="207" t="s">
        <v>216</v>
      </c>
      <c r="D147" s="207" t="s">
        <v>175</v>
      </c>
      <c r="E147" s="208" t="s">
        <v>1456</v>
      </c>
      <c r="F147" s="209" t="s">
        <v>1457</v>
      </c>
      <c r="G147" s="210" t="s">
        <v>239</v>
      </c>
      <c r="H147" s="211">
        <v>2</v>
      </c>
      <c r="I147" s="212"/>
      <c r="J147" s="213">
        <f>ROUND(I147*H147,2)</f>
        <v>0</v>
      </c>
      <c r="K147" s="214"/>
      <c r="L147" s="40"/>
      <c r="M147" s="215" t="s">
        <v>1</v>
      </c>
      <c r="N147" s="216" t="s">
        <v>41</v>
      </c>
      <c r="O147" s="87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9" t="s">
        <v>179</v>
      </c>
      <c r="AT147" s="219" t="s">
        <v>175</v>
      </c>
      <c r="AU147" s="219" t="s">
        <v>84</v>
      </c>
      <c r="AY147" s="13" t="s">
        <v>174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3" t="s">
        <v>84</v>
      </c>
      <c r="BK147" s="220">
        <f>ROUND(I147*H147,2)</f>
        <v>0</v>
      </c>
      <c r="BL147" s="13" t="s">
        <v>179</v>
      </c>
      <c r="BM147" s="219" t="s">
        <v>219</v>
      </c>
    </row>
    <row r="148" s="2" customFormat="1" ht="16.5" customHeight="1">
      <c r="A148" s="34"/>
      <c r="B148" s="35"/>
      <c r="C148" s="207" t="s">
        <v>8</v>
      </c>
      <c r="D148" s="207" t="s">
        <v>175</v>
      </c>
      <c r="E148" s="208" t="s">
        <v>1458</v>
      </c>
      <c r="F148" s="209" t="s">
        <v>1459</v>
      </c>
      <c r="G148" s="210" t="s">
        <v>239</v>
      </c>
      <c r="H148" s="211">
        <v>4</v>
      </c>
      <c r="I148" s="212"/>
      <c r="J148" s="213">
        <f>ROUND(I148*H148,2)</f>
        <v>0</v>
      </c>
      <c r="K148" s="214"/>
      <c r="L148" s="40"/>
      <c r="M148" s="215" t="s">
        <v>1</v>
      </c>
      <c r="N148" s="216" t="s">
        <v>41</v>
      </c>
      <c r="O148" s="87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9" t="s">
        <v>179</v>
      </c>
      <c r="AT148" s="219" t="s">
        <v>175</v>
      </c>
      <c r="AU148" s="219" t="s">
        <v>84</v>
      </c>
      <c r="AY148" s="13" t="s">
        <v>174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3" t="s">
        <v>84</v>
      </c>
      <c r="BK148" s="220">
        <f>ROUND(I148*H148,2)</f>
        <v>0</v>
      </c>
      <c r="BL148" s="13" t="s">
        <v>179</v>
      </c>
      <c r="BM148" s="219" t="s">
        <v>222</v>
      </c>
    </row>
    <row r="149" s="2" customFormat="1" ht="16.5" customHeight="1">
      <c r="A149" s="34"/>
      <c r="B149" s="35"/>
      <c r="C149" s="207" t="s">
        <v>172</v>
      </c>
      <c r="D149" s="207" t="s">
        <v>175</v>
      </c>
      <c r="E149" s="208" t="s">
        <v>1460</v>
      </c>
      <c r="F149" s="209" t="s">
        <v>1461</v>
      </c>
      <c r="G149" s="210" t="s">
        <v>464</v>
      </c>
      <c r="H149" s="211">
        <v>1</v>
      </c>
      <c r="I149" s="212"/>
      <c r="J149" s="213">
        <f>ROUND(I149*H149,2)</f>
        <v>0</v>
      </c>
      <c r="K149" s="214"/>
      <c r="L149" s="40"/>
      <c r="M149" s="215" t="s">
        <v>1</v>
      </c>
      <c r="N149" s="216" t="s">
        <v>41</v>
      </c>
      <c r="O149" s="87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9" t="s">
        <v>179</v>
      </c>
      <c r="AT149" s="219" t="s">
        <v>175</v>
      </c>
      <c r="AU149" s="219" t="s">
        <v>84</v>
      </c>
      <c r="AY149" s="13" t="s">
        <v>174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3" t="s">
        <v>84</v>
      </c>
      <c r="BK149" s="220">
        <f>ROUND(I149*H149,2)</f>
        <v>0</v>
      </c>
      <c r="BL149" s="13" t="s">
        <v>179</v>
      </c>
      <c r="BM149" s="219" t="s">
        <v>229</v>
      </c>
    </row>
    <row r="150" s="2" customFormat="1">
      <c r="A150" s="34"/>
      <c r="B150" s="35"/>
      <c r="C150" s="36"/>
      <c r="D150" s="221" t="s">
        <v>191</v>
      </c>
      <c r="E150" s="36"/>
      <c r="F150" s="222" t="s">
        <v>1462</v>
      </c>
      <c r="G150" s="36"/>
      <c r="H150" s="36"/>
      <c r="I150" s="223"/>
      <c r="J150" s="36"/>
      <c r="K150" s="36"/>
      <c r="L150" s="40"/>
      <c r="M150" s="224"/>
      <c r="N150" s="225"/>
      <c r="O150" s="87"/>
      <c r="P150" s="87"/>
      <c r="Q150" s="87"/>
      <c r="R150" s="87"/>
      <c r="S150" s="87"/>
      <c r="T150" s="88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3" t="s">
        <v>191</v>
      </c>
      <c r="AU150" s="13" t="s">
        <v>84</v>
      </c>
    </row>
    <row r="151" s="2" customFormat="1" ht="16.5" customHeight="1">
      <c r="A151" s="34"/>
      <c r="B151" s="35"/>
      <c r="C151" s="207" t="s">
        <v>204</v>
      </c>
      <c r="D151" s="207" t="s">
        <v>175</v>
      </c>
      <c r="E151" s="208" t="s">
        <v>1463</v>
      </c>
      <c r="F151" s="209" t="s">
        <v>1464</v>
      </c>
      <c r="G151" s="210" t="s">
        <v>239</v>
      </c>
      <c r="H151" s="211">
        <v>1</v>
      </c>
      <c r="I151" s="212"/>
      <c r="J151" s="213">
        <f>ROUND(I151*H151,2)</f>
        <v>0</v>
      </c>
      <c r="K151" s="214"/>
      <c r="L151" s="40"/>
      <c r="M151" s="215" t="s">
        <v>1</v>
      </c>
      <c r="N151" s="216" t="s">
        <v>41</v>
      </c>
      <c r="O151" s="87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9" t="s">
        <v>179</v>
      </c>
      <c r="AT151" s="219" t="s">
        <v>175</v>
      </c>
      <c r="AU151" s="219" t="s">
        <v>84</v>
      </c>
      <c r="AY151" s="13" t="s">
        <v>174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3" t="s">
        <v>84</v>
      </c>
      <c r="BK151" s="220">
        <f>ROUND(I151*H151,2)</f>
        <v>0</v>
      </c>
      <c r="BL151" s="13" t="s">
        <v>179</v>
      </c>
      <c r="BM151" s="219" t="s">
        <v>234</v>
      </c>
    </row>
    <row r="152" s="2" customFormat="1" ht="16.5" customHeight="1">
      <c r="A152" s="34"/>
      <c r="B152" s="35"/>
      <c r="C152" s="207" t="s">
        <v>236</v>
      </c>
      <c r="D152" s="207" t="s">
        <v>175</v>
      </c>
      <c r="E152" s="208" t="s">
        <v>1465</v>
      </c>
      <c r="F152" s="209" t="s">
        <v>1466</v>
      </c>
      <c r="G152" s="210" t="s">
        <v>239</v>
      </c>
      <c r="H152" s="211">
        <v>4</v>
      </c>
      <c r="I152" s="212"/>
      <c r="J152" s="213">
        <f>ROUND(I152*H152,2)</f>
        <v>0</v>
      </c>
      <c r="K152" s="214"/>
      <c r="L152" s="40"/>
      <c r="M152" s="215" t="s">
        <v>1</v>
      </c>
      <c r="N152" s="216" t="s">
        <v>41</v>
      </c>
      <c r="O152" s="87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9" t="s">
        <v>179</v>
      </c>
      <c r="AT152" s="219" t="s">
        <v>175</v>
      </c>
      <c r="AU152" s="219" t="s">
        <v>84</v>
      </c>
      <c r="AY152" s="13" t="s">
        <v>174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3" t="s">
        <v>84</v>
      </c>
      <c r="BK152" s="220">
        <f>ROUND(I152*H152,2)</f>
        <v>0</v>
      </c>
      <c r="BL152" s="13" t="s">
        <v>179</v>
      </c>
      <c r="BM152" s="219" t="s">
        <v>240</v>
      </c>
    </row>
    <row r="153" s="2" customFormat="1">
      <c r="A153" s="34"/>
      <c r="B153" s="35"/>
      <c r="C153" s="36"/>
      <c r="D153" s="221" t="s">
        <v>191</v>
      </c>
      <c r="E153" s="36"/>
      <c r="F153" s="222" t="s">
        <v>321</v>
      </c>
      <c r="G153" s="36"/>
      <c r="H153" s="36"/>
      <c r="I153" s="223"/>
      <c r="J153" s="36"/>
      <c r="K153" s="36"/>
      <c r="L153" s="40"/>
      <c r="M153" s="224"/>
      <c r="N153" s="225"/>
      <c r="O153" s="87"/>
      <c r="P153" s="87"/>
      <c r="Q153" s="87"/>
      <c r="R153" s="87"/>
      <c r="S153" s="87"/>
      <c r="T153" s="88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3" t="s">
        <v>191</v>
      </c>
      <c r="AU153" s="13" t="s">
        <v>84</v>
      </c>
    </row>
    <row r="154" s="11" customFormat="1" ht="25.92" customHeight="1">
      <c r="A154" s="11"/>
      <c r="B154" s="193"/>
      <c r="C154" s="194"/>
      <c r="D154" s="195" t="s">
        <v>75</v>
      </c>
      <c r="E154" s="196" t="s">
        <v>1467</v>
      </c>
      <c r="F154" s="196" t="s">
        <v>1010</v>
      </c>
      <c r="G154" s="194"/>
      <c r="H154" s="194"/>
      <c r="I154" s="197"/>
      <c r="J154" s="198">
        <f>BK154</f>
        <v>0</v>
      </c>
      <c r="K154" s="194"/>
      <c r="L154" s="199"/>
      <c r="M154" s="200"/>
      <c r="N154" s="201"/>
      <c r="O154" s="201"/>
      <c r="P154" s="202">
        <f>SUM(P155:P156)</f>
        <v>0</v>
      </c>
      <c r="Q154" s="201"/>
      <c r="R154" s="202">
        <f>SUM(R155:R156)</f>
        <v>0</v>
      </c>
      <c r="S154" s="201"/>
      <c r="T154" s="203">
        <f>SUM(T155:T156)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204" t="s">
        <v>84</v>
      </c>
      <c r="AT154" s="205" t="s">
        <v>75</v>
      </c>
      <c r="AU154" s="205" t="s">
        <v>76</v>
      </c>
      <c r="AY154" s="204" t="s">
        <v>174</v>
      </c>
      <c r="BK154" s="206">
        <f>SUM(BK155:BK156)</f>
        <v>0</v>
      </c>
    </row>
    <row r="155" s="2" customFormat="1" ht="16.5" customHeight="1">
      <c r="A155" s="34"/>
      <c r="B155" s="35"/>
      <c r="C155" s="226" t="s">
        <v>182</v>
      </c>
      <c r="D155" s="226" t="s">
        <v>1009</v>
      </c>
      <c r="E155" s="227" t="s">
        <v>1468</v>
      </c>
      <c r="F155" s="228" t="s">
        <v>1469</v>
      </c>
      <c r="G155" s="229" t="s">
        <v>239</v>
      </c>
      <c r="H155" s="230">
        <v>2</v>
      </c>
      <c r="I155" s="231"/>
      <c r="J155" s="232">
        <f>ROUND(I155*H155,2)</f>
        <v>0</v>
      </c>
      <c r="K155" s="233"/>
      <c r="L155" s="234"/>
      <c r="M155" s="235" t="s">
        <v>1</v>
      </c>
      <c r="N155" s="236" t="s">
        <v>41</v>
      </c>
      <c r="O155" s="87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9" t="s">
        <v>190</v>
      </c>
      <c r="AT155" s="219" t="s">
        <v>1009</v>
      </c>
      <c r="AU155" s="219" t="s">
        <v>84</v>
      </c>
      <c r="AY155" s="13" t="s">
        <v>174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3" t="s">
        <v>84</v>
      </c>
      <c r="BK155" s="220">
        <f>ROUND(I155*H155,2)</f>
        <v>0</v>
      </c>
      <c r="BL155" s="13" t="s">
        <v>179</v>
      </c>
      <c r="BM155" s="219" t="s">
        <v>243</v>
      </c>
    </row>
    <row r="156" s="2" customFormat="1" ht="16.5" customHeight="1">
      <c r="A156" s="34"/>
      <c r="B156" s="35"/>
      <c r="C156" s="226" t="s">
        <v>199</v>
      </c>
      <c r="D156" s="226" t="s">
        <v>1009</v>
      </c>
      <c r="E156" s="227" t="s">
        <v>1470</v>
      </c>
      <c r="F156" s="228" t="s">
        <v>1471</v>
      </c>
      <c r="G156" s="229" t="s">
        <v>239</v>
      </c>
      <c r="H156" s="230">
        <v>4</v>
      </c>
      <c r="I156" s="231"/>
      <c r="J156" s="232">
        <f>ROUND(I156*H156,2)</f>
        <v>0</v>
      </c>
      <c r="K156" s="233"/>
      <c r="L156" s="234"/>
      <c r="M156" s="235" t="s">
        <v>1</v>
      </c>
      <c r="N156" s="236" t="s">
        <v>41</v>
      </c>
      <c r="O156" s="87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9" t="s">
        <v>190</v>
      </c>
      <c r="AT156" s="219" t="s">
        <v>1009</v>
      </c>
      <c r="AU156" s="219" t="s">
        <v>84</v>
      </c>
      <c r="AY156" s="13" t="s">
        <v>174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3" t="s">
        <v>84</v>
      </c>
      <c r="BK156" s="220">
        <f>ROUND(I156*H156,2)</f>
        <v>0</v>
      </c>
      <c r="BL156" s="13" t="s">
        <v>179</v>
      </c>
      <c r="BM156" s="219" t="s">
        <v>246</v>
      </c>
    </row>
    <row r="157" s="11" customFormat="1" ht="25.92" customHeight="1">
      <c r="A157" s="11"/>
      <c r="B157" s="193"/>
      <c r="C157" s="194"/>
      <c r="D157" s="195" t="s">
        <v>75</v>
      </c>
      <c r="E157" s="196" t="s">
        <v>1174</v>
      </c>
      <c r="F157" s="196" t="s">
        <v>1175</v>
      </c>
      <c r="G157" s="194"/>
      <c r="H157" s="194"/>
      <c r="I157" s="197"/>
      <c r="J157" s="198">
        <f>BK157</f>
        <v>0</v>
      </c>
      <c r="K157" s="194"/>
      <c r="L157" s="199"/>
      <c r="M157" s="200"/>
      <c r="N157" s="201"/>
      <c r="O157" s="201"/>
      <c r="P157" s="202">
        <v>0</v>
      </c>
      <c r="Q157" s="201"/>
      <c r="R157" s="202">
        <v>0</v>
      </c>
      <c r="S157" s="201"/>
      <c r="T157" s="203"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04" t="s">
        <v>84</v>
      </c>
      <c r="AT157" s="205" t="s">
        <v>75</v>
      </c>
      <c r="AU157" s="205" t="s">
        <v>76</v>
      </c>
      <c r="AY157" s="204" t="s">
        <v>174</v>
      </c>
      <c r="BK157" s="206">
        <v>0</v>
      </c>
    </row>
    <row r="158" s="11" customFormat="1" ht="25.92" customHeight="1">
      <c r="A158" s="11"/>
      <c r="B158" s="193"/>
      <c r="C158" s="194"/>
      <c r="D158" s="195" t="s">
        <v>75</v>
      </c>
      <c r="E158" s="196" t="s">
        <v>1176</v>
      </c>
      <c r="F158" s="196" t="s">
        <v>1177</v>
      </c>
      <c r="G158" s="194"/>
      <c r="H158" s="194"/>
      <c r="I158" s="197"/>
      <c r="J158" s="198">
        <f>BK158</f>
        <v>0</v>
      </c>
      <c r="K158" s="194"/>
      <c r="L158" s="199"/>
      <c r="M158" s="200"/>
      <c r="N158" s="201"/>
      <c r="O158" s="201"/>
      <c r="P158" s="202">
        <f>P159</f>
        <v>0</v>
      </c>
      <c r="Q158" s="201"/>
      <c r="R158" s="202">
        <f>R159</f>
        <v>0</v>
      </c>
      <c r="S158" s="201"/>
      <c r="T158" s="203">
        <f>T159</f>
        <v>0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204" t="s">
        <v>84</v>
      </c>
      <c r="AT158" s="205" t="s">
        <v>75</v>
      </c>
      <c r="AU158" s="205" t="s">
        <v>76</v>
      </c>
      <c r="AY158" s="204" t="s">
        <v>174</v>
      </c>
      <c r="BK158" s="206">
        <f>BK159</f>
        <v>0</v>
      </c>
    </row>
    <row r="159" s="2" customFormat="1" ht="16.5" customHeight="1">
      <c r="A159" s="34"/>
      <c r="B159" s="35"/>
      <c r="C159" s="207" t="s">
        <v>210</v>
      </c>
      <c r="D159" s="207" t="s">
        <v>175</v>
      </c>
      <c r="E159" s="208" t="s">
        <v>1178</v>
      </c>
      <c r="F159" s="209" t="s">
        <v>1177</v>
      </c>
      <c r="G159" s="210" t="s">
        <v>1179</v>
      </c>
      <c r="H159" s="211">
        <v>1</v>
      </c>
      <c r="I159" s="212"/>
      <c r="J159" s="213">
        <f>ROUND(I159*H159,2)</f>
        <v>0</v>
      </c>
      <c r="K159" s="214"/>
      <c r="L159" s="40"/>
      <c r="M159" s="215" t="s">
        <v>1</v>
      </c>
      <c r="N159" s="216" t="s">
        <v>41</v>
      </c>
      <c r="O159" s="87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9" t="s">
        <v>179</v>
      </c>
      <c r="AT159" s="219" t="s">
        <v>175</v>
      </c>
      <c r="AU159" s="219" t="s">
        <v>84</v>
      </c>
      <c r="AY159" s="13" t="s">
        <v>174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3" t="s">
        <v>84</v>
      </c>
      <c r="BK159" s="220">
        <f>ROUND(I159*H159,2)</f>
        <v>0</v>
      </c>
      <c r="BL159" s="13" t="s">
        <v>179</v>
      </c>
      <c r="BM159" s="219" t="s">
        <v>251</v>
      </c>
    </row>
    <row r="160" s="11" customFormat="1" ht="25.92" customHeight="1">
      <c r="A160" s="11"/>
      <c r="B160" s="193"/>
      <c r="C160" s="194"/>
      <c r="D160" s="195" t="s">
        <v>75</v>
      </c>
      <c r="E160" s="196" t="s">
        <v>1181</v>
      </c>
      <c r="F160" s="196" t="s">
        <v>1182</v>
      </c>
      <c r="G160" s="194"/>
      <c r="H160" s="194"/>
      <c r="I160" s="197"/>
      <c r="J160" s="198">
        <f>BK160</f>
        <v>0</v>
      </c>
      <c r="K160" s="194"/>
      <c r="L160" s="199"/>
      <c r="M160" s="200"/>
      <c r="N160" s="201"/>
      <c r="O160" s="201"/>
      <c r="P160" s="202">
        <f>SUM(P161:P162)</f>
        <v>0</v>
      </c>
      <c r="Q160" s="201"/>
      <c r="R160" s="202">
        <f>SUM(R161:R162)</f>
        <v>0</v>
      </c>
      <c r="S160" s="201"/>
      <c r="T160" s="203">
        <f>SUM(T161:T162)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04" t="s">
        <v>84</v>
      </c>
      <c r="AT160" s="205" t="s">
        <v>75</v>
      </c>
      <c r="AU160" s="205" t="s">
        <v>76</v>
      </c>
      <c r="AY160" s="204" t="s">
        <v>174</v>
      </c>
      <c r="BK160" s="206">
        <f>SUM(BK161:BK162)</f>
        <v>0</v>
      </c>
    </row>
    <row r="161" s="2" customFormat="1" ht="16.5" customHeight="1">
      <c r="A161" s="34"/>
      <c r="B161" s="35"/>
      <c r="C161" s="207" t="s">
        <v>224</v>
      </c>
      <c r="D161" s="207" t="s">
        <v>175</v>
      </c>
      <c r="E161" s="208" t="s">
        <v>1184</v>
      </c>
      <c r="F161" s="209" t="s">
        <v>1182</v>
      </c>
      <c r="G161" s="210" t="s">
        <v>1179</v>
      </c>
      <c r="H161" s="211">
        <v>1</v>
      </c>
      <c r="I161" s="212"/>
      <c r="J161" s="213">
        <f>ROUND(I161*H161,2)</f>
        <v>0</v>
      </c>
      <c r="K161" s="214"/>
      <c r="L161" s="40"/>
      <c r="M161" s="215" t="s">
        <v>1</v>
      </c>
      <c r="N161" s="216" t="s">
        <v>41</v>
      </c>
      <c r="O161" s="87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9" t="s">
        <v>179</v>
      </c>
      <c r="AT161" s="219" t="s">
        <v>175</v>
      </c>
      <c r="AU161" s="219" t="s">
        <v>84</v>
      </c>
      <c r="AY161" s="13" t="s">
        <v>174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3" t="s">
        <v>84</v>
      </c>
      <c r="BK161" s="220">
        <f>ROUND(I161*H161,2)</f>
        <v>0</v>
      </c>
      <c r="BL161" s="13" t="s">
        <v>179</v>
      </c>
      <c r="BM161" s="219" t="s">
        <v>254</v>
      </c>
    </row>
    <row r="162" s="2" customFormat="1">
      <c r="A162" s="34"/>
      <c r="B162" s="35"/>
      <c r="C162" s="36"/>
      <c r="D162" s="221" t="s">
        <v>191</v>
      </c>
      <c r="E162" s="36"/>
      <c r="F162" s="222" t="s">
        <v>1186</v>
      </c>
      <c r="G162" s="36"/>
      <c r="H162" s="36"/>
      <c r="I162" s="223"/>
      <c r="J162" s="36"/>
      <c r="K162" s="36"/>
      <c r="L162" s="40"/>
      <c r="M162" s="224"/>
      <c r="N162" s="225"/>
      <c r="O162" s="87"/>
      <c r="P162" s="87"/>
      <c r="Q162" s="87"/>
      <c r="R162" s="87"/>
      <c r="S162" s="87"/>
      <c r="T162" s="88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3" t="s">
        <v>191</v>
      </c>
      <c r="AU162" s="13" t="s">
        <v>84</v>
      </c>
    </row>
    <row r="163" s="11" customFormat="1" ht="25.92" customHeight="1">
      <c r="A163" s="11"/>
      <c r="B163" s="193"/>
      <c r="C163" s="194"/>
      <c r="D163" s="195" t="s">
        <v>75</v>
      </c>
      <c r="E163" s="196" t="s">
        <v>1187</v>
      </c>
      <c r="F163" s="196" t="s">
        <v>1188</v>
      </c>
      <c r="G163" s="194"/>
      <c r="H163" s="194"/>
      <c r="I163" s="197"/>
      <c r="J163" s="198">
        <f>BK163</f>
        <v>0</v>
      </c>
      <c r="K163" s="194"/>
      <c r="L163" s="199"/>
      <c r="M163" s="200"/>
      <c r="N163" s="201"/>
      <c r="O163" s="201"/>
      <c r="P163" s="202">
        <f>SUM(P164:P171)</f>
        <v>0</v>
      </c>
      <c r="Q163" s="201"/>
      <c r="R163" s="202">
        <f>SUM(R164:R171)</f>
        <v>0</v>
      </c>
      <c r="S163" s="201"/>
      <c r="T163" s="203">
        <f>SUM(T164:T171)</f>
        <v>0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R163" s="204" t="s">
        <v>84</v>
      </c>
      <c r="AT163" s="205" t="s">
        <v>75</v>
      </c>
      <c r="AU163" s="205" t="s">
        <v>76</v>
      </c>
      <c r="AY163" s="204" t="s">
        <v>174</v>
      </c>
      <c r="BK163" s="206">
        <f>SUM(BK164:BK171)</f>
        <v>0</v>
      </c>
    </row>
    <row r="164" s="2" customFormat="1" ht="16.5" customHeight="1">
      <c r="A164" s="34"/>
      <c r="B164" s="35"/>
      <c r="C164" s="207" t="s">
        <v>215</v>
      </c>
      <c r="D164" s="207" t="s">
        <v>175</v>
      </c>
      <c r="E164" s="208" t="s">
        <v>1189</v>
      </c>
      <c r="F164" s="209" t="s">
        <v>1188</v>
      </c>
      <c r="G164" s="210" t="s">
        <v>1179</v>
      </c>
      <c r="H164" s="211">
        <v>1</v>
      </c>
      <c r="I164" s="212"/>
      <c r="J164" s="213">
        <f>ROUND(I164*H164,2)</f>
        <v>0</v>
      </c>
      <c r="K164" s="214"/>
      <c r="L164" s="40"/>
      <c r="M164" s="215" t="s">
        <v>1</v>
      </c>
      <c r="N164" s="216" t="s">
        <v>41</v>
      </c>
      <c r="O164" s="87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9" t="s">
        <v>179</v>
      </c>
      <c r="AT164" s="219" t="s">
        <v>175</v>
      </c>
      <c r="AU164" s="219" t="s">
        <v>84</v>
      </c>
      <c r="AY164" s="13" t="s">
        <v>174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3" t="s">
        <v>84</v>
      </c>
      <c r="BK164" s="220">
        <f>ROUND(I164*H164,2)</f>
        <v>0</v>
      </c>
      <c r="BL164" s="13" t="s">
        <v>179</v>
      </c>
      <c r="BM164" s="219" t="s">
        <v>258</v>
      </c>
    </row>
    <row r="165" s="2" customFormat="1">
      <c r="A165" s="34"/>
      <c r="B165" s="35"/>
      <c r="C165" s="36"/>
      <c r="D165" s="221" t="s">
        <v>191</v>
      </c>
      <c r="E165" s="36"/>
      <c r="F165" s="222" t="s">
        <v>1191</v>
      </c>
      <c r="G165" s="36"/>
      <c r="H165" s="36"/>
      <c r="I165" s="223"/>
      <c r="J165" s="36"/>
      <c r="K165" s="36"/>
      <c r="L165" s="40"/>
      <c r="M165" s="224"/>
      <c r="N165" s="225"/>
      <c r="O165" s="87"/>
      <c r="P165" s="87"/>
      <c r="Q165" s="87"/>
      <c r="R165" s="87"/>
      <c r="S165" s="87"/>
      <c r="T165" s="88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3" t="s">
        <v>191</v>
      </c>
      <c r="AU165" s="13" t="s">
        <v>84</v>
      </c>
    </row>
    <row r="166" s="2" customFormat="1" ht="16.5" customHeight="1">
      <c r="A166" s="34"/>
      <c r="B166" s="35"/>
      <c r="C166" s="207" t="s">
        <v>7</v>
      </c>
      <c r="D166" s="207" t="s">
        <v>175</v>
      </c>
      <c r="E166" s="208" t="s">
        <v>1193</v>
      </c>
      <c r="F166" s="209" t="s">
        <v>1194</v>
      </c>
      <c r="G166" s="210" t="s">
        <v>1179</v>
      </c>
      <c r="H166" s="211">
        <v>1</v>
      </c>
      <c r="I166" s="212"/>
      <c r="J166" s="213">
        <f>ROUND(I166*H166,2)</f>
        <v>0</v>
      </c>
      <c r="K166" s="214"/>
      <c r="L166" s="40"/>
      <c r="M166" s="215" t="s">
        <v>1</v>
      </c>
      <c r="N166" s="216" t="s">
        <v>41</v>
      </c>
      <c r="O166" s="87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9" t="s">
        <v>179</v>
      </c>
      <c r="AT166" s="219" t="s">
        <v>175</v>
      </c>
      <c r="AU166" s="219" t="s">
        <v>84</v>
      </c>
      <c r="AY166" s="13" t="s">
        <v>174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3" t="s">
        <v>84</v>
      </c>
      <c r="BK166" s="220">
        <f>ROUND(I166*H166,2)</f>
        <v>0</v>
      </c>
      <c r="BL166" s="13" t="s">
        <v>179</v>
      </c>
      <c r="BM166" s="219" t="s">
        <v>261</v>
      </c>
    </row>
    <row r="167" s="2" customFormat="1" ht="16.5" customHeight="1">
      <c r="A167" s="34"/>
      <c r="B167" s="35"/>
      <c r="C167" s="207" t="s">
        <v>219</v>
      </c>
      <c r="D167" s="207" t="s">
        <v>175</v>
      </c>
      <c r="E167" s="208" t="s">
        <v>1196</v>
      </c>
      <c r="F167" s="209" t="s">
        <v>1197</v>
      </c>
      <c r="G167" s="210" t="s">
        <v>1179</v>
      </c>
      <c r="H167" s="211">
        <v>1</v>
      </c>
      <c r="I167" s="212"/>
      <c r="J167" s="213">
        <f>ROUND(I167*H167,2)</f>
        <v>0</v>
      </c>
      <c r="K167" s="214"/>
      <c r="L167" s="40"/>
      <c r="M167" s="215" t="s">
        <v>1</v>
      </c>
      <c r="N167" s="216" t="s">
        <v>41</v>
      </c>
      <c r="O167" s="87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9" t="s">
        <v>179</v>
      </c>
      <c r="AT167" s="219" t="s">
        <v>175</v>
      </c>
      <c r="AU167" s="219" t="s">
        <v>84</v>
      </c>
      <c r="AY167" s="13" t="s">
        <v>174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3" t="s">
        <v>84</v>
      </c>
      <c r="BK167" s="220">
        <f>ROUND(I167*H167,2)</f>
        <v>0</v>
      </c>
      <c r="BL167" s="13" t="s">
        <v>179</v>
      </c>
      <c r="BM167" s="219" t="s">
        <v>266</v>
      </c>
    </row>
    <row r="168" s="2" customFormat="1" ht="16.5" customHeight="1">
      <c r="A168" s="34"/>
      <c r="B168" s="35"/>
      <c r="C168" s="207" t="s">
        <v>267</v>
      </c>
      <c r="D168" s="207" t="s">
        <v>175</v>
      </c>
      <c r="E168" s="208" t="s">
        <v>1200</v>
      </c>
      <c r="F168" s="209" t="s">
        <v>1201</v>
      </c>
      <c r="G168" s="210" t="s">
        <v>1179</v>
      </c>
      <c r="H168" s="211">
        <v>1</v>
      </c>
      <c r="I168" s="212"/>
      <c r="J168" s="213">
        <f>ROUND(I168*H168,2)</f>
        <v>0</v>
      </c>
      <c r="K168" s="214"/>
      <c r="L168" s="40"/>
      <c r="M168" s="215" t="s">
        <v>1</v>
      </c>
      <c r="N168" s="216" t="s">
        <v>41</v>
      </c>
      <c r="O168" s="87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9" t="s">
        <v>179</v>
      </c>
      <c r="AT168" s="219" t="s">
        <v>175</v>
      </c>
      <c r="AU168" s="219" t="s">
        <v>84</v>
      </c>
      <c r="AY168" s="13" t="s">
        <v>174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3" t="s">
        <v>84</v>
      </c>
      <c r="BK168" s="220">
        <f>ROUND(I168*H168,2)</f>
        <v>0</v>
      </c>
      <c r="BL168" s="13" t="s">
        <v>179</v>
      </c>
      <c r="BM168" s="219" t="s">
        <v>270</v>
      </c>
    </row>
    <row r="169" s="2" customFormat="1">
      <c r="A169" s="34"/>
      <c r="B169" s="35"/>
      <c r="C169" s="36"/>
      <c r="D169" s="221" t="s">
        <v>191</v>
      </c>
      <c r="E169" s="36"/>
      <c r="F169" s="222" t="s">
        <v>1203</v>
      </c>
      <c r="G169" s="36"/>
      <c r="H169" s="36"/>
      <c r="I169" s="223"/>
      <c r="J169" s="36"/>
      <c r="K169" s="36"/>
      <c r="L169" s="40"/>
      <c r="M169" s="224"/>
      <c r="N169" s="225"/>
      <c r="O169" s="87"/>
      <c r="P169" s="87"/>
      <c r="Q169" s="87"/>
      <c r="R169" s="87"/>
      <c r="S169" s="87"/>
      <c r="T169" s="88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3" t="s">
        <v>191</v>
      </c>
      <c r="AU169" s="13" t="s">
        <v>84</v>
      </c>
    </row>
    <row r="170" s="2" customFormat="1" ht="16.5" customHeight="1">
      <c r="A170" s="34"/>
      <c r="B170" s="35"/>
      <c r="C170" s="207" t="s">
        <v>222</v>
      </c>
      <c r="D170" s="207" t="s">
        <v>175</v>
      </c>
      <c r="E170" s="208" t="s">
        <v>1204</v>
      </c>
      <c r="F170" s="209" t="s">
        <v>1205</v>
      </c>
      <c r="G170" s="210" t="s">
        <v>1179</v>
      </c>
      <c r="H170" s="211">
        <v>1</v>
      </c>
      <c r="I170" s="212"/>
      <c r="J170" s="213">
        <f>ROUND(I170*H170,2)</f>
        <v>0</v>
      </c>
      <c r="K170" s="214"/>
      <c r="L170" s="40"/>
      <c r="M170" s="215" t="s">
        <v>1</v>
      </c>
      <c r="N170" s="216" t="s">
        <v>41</v>
      </c>
      <c r="O170" s="87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9" t="s">
        <v>179</v>
      </c>
      <c r="AT170" s="219" t="s">
        <v>175</v>
      </c>
      <c r="AU170" s="219" t="s">
        <v>84</v>
      </c>
      <c r="AY170" s="13" t="s">
        <v>174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3" t="s">
        <v>84</v>
      </c>
      <c r="BK170" s="220">
        <f>ROUND(I170*H170,2)</f>
        <v>0</v>
      </c>
      <c r="BL170" s="13" t="s">
        <v>179</v>
      </c>
      <c r="BM170" s="219" t="s">
        <v>275</v>
      </c>
    </row>
    <row r="171" s="2" customFormat="1">
      <c r="A171" s="34"/>
      <c r="B171" s="35"/>
      <c r="C171" s="36"/>
      <c r="D171" s="221" t="s">
        <v>191</v>
      </c>
      <c r="E171" s="36"/>
      <c r="F171" s="222" t="s">
        <v>1207</v>
      </c>
      <c r="G171" s="36"/>
      <c r="H171" s="36"/>
      <c r="I171" s="223"/>
      <c r="J171" s="36"/>
      <c r="K171" s="36"/>
      <c r="L171" s="40"/>
      <c r="M171" s="224"/>
      <c r="N171" s="225"/>
      <c r="O171" s="87"/>
      <c r="P171" s="87"/>
      <c r="Q171" s="87"/>
      <c r="R171" s="87"/>
      <c r="S171" s="87"/>
      <c r="T171" s="88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3" t="s">
        <v>191</v>
      </c>
      <c r="AU171" s="13" t="s">
        <v>84</v>
      </c>
    </row>
    <row r="172" s="11" customFormat="1" ht="25.92" customHeight="1">
      <c r="A172" s="11"/>
      <c r="B172" s="193"/>
      <c r="C172" s="194"/>
      <c r="D172" s="195" t="s">
        <v>75</v>
      </c>
      <c r="E172" s="196" t="s">
        <v>1208</v>
      </c>
      <c r="F172" s="196" t="s">
        <v>1209</v>
      </c>
      <c r="G172" s="194"/>
      <c r="H172" s="194"/>
      <c r="I172" s="197"/>
      <c r="J172" s="198">
        <f>BK172</f>
        <v>0</v>
      </c>
      <c r="K172" s="194"/>
      <c r="L172" s="199"/>
      <c r="M172" s="200"/>
      <c r="N172" s="201"/>
      <c r="O172" s="201"/>
      <c r="P172" s="202">
        <f>P173</f>
        <v>0</v>
      </c>
      <c r="Q172" s="201"/>
      <c r="R172" s="202">
        <f>R173</f>
        <v>0</v>
      </c>
      <c r="S172" s="201"/>
      <c r="T172" s="203">
        <f>T173</f>
        <v>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204" t="s">
        <v>84</v>
      </c>
      <c r="AT172" s="205" t="s">
        <v>75</v>
      </c>
      <c r="AU172" s="205" t="s">
        <v>76</v>
      </c>
      <c r="AY172" s="204" t="s">
        <v>174</v>
      </c>
      <c r="BK172" s="206">
        <f>BK173</f>
        <v>0</v>
      </c>
    </row>
    <row r="173" s="2" customFormat="1" ht="16.5" customHeight="1">
      <c r="A173" s="34"/>
      <c r="B173" s="35"/>
      <c r="C173" s="207" t="s">
        <v>276</v>
      </c>
      <c r="D173" s="207" t="s">
        <v>175</v>
      </c>
      <c r="E173" s="208" t="s">
        <v>1211</v>
      </c>
      <c r="F173" s="209" t="s">
        <v>1209</v>
      </c>
      <c r="G173" s="210" t="s">
        <v>1179</v>
      </c>
      <c r="H173" s="211">
        <v>1</v>
      </c>
      <c r="I173" s="212"/>
      <c r="J173" s="213">
        <f>ROUND(I173*H173,2)</f>
        <v>0</v>
      </c>
      <c r="K173" s="214"/>
      <c r="L173" s="40"/>
      <c r="M173" s="215" t="s">
        <v>1</v>
      </c>
      <c r="N173" s="216" t="s">
        <v>41</v>
      </c>
      <c r="O173" s="87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9" t="s">
        <v>179</v>
      </c>
      <c r="AT173" s="219" t="s">
        <v>175</v>
      </c>
      <c r="AU173" s="219" t="s">
        <v>84</v>
      </c>
      <c r="AY173" s="13" t="s">
        <v>174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3" t="s">
        <v>84</v>
      </c>
      <c r="BK173" s="220">
        <f>ROUND(I173*H173,2)</f>
        <v>0</v>
      </c>
      <c r="BL173" s="13" t="s">
        <v>179</v>
      </c>
      <c r="BM173" s="219" t="s">
        <v>279</v>
      </c>
    </row>
    <row r="174" s="11" customFormat="1" ht="25.92" customHeight="1">
      <c r="A174" s="11"/>
      <c r="B174" s="193"/>
      <c r="C174" s="194"/>
      <c r="D174" s="195" t="s">
        <v>75</v>
      </c>
      <c r="E174" s="196" t="s">
        <v>1213</v>
      </c>
      <c r="F174" s="196" t="s">
        <v>1214</v>
      </c>
      <c r="G174" s="194"/>
      <c r="H174" s="194"/>
      <c r="I174" s="197"/>
      <c r="J174" s="198">
        <f>BK174</f>
        <v>0</v>
      </c>
      <c r="K174" s="194"/>
      <c r="L174" s="199"/>
      <c r="M174" s="200"/>
      <c r="N174" s="201"/>
      <c r="O174" s="201"/>
      <c r="P174" s="202">
        <f>SUM(P175:P176)</f>
        <v>0</v>
      </c>
      <c r="Q174" s="201"/>
      <c r="R174" s="202">
        <f>SUM(R175:R176)</f>
        <v>0</v>
      </c>
      <c r="S174" s="201"/>
      <c r="T174" s="203">
        <f>SUM(T175:T176)</f>
        <v>0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R174" s="204" t="s">
        <v>84</v>
      </c>
      <c r="AT174" s="205" t="s">
        <v>75</v>
      </c>
      <c r="AU174" s="205" t="s">
        <v>76</v>
      </c>
      <c r="AY174" s="204" t="s">
        <v>174</v>
      </c>
      <c r="BK174" s="206">
        <f>SUM(BK175:BK176)</f>
        <v>0</v>
      </c>
    </row>
    <row r="175" s="2" customFormat="1" ht="16.5" customHeight="1">
      <c r="A175" s="34"/>
      <c r="B175" s="35"/>
      <c r="C175" s="207" t="s">
        <v>229</v>
      </c>
      <c r="D175" s="207" t="s">
        <v>175</v>
      </c>
      <c r="E175" s="208" t="s">
        <v>1215</v>
      </c>
      <c r="F175" s="209" t="s">
        <v>1214</v>
      </c>
      <c r="G175" s="210" t="s">
        <v>1179</v>
      </c>
      <c r="H175" s="211">
        <v>1</v>
      </c>
      <c r="I175" s="212"/>
      <c r="J175" s="213">
        <f>ROUND(I175*H175,2)</f>
        <v>0</v>
      </c>
      <c r="K175" s="214"/>
      <c r="L175" s="40"/>
      <c r="M175" s="215" t="s">
        <v>1</v>
      </c>
      <c r="N175" s="216" t="s">
        <v>41</v>
      </c>
      <c r="O175" s="87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9" t="s">
        <v>179</v>
      </c>
      <c r="AT175" s="219" t="s">
        <v>175</v>
      </c>
      <c r="AU175" s="219" t="s">
        <v>84</v>
      </c>
      <c r="AY175" s="13" t="s">
        <v>174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3" t="s">
        <v>84</v>
      </c>
      <c r="BK175" s="220">
        <f>ROUND(I175*H175,2)</f>
        <v>0</v>
      </c>
      <c r="BL175" s="13" t="s">
        <v>179</v>
      </c>
      <c r="BM175" s="219" t="s">
        <v>283</v>
      </c>
    </row>
    <row r="176" s="2" customFormat="1">
      <c r="A176" s="34"/>
      <c r="B176" s="35"/>
      <c r="C176" s="36"/>
      <c r="D176" s="221" t="s">
        <v>191</v>
      </c>
      <c r="E176" s="36"/>
      <c r="F176" s="222" t="s">
        <v>1217</v>
      </c>
      <c r="G176" s="36"/>
      <c r="H176" s="36"/>
      <c r="I176" s="223"/>
      <c r="J176" s="36"/>
      <c r="K176" s="36"/>
      <c r="L176" s="40"/>
      <c r="M176" s="237"/>
      <c r="N176" s="238"/>
      <c r="O176" s="239"/>
      <c r="P176" s="239"/>
      <c r="Q176" s="239"/>
      <c r="R176" s="239"/>
      <c r="S176" s="239"/>
      <c r="T176" s="240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3" t="s">
        <v>191</v>
      </c>
      <c r="AU176" s="13" t="s">
        <v>84</v>
      </c>
    </row>
    <row r="177" s="2" customFormat="1" ht="6.96" customHeight="1">
      <c r="A177" s="34"/>
      <c r="B177" s="62"/>
      <c r="C177" s="63"/>
      <c r="D177" s="63"/>
      <c r="E177" s="63"/>
      <c r="F177" s="63"/>
      <c r="G177" s="63"/>
      <c r="H177" s="63"/>
      <c r="I177" s="63"/>
      <c r="J177" s="63"/>
      <c r="K177" s="63"/>
      <c r="L177" s="40"/>
      <c r="M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</row>
  </sheetData>
  <sheetProtection sheet="1" autoFilter="0" formatColumns="0" formatRows="0" objects="1" scenarios="1" spinCount="100000" saltValue="r9ovizDDu1bu+vHicfyewAMWwtgKhrapGo4v7mVe3OnBQCp/+dnL+3iH63uoa287/WAVvhD0w6W5UwcqFqP4Ww==" hashValue="+lwbe75EopYkStoa7B6Ekf0jIe9rYbcts7DVXrN0hzc521eBGL363mPECWrdwtIyY31+3SURgA9Wvv/QCq5TXw==" algorithmName="SHA-512" password="CC35"/>
  <autoFilter ref="C125:K17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95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6"/>
      <c r="AT3" s="13" t="s">
        <v>86</v>
      </c>
    </row>
    <row r="4" s="1" customFormat="1" ht="24.96" customHeight="1">
      <c r="B4" s="16"/>
      <c r="D4" s="134" t="s">
        <v>99</v>
      </c>
      <c r="L4" s="16"/>
      <c r="M4" s="13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6" t="s">
        <v>16</v>
      </c>
      <c r="L6" s="16"/>
    </row>
    <row r="7" s="1" customFormat="1" ht="26.25" customHeight="1">
      <c r="B7" s="16"/>
      <c r="E7" s="137" t="str">
        <f>'Rekapitulace stavby'!K6</f>
        <v>Opravy a údržba budovy WC pláže střed na parcele číslo 722/4 KÚ Doksy u Máchova jezera</v>
      </c>
      <c r="F7" s="136"/>
      <c r="G7" s="136"/>
      <c r="H7" s="136"/>
      <c r="L7" s="16"/>
    </row>
    <row r="8" s="2" customFormat="1" ht="12" customHeight="1">
      <c r="A8" s="34"/>
      <c r="B8" s="40"/>
      <c r="C8" s="34"/>
      <c r="D8" s="136" t="s">
        <v>100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8" t="s">
        <v>1472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6" t="s">
        <v>18</v>
      </c>
      <c r="E11" s="34"/>
      <c r="F11" s="139" t="s">
        <v>1</v>
      </c>
      <c r="G11" s="34"/>
      <c r="H11" s="34"/>
      <c r="I11" s="136" t="s">
        <v>19</v>
      </c>
      <c r="J11" s="139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6" t="s">
        <v>20</v>
      </c>
      <c r="E12" s="34"/>
      <c r="F12" s="139" t="s">
        <v>21</v>
      </c>
      <c r="G12" s="34"/>
      <c r="H12" s="34"/>
      <c r="I12" s="136" t="s">
        <v>22</v>
      </c>
      <c r="J12" s="140" t="str">
        <f>'Rekapitulace stavby'!AN8</f>
        <v>28. 10. 2024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6" t="s">
        <v>24</v>
      </c>
      <c r="E14" s="34"/>
      <c r="F14" s="34"/>
      <c r="G14" s="34"/>
      <c r="H14" s="34"/>
      <c r="I14" s="136" t="s">
        <v>25</v>
      </c>
      <c r="J14" s="139" t="str">
        <f>IF('Rekapitulace stavby'!AN10="","",'Rekapitulace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9" t="str">
        <f>IF('Rekapitulace stavby'!E11="","",'Rekapitulace stavby'!E11)</f>
        <v xml:space="preserve"> </v>
      </c>
      <c r="F15" s="34"/>
      <c r="G15" s="34"/>
      <c r="H15" s="34"/>
      <c r="I15" s="136" t="s">
        <v>27</v>
      </c>
      <c r="J15" s="139" t="str">
        <f>IF('Rekapitulace stavby'!AN11="","",'Rekapitulace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6" t="s">
        <v>28</v>
      </c>
      <c r="E17" s="34"/>
      <c r="F17" s="34"/>
      <c r="G17" s="34"/>
      <c r="H17" s="34"/>
      <c r="I17" s="136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9"/>
      <c r="G18" s="139"/>
      <c r="H18" s="139"/>
      <c r="I18" s="136" t="s">
        <v>27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6" t="s">
        <v>30</v>
      </c>
      <c r="E20" s="34"/>
      <c r="F20" s="34"/>
      <c r="G20" s="34"/>
      <c r="H20" s="34"/>
      <c r="I20" s="136" t="s">
        <v>25</v>
      </c>
      <c r="J20" s="139" t="s">
        <v>1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9" t="s">
        <v>31</v>
      </c>
      <c r="F21" s="34"/>
      <c r="G21" s="34"/>
      <c r="H21" s="34"/>
      <c r="I21" s="136" t="s">
        <v>27</v>
      </c>
      <c r="J21" s="139" t="s">
        <v>1</v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6" t="s">
        <v>33</v>
      </c>
      <c r="E23" s="34"/>
      <c r="F23" s="34"/>
      <c r="G23" s="34"/>
      <c r="H23" s="34"/>
      <c r="I23" s="136" t="s">
        <v>25</v>
      </c>
      <c r="J23" s="139" t="str">
        <f>IF('Rekapitulace stavby'!AN19="","",'Rekapitulace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9" t="str">
        <f>IF('Rekapitulace stavby'!E20="","",'Rekapitulace stavby'!E20)</f>
        <v xml:space="preserve"> </v>
      </c>
      <c r="F24" s="34"/>
      <c r="G24" s="34"/>
      <c r="H24" s="34"/>
      <c r="I24" s="136" t="s">
        <v>27</v>
      </c>
      <c r="J24" s="139" t="str">
        <f>IF('Rekapitulace stavby'!AN20="","",'Rekapitulace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6" t="s">
        <v>34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1"/>
      <c r="B27" s="142"/>
      <c r="C27" s="141"/>
      <c r="D27" s="141"/>
      <c r="E27" s="143" t="s">
        <v>35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5"/>
      <c r="E29" s="145"/>
      <c r="F29" s="145"/>
      <c r="G29" s="145"/>
      <c r="H29" s="145"/>
      <c r="I29" s="145"/>
      <c r="J29" s="145"/>
      <c r="K29" s="145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6" t="s">
        <v>36</v>
      </c>
      <c r="E30" s="34"/>
      <c r="F30" s="34"/>
      <c r="G30" s="34"/>
      <c r="H30" s="34"/>
      <c r="I30" s="34"/>
      <c r="J30" s="147">
        <f>ROUND(J128,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5"/>
      <c r="E31" s="145"/>
      <c r="F31" s="145"/>
      <c r="G31" s="145"/>
      <c r="H31" s="145"/>
      <c r="I31" s="145"/>
      <c r="J31" s="145"/>
      <c r="K31" s="145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8" t="s">
        <v>38</v>
      </c>
      <c r="G32" s="34"/>
      <c r="H32" s="34"/>
      <c r="I32" s="148" t="s">
        <v>37</v>
      </c>
      <c r="J32" s="148" t="s">
        <v>39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9" t="s">
        <v>40</v>
      </c>
      <c r="E33" s="136" t="s">
        <v>41</v>
      </c>
      <c r="F33" s="150">
        <f>ROUND((SUM(BE128:BE236)),  2)</f>
        <v>0</v>
      </c>
      <c r="G33" s="34"/>
      <c r="H33" s="34"/>
      <c r="I33" s="151">
        <v>0.20999999999999999</v>
      </c>
      <c r="J33" s="150">
        <f>ROUND(((SUM(BE128:BE236))*I33),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6" t="s">
        <v>42</v>
      </c>
      <c r="F34" s="150">
        <f>ROUND((SUM(BF128:BF236)),  2)</f>
        <v>0</v>
      </c>
      <c r="G34" s="34"/>
      <c r="H34" s="34"/>
      <c r="I34" s="151">
        <v>0.12</v>
      </c>
      <c r="J34" s="150">
        <f>ROUND(((SUM(BF128:BF236))*I34),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6" t="s">
        <v>43</v>
      </c>
      <c r="F35" s="150">
        <f>ROUND((SUM(BG128:BG236)),  2)</f>
        <v>0</v>
      </c>
      <c r="G35" s="34"/>
      <c r="H35" s="34"/>
      <c r="I35" s="151">
        <v>0.20999999999999999</v>
      </c>
      <c r="J35" s="150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6" t="s">
        <v>44</v>
      </c>
      <c r="F36" s="150">
        <f>ROUND((SUM(BH128:BH236)),  2)</f>
        <v>0</v>
      </c>
      <c r="G36" s="34"/>
      <c r="H36" s="34"/>
      <c r="I36" s="151">
        <v>0.12</v>
      </c>
      <c r="J36" s="150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6" t="s">
        <v>45</v>
      </c>
      <c r="F37" s="150">
        <f>ROUND((SUM(BI128:BI236)),  2)</f>
        <v>0</v>
      </c>
      <c r="G37" s="34"/>
      <c r="H37" s="34"/>
      <c r="I37" s="151">
        <v>0</v>
      </c>
      <c r="J37" s="150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9" t="s">
        <v>49</v>
      </c>
      <c r="E50" s="160"/>
      <c r="F50" s="160"/>
      <c r="G50" s="159" t="s">
        <v>50</v>
      </c>
      <c r="H50" s="160"/>
      <c r="I50" s="160"/>
      <c r="J50" s="160"/>
      <c r="K50" s="160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61" t="s">
        <v>51</v>
      </c>
      <c r="E61" s="162"/>
      <c r="F61" s="163" t="s">
        <v>52</v>
      </c>
      <c r="G61" s="161" t="s">
        <v>51</v>
      </c>
      <c r="H61" s="162"/>
      <c r="I61" s="162"/>
      <c r="J61" s="164" t="s">
        <v>52</v>
      </c>
      <c r="K61" s="162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9" t="s">
        <v>53</v>
      </c>
      <c r="E65" s="165"/>
      <c r="F65" s="165"/>
      <c r="G65" s="159" t="s">
        <v>54</v>
      </c>
      <c r="H65" s="165"/>
      <c r="I65" s="165"/>
      <c r="J65" s="165"/>
      <c r="K65" s="165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61" t="s">
        <v>51</v>
      </c>
      <c r="E76" s="162"/>
      <c r="F76" s="163" t="s">
        <v>52</v>
      </c>
      <c r="G76" s="161" t="s">
        <v>51</v>
      </c>
      <c r="H76" s="162"/>
      <c r="I76" s="162"/>
      <c r="J76" s="164" t="s">
        <v>52</v>
      </c>
      <c r="K76" s="162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102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6"/>
      <c r="D85" s="36"/>
      <c r="E85" s="170" t="str">
        <f>E7</f>
        <v>Opravy a údržba budovy WC pláže střed na parcele číslo 722/4 KÚ Doksy u Máchova jezera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100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ZS-007-04 - Elektroinstalace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>Budova na parcele 722/4 KÚ Doksy u Máchova jezera</v>
      </c>
      <c r="G89" s="36"/>
      <c r="H89" s="36"/>
      <c r="I89" s="28" t="s">
        <v>22</v>
      </c>
      <c r="J89" s="75" t="str">
        <f>IF(J12="","",J12)</f>
        <v>28. 10. 2024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40.0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28" t="s">
        <v>30</v>
      </c>
      <c r="J91" s="32" t="str">
        <f>E21</f>
        <v>Ing.arch. Stanislav Kopecký, Ing. Zdeněk Starý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6"/>
      <c r="E92" s="36"/>
      <c r="F92" s="23" t="str">
        <f>IF(E18="","",E18)</f>
        <v>Vyplň údaj</v>
      </c>
      <c r="G92" s="36"/>
      <c r="H92" s="36"/>
      <c r="I92" s="28" t="s">
        <v>33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71" t="s">
        <v>103</v>
      </c>
      <c r="D94" s="172"/>
      <c r="E94" s="172"/>
      <c r="F94" s="172"/>
      <c r="G94" s="172"/>
      <c r="H94" s="172"/>
      <c r="I94" s="172"/>
      <c r="J94" s="173" t="s">
        <v>104</v>
      </c>
      <c r="K94" s="172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4" t="s">
        <v>105</v>
      </c>
      <c r="D96" s="36"/>
      <c r="E96" s="36"/>
      <c r="F96" s="36"/>
      <c r="G96" s="36"/>
      <c r="H96" s="36"/>
      <c r="I96" s="36"/>
      <c r="J96" s="106">
        <f>J128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106</v>
      </c>
    </row>
    <row r="97" s="9" customFormat="1" ht="24.96" customHeight="1">
      <c r="A97" s="9"/>
      <c r="B97" s="175"/>
      <c r="C97" s="176"/>
      <c r="D97" s="177" t="s">
        <v>132</v>
      </c>
      <c r="E97" s="178"/>
      <c r="F97" s="178"/>
      <c r="G97" s="178"/>
      <c r="H97" s="178"/>
      <c r="I97" s="178"/>
      <c r="J97" s="179">
        <f>J129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5"/>
      <c r="C98" s="176"/>
      <c r="D98" s="177" t="s">
        <v>148</v>
      </c>
      <c r="E98" s="178"/>
      <c r="F98" s="178"/>
      <c r="G98" s="178"/>
      <c r="H98" s="178"/>
      <c r="I98" s="178"/>
      <c r="J98" s="179">
        <f>J131</f>
        <v>0</v>
      </c>
      <c r="K98" s="176"/>
      <c r="L98" s="18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5"/>
      <c r="C99" s="176"/>
      <c r="D99" s="177" t="s">
        <v>1429</v>
      </c>
      <c r="E99" s="178"/>
      <c r="F99" s="178"/>
      <c r="G99" s="178"/>
      <c r="H99" s="178"/>
      <c r="I99" s="178"/>
      <c r="J99" s="179">
        <f>J133</f>
        <v>0</v>
      </c>
      <c r="K99" s="176"/>
      <c r="L99" s="18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5"/>
      <c r="C100" s="176"/>
      <c r="D100" s="177" t="s">
        <v>149</v>
      </c>
      <c r="E100" s="178"/>
      <c r="F100" s="178"/>
      <c r="G100" s="178"/>
      <c r="H100" s="178"/>
      <c r="I100" s="178"/>
      <c r="J100" s="179">
        <f>J135</f>
        <v>0</v>
      </c>
      <c r="K100" s="176"/>
      <c r="L100" s="18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5"/>
      <c r="C101" s="176"/>
      <c r="D101" s="177" t="s">
        <v>1430</v>
      </c>
      <c r="E101" s="178"/>
      <c r="F101" s="178"/>
      <c r="G101" s="178"/>
      <c r="H101" s="178"/>
      <c r="I101" s="178"/>
      <c r="J101" s="179">
        <f>J155</f>
        <v>0</v>
      </c>
      <c r="K101" s="176"/>
      <c r="L101" s="18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5"/>
      <c r="C102" s="176"/>
      <c r="D102" s="177" t="s">
        <v>1431</v>
      </c>
      <c r="E102" s="178"/>
      <c r="F102" s="178"/>
      <c r="G102" s="178"/>
      <c r="H102" s="178"/>
      <c r="I102" s="178"/>
      <c r="J102" s="179">
        <f>J193</f>
        <v>0</v>
      </c>
      <c r="K102" s="176"/>
      <c r="L102" s="18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5"/>
      <c r="C103" s="176"/>
      <c r="D103" s="177" t="s">
        <v>153</v>
      </c>
      <c r="E103" s="178"/>
      <c r="F103" s="178"/>
      <c r="G103" s="178"/>
      <c r="H103" s="178"/>
      <c r="I103" s="178"/>
      <c r="J103" s="179">
        <f>J217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5"/>
      <c r="C104" s="176"/>
      <c r="D104" s="177" t="s">
        <v>154</v>
      </c>
      <c r="E104" s="178"/>
      <c r="F104" s="178"/>
      <c r="G104" s="178"/>
      <c r="H104" s="178"/>
      <c r="I104" s="178"/>
      <c r="J104" s="179">
        <f>J218</f>
        <v>0</v>
      </c>
      <c r="K104" s="176"/>
      <c r="L104" s="18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5"/>
      <c r="C105" s="176"/>
      <c r="D105" s="177" t="s">
        <v>155</v>
      </c>
      <c r="E105" s="178"/>
      <c r="F105" s="178"/>
      <c r="G105" s="178"/>
      <c r="H105" s="178"/>
      <c r="I105" s="178"/>
      <c r="J105" s="179">
        <f>J220</f>
        <v>0</v>
      </c>
      <c r="K105" s="176"/>
      <c r="L105" s="18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5"/>
      <c r="C106" s="176"/>
      <c r="D106" s="177" t="s">
        <v>156</v>
      </c>
      <c r="E106" s="178"/>
      <c r="F106" s="178"/>
      <c r="G106" s="178"/>
      <c r="H106" s="178"/>
      <c r="I106" s="178"/>
      <c r="J106" s="179">
        <f>J223</f>
        <v>0</v>
      </c>
      <c r="K106" s="176"/>
      <c r="L106" s="18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5"/>
      <c r="C107" s="176"/>
      <c r="D107" s="177" t="s">
        <v>157</v>
      </c>
      <c r="E107" s="178"/>
      <c r="F107" s="178"/>
      <c r="G107" s="178"/>
      <c r="H107" s="178"/>
      <c r="I107" s="178"/>
      <c r="J107" s="179">
        <f>J232</f>
        <v>0</v>
      </c>
      <c r="K107" s="176"/>
      <c r="L107" s="18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5"/>
      <c r="C108" s="176"/>
      <c r="D108" s="177" t="s">
        <v>158</v>
      </c>
      <c r="E108" s="178"/>
      <c r="F108" s="178"/>
      <c r="G108" s="178"/>
      <c r="H108" s="178"/>
      <c r="I108" s="178"/>
      <c r="J108" s="179">
        <f>J234</f>
        <v>0</v>
      </c>
      <c r="K108" s="176"/>
      <c r="L108" s="18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="2" customFormat="1" ht="6.96" customHeight="1">
      <c r="A114" s="34"/>
      <c r="B114" s="64"/>
      <c r="C114" s="65"/>
      <c r="D114" s="65"/>
      <c r="E114" s="65"/>
      <c r="F114" s="65"/>
      <c r="G114" s="65"/>
      <c r="H114" s="65"/>
      <c r="I114" s="65"/>
      <c r="J114" s="65"/>
      <c r="K114" s="65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4.96" customHeight="1">
      <c r="A115" s="34"/>
      <c r="B115" s="35"/>
      <c r="C115" s="19" t="s">
        <v>159</v>
      </c>
      <c r="D115" s="36"/>
      <c r="E115" s="36"/>
      <c r="F115" s="36"/>
      <c r="G115" s="36"/>
      <c r="H115" s="36"/>
      <c r="I115" s="36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16</v>
      </c>
      <c r="D117" s="36"/>
      <c r="E117" s="36"/>
      <c r="F117" s="36"/>
      <c r="G117" s="36"/>
      <c r="H117" s="36"/>
      <c r="I117" s="36"/>
      <c r="J117" s="36"/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26.25" customHeight="1">
      <c r="A118" s="34"/>
      <c r="B118" s="35"/>
      <c r="C118" s="36"/>
      <c r="D118" s="36"/>
      <c r="E118" s="170" t="str">
        <f>E7</f>
        <v>Opravy a údržba budovy WC pláže střed na parcele číslo 722/4 KÚ Doksy u Máchova jezera</v>
      </c>
      <c r="F118" s="28"/>
      <c r="G118" s="28"/>
      <c r="H118" s="28"/>
      <c r="I118" s="36"/>
      <c r="J118" s="36"/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100</v>
      </c>
      <c r="D119" s="36"/>
      <c r="E119" s="36"/>
      <c r="F119" s="36"/>
      <c r="G119" s="36"/>
      <c r="H119" s="36"/>
      <c r="I119" s="36"/>
      <c r="J119" s="36"/>
      <c r="K119" s="36"/>
      <c r="L119" s="59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6.5" customHeight="1">
      <c r="A120" s="34"/>
      <c r="B120" s="35"/>
      <c r="C120" s="36"/>
      <c r="D120" s="36"/>
      <c r="E120" s="72" t="str">
        <f>E9</f>
        <v>ZS-007-04 - Elektroinstalace</v>
      </c>
      <c r="F120" s="36"/>
      <c r="G120" s="36"/>
      <c r="H120" s="36"/>
      <c r="I120" s="36"/>
      <c r="J120" s="36"/>
      <c r="K120" s="36"/>
      <c r="L120" s="59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9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20</v>
      </c>
      <c r="D122" s="36"/>
      <c r="E122" s="36"/>
      <c r="F122" s="23" t="str">
        <f>F12</f>
        <v>Budova na parcele 722/4 KÚ Doksy u Máchova jezera</v>
      </c>
      <c r="G122" s="36"/>
      <c r="H122" s="36"/>
      <c r="I122" s="28" t="s">
        <v>22</v>
      </c>
      <c r="J122" s="75" t="str">
        <f>IF(J12="","",J12)</f>
        <v>28. 10. 2024</v>
      </c>
      <c r="K122" s="36"/>
      <c r="L122" s="59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9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40.05" customHeight="1">
      <c r="A124" s="34"/>
      <c r="B124" s="35"/>
      <c r="C124" s="28" t="s">
        <v>24</v>
      </c>
      <c r="D124" s="36"/>
      <c r="E124" s="36"/>
      <c r="F124" s="23" t="str">
        <f>E15</f>
        <v xml:space="preserve"> </v>
      </c>
      <c r="G124" s="36"/>
      <c r="H124" s="36"/>
      <c r="I124" s="28" t="s">
        <v>30</v>
      </c>
      <c r="J124" s="32" t="str">
        <f>E21</f>
        <v>Ing.arch. Stanislav Kopecký, Ing. Zdeněk Starý</v>
      </c>
      <c r="K124" s="36"/>
      <c r="L124" s="59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28</v>
      </c>
      <c r="D125" s="36"/>
      <c r="E125" s="36"/>
      <c r="F125" s="23" t="str">
        <f>IF(E18="","",E18)</f>
        <v>Vyplň údaj</v>
      </c>
      <c r="G125" s="36"/>
      <c r="H125" s="36"/>
      <c r="I125" s="28" t="s">
        <v>33</v>
      </c>
      <c r="J125" s="32" t="str">
        <f>E24</f>
        <v xml:space="preserve"> </v>
      </c>
      <c r="K125" s="36"/>
      <c r="L125" s="59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0.32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9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10" customFormat="1" ht="29.28" customHeight="1">
      <c r="A127" s="181"/>
      <c r="B127" s="182"/>
      <c r="C127" s="183" t="s">
        <v>160</v>
      </c>
      <c r="D127" s="184" t="s">
        <v>61</v>
      </c>
      <c r="E127" s="184" t="s">
        <v>57</v>
      </c>
      <c r="F127" s="184" t="s">
        <v>58</v>
      </c>
      <c r="G127" s="184" t="s">
        <v>161</v>
      </c>
      <c r="H127" s="184" t="s">
        <v>162</v>
      </c>
      <c r="I127" s="184" t="s">
        <v>163</v>
      </c>
      <c r="J127" s="185" t="s">
        <v>104</v>
      </c>
      <c r="K127" s="186" t="s">
        <v>164</v>
      </c>
      <c r="L127" s="187"/>
      <c r="M127" s="96" t="s">
        <v>1</v>
      </c>
      <c r="N127" s="97" t="s">
        <v>40</v>
      </c>
      <c r="O127" s="97" t="s">
        <v>165</v>
      </c>
      <c r="P127" s="97" t="s">
        <v>166</v>
      </c>
      <c r="Q127" s="97" t="s">
        <v>167</v>
      </c>
      <c r="R127" s="97" t="s">
        <v>168</v>
      </c>
      <c r="S127" s="97" t="s">
        <v>169</v>
      </c>
      <c r="T127" s="98" t="s">
        <v>170</v>
      </c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</row>
    <row r="128" s="2" customFormat="1" ht="22.8" customHeight="1">
      <c r="A128" s="34"/>
      <c r="B128" s="35"/>
      <c r="C128" s="103" t="s">
        <v>171</v>
      </c>
      <c r="D128" s="36"/>
      <c r="E128" s="36"/>
      <c r="F128" s="36"/>
      <c r="G128" s="36"/>
      <c r="H128" s="36"/>
      <c r="I128" s="36"/>
      <c r="J128" s="188">
        <f>BK128</f>
        <v>0</v>
      </c>
      <c r="K128" s="36"/>
      <c r="L128" s="40"/>
      <c r="M128" s="99"/>
      <c r="N128" s="189"/>
      <c r="O128" s="100"/>
      <c r="P128" s="190">
        <f>P129+P131+P133+P135+P155+P193+P217+P218+P220+P223+P232+P234</f>
        <v>0</v>
      </c>
      <c r="Q128" s="100"/>
      <c r="R128" s="190">
        <f>R129+R131+R133+R135+R155+R193+R217+R218+R220+R223+R232+R234</f>
        <v>0</v>
      </c>
      <c r="S128" s="100"/>
      <c r="T128" s="191">
        <f>T129+T131+T133+T135+T155+T193+T217+T218+T220+T223+T232+T234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3" t="s">
        <v>75</v>
      </c>
      <c r="AU128" s="13" t="s">
        <v>106</v>
      </c>
      <c r="BK128" s="192">
        <f>BK129+BK131+BK133+BK135+BK155+BK193+BK217+BK218+BK220+BK223+BK232+BK234</f>
        <v>0</v>
      </c>
    </row>
    <row r="129" s="11" customFormat="1" ht="25.92" customHeight="1">
      <c r="A129" s="11"/>
      <c r="B129" s="193"/>
      <c r="C129" s="194"/>
      <c r="D129" s="195" t="s">
        <v>75</v>
      </c>
      <c r="E129" s="196" t="s">
        <v>494</v>
      </c>
      <c r="F129" s="196" t="s">
        <v>495</v>
      </c>
      <c r="G129" s="194"/>
      <c r="H129" s="194"/>
      <c r="I129" s="197"/>
      <c r="J129" s="198">
        <f>BK129</f>
        <v>0</v>
      </c>
      <c r="K129" s="194"/>
      <c r="L129" s="199"/>
      <c r="M129" s="200"/>
      <c r="N129" s="201"/>
      <c r="O129" s="201"/>
      <c r="P129" s="202">
        <f>P130</f>
        <v>0</v>
      </c>
      <c r="Q129" s="201"/>
      <c r="R129" s="202">
        <f>R130</f>
        <v>0</v>
      </c>
      <c r="S129" s="201"/>
      <c r="T129" s="203">
        <f>T130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4" t="s">
        <v>84</v>
      </c>
      <c r="AT129" s="205" t="s">
        <v>75</v>
      </c>
      <c r="AU129" s="205" t="s">
        <v>76</v>
      </c>
      <c r="AY129" s="204" t="s">
        <v>174</v>
      </c>
      <c r="BK129" s="206">
        <f>BK130</f>
        <v>0</v>
      </c>
    </row>
    <row r="130" s="2" customFormat="1" ht="24.15" customHeight="1">
      <c r="A130" s="34"/>
      <c r="B130" s="35"/>
      <c r="C130" s="207" t="s">
        <v>84</v>
      </c>
      <c r="D130" s="207" t="s">
        <v>175</v>
      </c>
      <c r="E130" s="208" t="s">
        <v>1473</v>
      </c>
      <c r="F130" s="209" t="s">
        <v>1474</v>
      </c>
      <c r="G130" s="210" t="s">
        <v>239</v>
      </c>
      <c r="H130" s="211">
        <v>1</v>
      </c>
      <c r="I130" s="212"/>
      <c r="J130" s="213">
        <f>ROUND(I130*H130,2)</f>
        <v>0</v>
      </c>
      <c r="K130" s="214"/>
      <c r="L130" s="40"/>
      <c r="M130" s="215" t="s">
        <v>1</v>
      </c>
      <c r="N130" s="216" t="s">
        <v>41</v>
      </c>
      <c r="O130" s="87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9" t="s">
        <v>179</v>
      </c>
      <c r="AT130" s="219" t="s">
        <v>175</v>
      </c>
      <c r="AU130" s="219" t="s">
        <v>84</v>
      </c>
      <c r="AY130" s="13" t="s">
        <v>174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3" t="s">
        <v>84</v>
      </c>
      <c r="BK130" s="220">
        <f>ROUND(I130*H130,2)</f>
        <v>0</v>
      </c>
      <c r="BL130" s="13" t="s">
        <v>179</v>
      </c>
      <c r="BM130" s="219" t="s">
        <v>86</v>
      </c>
    </row>
    <row r="131" s="11" customFormat="1" ht="25.92" customHeight="1">
      <c r="A131" s="11"/>
      <c r="B131" s="193"/>
      <c r="C131" s="194"/>
      <c r="D131" s="195" t="s">
        <v>75</v>
      </c>
      <c r="E131" s="196" t="s">
        <v>910</v>
      </c>
      <c r="F131" s="196" t="s">
        <v>911</v>
      </c>
      <c r="G131" s="194"/>
      <c r="H131" s="194"/>
      <c r="I131" s="197"/>
      <c r="J131" s="198">
        <f>BK131</f>
        <v>0</v>
      </c>
      <c r="K131" s="194"/>
      <c r="L131" s="199"/>
      <c r="M131" s="200"/>
      <c r="N131" s="201"/>
      <c r="O131" s="201"/>
      <c r="P131" s="202">
        <f>P132</f>
        <v>0</v>
      </c>
      <c r="Q131" s="201"/>
      <c r="R131" s="202">
        <f>R132</f>
        <v>0</v>
      </c>
      <c r="S131" s="201"/>
      <c r="T131" s="203">
        <f>T132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4" t="s">
        <v>84</v>
      </c>
      <c r="AT131" s="205" t="s">
        <v>75</v>
      </c>
      <c r="AU131" s="205" t="s">
        <v>76</v>
      </c>
      <c r="AY131" s="204" t="s">
        <v>174</v>
      </c>
      <c r="BK131" s="206">
        <f>BK132</f>
        <v>0</v>
      </c>
    </row>
    <row r="132" s="2" customFormat="1" ht="16.5" customHeight="1">
      <c r="A132" s="34"/>
      <c r="B132" s="35"/>
      <c r="C132" s="207" t="s">
        <v>86</v>
      </c>
      <c r="D132" s="207" t="s">
        <v>175</v>
      </c>
      <c r="E132" s="208" t="s">
        <v>913</v>
      </c>
      <c r="F132" s="209" t="s">
        <v>914</v>
      </c>
      <c r="G132" s="210" t="s">
        <v>228</v>
      </c>
      <c r="H132" s="211">
        <v>0.436</v>
      </c>
      <c r="I132" s="212"/>
      <c r="J132" s="213">
        <f>ROUND(I132*H132,2)</f>
        <v>0</v>
      </c>
      <c r="K132" s="214"/>
      <c r="L132" s="40"/>
      <c r="M132" s="215" t="s">
        <v>1</v>
      </c>
      <c r="N132" s="216" t="s">
        <v>41</v>
      </c>
      <c r="O132" s="87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9" t="s">
        <v>179</v>
      </c>
      <c r="AT132" s="219" t="s">
        <v>175</v>
      </c>
      <c r="AU132" s="219" t="s">
        <v>84</v>
      </c>
      <c r="AY132" s="13" t="s">
        <v>174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3" t="s">
        <v>84</v>
      </c>
      <c r="BK132" s="220">
        <f>ROUND(I132*H132,2)</f>
        <v>0</v>
      </c>
      <c r="BL132" s="13" t="s">
        <v>179</v>
      </c>
      <c r="BM132" s="219" t="s">
        <v>179</v>
      </c>
    </row>
    <row r="133" s="11" customFormat="1" ht="25.92" customHeight="1">
      <c r="A133" s="11"/>
      <c r="B133" s="193"/>
      <c r="C133" s="194"/>
      <c r="D133" s="195" t="s">
        <v>75</v>
      </c>
      <c r="E133" s="196" t="s">
        <v>1009</v>
      </c>
      <c r="F133" s="196" t="s">
        <v>1432</v>
      </c>
      <c r="G133" s="194"/>
      <c r="H133" s="194"/>
      <c r="I133" s="197"/>
      <c r="J133" s="198">
        <f>BK133</f>
        <v>0</v>
      </c>
      <c r="K133" s="194"/>
      <c r="L133" s="199"/>
      <c r="M133" s="200"/>
      <c r="N133" s="201"/>
      <c r="O133" s="201"/>
      <c r="P133" s="202">
        <f>P134</f>
        <v>0</v>
      </c>
      <c r="Q133" s="201"/>
      <c r="R133" s="202">
        <f>R134</f>
        <v>0</v>
      </c>
      <c r="S133" s="201"/>
      <c r="T133" s="203">
        <f>T134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04" t="s">
        <v>184</v>
      </c>
      <c r="AT133" s="205" t="s">
        <v>75</v>
      </c>
      <c r="AU133" s="205" t="s">
        <v>76</v>
      </c>
      <c r="AY133" s="204" t="s">
        <v>174</v>
      </c>
      <c r="BK133" s="206">
        <f>BK134</f>
        <v>0</v>
      </c>
    </row>
    <row r="134" s="2" customFormat="1" ht="16.5" customHeight="1">
      <c r="A134" s="34"/>
      <c r="B134" s="35"/>
      <c r="C134" s="207" t="s">
        <v>184</v>
      </c>
      <c r="D134" s="207" t="s">
        <v>175</v>
      </c>
      <c r="E134" s="208" t="s">
        <v>1433</v>
      </c>
      <c r="F134" s="209" t="s">
        <v>1434</v>
      </c>
      <c r="G134" s="210" t="s">
        <v>1435</v>
      </c>
      <c r="H134" s="241"/>
      <c r="I134" s="212"/>
      <c r="J134" s="213">
        <f>ROUND(I134*H134,2)</f>
        <v>0</v>
      </c>
      <c r="K134" s="214"/>
      <c r="L134" s="40"/>
      <c r="M134" s="215" t="s">
        <v>1</v>
      </c>
      <c r="N134" s="216" t="s">
        <v>41</v>
      </c>
      <c r="O134" s="87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9" t="s">
        <v>309</v>
      </c>
      <c r="AT134" s="219" t="s">
        <v>175</v>
      </c>
      <c r="AU134" s="219" t="s">
        <v>84</v>
      </c>
      <c r="AY134" s="13" t="s">
        <v>174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3" t="s">
        <v>84</v>
      </c>
      <c r="BK134" s="220">
        <f>ROUND(I134*H134,2)</f>
        <v>0</v>
      </c>
      <c r="BL134" s="13" t="s">
        <v>309</v>
      </c>
      <c r="BM134" s="219" t="s">
        <v>187</v>
      </c>
    </row>
    <row r="135" s="11" customFormat="1" ht="25.92" customHeight="1">
      <c r="A135" s="11"/>
      <c r="B135" s="193"/>
      <c r="C135" s="194"/>
      <c r="D135" s="195" t="s">
        <v>75</v>
      </c>
      <c r="E135" s="196" t="s">
        <v>916</v>
      </c>
      <c r="F135" s="196" t="s">
        <v>917</v>
      </c>
      <c r="G135" s="194"/>
      <c r="H135" s="194"/>
      <c r="I135" s="197"/>
      <c r="J135" s="198">
        <f>BK135</f>
        <v>0</v>
      </c>
      <c r="K135" s="194"/>
      <c r="L135" s="199"/>
      <c r="M135" s="200"/>
      <c r="N135" s="201"/>
      <c r="O135" s="201"/>
      <c r="P135" s="202">
        <f>SUM(P136:P154)</f>
        <v>0</v>
      </c>
      <c r="Q135" s="201"/>
      <c r="R135" s="202">
        <f>SUM(R136:R154)</f>
        <v>0</v>
      </c>
      <c r="S135" s="201"/>
      <c r="T135" s="203">
        <f>SUM(T136:T154)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4" t="s">
        <v>84</v>
      </c>
      <c r="AT135" s="205" t="s">
        <v>75</v>
      </c>
      <c r="AU135" s="205" t="s">
        <v>76</v>
      </c>
      <c r="AY135" s="204" t="s">
        <v>174</v>
      </c>
      <c r="BK135" s="206">
        <f>SUM(BK136:BK154)</f>
        <v>0</v>
      </c>
    </row>
    <row r="136" s="2" customFormat="1" ht="16.5" customHeight="1">
      <c r="A136" s="34"/>
      <c r="B136" s="35"/>
      <c r="C136" s="207" t="s">
        <v>179</v>
      </c>
      <c r="D136" s="207" t="s">
        <v>175</v>
      </c>
      <c r="E136" s="208" t="s">
        <v>1475</v>
      </c>
      <c r="F136" s="209" t="s">
        <v>1476</v>
      </c>
      <c r="G136" s="210" t="s">
        <v>233</v>
      </c>
      <c r="H136" s="211">
        <v>10</v>
      </c>
      <c r="I136" s="212"/>
      <c r="J136" s="213">
        <f>ROUND(I136*H136,2)</f>
        <v>0</v>
      </c>
      <c r="K136" s="214"/>
      <c r="L136" s="40"/>
      <c r="M136" s="215" t="s">
        <v>1</v>
      </c>
      <c r="N136" s="216" t="s">
        <v>41</v>
      </c>
      <c r="O136" s="87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9" t="s">
        <v>179</v>
      </c>
      <c r="AT136" s="219" t="s">
        <v>175</v>
      </c>
      <c r="AU136" s="219" t="s">
        <v>84</v>
      </c>
      <c r="AY136" s="13" t="s">
        <v>174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3" t="s">
        <v>84</v>
      </c>
      <c r="BK136" s="220">
        <f>ROUND(I136*H136,2)</f>
        <v>0</v>
      </c>
      <c r="BL136" s="13" t="s">
        <v>179</v>
      </c>
      <c r="BM136" s="219" t="s">
        <v>190</v>
      </c>
    </row>
    <row r="137" s="2" customFormat="1" ht="21.75" customHeight="1">
      <c r="A137" s="34"/>
      <c r="B137" s="35"/>
      <c r="C137" s="226" t="s">
        <v>193</v>
      </c>
      <c r="D137" s="226" t="s">
        <v>1009</v>
      </c>
      <c r="E137" s="227" t="s">
        <v>1477</v>
      </c>
      <c r="F137" s="228" t="s">
        <v>1478</v>
      </c>
      <c r="G137" s="229" t="s">
        <v>233</v>
      </c>
      <c r="H137" s="230">
        <v>10</v>
      </c>
      <c r="I137" s="231"/>
      <c r="J137" s="232">
        <f>ROUND(I137*H137,2)</f>
        <v>0</v>
      </c>
      <c r="K137" s="233"/>
      <c r="L137" s="234"/>
      <c r="M137" s="235" t="s">
        <v>1</v>
      </c>
      <c r="N137" s="236" t="s">
        <v>41</v>
      </c>
      <c r="O137" s="87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9" t="s">
        <v>190</v>
      </c>
      <c r="AT137" s="219" t="s">
        <v>1009</v>
      </c>
      <c r="AU137" s="219" t="s">
        <v>84</v>
      </c>
      <c r="AY137" s="13" t="s">
        <v>174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3" t="s">
        <v>84</v>
      </c>
      <c r="BK137" s="220">
        <f>ROUND(I137*H137,2)</f>
        <v>0</v>
      </c>
      <c r="BL137" s="13" t="s">
        <v>179</v>
      </c>
      <c r="BM137" s="219" t="s">
        <v>196</v>
      </c>
    </row>
    <row r="138" s="2" customFormat="1" ht="16.5" customHeight="1">
      <c r="A138" s="34"/>
      <c r="B138" s="35"/>
      <c r="C138" s="226" t="s">
        <v>187</v>
      </c>
      <c r="D138" s="226" t="s">
        <v>1009</v>
      </c>
      <c r="E138" s="227" t="s">
        <v>1479</v>
      </c>
      <c r="F138" s="228" t="s">
        <v>1480</v>
      </c>
      <c r="G138" s="229" t="s">
        <v>239</v>
      </c>
      <c r="H138" s="230">
        <v>7</v>
      </c>
      <c r="I138" s="231"/>
      <c r="J138" s="232">
        <f>ROUND(I138*H138,2)</f>
        <v>0</v>
      </c>
      <c r="K138" s="233"/>
      <c r="L138" s="234"/>
      <c r="M138" s="235" t="s">
        <v>1</v>
      </c>
      <c r="N138" s="236" t="s">
        <v>41</v>
      </c>
      <c r="O138" s="87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9" t="s">
        <v>190</v>
      </c>
      <c r="AT138" s="219" t="s">
        <v>1009</v>
      </c>
      <c r="AU138" s="219" t="s">
        <v>84</v>
      </c>
      <c r="AY138" s="13" t="s">
        <v>174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3" t="s">
        <v>84</v>
      </c>
      <c r="BK138" s="220">
        <f>ROUND(I138*H138,2)</f>
        <v>0</v>
      </c>
      <c r="BL138" s="13" t="s">
        <v>179</v>
      </c>
      <c r="BM138" s="219" t="s">
        <v>8</v>
      </c>
    </row>
    <row r="139" s="2" customFormat="1" ht="16.5" customHeight="1">
      <c r="A139" s="34"/>
      <c r="B139" s="35"/>
      <c r="C139" s="207" t="s">
        <v>201</v>
      </c>
      <c r="D139" s="207" t="s">
        <v>175</v>
      </c>
      <c r="E139" s="208" t="s">
        <v>1481</v>
      </c>
      <c r="F139" s="209" t="s">
        <v>1482</v>
      </c>
      <c r="G139" s="210" t="s">
        <v>239</v>
      </c>
      <c r="H139" s="211">
        <v>100</v>
      </c>
      <c r="I139" s="212"/>
      <c r="J139" s="213">
        <f>ROUND(I139*H139,2)</f>
        <v>0</v>
      </c>
      <c r="K139" s="214"/>
      <c r="L139" s="40"/>
      <c r="M139" s="215" t="s">
        <v>1</v>
      </c>
      <c r="N139" s="216" t="s">
        <v>41</v>
      </c>
      <c r="O139" s="87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9" t="s">
        <v>179</v>
      </c>
      <c r="AT139" s="219" t="s">
        <v>175</v>
      </c>
      <c r="AU139" s="219" t="s">
        <v>84</v>
      </c>
      <c r="AY139" s="13" t="s">
        <v>174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3" t="s">
        <v>84</v>
      </c>
      <c r="BK139" s="220">
        <f>ROUND(I139*H139,2)</f>
        <v>0</v>
      </c>
      <c r="BL139" s="13" t="s">
        <v>179</v>
      </c>
      <c r="BM139" s="219" t="s">
        <v>204</v>
      </c>
    </row>
    <row r="140" s="2" customFormat="1">
      <c r="A140" s="34"/>
      <c r="B140" s="35"/>
      <c r="C140" s="36"/>
      <c r="D140" s="221" t="s">
        <v>191</v>
      </c>
      <c r="E140" s="36"/>
      <c r="F140" s="222" t="s">
        <v>1483</v>
      </c>
      <c r="G140" s="36"/>
      <c r="H140" s="36"/>
      <c r="I140" s="223"/>
      <c r="J140" s="36"/>
      <c r="K140" s="36"/>
      <c r="L140" s="40"/>
      <c r="M140" s="224"/>
      <c r="N140" s="225"/>
      <c r="O140" s="87"/>
      <c r="P140" s="87"/>
      <c r="Q140" s="87"/>
      <c r="R140" s="87"/>
      <c r="S140" s="87"/>
      <c r="T140" s="88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3" t="s">
        <v>191</v>
      </c>
      <c r="AU140" s="13" t="s">
        <v>84</v>
      </c>
    </row>
    <row r="141" s="2" customFormat="1" ht="16.5" customHeight="1">
      <c r="A141" s="34"/>
      <c r="B141" s="35"/>
      <c r="C141" s="226" t="s">
        <v>190</v>
      </c>
      <c r="D141" s="226" t="s">
        <v>1009</v>
      </c>
      <c r="E141" s="227" t="s">
        <v>1484</v>
      </c>
      <c r="F141" s="228" t="s">
        <v>1485</v>
      </c>
      <c r="G141" s="229" t="s">
        <v>239</v>
      </c>
      <c r="H141" s="230">
        <v>100</v>
      </c>
      <c r="I141" s="231"/>
      <c r="J141" s="232">
        <f>ROUND(I141*H141,2)</f>
        <v>0</v>
      </c>
      <c r="K141" s="233"/>
      <c r="L141" s="234"/>
      <c r="M141" s="235" t="s">
        <v>1</v>
      </c>
      <c r="N141" s="236" t="s">
        <v>41</v>
      </c>
      <c r="O141" s="87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9" t="s">
        <v>190</v>
      </c>
      <c r="AT141" s="219" t="s">
        <v>1009</v>
      </c>
      <c r="AU141" s="219" t="s">
        <v>84</v>
      </c>
      <c r="AY141" s="13" t="s">
        <v>174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3" t="s">
        <v>84</v>
      </c>
      <c r="BK141" s="220">
        <f>ROUND(I141*H141,2)</f>
        <v>0</v>
      </c>
      <c r="BL141" s="13" t="s">
        <v>179</v>
      </c>
      <c r="BM141" s="219" t="s">
        <v>182</v>
      </c>
    </row>
    <row r="142" s="2" customFormat="1" ht="16.5" customHeight="1">
      <c r="A142" s="34"/>
      <c r="B142" s="35"/>
      <c r="C142" s="207" t="s">
        <v>207</v>
      </c>
      <c r="D142" s="207" t="s">
        <v>175</v>
      </c>
      <c r="E142" s="208" t="s">
        <v>1486</v>
      </c>
      <c r="F142" s="209" t="s">
        <v>1487</v>
      </c>
      <c r="G142" s="210" t="s">
        <v>239</v>
      </c>
      <c r="H142" s="211">
        <v>2</v>
      </c>
      <c r="I142" s="212"/>
      <c r="J142" s="213">
        <f>ROUND(I142*H142,2)</f>
        <v>0</v>
      </c>
      <c r="K142" s="214"/>
      <c r="L142" s="40"/>
      <c r="M142" s="215" t="s">
        <v>1</v>
      </c>
      <c r="N142" s="216" t="s">
        <v>41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9" t="s">
        <v>179</v>
      </c>
      <c r="AT142" s="219" t="s">
        <v>175</v>
      </c>
      <c r="AU142" s="219" t="s">
        <v>84</v>
      </c>
      <c r="AY142" s="13" t="s">
        <v>174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3" t="s">
        <v>84</v>
      </c>
      <c r="BK142" s="220">
        <f>ROUND(I142*H142,2)</f>
        <v>0</v>
      </c>
      <c r="BL142" s="13" t="s">
        <v>179</v>
      </c>
      <c r="BM142" s="219" t="s">
        <v>210</v>
      </c>
    </row>
    <row r="143" s="2" customFormat="1">
      <c r="A143" s="34"/>
      <c r="B143" s="35"/>
      <c r="C143" s="36"/>
      <c r="D143" s="221" t="s">
        <v>191</v>
      </c>
      <c r="E143" s="36"/>
      <c r="F143" s="222" t="s">
        <v>1488</v>
      </c>
      <c r="G143" s="36"/>
      <c r="H143" s="36"/>
      <c r="I143" s="223"/>
      <c r="J143" s="36"/>
      <c r="K143" s="36"/>
      <c r="L143" s="40"/>
      <c r="M143" s="224"/>
      <c r="N143" s="225"/>
      <c r="O143" s="87"/>
      <c r="P143" s="87"/>
      <c r="Q143" s="87"/>
      <c r="R143" s="87"/>
      <c r="S143" s="87"/>
      <c r="T143" s="88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3" t="s">
        <v>191</v>
      </c>
      <c r="AU143" s="13" t="s">
        <v>84</v>
      </c>
    </row>
    <row r="144" s="2" customFormat="1" ht="21.75" customHeight="1">
      <c r="A144" s="34"/>
      <c r="B144" s="35"/>
      <c r="C144" s="226" t="s">
        <v>196</v>
      </c>
      <c r="D144" s="226" t="s">
        <v>1009</v>
      </c>
      <c r="E144" s="227" t="s">
        <v>1489</v>
      </c>
      <c r="F144" s="228" t="s">
        <v>1490</v>
      </c>
      <c r="G144" s="229" t="s">
        <v>239</v>
      </c>
      <c r="H144" s="230">
        <v>1</v>
      </c>
      <c r="I144" s="231"/>
      <c r="J144" s="232">
        <f>ROUND(I144*H144,2)</f>
        <v>0</v>
      </c>
      <c r="K144" s="233"/>
      <c r="L144" s="234"/>
      <c r="M144" s="235" t="s">
        <v>1</v>
      </c>
      <c r="N144" s="236" t="s">
        <v>41</v>
      </c>
      <c r="O144" s="87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9" t="s">
        <v>190</v>
      </c>
      <c r="AT144" s="219" t="s">
        <v>1009</v>
      </c>
      <c r="AU144" s="219" t="s">
        <v>84</v>
      </c>
      <c r="AY144" s="13" t="s">
        <v>174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3" t="s">
        <v>84</v>
      </c>
      <c r="BK144" s="220">
        <f>ROUND(I144*H144,2)</f>
        <v>0</v>
      </c>
      <c r="BL144" s="13" t="s">
        <v>179</v>
      </c>
      <c r="BM144" s="219" t="s">
        <v>215</v>
      </c>
    </row>
    <row r="145" s="2" customFormat="1">
      <c r="A145" s="34"/>
      <c r="B145" s="35"/>
      <c r="C145" s="36"/>
      <c r="D145" s="221" t="s">
        <v>191</v>
      </c>
      <c r="E145" s="36"/>
      <c r="F145" s="222" t="s">
        <v>1491</v>
      </c>
      <c r="G145" s="36"/>
      <c r="H145" s="36"/>
      <c r="I145" s="223"/>
      <c r="J145" s="36"/>
      <c r="K145" s="36"/>
      <c r="L145" s="40"/>
      <c r="M145" s="224"/>
      <c r="N145" s="225"/>
      <c r="O145" s="87"/>
      <c r="P145" s="87"/>
      <c r="Q145" s="87"/>
      <c r="R145" s="87"/>
      <c r="S145" s="87"/>
      <c r="T145" s="88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3" t="s">
        <v>191</v>
      </c>
      <c r="AU145" s="13" t="s">
        <v>84</v>
      </c>
    </row>
    <row r="146" s="2" customFormat="1" ht="16.5" customHeight="1">
      <c r="A146" s="34"/>
      <c r="B146" s="35"/>
      <c r="C146" s="207" t="s">
        <v>216</v>
      </c>
      <c r="D146" s="207" t="s">
        <v>175</v>
      </c>
      <c r="E146" s="208" t="s">
        <v>1492</v>
      </c>
      <c r="F146" s="209" t="s">
        <v>1493</v>
      </c>
      <c r="G146" s="210" t="s">
        <v>239</v>
      </c>
      <c r="H146" s="211">
        <v>30</v>
      </c>
      <c r="I146" s="212"/>
      <c r="J146" s="213">
        <f>ROUND(I146*H146,2)</f>
        <v>0</v>
      </c>
      <c r="K146" s="214"/>
      <c r="L146" s="40"/>
      <c r="M146" s="215" t="s">
        <v>1</v>
      </c>
      <c r="N146" s="216" t="s">
        <v>41</v>
      </c>
      <c r="O146" s="87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9" t="s">
        <v>179</v>
      </c>
      <c r="AT146" s="219" t="s">
        <v>175</v>
      </c>
      <c r="AU146" s="219" t="s">
        <v>84</v>
      </c>
      <c r="AY146" s="13" t="s">
        <v>174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3" t="s">
        <v>84</v>
      </c>
      <c r="BK146" s="220">
        <f>ROUND(I146*H146,2)</f>
        <v>0</v>
      </c>
      <c r="BL146" s="13" t="s">
        <v>179</v>
      </c>
      <c r="BM146" s="219" t="s">
        <v>219</v>
      </c>
    </row>
    <row r="147" s="2" customFormat="1" ht="16.5" customHeight="1">
      <c r="A147" s="34"/>
      <c r="B147" s="35"/>
      <c r="C147" s="207" t="s">
        <v>8</v>
      </c>
      <c r="D147" s="207" t="s">
        <v>175</v>
      </c>
      <c r="E147" s="208" t="s">
        <v>1494</v>
      </c>
      <c r="F147" s="209" t="s">
        <v>1495</v>
      </c>
      <c r="G147" s="210" t="s">
        <v>239</v>
      </c>
      <c r="H147" s="211">
        <v>9</v>
      </c>
      <c r="I147" s="212"/>
      <c r="J147" s="213">
        <f>ROUND(I147*H147,2)</f>
        <v>0</v>
      </c>
      <c r="K147" s="214"/>
      <c r="L147" s="40"/>
      <c r="M147" s="215" t="s">
        <v>1</v>
      </c>
      <c r="N147" s="216" t="s">
        <v>41</v>
      </c>
      <c r="O147" s="87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9" t="s">
        <v>179</v>
      </c>
      <c r="AT147" s="219" t="s">
        <v>175</v>
      </c>
      <c r="AU147" s="219" t="s">
        <v>84</v>
      </c>
      <c r="AY147" s="13" t="s">
        <v>174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3" t="s">
        <v>84</v>
      </c>
      <c r="BK147" s="220">
        <f>ROUND(I147*H147,2)</f>
        <v>0</v>
      </c>
      <c r="BL147" s="13" t="s">
        <v>179</v>
      </c>
      <c r="BM147" s="219" t="s">
        <v>222</v>
      </c>
    </row>
    <row r="148" s="2" customFormat="1" ht="21.75" customHeight="1">
      <c r="A148" s="34"/>
      <c r="B148" s="35"/>
      <c r="C148" s="207" t="s">
        <v>172</v>
      </c>
      <c r="D148" s="207" t="s">
        <v>175</v>
      </c>
      <c r="E148" s="208" t="s">
        <v>1496</v>
      </c>
      <c r="F148" s="209" t="s">
        <v>1497</v>
      </c>
      <c r="G148" s="210" t="s">
        <v>239</v>
      </c>
      <c r="H148" s="211">
        <v>1</v>
      </c>
      <c r="I148" s="212"/>
      <c r="J148" s="213">
        <f>ROUND(I148*H148,2)</f>
        <v>0</v>
      </c>
      <c r="K148" s="214"/>
      <c r="L148" s="40"/>
      <c r="M148" s="215" t="s">
        <v>1</v>
      </c>
      <c r="N148" s="216" t="s">
        <v>41</v>
      </c>
      <c r="O148" s="87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9" t="s">
        <v>179</v>
      </c>
      <c r="AT148" s="219" t="s">
        <v>175</v>
      </c>
      <c r="AU148" s="219" t="s">
        <v>84</v>
      </c>
      <c r="AY148" s="13" t="s">
        <v>174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3" t="s">
        <v>84</v>
      </c>
      <c r="BK148" s="220">
        <f>ROUND(I148*H148,2)</f>
        <v>0</v>
      </c>
      <c r="BL148" s="13" t="s">
        <v>179</v>
      </c>
      <c r="BM148" s="219" t="s">
        <v>229</v>
      </c>
    </row>
    <row r="149" s="2" customFormat="1">
      <c r="A149" s="34"/>
      <c r="B149" s="35"/>
      <c r="C149" s="36"/>
      <c r="D149" s="221" t="s">
        <v>191</v>
      </c>
      <c r="E149" s="36"/>
      <c r="F149" s="222" t="s">
        <v>1498</v>
      </c>
      <c r="G149" s="36"/>
      <c r="H149" s="36"/>
      <c r="I149" s="223"/>
      <c r="J149" s="36"/>
      <c r="K149" s="36"/>
      <c r="L149" s="40"/>
      <c r="M149" s="224"/>
      <c r="N149" s="225"/>
      <c r="O149" s="87"/>
      <c r="P149" s="87"/>
      <c r="Q149" s="87"/>
      <c r="R149" s="87"/>
      <c r="S149" s="87"/>
      <c r="T149" s="88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3" t="s">
        <v>191</v>
      </c>
      <c r="AU149" s="13" t="s">
        <v>84</v>
      </c>
    </row>
    <row r="150" s="2" customFormat="1" ht="16.5" customHeight="1">
      <c r="A150" s="34"/>
      <c r="B150" s="35"/>
      <c r="C150" s="207" t="s">
        <v>204</v>
      </c>
      <c r="D150" s="207" t="s">
        <v>175</v>
      </c>
      <c r="E150" s="208" t="s">
        <v>1499</v>
      </c>
      <c r="F150" s="209" t="s">
        <v>1500</v>
      </c>
      <c r="G150" s="210" t="s">
        <v>239</v>
      </c>
      <c r="H150" s="211">
        <v>20</v>
      </c>
      <c r="I150" s="212"/>
      <c r="J150" s="213">
        <f>ROUND(I150*H150,2)</f>
        <v>0</v>
      </c>
      <c r="K150" s="214"/>
      <c r="L150" s="40"/>
      <c r="M150" s="215" t="s">
        <v>1</v>
      </c>
      <c r="N150" s="216" t="s">
        <v>41</v>
      </c>
      <c r="O150" s="87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9" t="s">
        <v>179</v>
      </c>
      <c r="AT150" s="219" t="s">
        <v>175</v>
      </c>
      <c r="AU150" s="219" t="s">
        <v>84</v>
      </c>
      <c r="AY150" s="13" t="s">
        <v>174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3" t="s">
        <v>84</v>
      </c>
      <c r="BK150" s="220">
        <f>ROUND(I150*H150,2)</f>
        <v>0</v>
      </c>
      <c r="BL150" s="13" t="s">
        <v>179</v>
      </c>
      <c r="BM150" s="219" t="s">
        <v>234</v>
      </c>
    </row>
    <row r="151" s="2" customFormat="1" ht="16.5" customHeight="1">
      <c r="A151" s="34"/>
      <c r="B151" s="35"/>
      <c r="C151" s="207" t="s">
        <v>236</v>
      </c>
      <c r="D151" s="207" t="s">
        <v>175</v>
      </c>
      <c r="E151" s="208" t="s">
        <v>1501</v>
      </c>
      <c r="F151" s="209" t="s">
        <v>1502</v>
      </c>
      <c r="G151" s="210" t="s">
        <v>239</v>
      </c>
      <c r="H151" s="211">
        <v>2</v>
      </c>
      <c r="I151" s="212"/>
      <c r="J151" s="213">
        <f>ROUND(I151*H151,2)</f>
        <v>0</v>
      </c>
      <c r="K151" s="214"/>
      <c r="L151" s="40"/>
      <c r="M151" s="215" t="s">
        <v>1</v>
      </c>
      <c r="N151" s="216" t="s">
        <v>41</v>
      </c>
      <c r="O151" s="87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9" t="s">
        <v>179</v>
      </c>
      <c r="AT151" s="219" t="s">
        <v>175</v>
      </c>
      <c r="AU151" s="219" t="s">
        <v>84</v>
      </c>
      <c r="AY151" s="13" t="s">
        <v>174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3" t="s">
        <v>84</v>
      </c>
      <c r="BK151" s="220">
        <f>ROUND(I151*H151,2)</f>
        <v>0</v>
      </c>
      <c r="BL151" s="13" t="s">
        <v>179</v>
      </c>
      <c r="BM151" s="219" t="s">
        <v>240</v>
      </c>
    </row>
    <row r="152" s="2" customFormat="1" ht="16.5" customHeight="1">
      <c r="A152" s="34"/>
      <c r="B152" s="35"/>
      <c r="C152" s="207" t="s">
        <v>182</v>
      </c>
      <c r="D152" s="207" t="s">
        <v>175</v>
      </c>
      <c r="E152" s="208" t="s">
        <v>1503</v>
      </c>
      <c r="F152" s="209" t="s">
        <v>1504</v>
      </c>
      <c r="G152" s="210" t="s">
        <v>239</v>
      </c>
      <c r="H152" s="211">
        <v>20</v>
      </c>
      <c r="I152" s="212"/>
      <c r="J152" s="213">
        <f>ROUND(I152*H152,2)</f>
        <v>0</v>
      </c>
      <c r="K152" s="214"/>
      <c r="L152" s="40"/>
      <c r="M152" s="215" t="s">
        <v>1</v>
      </c>
      <c r="N152" s="216" t="s">
        <v>41</v>
      </c>
      <c r="O152" s="87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9" t="s">
        <v>179</v>
      </c>
      <c r="AT152" s="219" t="s">
        <v>175</v>
      </c>
      <c r="AU152" s="219" t="s">
        <v>84</v>
      </c>
      <c r="AY152" s="13" t="s">
        <v>174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3" t="s">
        <v>84</v>
      </c>
      <c r="BK152" s="220">
        <f>ROUND(I152*H152,2)</f>
        <v>0</v>
      </c>
      <c r="BL152" s="13" t="s">
        <v>179</v>
      </c>
      <c r="BM152" s="219" t="s">
        <v>243</v>
      </c>
    </row>
    <row r="153" s="2" customFormat="1" ht="16.5" customHeight="1">
      <c r="A153" s="34"/>
      <c r="B153" s="35"/>
      <c r="C153" s="207" t="s">
        <v>199</v>
      </c>
      <c r="D153" s="207" t="s">
        <v>175</v>
      </c>
      <c r="E153" s="208" t="s">
        <v>1505</v>
      </c>
      <c r="F153" s="209" t="s">
        <v>1506</v>
      </c>
      <c r="G153" s="210" t="s">
        <v>233</v>
      </c>
      <c r="H153" s="211">
        <v>30</v>
      </c>
      <c r="I153" s="212"/>
      <c r="J153" s="213">
        <f>ROUND(I153*H153,2)</f>
        <v>0</v>
      </c>
      <c r="K153" s="214"/>
      <c r="L153" s="40"/>
      <c r="M153" s="215" t="s">
        <v>1</v>
      </c>
      <c r="N153" s="216" t="s">
        <v>41</v>
      </c>
      <c r="O153" s="87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9" t="s">
        <v>179</v>
      </c>
      <c r="AT153" s="219" t="s">
        <v>175</v>
      </c>
      <c r="AU153" s="219" t="s">
        <v>84</v>
      </c>
      <c r="AY153" s="13" t="s">
        <v>174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3" t="s">
        <v>84</v>
      </c>
      <c r="BK153" s="220">
        <f>ROUND(I153*H153,2)</f>
        <v>0</v>
      </c>
      <c r="BL153" s="13" t="s">
        <v>179</v>
      </c>
      <c r="BM153" s="219" t="s">
        <v>246</v>
      </c>
    </row>
    <row r="154" s="2" customFormat="1">
      <c r="A154" s="34"/>
      <c r="B154" s="35"/>
      <c r="C154" s="36"/>
      <c r="D154" s="221" t="s">
        <v>191</v>
      </c>
      <c r="E154" s="36"/>
      <c r="F154" s="222" t="s">
        <v>1507</v>
      </c>
      <c r="G154" s="36"/>
      <c r="H154" s="36"/>
      <c r="I154" s="223"/>
      <c r="J154" s="36"/>
      <c r="K154" s="36"/>
      <c r="L154" s="40"/>
      <c r="M154" s="224"/>
      <c r="N154" s="225"/>
      <c r="O154" s="87"/>
      <c r="P154" s="87"/>
      <c r="Q154" s="87"/>
      <c r="R154" s="87"/>
      <c r="S154" s="87"/>
      <c r="T154" s="88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3" t="s">
        <v>191</v>
      </c>
      <c r="AU154" s="13" t="s">
        <v>84</v>
      </c>
    </row>
    <row r="155" s="11" customFormat="1" ht="25.92" customHeight="1">
      <c r="A155" s="11"/>
      <c r="B155" s="193"/>
      <c r="C155" s="194"/>
      <c r="D155" s="195" t="s">
        <v>75</v>
      </c>
      <c r="E155" s="196" t="s">
        <v>1436</v>
      </c>
      <c r="F155" s="196" t="s">
        <v>94</v>
      </c>
      <c r="G155" s="194"/>
      <c r="H155" s="194"/>
      <c r="I155" s="197"/>
      <c r="J155" s="198">
        <f>BK155</f>
        <v>0</v>
      </c>
      <c r="K155" s="194"/>
      <c r="L155" s="199"/>
      <c r="M155" s="200"/>
      <c r="N155" s="201"/>
      <c r="O155" s="201"/>
      <c r="P155" s="202">
        <f>SUM(P156:P192)</f>
        <v>0</v>
      </c>
      <c r="Q155" s="201"/>
      <c r="R155" s="202">
        <f>SUM(R156:R192)</f>
        <v>0</v>
      </c>
      <c r="S155" s="201"/>
      <c r="T155" s="203">
        <f>SUM(T156:T192)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204" t="s">
        <v>84</v>
      </c>
      <c r="AT155" s="205" t="s">
        <v>75</v>
      </c>
      <c r="AU155" s="205" t="s">
        <v>76</v>
      </c>
      <c r="AY155" s="204" t="s">
        <v>174</v>
      </c>
      <c r="BK155" s="206">
        <f>SUM(BK156:BK192)</f>
        <v>0</v>
      </c>
    </row>
    <row r="156" s="2" customFormat="1" ht="24.15" customHeight="1">
      <c r="A156" s="34"/>
      <c r="B156" s="35"/>
      <c r="C156" s="207" t="s">
        <v>210</v>
      </c>
      <c r="D156" s="207" t="s">
        <v>175</v>
      </c>
      <c r="E156" s="208" t="s">
        <v>1508</v>
      </c>
      <c r="F156" s="209" t="s">
        <v>1509</v>
      </c>
      <c r="G156" s="210" t="s">
        <v>239</v>
      </c>
      <c r="H156" s="211">
        <v>26</v>
      </c>
      <c r="I156" s="212"/>
      <c r="J156" s="213">
        <f>ROUND(I156*H156,2)</f>
        <v>0</v>
      </c>
      <c r="K156" s="214"/>
      <c r="L156" s="40"/>
      <c r="M156" s="215" t="s">
        <v>1</v>
      </c>
      <c r="N156" s="216" t="s">
        <v>41</v>
      </c>
      <c r="O156" s="87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9" t="s">
        <v>179</v>
      </c>
      <c r="AT156" s="219" t="s">
        <v>175</v>
      </c>
      <c r="AU156" s="219" t="s">
        <v>84</v>
      </c>
      <c r="AY156" s="13" t="s">
        <v>174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3" t="s">
        <v>84</v>
      </c>
      <c r="BK156" s="220">
        <f>ROUND(I156*H156,2)</f>
        <v>0</v>
      </c>
      <c r="BL156" s="13" t="s">
        <v>179</v>
      </c>
      <c r="BM156" s="219" t="s">
        <v>251</v>
      </c>
    </row>
    <row r="157" s="2" customFormat="1" ht="24.15" customHeight="1">
      <c r="A157" s="34"/>
      <c r="B157" s="35"/>
      <c r="C157" s="207" t="s">
        <v>224</v>
      </c>
      <c r="D157" s="207" t="s">
        <v>175</v>
      </c>
      <c r="E157" s="208" t="s">
        <v>1510</v>
      </c>
      <c r="F157" s="209" t="s">
        <v>1511</v>
      </c>
      <c r="G157" s="210" t="s">
        <v>239</v>
      </c>
      <c r="H157" s="211">
        <v>31</v>
      </c>
      <c r="I157" s="212"/>
      <c r="J157" s="213">
        <f>ROUND(I157*H157,2)</f>
        <v>0</v>
      </c>
      <c r="K157" s="214"/>
      <c r="L157" s="40"/>
      <c r="M157" s="215" t="s">
        <v>1</v>
      </c>
      <c r="N157" s="216" t="s">
        <v>41</v>
      </c>
      <c r="O157" s="87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9" t="s">
        <v>179</v>
      </c>
      <c r="AT157" s="219" t="s">
        <v>175</v>
      </c>
      <c r="AU157" s="219" t="s">
        <v>84</v>
      </c>
      <c r="AY157" s="13" t="s">
        <v>174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3" t="s">
        <v>84</v>
      </c>
      <c r="BK157" s="220">
        <f>ROUND(I157*H157,2)</f>
        <v>0</v>
      </c>
      <c r="BL157" s="13" t="s">
        <v>179</v>
      </c>
      <c r="BM157" s="219" t="s">
        <v>254</v>
      </c>
    </row>
    <row r="158" s="2" customFormat="1" ht="24.15" customHeight="1">
      <c r="A158" s="34"/>
      <c r="B158" s="35"/>
      <c r="C158" s="207" t="s">
        <v>215</v>
      </c>
      <c r="D158" s="207" t="s">
        <v>175</v>
      </c>
      <c r="E158" s="208" t="s">
        <v>1512</v>
      </c>
      <c r="F158" s="209" t="s">
        <v>1513</v>
      </c>
      <c r="G158" s="210" t="s">
        <v>239</v>
      </c>
      <c r="H158" s="211">
        <v>12</v>
      </c>
      <c r="I158" s="212"/>
      <c r="J158" s="213">
        <f>ROUND(I158*H158,2)</f>
        <v>0</v>
      </c>
      <c r="K158" s="214"/>
      <c r="L158" s="40"/>
      <c r="M158" s="215" t="s">
        <v>1</v>
      </c>
      <c r="N158" s="216" t="s">
        <v>41</v>
      </c>
      <c r="O158" s="87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9" t="s">
        <v>179</v>
      </c>
      <c r="AT158" s="219" t="s">
        <v>175</v>
      </c>
      <c r="AU158" s="219" t="s">
        <v>84</v>
      </c>
      <c r="AY158" s="13" t="s">
        <v>174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3" t="s">
        <v>84</v>
      </c>
      <c r="BK158" s="220">
        <f>ROUND(I158*H158,2)</f>
        <v>0</v>
      </c>
      <c r="BL158" s="13" t="s">
        <v>179</v>
      </c>
      <c r="BM158" s="219" t="s">
        <v>258</v>
      </c>
    </row>
    <row r="159" s="2" customFormat="1" ht="24.15" customHeight="1">
      <c r="A159" s="34"/>
      <c r="B159" s="35"/>
      <c r="C159" s="207" t="s">
        <v>7</v>
      </c>
      <c r="D159" s="207" t="s">
        <v>175</v>
      </c>
      <c r="E159" s="208" t="s">
        <v>1514</v>
      </c>
      <c r="F159" s="209" t="s">
        <v>1515</v>
      </c>
      <c r="G159" s="210" t="s">
        <v>239</v>
      </c>
      <c r="H159" s="211">
        <v>1</v>
      </c>
      <c r="I159" s="212"/>
      <c r="J159" s="213">
        <f>ROUND(I159*H159,2)</f>
        <v>0</v>
      </c>
      <c r="K159" s="214"/>
      <c r="L159" s="40"/>
      <c r="M159" s="215" t="s">
        <v>1</v>
      </c>
      <c r="N159" s="216" t="s">
        <v>41</v>
      </c>
      <c r="O159" s="87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9" t="s">
        <v>179</v>
      </c>
      <c r="AT159" s="219" t="s">
        <v>175</v>
      </c>
      <c r="AU159" s="219" t="s">
        <v>84</v>
      </c>
      <c r="AY159" s="13" t="s">
        <v>174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3" t="s">
        <v>84</v>
      </c>
      <c r="BK159" s="220">
        <f>ROUND(I159*H159,2)</f>
        <v>0</v>
      </c>
      <c r="BL159" s="13" t="s">
        <v>179</v>
      </c>
      <c r="BM159" s="219" t="s">
        <v>261</v>
      </c>
    </row>
    <row r="160" s="2" customFormat="1" ht="24.15" customHeight="1">
      <c r="A160" s="34"/>
      <c r="B160" s="35"/>
      <c r="C160" s="207" t="s">
        <v>219</v>
      </c>
      <c r="D160" s="207" t="s">
        <v>175</v>
      </c>
      <c r="E160" s="208" t="s">
        <v>1516</v>
      </c>
      <c r="F160" s="209" t="s">
        <v>1517</v>
      </c>
      <c r="G160" s="210" t="s">
        <v>239</v>
      </c>
      <c r="H160" s="211">
        <v>2</v>
      </c>
      <c r="I160" s="212"/>
      <c r="J160" s="213">
        <f>ROUND(I160*H160,2)</f>
        <v>0</v>
      </c>
      <c r="K160" s="214"/>
      <c r="L160" s="40"/>
      <c r="M160" s="215" t="s">
        <v>1</v>
      </c>
      <c r="N160" s="216" t="s">
        <v>41</v>
      </c>
      <c r="O160" s="87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9" t="s">
        <v>179</v>
      </c>
      <c r="AT160" s="219" t="s">
        <v>175</v>
      </c>
      <c r="AU160" s="219" t="s">
        <v>84</v>
      </c>
      <c r="AY160" s="13" t="s">
        <v>174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3" t="s">
        <v>84</v>
      </c>
      <c r="BK160" s="220">
        <f>ROUND(I160*H160,2)</f>
        <v>0</v>
      </c>
      <c r="BL160" s="13" t="s">
        <v>179</v>
      </c>
      <c r="BM160" s="219" t="s">
        <v>1518</v>
      </c>
    </row>
    <row r="161" s="2" customFormat="1" ht="24.15" customHeight="1">
      <c r="A161" s="34"/>
      <c r="B161" s="35"/>
      <c r="C161" s="207" t="s">
        <v>267</v>
      </c>
      <c r="D161" s="207" t="s">
        <v>175</v>
      </c>
      <c r="E161" s="208" t="s">
        <v>1519</v>
      </c>
      <c r="F161" s="209" t="s">
        <v>1520</v>
      </c>
      <c r="G161" s="210" t="s">
        <v>239</v>
      </c>
      <c r="H161" s="211">
        <v>2</v>
      </c>
      <c r="I161" s="212"/>
      <c r="J161" s="213">
        <f>ROUND(I161*H161,2)</f>
        <v>0</v>
      </c>
      <c r="K161" s="214"/>
      <c r="L161" s="40"/>
      <c r="M161" s="215" t="s">
        <v>1</v>
      </c>
      <c r="N161" s="216" t="s">
        <v>41</v>
      </c>
      <c r="O161" s="87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9" t="s">
        <v>179</v>
      </c>
      <c r="AT161" s="219" t="s">
        <v>175</v>
      </c>
      <c r="AU161" s="219" t="s">
        <v>84</v>
      </c>
      <c r="AY161" s="13" t="s">
        <v>174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3" t="s">
        <v>84</v>
      </c>
      <c r="BK161" s="220">
        <f>ROUND(I161*H161,2)</f>
        <v>0</v>
      </c>
      <c r="BL161" s="13" t="s">
        <v>179</v>
      </c>
      <c r="BM161" s="219" t="s">
        <v>1521</v>
      </c>
    </row>
    <row r="162" s="2" customFormat="1" ht="16.5" customHeight="1">
      <c r="A162" s="34"/>
      <c r="B162" s="35"/>
      <c r="C162" s="207" t="s">
        <v>222</v>
      </c>
      <c r="D162" s="207" t="s">
        <v>175</v>
      </c>
      <c r="E162" s="208" t="s">
        <v>1522</v>
      </c>
      <c r="F162" s="209" t="s">
        <v>1523</v>
      </c>
      <c r="G162" s="210" t="s">
        <v>491</v>
      </c>
      <c r="H162" s="211">
        <v>1</v>
      </c>
      <c r="I162" s="212"/>
      <c r="J162" s="213">
        <f>ROUND(I162*H162,2)</f>
        <v>0</v>
      </c>
      <c r="K162" s="214"/>
      <c r="L162" s="40"/>
      <c r="M162" s="215" t="s">
        <v>1</v>
      </c>
      <c r="N162" s="216" t="s">
        <v>41</v>
      </c>
      <c r="O162" s="87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9" t="s">
        <v>179</v>
      </c>
      <c r="AT162" s="219" t="s">
        <v>175</v>
      </c>
      <c r="AU162" s="219" t="s">
        <v>84</v>
      </c>
      <c r="AY162" s="13" t="s">
        <v>174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3" t="s">
        <v>84</v>
      </c>
      <c r="BK162" s="220">
        <f>ROUND(I162*H162,2)</f>
        <v>0</v>
      </c>
      <c r="BL162" s="13" t="s">
        <v>179</v>
      </c>
      <c r="BM162" s="219" t="s">
        <v>266</v>
      </c>
    </row>
    <row r="163" s="2" customFormat="1" ht="24.15" customHeight="1">
      <c r="A163" s="34"/>
      <c r="B163" s="35"/>
      <c r="C163" s="207" t="s">
        <v>276</v>
      </c>
      <c r="D163" s="207" t="s">
        <v>175</v>
      </c>
      <c r="E163" s="208" t="s">
        <v>1524</v>
      </c>
      <c r="F163" s="209" t="s">
        <v>1525</v>
      </c>
      <c r="G163" s="210" t="s">
        <v>491</v>
      </c>
      <c r="H163" s="211">
        <v>1</v>
      </c>
      <c r="I163" s="212"/>
      <c r="J163" s="213">
        <f>ROUND(I163*H163,2)</f>
        <v>0</v>
      </c>
      <c r="K163" s="214"/>
      <c r="L163" s="40"/>
      <c r="M163" s="215" t="s">
        <v>1</v>
      </c>
      <c r="N163" s="216" t="s">
        <v>41</v>
      </c>
      <c r="O163" s="87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9" t="s">
        <v>179</v>
      </c>
      <c r="AT163" s="219" t="s">
        <v>175</v>
      </c>
      <c r="AU163" s="219" t="s">
        <v>84</v>
      </c>
      <c r="AY163" s="13" t="s">
        <v>174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3" t="s">
        <v>84</v>
      </c>
      <c r="BK163" s="220">
        <f>ROUND(I163*H163,2)</f>
        <v>0</v>
      </c>
      <c r="BL163" s="13" t="s">
        <v>179</v>
      </c>
      <c r="BM163" s="219" t="s">
        <v>270</v>
      </c>
    </row>
    <row r="164" s="2" customFormat="1" ht="16.5" customHeight="1">
      <c r="A164" s="34"/>
      <c r="B164" s="35"/>
      <c r="C164" s="207" t="s">
        <v>229</v>
      </c>
      <c r="D164" s="207" t="s">
        <v>175</v>
      </c>
      <c r="E164" s="208" t="s">
        <v>1526</v>
      </c>
      <c r="F164" s="209" t="s">
        <v>1527</v>
      </c>
      <c r="G164" s="210" t="s">
        <v>491</v>
      </c>
      <c r="H164" s="211">
        <v>1</v>
      </c>
      <c r="I164" s="212"/>
      <c r="J164" s="213">
        <f>ROUND(I164*H164,2)</f>
        <v>0</v>
      </c>
      <c r="K164" s="214"/>
      <c r="L164" s="40"/>
      <c r="M164" s="215" t="s">
        <v>1</v>
      </c>
      <c r="N164" s="216" t="s">
        <v>41</v>
      </c>
      <c r="O164" s="87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9" t="s">
        <v>179</v>
      </c>
      <c r="AT164" s="219" t="s">
        <v>175</v>
      </c>
      <c r="AU164" s="219" t="s">
        <v>84</v>
      </c>
      <c r="AY164" s="13" t="s">
        <v>174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3" t="s">
        <v>84</v>
      </c>
      <c r="BK164" s="220">
        <f>ROUND(I164*H164,2)</f>
        <v>0</v>
      </c>
      <c r="BL164" s="13" t="s">
        <v>179</v>
      </c>
      <c r="BM164" s="219" t="s">
        <v>275</v>
      </c>
    </row>
    <row r="165" s="2" customFormat="1" ht="16.5" customHeight="1">
      <c r="A165" s="34"/>
      <c r="B165" s="35"/>
      <c r="C165" s="207" t="s">
        <v>247</v>
      </c>
      <c r="D165" s="207" t="s">
        <v>175</v>
      </c>
      <c r="E165" s="208" t="s">
        <v>1528</v>
      </c>
      <c r="F165" s="209" t="s">
        <v>1529</v>
      </c>
      <c r="G165" s="210" t="s">
        <v>491</v>
      </c>
      <c r="H165" s="211">
        <v>1</v>
      </c>
      <c r="I165" s="212"/>
      <c r="J165" s="213">
        <f>ROUND(I165*H165,2)</f>
        <v>0</v>
      </c>
      <c r="K165" s="214"/>
      <c r="L165" s="40"/>
      <c r="M165" s="215" t="s">
        <v>1</v>
      </c>
      <c r="N165" s="216" t="s">
        <v>41</v>
      </c>
      <c r="O165" s="87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9" t="s">
        <v>179</v>
      </c>
      <c r="AT165" s="219" t="s">
        <v>175</v>
      </c>
      <c r="AU165" s="219" t="s">
        <v>84</v>
      </c>
      <c r="AY165" s="13" t="s">
        <v>174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3" t="s">
        <v>84</v>
      </c>
      <c r="BK165" s="220">
        <f>ROUND(I165*H165,2)</f>
        <v>0</v>
      </c>
      <c r="BL165" s="13" t="s">
        <v>179</v>
      </c>
      <c r="BM165" s="219" t="s">
        <v>279</v>
      </c>
    </row>
    <row r="166" s="2" customFormat="1" ht="21.75" customHeight="1">
      <c r="A166" s="34"/>
      <c r="B166" s="35"/>
      <c r="C166" s="207" t="s">
        <v>234</v>
      </c>
      <c r="D166" s="207" t="s">
        <v>175</v>
      </c>
      <c r="E166" s="208" t="s">
        <v>1530</v>
      </c>
      <c r="F166" s="209" t="s">
        <v>1531</v>
      </c>
      <c r="G166" s="210" t="s">
        <v>491</v>
      </c>
      <c r="H166" s="211">
        <v>1</v>
      </c>
      <c r="I166" s="212"/>
      <c r="J166" s="213">
        <f>ROUND(I166*H166,2)</f>
        <v>0</v>
      </c>
      <c r="K166" s="214"/>
      <c r="L166" s="40"/>
      <c r="M166" s="215" t="s">
        <v>1</v>
      </c>
      <c r="N166" s="216" t="s">
        <v>41</v>
      </c>
      <c r="O166" s="87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9" t="s">
        <v>179</v>
      </c>
      <c r="AT166" s="219" t="s">
        <v>175</v>
      </c>
      <c r="AU166" s="219" t="s">
        <v>84</v>
      </c>
      <c r="AY166" s="13" t="s">
        <v>174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3" t="s">
        <v>84</v>
      </c>
      <c r="BK166" s="220">
        <f>ROUND(I166*H166,2)</f>
        <v>0</v>
      </c>
      <c r="BL166" s="13" t="s">
        <v>179</v>
      </c>
      <c r="BM166" s="219" t="s">
        <v>283</v>
      </c>
    </row>
    <row r="167" s="2" customFormat="1">
      <c r="A167" s="34"/>
      <c r="B167" s="35"/>
      <c r="C167" s="36"/>
      <c r="D167" s="221" t="s">
        <v>191</v>
      </c>
      <c r="E167" s="36"/>
      <c r="F167" s="222" t="s">
        <v>1532</v>
      </c>
      <c r="G167" s="36"/>
      <c r="H167" s="36"/>
      <c r="I167" s="223"/>
      <c r="J167" s="36"/>
      <c r="K167" s="36"/>
      <c r="L167" s="40"/>
      <c r="M167" s="224"/>
      <c r="N167" s="225"/>
      <c r="O167" s="87"/>
      <c r="P167" s="87"/>
      <c r="Q167" s="87"/>
      <c r="R167" s="87"/>
      <c r="S167" s="87"/>
      <c r="T167" s="88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3" t="s">
        <v>191</v>
      </c>
      <c r="AU167" s="13" t="s">
        <v>84</v>
      </c>
    </row>
    <row r="168" s="2" customFormat="1" ht="21.75" customHeight="1">
      <c r="A168" s="34"/>
      <c r="B168" s="35"/>
      <c r="C168" s="207" t="s">
        <v>294</v>
      </c>
      <c r="D168" s="207" t="s">
        <v>175</v>
      </c>
      <c r="E168" s="208" t="s">
        <v>1533</v>
      </c>
      <c r="F168" s="209" t="s">
        <v>1534</v>
      </c>
      <c r="G168" s="210" t="s">
        <v>233</v>
      </c>
      <c r="H168" s="211">
        <v>35</v>
      </c>
      <c r="I168" s="212"/>
      <c r="J168" s="213">
        <f>ROUND(I168*H168,2)</f>
        <v>0</v>
      </c>
      <c r="K168" s="214"/>
      <c r="L168" s="40"/>
      <c r="M168" s="215" t="s">
        <v>1</v>
      </c>
      <c r="N168" s="216" t="s">
        <v>41</v>
      </c>
      <c r="O168" s="87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9" t="s">
        <v>179</v>
      </c>
      <c r="AT168" s="219" t="s">
        <v>175</v>
      </c>
      <c r="AU168" s="219" t="s">
        <v>84</v>
      </c>
      <c r="AY168" s="13" t="s">
        <v>174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3" t="s">
        <v>84</v>
      </c>
      <c r="BK168" s="220">
        <f>ROUND(I168*H168,2)</f>
        <v>0</v>
      </c>
      <c r="BL168" s="13" t="s">
        <v>179</v>
      </c>
      <c r="BM168" s="219" t="s">
        <v>287</v>
      </c>
    </row>
    <row r="169" s="2" customFormat="1" ht="21.75" customHeight="1">
      <c r="A169" s="34"/>
      <c r="B169" s="35"/>
      <c r="C169" s="207" t="s">
        <v>240</v>
      </c>
      <c r="D169" s="207" t="s">
        <v>175</v>
      </c>
      <c r="E169" s="208" t="s">
        <v>1535</v>
      </c>
      <c r="F169" s="209" t="s">
        <v>1536</v>
      </c>
      <c r="G169" s="210" t="s">
        <v>233</v>
      </c>
      <c r="H169" s="211">
        <v>35</v>
      </c>
      <c r="I169" s="212"/>
      <c r="J169" s="213">
        <f>ROUND(I169*H169,2)</f>
        <v>0</v>
      </c>
      <c r="K169" s="214"/>
      <c r="L169" s="40"/>
      <c r="M169" s="215" t="s">
        <v>1</v>
      </c>
      <c r="N169" s="216" t="s">
        <v>41</v>
      </c>
      <c r="O169" s="87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9" t="s">
        <v>179</v>
      </c>
      <c r="AT169" s="219" t="s">
        <v>175</v>
      </c>
      <c r="AU169" s="219" t="s">
        <v>84</v>
      </c>
      <c r="AY169" s="13" t="s">
        <v>174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3" t="s">
        <v>84</v>
      </c>
      <c r="BK169" s="220">
        <f>ROUND(I169*H169,2)</f>
        <v>0</v>
      </c>
      <c r="BL169" s="13" t="s">
        <v>179</v>
      </c>
      <c r="BM169" s="219" t="s">
        <v>290</v>
      </c>
    </row>
    <row r="170" s="2" customFormat="1" ht="21.75" customHeight="1">
      <c r="A170" s="34"/>
      <c r="B170" s="35"/>
      <c r="C170" s="207" t="s">
        <v>262</v>
      </c>
      <c r="D170" s="207" t="s">
        <v>175</v>
      </c>
      <c r="E170" s="208" t="s">
        <v>1537</v>
      </c>
      <c r="F170" s="209" t="s">
        <v>1538</v>
      </c>
      <c r="G170" s="210" t="s">
        <v>233</v>
      </c>
      <c r="H170" s="211">
        <v>35</v>
      </c>
      <c r="I170" s="212"/>
      <c r="J170" s="213">
        <f>ROUND(I170*H170,2)</f>
        <v>0</v>
      </c>
      <c r="K170" s="214"/>
      <c r="L170" s="40"/>
      <c r="M170" s="215" t="s">
        <v>1</v>
      </c>
      <c r="N170" s="216" t="s">
        <v>41</v>
      </c>
      <c r="O170" s="87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9" t="s">
        <v>179</v>
      </c>
      <c r="AT170" s="219" t="s">
        <v>175</v>
      </c>
      <c r="AU170" s="219" t="s">
        <v>84</v>
      </c>
      <c r="AY170" s="13" t="s">
        <v>174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3" t="s">
        <v>84</v>
      </c>
      <c r="BK170" s="220">
        <f>ROUND(I170*H170,2)</f>
        <v>0</v>
      </c>
      <c r="BL170" s="13" t="s">
        <v>179</v>
      </c>
      <c r="BM170" s="219" t="s">
        <v>297</v>
      </c>
    </row>
    <row r="171" s="2" customFormat="1" ht="16.5" customHeight="1">
      <c r="A171" s="34"/>
      <c r="B171" s="35"/>
      <c r="C171" s="207" t="s">
        <v>243</v>
      </c>
      <c r="D171" s="207" t="s">
        <v>175</v>
      </c>
      <c r="E171" s="208" t="s">
        <v>1539</v>
      </c>
      <c r="F171" s="209" t="s">
        <v>1540</v>
      </c>
      <c r="G171" s="210" t="s">
        <v>239</v>
      </c>
      <c r="H171" s="211">
        <v>10</v>
      </c>
      <c r="I171" s="212"/>
      <c r="J171" s="213">
        <f>ROUND(I171*H171,2)</f>
        <v>0</v>
      </c>
      <c r="K171" s="214"/>
      <c r="L171" s="40"/>
      <c r="M171" s="215" t="s">
        <v>1</v>
      </c>
      <c r="N171" s="216" t="s">
        <v>41</v>
      </c>
      <c r="O171" s="87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9" t="s">
        <v>179</v>
      </c>
      <c r="AT171" s="219" t="s">
        <v>175</v>
      </c>
      <c r="AU171" s="219" t="s">
        <v>84</v>
      </c>
      <c r="AY171" s="13" t="s">
        <v>174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3" t="s">
        <v>84</v>
      </c>
      <c r="BK171" s="220">
        <f>ROUND(I171*H171,2)</f>
        <v>0</v>
      </c>
      <c r="BL171" s="13" t="s">
        <v>179</v>
      </c>
      <c r="BM171" s="219" t="s">
        <v>303</v>
      </c>
    </row>
    <row r="172" s="2" customFormat="1" ht="21.75" customHeight="1">
      <c r="A172" s="34"/>
      <c r="B172" s="35"/>
      <c r="C172" s="207" t="s">
        <v>271</v>
      </c>
      <c r="D172" s="207" t="s">
        <v>175</v>
      </c>
      <c r="E172" s="208" t="s">
        <v>1541</v>
      </c>
      <c r="F172" s="209" t="s">
        <v>1542</v>
      </c>
      <c r="G172" s="210" t="s">
        <v>239</v>
      </c>
      <c r="H172" s="211">
        <v>2</v>
      </c>
      <c r="I172" s="212"/>
      <c r="J172" s="213">
        <f>ROUND(I172*H172,2)</f>
        <v>0</v>
      </c>
      <c r="K172" s="214"/>
      <c r="L172" s="40"/>
      <c r="M172" s="215" t="s">
        <v>1</v>
      </c>
      <c r="N172" s="216" t="s">
        <v>41</v>
      </c>
      <c r="O172" s="87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9" t="s">
        <v>179</v>
      </c>
      <c r="AT172" s="219" t="s">
        <v>175</v>
      </c>
      <c r="AU172" s="219" t="s">
        <v>84</v>
      </c>
      <c r="AY172" s="13" t="s">
        <v>174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3" t="s">
        <v>84</v>
      </c>
      <c r="BK172" s="220">
        <f>ROUND(I172*H172,2)</f>
        <v>0</v>
      </c>
      <c r="BL172" s="13" t="s">
        <v>179</v>
      </c>
      <c r="BM172" s="219" t="s">
        <v>306</v>
      </c>
    </row>
    <row r="173" s="2" customFormat="1" ht="16.5" customHeight="1">
      <c r="A173" s="34"/>
      <c r="B173" s="35"/>
      <c r="C173" s="207" t="s">
        <v>246</v>
      </c>
      <c r="D173" s="207" t="s">
        <v>175</v>
      </c>
      <c r="E173" s="208" t="s">
        <v>1543</v>
      </c>
      <c r="F173" s="209" t="s">
        <v>1544</v>
      </c>
      <c r="G173" s="210" t="s">
        <v>239</v>
      </c>
      <c r="H173" s="211">
        <v>6</v>
      </c>
      <c r="I173" s="212"/>
      <c r="J173" s="213">
        <f>ROUND(I173*H173,2)</f>
        <v>0</v>
      </c>
      <c r="K173" s="214"/>
      <c r="L173" s="40"/>
      <c r="M173" s="215" t="s">
        <v>1</v>
      </c>
      <c r="N173" s="216" t="s">
        <v>41</v>
      </c>
      <c r="O173" s="87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9" t="s">
        <v>179</v>
      </c>
      <c r="AT173" s="219" t="s">
        <v>175</v>
      </c>
      <c r="AU173" s="219" t="s">
        <v>84</v>
      </c>
      <c r="AY173" s="13" t="s">
        <v>174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3" t="s">
        <v>84</v>
      </c>
      <c r="BK173" s="220">
        <f>ROUND(I173*H173,2)</f>
        <v>0</v>
      </c>
      <c r="BL173" s="13" t="s">
        <v>179</v>
      </c>
      <c r="BM173" s="219" t="s">
        <v>309</v>
      </c>
    </row>
    <row r="174" s="2" customFormat="1">
      <c r="A174" s="34"/>
      <c r="B174" s="35"/>
      <c r="C174" s="36"/>
      <c r="D174" s="221" t="s">
        <v>191</v>
      </c>
      <c r="E174" s="36"/>
      <c r="F174" s="222" t="s">
        <v>1545</v>
      </c>
      <c r="G174" s="36"/>
      <c r="H174" s="36"/>
      <c r="I174" s="223"/>
      <c r="J174" s="36"/>
      <c r="K174" s="36"/>
      <c r="L174" s="40"/>
      <c r="M174" s="224"/>
      <c r="N174" s="225"/>
      <c r="O174" s="87"/>
      <c r="P174" s="87"/>
      <c r="Q174" s="87"/>
      <c r="R174" s="87"/>
      <c r="S174" s="87"/>
      <c r="T174" s="88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3" t="s">
        <v>191</v>
      </c>
      <c r="AU174" s="13" t="s">
        <v>84</v>
      </c>
    </row>
    <row r="175" s="2" customFormat="1" ht="16.5" customHeight="1">
      <c r="A175" s="34"/>
      <c r="B175" s="35"/>
      <c r="C175" s="207" t="s">
        <v>317</v>
      </c>
      <c r="D175" s="207" t="s">
        <v>175</v>
      </c>
      <c r="E175" s="208" t="s">
        <v>1546</v>
      </c>
      <c r="F175" s="209" t="s">
        <v>1547</v>
      </c>
      <c r="G175" s="210" t="s">
        <v>239</v>
      </c>
      <c r="H175" s="211">
        <v>1</v>
      </c>
      <c r="I175" s="212"/>
      <c r="J175" s="213">
        <f>ROUND(I175*H175,2)</f>
        <v>0</v>
      </c>
      <c r="K175" s="214"/>
      <c r="L175" s="40"/>
      <c r="M175" s="215" t="s">
        <v>1</v>
      </c>
      <c r="N175" s="216" t="s">
        <v>41</v>
      </c>
      <c r="O175" s="87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9" t="s">
        <v>179</v>
      </c>
      <c r="AT175" s="219" t="s">
        <v>175</v>
      </c>
      <c r="AU175" s="219" t="s">
        <v>84</v>
      </c>
      <c r="AY175" s="13" t="s">
        <v>174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3" t="s">
        <v>84</v>
      </c>
      <c r="BK175" s="220">
        <f>ROUND(I175*H175,2)</f>
        <v>0</v>
      </c>
      <c r="BL175" s="13" t="s">
        <v>179</v>
      </c>
      <c r="BM175" s="219" t="s">
        <v>312</v>
      </c>
    </row>
    <row r="176" s="2" customFormat="1">
      <c r="A176" s="34"/>
      <c r="B176" s="35"/>
      <c r="C176" s="36"/>
      <c r="D176" s="221" t="s">
        <v>191</v>
      </c>
      <c r="E176" s="36"/>
      <c r="F176" s="222" t="s">
        <v>1548</v>
      </c>
      <c r="G176" s="36"/>
      <c r="H176" s="36"/>
      <c r="I176" s="223"/>
      <c r="J176" s="36"/>
      <c r="K176" s="36"/>
      <c r="L176" s="40"/>
      <c r="M176" s="224"/>
      <c r="N176" s="225"/>
      <c r="O176" s="87"/>
      <c r="P176" s="87"/>
      <c r="Q176" s="87"/>
      <c r="R176" s="87"/>
      <c r="S176" s="87"/>
      <c r="T176" s="88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3" t="s">
        <v>191</v>
      </c>
      <c r="AU176" s="13" t="s">
        <v>84</v>
      </c>
    </row>
    <row r="177" s="2" customFormat="1" ht="21.75" customHeight="1">
      <c r="A177" s="34"/>
      <c r="B177" s="35"/>
      <c r="C177" s="207" t="s">
        <v>251</v>
      </c>
      <c r="D177" s="207" t="s">
        <v>175</v>
      </c>
      <c r="E177" s="208" t="s">
        <v>1549</v>
      </c>
      <c r="F177" s="209" t="s">
        <v>1550</v>
      </c>
      <c r="G177" s="210" t="s">
        <v>239</v>
      </c>
      <c r="H177" s="211">
        <v>16</v>
      </c>
      <c r="I177" s="212"/>
      <c r="J177" s="213">
        <f>ROUND(I177*H177,2)</f>
        <v>0</v>
      </c>
      <c r="K177" s="214"/>
      <c r="L177" s="40"/>
      <c r="M177" s="215" t="s">
        <v>1</v>
      </c>
      <c r="N177" s="216" t="s">
        <v>41</v>
      </c>
      <c r="O177" s="87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9" t="s">
        <v>179</v>
      </c>
      <c r="AT177" s="219" t="s">
        <v>175</v>
      </c>
      <c r="AU177" s="219" t="s">
        <v>84</v>
      </c>
      <c r="AY177" s="13" t="s">
        <v>174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3" t="s">
        <v>84</v>
      </c>
      <c r="BK177" s="220">
        <f>ROUND(I177*H177,2)</f>
        <v>0</v>
      </c>
      <c r="BL177" s="13" t="s">
        <v>179</v>
      </c>
      <c r="BM177" s="219" t="s">
        <v>315</v>
      </c>
    </row>
    <row r="178" s="2" customFormat="1" ht="16.5" customHeight="1">
      <c r="A178" s="34"/>
      <c r="B178" s="35"/>
      <c r="C178" s="207" t="s">
        <v>328</v>
      </c>
      <c r="D178" s="207" t="s">
        <v>175</v>
      </c>
      <c r="E178" s="208" t="s">
        <v>1551</v>
      </c>
      <c r="F178" s="209" t="s">
        <v>1552</v>
      </c>
      <c r="G178" s="210" t="s">
        <v>239</v>
      </c>
      <c r="H178" s="211">
        <v>10</v>
      </c>
      <c r="I178" s="212"/>
      <c r="J178" s="213">
        <f>ROUND(I178*H178,2)</f>
        <v>0</v>
      </c>
      <c r="K178" s="214"/>
      <c r="L178" s="40"/>
      <c r="M178" s="215" t="s">
        <v>1</v>
      </c>
      <c r="N178" s="216" t="s">
        <v>41</v>
      </c>
      <c r="O178" s="87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9" t="s">
        <v>179</v>
      </c>
      <c r="AT178" s="219" t="s">
        <v>175</v>
      </c>
      <c r="AU178" s="219" t="s">
        <v>84</v>
      </c>
      <c r="AY178" s="13" t="s">
        <v>174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3" t="s">
        <v>84</v>
      </c>
      <c r="BK178" s="220">
        <f>ROUND(I178*H178,2)</f>
        <v>0</v>
      </c>
      <c r="BL178" s="13" t="s">
        <v>179</v>
      </c>
      <c r="BM178" s="219" t="s">
        <v>320</v>
      </c>
    </row>
    <row r="179" s="2" customFormat="1" ht="16.5" customHeight="1">
      <c r="A179" s="34"/>
      <c r="B179" s="35"/>
      <c r="C179" s="207" t="s">
        <v>254</v>
      </c>
      <c r="D179" s="207" t="s">
        <v>175</v>
      </c>
      <c r="E179" s="208" t="s">
        <v>1553</v>
      </c>
      <c r="F179" s="209" t="s">
        <v>1554</v>
      </c>
      <c r="G179" s="210" t="s">
        <v>239</v>
      </c>
      <c r="H179" s="211">
        <v>10</v>
      </c>
      <c r="I179" s="212"/>
      <c r="J179" s="213">
        <f>ROUND(I179*H179,2)</f>
        <v>0</v>
      </c>
      <c r="K179" s="214"/>
      <c r="L179" s="40"/>
      <c r="M179" s="215" t="s">
        <v>1</v>
      </c>
      <c r="N179" s="216" t="s">
        <v>41</v>
      </c>
      <c r="O179" s="87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9" t="s">
        <v>179</v>
      </c>
      <c r="AT179" s="219" t="s">
        <v>175</v>
      </c>
      <c r="AU179" s="219" t="s">
        <v>84</v>
      </c>
      <c r="AY179" s="13" t="s">
        <v>174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3" t="s">
        <v>84</v>
      </c>
      <c r="BK179" s="220">
        <f>ROUND(I179*H179,2)</f>
        <v>0</v>
      </c>
      <c r="BL179" s="13" t="s">
        <v>179</v>
      </c>
      <c r="BM179" s="219" t="s">
        <v>324</v>
      </c>
    </row>
    <row r="180" s="2" customFormat="1" ht="16.5" customHeight="1">
      <c r="A180" s="34"/>
      <c r="B180" s="35"/>
      <c r="C180" s="207" t="s">
        <v>337</v>
      </c>
      <c r="D180" s="207" t="s">
        <v>175</v>
      </c>
      <c r="E180" s="208" t="s">
        <v>1555</v>
      </c>
      <c r="F180" s="209" t="s">
        <v>1556</v>
      </c>
      <c r="G180" s="210" t="s">
        <v>239</v>
      </c>
      <c r="H180" s="211">
        <v>2</v>
      </c>
      <c r="I180" s="212"/>
      <c r="J180" s="213">
        <f>ROUND(I180*H180,2)</f>
        <v>0</v>
      </c>
      <c r="K180" s="214"/>
      <c r="L180" s="40"/>
      <c r="M180" s="215" t="s">
        <v>1</v>
      </c>
      <c r="N180" s="216" t="s">
        <v>41</v>
      </c>
      <c r="O180" s="87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9" t="s">
        <v>179</v>
      </c>
      <c r="AT180" s="219" t="s">
        <v>175</v>
      </c>
      <c r="AU180" s="219" t="s">
        <v>84</v>
      </c>
      <c r="AY180" s="13" t="s">
        <v>174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3" t="s">
        <v>84</v>
      </c>
      <c r="BK180" s="220">
        <f>ROUND(I180*H180,2)</f>
        <v>0</v>
      </c>
      <c r="BL180" s="13" t="s">
        <v>179</v>
      </c>
      <c r="BM180" s="219" t="s">
        <v>331</v>
      </c>
    </row>
    <row r="181" s="2" customFormat="1" ht="16.5" customHeight="1">
      <c r="A181" s="34"/>
      <c r="B181" s="35"/>
      <c r="C181" s="207" t="s">
        <v>258</v>
      </c>
      <c r="D181" s="207" t="s">
        <v>175</v>
      </c>
      <c r="E181" s="208" t="s">
        <v>1557</v>
      </c>
      <c r="F181" s="209" t="s">
        <v>1558</v>
      </c>
      <c r="G181" s="210" t="s">
        <v>239</v>
      </c>
      <c r="H181" s="211">
        <v>6</v>
      </c>
      <c r="I181" s="212"/>
      <c r="J181" s="213">
        <f>ROUND(I181*H181,2)</f>
        <v>0</v>
      </c>
      <c r="K181" s="214"/>
      <c r="L181" s="40"/>
      <c r="M181" s="215" t="s">
        <v>1</v>
      </c>
      <c r="N181" s="216" t="s">
        <v>41</v>
      </c>
      <c r="O181" s="87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9" t="s">
        <v>179</v>
      </c>
      <c r="AT181" s="219" t="s">
        <v>175</v>
      </c>
      <c r="AU181" s="219" t="s">
        <v>84</v>
      </c>
      <c r="AY181" s="13" t="s">
        <v>174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3" t="s">
        <v>84</v>
      </c>
      <c r="BK181" s="220">
        <f>ROUND(I181*H181,2)</f>
        <v>0</v>
      </c>
      <c r="BL181" s="13" t="s">
        <v>179</v>
      </c>
      <c r="BM181" s="219" t="s">
        <v>334</v>
      </c>
    </row>
    <row r="182" s="2" customFormat="1" ht="16.5" customHeight="1">
      <c r="A182" s="34"/>
      <c r="B182" s="35"/>
      <c r="C182" s="207" t="s">
        <v>292</v>
      </c>
      <c r="D182" s="207" t="s">
        <v>175</v>
      </c>
      <c r="E182" s="208" t="s">
        <v>1559</v>
      </c>
      <c r="F182" s="209" t="s">
        <v>1560</v>
      </c>
      <c r="G182" s="210" t="s">
        <v>233</v>
      </c>
      <c r="H182" s="211">
        <v>20</v>
      </c>
      <c r="I182" s="212"/>
      <c r="J182" s="213">
        <f>ROUND(I182*H182,2)</f>
        <v>0</v>
      </c>
      <c r="K182" s="214"/>
      <c r="L182" s="40"/>
      <c r="M182" s="215" t="s">
        <v>1</v>
      </c>
      <c r="N182" s="216" t="s">
        <v>41</v>
      </c>
      <c r="O182" s="87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9" t="s">
        <v>179</v>
      </c>
      <c r="AT182" s="219" t="s">
        <v>175</v>
      </c>
      <c r="AU182" s="219" t="s">
        <v>84</v>
      </c>
      <c r="AY182" s="13" t="s">
        <v>174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3" t="s">
        <v>84</v>
      </c>
      <c r="BK182" s="220">
        <f>ROUND(I182*H182,2)</f>
        <v>0</v>
      </c>
      <c r="BL182" s="13" t="s">
        <v>179</v>
      </c>
      <c r="BM182" s="219" t="s">
        <v>340</v>
      </c>
    </row>
    <row r="183" s="2" customFormat="1">
      <c r="A183" s="34"/>
      <c r="B183" s="35"/>
      <c r="C183" s="36"/>
      <c r="D183" s="221" t="s">
        <v>191</v>
      </c>
      <c r="E183" s="36"/>
      <c r="F183" s="222" t="s">
        <v>1561</v>
      </c>
      <c r="G183" s="36"/>
      <c r="H183" s="36"/>
      <c r="I183" s="223"/>
      <c r="J183" s="36"/>
      <c r="K183" s="36"/>
      <c r="L183" s="40"/>
      <c r="M183" s="224"/>
      <c r="N183" s="225"/>
      <c r="O183" s="87"/>
      <c r="P183" s="87"/>
      <c r="Q183" s="87"/>
      <c r="R183" s="87"/>
      <c r="S183" s="87"/>
      <c r="T183" s="88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3" t="s">
        <v>191</v>
      </c>
      <c r="AU183" s="13" t="s">
        <v>84</v>
      </c>
    </row>
    <row r="184" s="2" customFormat="1" ht="16.5" customHeight="1">
      <c r="A184" s="34"/>
      <c r="B184" s="35"/>
      <c r="C184" s="207" t="s">
        <v>261</v>
      </c>
      <c r="D184" s="207" t="s">
        <v>175</v>
      </c>
      <c r="E184" s="208" t="s">
        <v>1562</v>
      </c>
      <c r="F184" s="209" t="s">
        <v>1563</v>
      </c>
      <c r="G184" s="210" t="s">
        <v>233</v>
      </c>
      <c r="H184" s="211">
        <v>10</v>
      </c>
      <c r="I184" s="212"/>
      <c r="J184" s="213">
        <f>ROUND(I184*H184,2)</f>
        <v>0</v>
      </c>
      <c r="K184" s="214"/>
      <c r="L184" s="40"/>
      <c r="M184" s="215" t="s">
        <v>1</v>
      </c>
      <c r="N184" s="216" t="s">
        <v>41</v>
      </c>
      <c r="O184" s="87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9" t="s">
        <v>179</v>
      </c>
      <c r="AT184" s="219" t="s">
        <v>175</v>
      </c>
      <c r="AU184" s="219" t="s">
        <v>84</v>
      </c>
      <c r="AY184" s="13" t="s">
        <v>174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3" t="s">
        <v>84</v>
      </c>
      <c r="BK184" s="220">
        <f>ROUND(I184*H184,2)</f>
        <v>0</v>
      </c>
      <c r="BL184" s="13" t="s">
        <v>179</v>
      </c>
      <c r="BM184" s="219" t="s">
        <v>346</v>
      </c>
    </row>
    <row r="185" s="2" customFormat="1">
      <c r="A185" s="34"/>
      <c r="B185" s="35"/>
      <c r="C185" s="36"/>
      <c r="D185" s="221" t="s">
        <v>191</v>
      </c>
      <c r="E185" s="36"/>
      <c r="F185" s="222" t="s">
        <v>1564</v>
      </c>
      <c r="G185" s="36"/>
      <c r="H185" s="36"/>
      <c r="I185" s="223"/>
      <c r="J185" s="36"/>
      <c r="K185" s="36"/>
      <c r="L185" s="40"/>
      <c r="M185" s="224"/>
      <c r="N185" s="225"/>
      <c r="O185" s="87"/>
      <c r="P185" s="87"/>
      <c r="Q185" s="87"/>
      <c r="R185" s="87"/>
      <c r="S185" s="87"/>
      <c r="T185" s="88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3" t="s">
        <v>191</v>
      </c>
      <c r="AU185" s="13" t="s">
        <v>84</v>
      </c>
    </row>
    <row r="186" s="2" customFormat="1" ht="16.5" customHeight="1">
      <c r="A186" s="34"/>
      <c r="B186" s="35"/>
      <c r="C186" s="207" t="s">
        <v>299</v>
      </c>
      <c r="D186" s="207" t="s">
        <v>175</v>
      </c>
      <c r="E186" s="208" t="s">
        <v>1565</v>
      </c>
      <c r="F186" s="209" t="s">
        <v>1566</v>
      </c>
      <c r="G186" s="210" t="s">
        <v>233</v>
      </c>
      <c r="H186" s="211">
        <v>120</v>
      </c>
      <c r="I186" s="212"/>
      <c r="J186" s="213">
        <f>ROUND(I186*H186,2)</f>
        <v>0</v>
      </c>
      <c r="K186" s="214"/>
      <c r="L186" s="40"/>
      <c r="M186" s="215" t="s">
        <v>1</v>
      </c>
      <c r="N186" s="216" t="s">
        <v>41</v>
      </c>
      <c r="O186" s="87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9" t="s">
        <v>179</v>
      </c>
      <c r="AT186" s="219" t="s">
        <v>175</v>
      </c>
      <c r="AU186" s="219" t="s">
        <v>84</v>
      </c>
      <c r="AY186" s="13" t="s">
        <v>174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3" t="s">
        <v>84</v>
      </c>
      <c r="BK186" s="220">
        <f>ROUND(I186*H186,2)</f>
        <v>0</v>
      </c>
      <c r="BL186" s="13" t="s">
        <v>179</v>
      </c>
      <c r="BM186" s="219" t="s">
        <v>349</v>
      </c>
    </row>
    <row r="187" s="2" customFormat="1">
      <c r="A187" s="34"/>
      <c r="B187" s="35"/>
      <c r="C187" s="36"/>
      <c r="D187" s="221" t="s">
        <v>191</v>
      </c>
      <c r="E187" s="36"/>
      <c r="F187" s="222" t="s">
        <v>1567</v>
      </c>
      <c r="G187" s="36"/>
      <c r="H187" s="36"/>
      <c r="I187" s="223"/>
      <c r="J187" s="36"/>
      <c r="K187" s="36"/>
      <c r="L187" s="40"/>
      <c r="M187" s="224"/>
      <c r="N187" s="225"/>
      <c r="O187" s="87"/>
      <c r="P187" s="87"/>
      <c r="Q187" s="87"/>
      <c r="R187" s="87"/>
      <c r="S187" s="87"/>
      <c r="T187" s="88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3" t="s">
        <v>191</v>
      </c>
      <c r="AU187" s="13" t="s">
        <v>84</v>
      </c>
    </row>
    <row r="188" s="2" customFormat="1" ht="16.5" customHeight="1">
      <c r="A188" s="34"/>
      <c r="B188" s="35"/>
      <c r="C188" s="207" t="s">
        <v>266</v>
      </c>
      <c r="D188" s="207" t="s">
        <v>175</v>
      </c>
      <c r="E188" s="208" t="s">
        <v>1568</v>
      </c>
      <c r="F188" s="209" t="s">
        <v>1569</v>
      </c>
      <c r="G188" s="210" t="s">
        <v>233</v>
      </c>
      <c r="H188" s="211">
        <v>80</v>
      </c>
      <c r="I188" s="212"/>
      <c r="J188" s="213">
        <f>ROUND(I188*H188,2)</f>
        <v>0</v>
      </c>
      <c r="K188" s="214"/>
      <c r="L188" s="40"/>
      <c r="M188" s="215" t="s">
        <v>1</v>
      </c>
      <c r="N188" s="216" t="s">
        <v>41</v>
      </c>
      <c r="O188" s="87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9" t="s">
        <v>179</v>
      </c>
      <c r="AT188" s="219" t="s">
        <v>175</v>
      </c>
      <c r="AU188" s="219" t="s">
        <v>84</v>
      </c>
      <c r="AY188" s="13" t="s">
        <v>174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3" t="s">
        <v>84</v>
      </c>
      <c r="BK188" s="220">
        <f>ROUND(I188*H188,2)</f>
        <v>0</v>
      </c>
      <c r="BL188" s="13" t="s">
        <v>179</v>
      </c>
      <c r="BM188" s="219" t="s">
        <v>352</v>
      </c>
    </row>
    <row r="189" s="2" customFormat="1">
      <c r="A189" s="34"/>
      <c r="B189" s="35"/>
      <c r="C189" s="36"/>
      <c r="D189" s="221" t="s">
        <v>191</v>
      </c>
      <c r="E189" s="36"/>
      <c r="F189" s="222" t="s">
        <v>1570</v>
      </c>
      <c r="G189" s="36"/>
      <c r="H189" s="36"/>
      <c r="I189" s="223"/>
      <c r="J189" s="36"/>
      <c r="K189" s="36"/>
      <c r="L189" s="40"/>
      <c r="M189" s="224"/>
      <c r="N189" s="225"/>
      <c r="O189" s="87"/>
      <c r="P189" s="87"/>
      <c r="Q189" s="87"/>
      <c r="R189" s="87"/>
      <c r="S189" s="87"/>
      <c r="T189" s="88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3" t="s">
        <v>191</v>
      </c>
      <c r="AU189" s="13" t="s">
        <v>84</v>
      </c>
    </row>
    <row r="190" s="2" customFormat="1" ht="16.5" customHeight="1">
      <c r="A190" s="34"/>
      <c r="B190" s="35"/>
      <c r="C190" s="207" t="s">
        <v>326</v>
      </c>
      <c r="D190" s="207" t="s">
        <v>175</v>
      </c>
      <c r="E190" s="208" t="s">
        <v>1571</v>
      </c>
      <c r="F190" s="209" t="s">
        <v>1572</v>
      </c>
      <c r="G190" s="210" t="s">
        <v>233</v>
      </c>
      <c r="H190" s="211">
        <v>10</v>
      </c>
      <c r="I190" s="212"/>
      <c r="J190" s="213">
        <f>ROUND(I190*H190,2)</f>
        <v>0</v>
      </c>
      <c r="K190" s="214"/>
      <c r="L190" s="40"/>
      <c r="M190" s="215" t="s">
        <v>1</v>
      </c>
      <c r="N190" s="216" t="s">
        <v>41</v>
      </c>
      <c r="O190" s="87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9" t="s">
        <v>179</v>
      </c>
      <c r="AT190" s="219" t="s">
        <v>175</v>
      </c>
      <c r="AU190" s="219" t="s">
        <v>84</v>
      </c>
      <c r="AY190" s="13" t="s">
        <v>174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3" t="s">
        <v>84</v>
      </c>
      <c r="BK190" s="220">
        <f>ROUND(I190*H190,2)</f>
        <v>0</v>
      </c>
      <c r="BL190" s="13" t="s">
        <v>179</v>
      </c>
      <c r="BM190" s="219" t="s">
        <v>356</v>
      </c>
    </row>
    <row r="191" s="2" customFormat="1">
      <c r="A191" s="34"/>
      <c r="B191" s="35"/>
      <c r="C191" s="36"/>
      <c r="D191" s="221" t="s">
        <v>191</v>
      </c>
      <c r="E191" s="36"/>
      <c r="F191" s="222" t="s">
        <v>1573</v>
      </c>
      <c r="G191" s="36"/>
      <c r="H191" s="36"/>
      <c r="I191" s="223"/>
      <c r="J191" s="36"/>
      <c r="K191" s="36"/>
      <c r="L191" s="40"/>
      <c r="M191" s="224"/>
      <c r="N191" s="225"/>
      <c r="O191" s="87"/>
      <c r="P191" s="87"/>
      <c r="Q191" s="87"/>
      <c r="R191" s="87"/>
      <c r="S191" s="87"/>
      <c r="T191" s="88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3" t="s">
        <v>191</v>
      </c>
      <c r="AU191" s="13" t="s">
        <v>84</v>
      </c>
    </row>
    <row r="192" s="2" customFormat="1" ht="16.5" customHeight="1">
      <c r="A192" s="34"/>
      <c r="B192" s="35"/>
      <c r="C192" s="207" t="s">
        <v>270</v>
      </c>
      <c r="D192" s="207" t="s">
        <v>175</v>
      </c>
      <c r="E192" s="208" t="s">
        <v>1574</v>
      </c>
      <c r="F192" s="209" t="s">
        <v>1575</v>
      </c>
      <c r="G192" s="210" t="s">
        <v>239</v>
      </c>
      <c r="H192" s="211">
        <v>2</v>
      </c>
      <c r="I192" s="212"/>
      <c r="J192" s="213">
        <f>ROUND(I192*H192,2)</f>
        <v>0</v>
      </c>
      <c r="K192" s="214"/>
      <c r="L192" s="40"/>
      <c r="M192" s="215" t="s">
        <v>1</v>
      </c>
      <c r="N192" s="216" t="s">
        <v>41</v>
      </c>
      <c r="O192" s="87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9" t="s">
        <v>179</v>
      </c>
      <c r="AT192" s="219" t="s">
        <v>175</v>
      </c>
      <c r="AU192" s="219" t="s">
        <v>84</v>
      </c>
      <c r="AY192" s="13" t="s">
        <v>174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3" t="s">
        <v>84</v>
      </c>
      <c r="BK192" s="220">
        <f>ROUND(I192*H192,2)</f>
        <v>0</v>
      </c>
      <c r="BL192" s="13" t="s">
        <v>179</v>
      </c>
      <c r="BM192" s="219" t="s">
        <v>360</v>
      </c>
    </row>
    <row r="193" s="11" customFormat="1" ht="25.92" customHeight="1">
      <c r="A193" s="11"/>
      <c r="B193" s="193"/>
      <c r="C193" s="194"/>
      <c r="D193" s="195" t="s">
        <v>75</v>
      </c>
      <c r="E193" s="196" t="s">
        <v>1467</v>
      </c>
      <c r="F193" s="196" t="s">
        <v>1010</v>
      </c>
      <c r="G193" s="194"/>
      <c r="H193" s="194"/>
      <c r="I193" s="197"/>
      <c r="J193" s="198">
        <f>BK193</f>
        <v>0</v>
      </c>
      <c r="K193" s="194"/>
      <c r="L193" s="199"/>
      <c r="M193" s="200"/>
      <c r="N193" s="201"/>
      <c r="O193" s="201"/>
      <c r="P193" s="202">
        <f>SUM(P194:P216)</f>
        <v>0</v>
      </c>
      <c r="Q193" s="201"/>
      <c r="R193" s="202">
        <f>SUM(R194:R216)</f>
        <v>0</v>
      </c>
      <c r="S193" s="201"/>
      <c r="T193" s="203">
        <f>SUM(T194:T216)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04" t="s">
        <v>84</v>
      </c>
      <c r="AT193" s="205" t="s">
        <v>75</v>
      </c>
      <c r="AU193" s="205" t="s">
        <v>76</v>
      </c>
      <c r="AY193" s="204" t="s">
        <v>174</v>
      </c>
      <c r="BK193" s="206">
        <f>SUM(BK194:BK216)</f>
        <v>0</v>
      </c>
    </row>
    <row r="194" s="2" customFormat="1" ht="16.5" customHeight="1">
      <c r="A194" s="34"/>
      <c r="B194" s="35"/>
      <c r="C194" s="226" t="s">
        <v>369</v>
      </c>
      <c r="D194" s="226" t="s">
        <v>1009</v>
      </c>
      <c r="E194" s="227" t="s">
        <v>1576</v>
      </c>
      <c r="F194" s="228" t="s">
        <v>1577</v>
      </c>
      <c r="G194" s="229" t="s">
        <v>239</v>
      </c>
      <c r="H194" s="230">
        <v>6</v>
      </c>
      <c r="I194" s="231"/>
      <c r="J194" s="232">
        <f>ROUND(I194*H194,2)</f>
        <v>0</v>
      </c>
      <c r="K194" s="233"/>
      <c r="L194" s="234"/>
      <c r="M194" s="235" t="s">
        <v>1</v>
      </c>
      <c r="N194" s="236" t="s">
        <v>41</v>
      </c>
      <c r="O194" s="87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9" t="s">
        <v>190</v>
      </c>
      <c r="AT194" s="219" t="s">
        <v>1009</v>
      </c>
      <c r="AU194" s="219" t="s">
        <v>84</v>
      </c>
      <c r="AY194" s="13" t="s">
        <v>174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3" t="s">
        <v>84</v>
      </c>
      <c r="BK194" s="220">
        <f>ROUND(I194*H194,2)</f>
        <v>0</v>
      </c>
      <c r="BL194" s="13" t="s">
        <v>179</v>
      </c>
      <c r="BM194" s="219" t="s">
        <v>364</v>
      </c>
    </row>
    <row r="195" s="2" customFormat="1" ht="16.5" customHeight="1">
      <c r="A195" s="34"/>
      <c r="B195" s="35"/>
      <c r="C195" s="226" t="s">
        <v>275</v>
      </c>
      <c r="D195" s="226" t="s">
        <v>1009</v>
      </c>
      <c r="E195" s="227" t="s">
        <v>1578</v>
      </c>
      <c r="F195" s="228" t="s">
        <v>1579</v>
      </c>
      <c r="G195" s="229" t="s">
        <v>233</v>
      </c>
      <c r="H195" s="230">
        <v>35</v>
      </c>
      <c r="I195" s="231"/>
      <c r="J195" s="232">
        <f>ROUND(I195*H195,2)</f>
        <v>0</v>
      </c>
      <c r="K195" s="233"/>
      <c r="L195" s="234"/>
      <c r="M195" s="235" t="s">
        <v>1</v>
      </c>
      <c r="N195" s="236" t="s">
        <v>41</v>
      </c>
      <c r="O195" s="87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9" t="s">
        <v>190</v>
      </c>
      <c r="AT195" s="219" t="s">
        <v>1009</v>
      </c>
      <c r="AU195" s="219" t="s">
        <v>84</v>
      </c>
      <c r="AY195" s="13" t="s">
        <v>174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3" t="s">
        <v>84</v>
      </c>
      <c r="BK195" s="220">
        <f>ROUND(I195*H195,2)</f>
        <v>0</v>
      </c>
      <c r="BL195" s="13" t="s">
        <v>179</v>
      </c>
      <c r="BM195" s="219" t="s">
        <v>367</v>
      </c>
    </row>
    <row r="196" s="2" customFormat="1" ht="16.5" customHeight="1">
      <c r="A196" s="34"/>
      <c r="B196" s="35"/>
      <c r="C196" s="226" t="s">
        <v>377</v>
      </c>
      <c r="D196" s="226" t="s">
        <v>1009</v>
      </c>
      <c r="E196" s="227" t="s">
        <v>1580</v>
      </c>
      <c r="F196" s="228" t="s">
        <v>1581</v>
      </c>
      <c r="G196" s="229" t="s">
        <v>233</v>
      </c>
      <c r="H196" s="230">
        <v>35</v>
      </c>
      <c r="I196" s="231"/>
      <c r="J196" s="232">
        <f>ROUND(I196*H196,2)</f>
        <v>0</v>
      </c>
      <c r="K196" s="233"/>
      <c r="L196" s="234"/>
      <c r="M196" s="235" t="s">
        <v>1</v>
      </c>
      <c r="N196" s="236" t="s">
        <v>41</v>
      </c>
      <c r="O196" s="87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9" t="s">
        <v>190</v>
      </c>
      <c r="AT196" s="219" t="s">
        <v>1009</v>
      </c>
      <c r="AU196" s="219" t="s">
        <v>84</v>
      </c>
      <c r="AY196" s="13" t="s">
        <v>174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3" t="s">
        <v>84</v>
      </c>
      <c r="BK196" s="220">
        <f>ROUND(I196*H196,2)</f>
        <v>0</v>
      </c>
      <c r="BL196" s="13" t="s">
        <v>179</v>
      </c>
      <c r="BM196" s="219" t="s">
        <v>372</v>
      </c>
    </row>
    <row r="197" s="2" customFormat="1" ht="16.5" customHeight="1">
      <c r="A197" s="34"/>
      <c r="B197" s="35"/>
      <c r="C197" s="226" t="s">
        <v>279</v>
      </c>
      <c r="D197" s="226" t="s">
        <v>1009</v>
      </c>
      <c r="E197" s="227" t="s">
        <v>1582</v>
      </c>
      <c r="F197" s="228" t="s">
        <v>1583</v>
      </c>
      <c r="G197" s="229" t="s">
        <v>233</v>
      </c>
      <c r="H197" s="230">
        <v>35</v>
      </c>
      <c r="I197" s="231"/>
      <c r="J197" s="232">
        <f>ROUND(I197*H197,2)</f>
        <v>0</v>
      </c>
      <c r="K197" s="233"/>
      <c r="L197" s="234"/>
      <c r="M197" s="235" t="s">
        <v>1</v>
      </c>
      <c r="N197" s="236" t="s">
        <v>41</v>
      </c>
      <c r="O197" s="87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9" t="s">
        <v>190</v>
      </c>
      <c r="AT197" s="219" t="s">
        <v>1009</v>
      </c>
      <c r="AU197" s="219" t="s">
        <v>84</v>
      </c>
      <c r="AY197" s="13" t="s">
        <v>174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3" t="s">
        <v>84</v>
      </c>
      <c r="BK197" s="220">
        <f>ROUND(I197*H197,2)</f>
        <v>0</v>
      </c>
      <c r="BL197" s="13" t="s">
        <v>179</v>
      </c>
      <c r="BM197" s="219" t="s">
        <v>375</v>
      </c>
    </row>
    <row r="198" s="2" customFormat="1" ht="16.5" customHeight="1">
      <c r="A198" s="34"/>
      <c r="B198" s="35"/>
      <c r="C198" s="226" t="s">
        <v>386</v>
      </c>
      <c r="D198" s="226" t="s">
        <v>1009</v>
      </c>
      <c r="E198" s="227" t="s">
        <v>1584</v>
      </c>
      <c r="F198" s="228" t="s">
        <v>1585</v>
      </c>
      <c r="G198" s="229" t="s">
        <v>233</v>
      </c>
      <c r="H198" s="230">
        <v>10</v>
      </c>
      <c r="I198" s="231"/>
      <c r="J198" s="232">
        <f>ROUND(I198*H198,2)</f>
        <v>0</v>
      </c>
      <c r="K198" s="233"/>
      <c r="L198" s="234"/>
      <c r="M198" s="235" t="s">
        <v>1</v>
      </c>
      <c r="N198" s="236" t="s">
        <v>41</v>
      </c>
      <c r="O198" s="87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9" t="s">
        <v>190</v>
      </c>
      <c r="AT198" s="219" t="s">
        <v>1009</v>
      </c>
      <c r="AU198" s="219" t="s">
        <v>84</v>
      </c>
      <c r="AY198" s="13" t="s">
        <v>174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3" t="s">
        <v>84</v>
      </c>
      <c r="BK198" s="220">
        <f>ROUND(I198*H198,2)</f>
        <v>0</v>
      </c>
      <c r="BL198" s="13" t="s">
        <v>179</v>
      </c>
      <c r="BM198" s="219" t="s">
        <v>380</v>
      </c>
    </row>
    <row r="199" s="2" customFormat="1" ht="16.5" customHeight="1">
      <c r="A199" s="34"/>
      <c r="B199" s="35"/>
      <c r="C199" s="226" t="s">
        <v>283</v>
      </c>
      <c r="D199" s="226" t="s">
        <v>1009</v>
      </c>
      <c r="E199" s="227" t="s">
        <v>1586</v>
      </c>
      <c r="F199" s="228" t="s">
        <v>1587</v>
      </c>
      <c r="G199" s="229" t="s">
        <v>233</v>
      </c>
      <c r="H199" s="230">
        <v>10</v>
      </c>
      <c r="I199" s="231"/>
      <c r="J199" s="232">
        <f>ROUND(I199*H199,2)</f>
        <v>0</v>
      </c>
      <c r="K199" s="233"/>
      <c r="L199" s="234"/>
      <c r="M199" s="235" t="s">
        <v>1</v>
      </c>
      <c r="N199" s="236" t="s">
        <v>41</v>
      </c>
      <c r="O199" s="87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9" t="s">
        <v>190</v>
      </c>
      <c r="AT199" s="219" t="s">
        <v>1009</v>
      </c>
      <c r="AU199" s="219" t="s">
        <v>84</v>
      </c>
      <c r="AY199" s="13" t="s">
        <v>174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3" t="s">
        <v>84</v>
      </c>
      <c r="BK199" s="220">
        <f>ROUND(I199*H199,2)</f>
        <v>0</v>
      </c>
      <c r="BL199" s="13" t="s">
        <v>179</v>
      </c>
      <c r="BM199" s="219" t="s">
        <v>383</v>
      </c>
    </row>
    <row r="200" s="2" customFormat="1" ht="16.5" customHeight="1">
      <c r="A200" s="34"/>
      <c r="B200" s="35"/>
      <c r="C200" s="226" t="s">
        <v>394</v>
      </c>
      <c r="D200" s="226" t="s">
        <v>1009</v>
      </c>
      <c r="E200" s="227" t="s">
        <v>1588</v>
      </c>
      <c r="F200" s="228" t="s">
        <v>1589</v>
      </c>
      <c r="G200" s="229" t="s">
        <v>239</v>
      </c>
      <c r="H200" s="230">
        <v>20</v>
      </c>
      <c r="I200" s="231"/>
      <c r="J200" s="232">
        <f>ROUND(I200*H200,2)</f>
        <v>0</v>
      </c>
      <c r="K200" s="233"/>
      <c r="L200" s="234"/>
      <c r="M200" s="235" t="s">
        <v>1</v>
      </c>
      <c r="N200" s="236" t="s">
        <v>41</v>
      </c>
      <c r="O200" s="87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9" t="s">
        <v>190</v>
      </c>
      <c r="AT200" s="219" t="s">
        <v>1009</v>
      </c>
      <c r="AU200" s="219" t="s">
        <v>84</v>
      </c>
      <c r="AY200" s="13" t="s">
        <v>174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3" t="s">
        <v>84</v>
      </c>
      <c r="BK200" s="220">
        <f>ROUND(I200*H200,2)</f>
        <v>0</v>
      </c>
      <c r="BL200" s="13" t="s">
        <v>179</v>
      </c>
      <c r="BM200" s="219" t="s">
        <v>389</v>
      </c>
    </row>
    <row r="201" s="2" customFormat="1" ht="16.5" customHeight="1">
      <c r="A201" s="34"/>
      <c r="B201" s="35"/>
      <c r="C201" s="226" t="s">
        <v>287</v>
      </c>
      <c r="D201" s="226" t="s">
        <v>1009</v>
      </c>
      <c r="E201" s="227" t="s">
        <v>1590</v>
      </c>
      <c r="F201" s="228" t="s">
        <v>1591</v>
      </c>
      <c r="G201" s="229" t="s">
        <v>239</v>
      </c>
      <c r="H201" s="230">
        <v>2</v>
      </c>
      <c r="I201" s="231"/>
      <c r="J201" s="232">
        <f>ROUND(I201*H201,2)</f>
        <v>0</v>
      </c>
      <c r="K201" s="233"/>
      <c r="L201" s="234"/>
      <c r="M201" s="235" t="s">
        <v>1</v>
      </c>
      <c r="N201" s="236" t="s">
        <v>41</v>
      </c>
      <c r="O201" s="87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9" t="s">
        <v>190</v>
      </c>
      <c r="AT201" s="219" t="s">
        <v>1009</v>
      </c>
      <c r="AU201" s="219" t="s">
        <v>84</v>
      </c>
      <c r="AY201" s="13" t="s">
        <v>174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3" t="s">
        <v>84</v>
      </c>
      <c r="BK201" s="220">
        <f>ROUND(I201*H201,2)</f>
        <v>0</v>
      </c>
      <c r="BL201" s="13" t="s">
        <v>179</v>
      </c>
      <c r="BM201" s="219" t="s">
        <v>393</v>
      </c>
    </row>
    <row r="202" s="2" customFormat="1" ht="21.75" customHeight="1">
      <c r="A202" s="34"/>
      <c r="B202" s="35"/>
      <c r="C202" s="226" t="s">
        <v>403</v>
      </c>
      <c r="D202" s="226" t="s">
        <v>1009</v>
      </c>
      <c r="E202" s="227" t="s">
        <v>1592</v>
      </c>
      <c r="F202" s="228" t="s">
        <v>1593</v>
      </c>
      <c r="G202" s="229" t="s">
        <v>239</v>
      </c>
      <c r="H202" s="230">
        <v>20</v>
      </c>
      <c r="I202" s="231"/>
      <c r="J202" s="232">
        <f>ROUND(I202*H202,2)</f>
        <v>0</v>
      </c>
      <c r="K202" s="233"/>
      <c r="L202" s="234"/>
      <c r="M202" s="235" t="s">
        <v>1</v>
      </c>
      <c r="N202" s="236" t="s">
        <v>41</v>
      </c>
      <c r="O202" s="87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9" t="s">
        <v>190</v>
      </c>
      <c r="AT202" s="219" t="s">
        <v>1009</v>
      </c>
      <c r="AU202" s="219" t="s">
        <v>84</v>
      </c>
      <c r="AY202" s="13" t="s">
        <v>174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3" t="s">
        <v>84</v>
      </c>
      <c r="BK202" s="220">
        <f>ROUND(I202*H202,2)</f>
        <v>0</v>
      </c>
      <c r="BL202" s="13" t="s">
        <v>179</v>
      </c>
      <c r="BM202" s="219" t="s">
        <v>397</v>
      </c>
    </row>
    <row r="203" s="2" customFormat="1" ht="21.75" customHeight="1">
      <c r="A203" s="34"/>
      <c r="B203" s="35"/>
      <c r="C203" s="226" t="s">
        <v>290</v>
      </c>
      <c r="D203" s="226" t="s">
        <v>1009</v>
      </c>
      <c r="E203" s="227" t="s">
        <v>1594</v>
      </c>
      <c r="F203" s="228" t="s">
        <v>1595</v>
      </c>
      <c r="G203" s="229" t="s">
        <v>239</v>
      </c>
      <c r="H203" s="230">
        <v>10</v>
      </c>
      <c r="I203" s="231"/>
      <c r="J203" s="232">
        <f>ROUND(I203*H203,2)</f>
        <v>0</v>
      </c>
      <c r="K203" s="233"/>
      <c r="L203" s="234"/>
      <c r="M203" s="235" t="s">
        <v>1</v>
      </c>
      <c r="N203" s="236" t="s">
        <v>41</v>
      </c>
      <c r="O203" s="87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9" t="s">
        <v>190</v>
      </c>
      <c r="AT203" s="219" t="s">
        <v>1009</v>
      </c>
      <c r="AU203" s="219" t="s">
        <v>84</v>
      </c>
      <c r="AY203" s="13" t="s">
        <v>174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3" t="s">
        <v>84</v>
      </c>
      <c r="BK203" s="220">
        <f>ROUND(I203*H203,2)</f>
        <v>0</v>
      </c>
      <c r="BL203" s="13" t="s">
        <v>179</v>
      </c>
      <c r="BM203" s="219" t="s">
        <v>401</v>
      </c>
    </row>
    <row r="204" s="2" customFormat="1" ht="21.75" customHeight="1">
      <c r="A204" s="34"/>
      <c r="B204" s="35"/>
      <c r="C204" s="226" t="s">
        <v>413</v>
      </c>
      <c r="D204" s="226" t="s">
        <v>1009</v>
      </c>
      <c r="E204" s="227" t="s">
        <v>1596</v>
      </c>
      <c r="F204" s="228" t="s">
        <v>1597</v>
      </c>
      <c r="G204" s="229" t="s">
        <v>239</v>
      </c>
      <c r="H204" s="230">
        <v>20</v>
      </c>
      <c r="I204" s="231"/>
      <c r="J204" s="232">
        <f>ROUND(I204*H204,2)</f>
        <v>0</v>
      </c>
      <c r="K204" s="233"/>
      <c r="L204" s="234"/>
      <c r="M204" s="235" t="s">
        <v>1</v>
      </c>
      <c r="N204" s="236" t="s">
        <v>41</v>
      </c>
      <c r="O204" s="87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9" t="s">
        <v>190</v>
      </c>
      <c r="AT204" s="219" t="s">
        <v>1009</v>
      </c>
      <c r="AU204" s="219" t="s">
        <v>84</v>
      </c>
      <c r="AY204" s="13" t="s">
        <v>174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3" t="s">
        <v>84</v>
      </c>
      <c r="BK204" s="220">
        <f>ROUND(I204*H204,2)</f>
        <v>0</v>
      </c>
      <c r="BL204" s="13" t="s">
        <v>179</v>
      </c>
      <c r="BM204" s="219" t="s">
        <v>406</v>
      </c>
    </row>
    <row r="205" s="2" customFormat="1" ht="16.5" customHeight="1">
      <c r="A205" s="34"/>
      <c r="B205" s="35"/>
      <c r="C205" s="226" t="s">
        <v>297</v>
      </c>
      <c r="D205" s="226" t="s">
        <v>1009</v>
      </c>
      <c r="E205" s="227" t="s">
        <v>1598</v>
      </c>
      <c r="F205" s="228" t="s">
        <v>1599</v>
      </c>
      <c r="G205" s="229" t="s">
        <v>239</v>
      </c>
      <c r="H205" s="230">
        <v>8</v>
      </c>
      <c r="I205" s="231"/>
      <c r="J205" s="232">
        <f>ROUND(I205*H205,2)</f>
        <v>0</v>
      </c>
      <c r="K205" s="233"/>
      <c r="L205" s="234"/>
      <c r="M205" s="235" t="s">
        <v>1</v>
      </c>
      <c r="N205" s="236" t="s">
        <v>41</v>
      </c>
      <c r="O205" s="87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9" t="s">
        <v>190</v>
      </c>
      <c r="AT205" s="219" t="s">
        <v>1009</v>
      </c>
      <c r="AU205" s="219" t="s">
        <v>84</v>
      </c>
      <c r="AY205" s="13" t="s">
        <v>174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3" t="s">
        <v>84</v>
      </c>
      <c r="BK205" s="220">
        <f>ROUND(I205*H205,2)</f>
        <v>0</v>
      </c>
      <c r="BL205" s="13" t="s">
        <v>179</v>
      </c>
      <c r="BM205" s="219" t="s">
        <v>409</v>
      </c>
    </row>
    <row r="206" s="2" customFormat="1" ht="16.5" customHeight="1">
      <c r="A206" s="34"/>
      <c r="B206" s="35"/>
      <c r="C206" s="226" t="s">
        <v>335</v>
      </c>
      <c r="D206" s="226" t="s">
        <v>1009</v>
      </c>
      <c r="E206" s="227" t="s">
        <v>1600</v>
      </c>
      <c r="F206" s="228" t="s">
        <v>1601</v>
      </c>
      <c r="G206" s="229" t="s">
        <v>239</v>
      </c>
      <c r="H206" s="230">
        <v>1</v>
      </c>
      <c r="I206" s="231"/>
      <c r="J206" s="232">
        <f>ROUND(I206*H206,2)</f>
        <v>0</v>
      </c>
      <c r="K206" s="233"/>
      <c r="L206" s="234"/>
      <c r="M206" s="235" t="s">
        <v>1</v>
      </c>
      <c r="N206" s="236" t="s">
        <v>41</v>
      </c>
      <c r="O206" s="87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9" t="s">
        <v>190</v>
      </c>
      <c r="AT206" s="219" t="s">
        <v>1009</v>
      </c>
      <c r="AU206" s="219" t="s">
        <v>84</v>
      </c>
      <c r="AY206" s="13" t="s">
        <v>174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3" t="s">
        <v>84</v>
      </c>
      <c r="BK206" s="220">
        <f>ROUND(I206*H206,2)</f>
        <v>0</v>
      </c>
      <c r="BL206" s="13" t="s">
        <v>179</v>
      </c>
      <c r="BM206" s="219" t="s">
        <v>416</v>
      </c>
    </row>
    <row r="207" s="2" customFormat="1" ht="21.75" customHeight="1">
      <c r="A207" s="34"/>
      <c r="B207" s="35"/>
      <c r="C207" s="226" t="s">
        <v>303</v>
      </c>
      <c r="D207" s="226" t="s">
        <v>1009</v>
      </c>
      <c r="E207" s="227" t="s">
        <v>1602</v>
      </c>
      <c r="F207" s="228" t="s">
        <v>1603</v>
      </c>
      <c r="G207" s="229" t="s">
        <v>239</v>
      </c>
      <c r="H207" s="230">
        <v>5</v>
      </c>
      <c r="I207" s="231"/>
      <c r="J207" s="232">
        <f>ROUND(I207*H207,2)</f>
        <v>0</v>
      </c>
      <c r="K207" s="233"/>
      <c r="L207" s="234"/>
      <c r="M207" s="235" t="s">
        <v>1</v>
      </c>
      <c r="N207" s="236" t="s">
        <v>41</v>
      </c>
      <c r="O207" s="87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9" t="s">
        <v>190</v>
      </c>
      <c r="AT207" s="219" t="s">
        <v>1009</v>
      </c>
      <c r="AU207" s="219" t="s">
        <v>84</v>
      </c>
      <c r="AY207" s="13" t="s">
        <v>174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13" t="s">
        <v>84</v>
      </c>
      <c r="BK207" s="220">
        <f>ROUND(I207*H207,2)</f>
        <v>0</v>
      </c>
      <c r="BL207" s="13" t="s">
        <v>179</v>
      </c>
      <c r="BM207" s="219" t="s">
        <v>419</v>
      </c>
    </row>
    <row r="208" s="2" customFormat="1" ht="21.75" customHeight="1">
      <c r="A208" s="34"/>
      <c r="B208" s="35"/>
      <c r="C208" s="226" t="s">
        <v>342</v>
      </c>
      <c r="D208" s="226" t="s">
        <v>1009</v>
      </c>
      <c r="E208" s="227" t="s">
        <v>1604</v>
      </c>
      <c r="F208" s="228" t="s">
        <v>1605</v>
      </c>
      <c r="G208" s="229" t="s">
        <v>239</v>
      </c>
      <c r="H208" s="230">
        <v>1</v>
      </c>
      <c r="I208" s="231"/>
      <c r="J208" s="232">
        <f>ROUND(I208*H208,2)</f>
        <v>0</v>
      </c>
      <c r="K208" s="233"/>
      <c r="L208" s="234"/>
      <c r="M208" s="235" t="s">
        <v>1</v>
      </c>
      <c r="N208" s="236" t="s">
        <v>41</v>
      </c>
      <c r="O208" s="87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9" t="s">
        <v>190</v>
      </c>
      <c r="AT208" s="219" t="s">
        <v>1009</v>
      </c>
      <c r="AU208" s="219" t="s">
        <v>84</v>
      </c>
      <c r="AY208" s="13" t="s">
        <v>174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3" t="s">
        <v>84</v>
      </c>
      <c r="BK208" s="220">
        <f>ROUND(I208*H208,2)</f>
        <v>0</v>
      </c>
      <c r="BL208" s="13" t="s">
        <v>179</v>
      </c>
      <c r="BM208" s="219" t="s">
        <v>423</v>
      </c>
    </row>
    <row r="209" s="2" customFormat="1" ht="24.15" customHeight="1">
      <c r="A209" s="34"/>
      <c r="B209" s="35"/>
      <c r="C209" s="226" t="s">
        <v>306</v>
      </c>
      <c r="D209" s="226" t="s">
        <v>1009</v>
      </c>
      <c r="E209" s="227" t="s">
        <v>1606</v>
      </c>
      <c r="F209" s="228" t="s">
        <v>1607</v>
      </c>
      <c r="G209" s="229" t="s">
        <v>239</v>
      </c>
      <c r="H209" s="230">
        <v>10</v>
      </c>
      <c r="I209" s="231"/>
      <c r="J209" s="232">
        <f>ROUND(I209*H209,2)</f>
        <v>0</v>
      </c>
      <c r="K209" s="233"/>
      <c r="L209" s="234"/>
      <c r="M209" s="235" t="s">
        <v>1</v>
      </c>
      <c r="N209" s="236" t="s">
        <v>41</v>
      </c>
      <c r="O209" s="87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9" t="s">
        <v>190</v>
      </c>
      <c r="AT209" s="219" t="s">
        <v>1009</v>
      </c>
      <c r="AU209" s="219" t="s">
        <v>84</v>
      </c>
      <c r="AY209" s="13" t="s">
        <v>174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3" t="s">
        <v>84</v>
      </c>
      <c r="BK209" s="220">
        <f>ROUND(I209*H209,2)</f>
        <v>0</v>
      </c>
      <c r="BL209" s="13" t="s">
        <v>179</v>
      </c>
      <c r="BM209" s="219" t="s">
        <v>428</v>
      </c>
    </row>
    <row r="210" s="2" customFormat="1" ht="16.5" customHeight="1">
      <c r="A210" s="34"/>
      <c r="B210" s="35"/>
      <c r="C210" s="226" t="s">
        <v>384</v>
      </c>
      <c r="D210" s="226" t="s">
        <v>1009</v>
      </c>
      <c r="E210" s="227" t="s">
        <v>1608</v>
      </c>
      <c r="F210" s="228" t="s">
        <v>1609</v>
      </c>
      <c r="G210" s="229" t="s">
        <v>239</v>
      </c>
      <c r="H210" s="230">
        <v>10</v>
      </c>
      <c r="I210" s="231"/>
      <c r="J210" s="232">
        <f>ROUND(I210*H210,2)</f>
        <v>0</v>
      </c>
      <c r="K210" s="233"/>
      <c r="L210" s="234"/>
      <c r="M210" s="235" t="s">
        <v>1</v>
      </c>
      <c r="N210" s="236" t="s">
        <v>41</v>
      </c>
      <c r="O210" s="87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9" t="s">
        <v>190</v>
      </c>
      <c r="AT210" s="219" t="s">
        <v>1009</v>
      </c>
      <c r="AU210" s="219" t="s">
        <v>84</v>
      </c>
      <c r="AY210" s="13" t="s">
        <v>174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3" t="s">
        <v>84</v>
      </c>
      <c r="BK210" s="220">
        <f>ROUND(I210*H210,2)</f>
        <v>0</v>
      </c>
      <c r="BL210" s="13" t="s">
        <v>179</v>
      </c>
      <c r="BM210" s="219" t="s">
        <v>431</v>
      </c>
    </row>
    <row r="211" s="2" customFormat="1" ht="16.5" customHeight="1">
      <c r="A211" s="34"/>
      <c r="B211" s="35"/>
      <c r="C211" s="226" t="s">
        <v>309</v>
      </c>
      <c r="D211" s="226" t="s">
        <v>1009</v>
      </c>
      <c r="E211" s="227" t="s">
        <v>1610</v>
      </c>
      <c r="F211" s="228" t="s">
        <v>1611</v>
      </c>
      <c r="G211" s="229" t="s">
        <v>239</v>
      </c>
      <c r="H211" s="230">
        <v>10</v>
      </c>
      <c r="I211" s="231"/>
      <c r="J211" s="232">
        <f>ROUND(I211*H211,2)</f>
        <v>0</v>
      </c>
      <c r="K211" s="233"/>
      <c r="L211" s="234"/>
      <c r="M211" s="235" t="s">
        <v>1</v>
      </c>
      <c r="N211" s="236" t="s">
        <v>41</v>
      </c>
      <c r="O211" s="87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9" t="s">
        <v>190</v>
      </c>
      <c r="AT211" s="219" t="s">
        <v>1009</v>
      </c>
      <c r="AU211" s="219" t="s">
        <v>84</v>
      </c>
      <c r="AY211" s="13" t="s">
        <v>174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3" t="s">
        <v>84</v>
      </c>
      <c r="BK211" s="220">
        <f>ROUND(I211*H211,2)</f>
        <v>0</v>
      </c>
      <c r="BL211" s="13" t="s">
        <v>179</v>
      </c>
      <c r="BM211" s="219" t="s">
        <v>435</v>
      </c>
    </row>
    <row r="212" s="2" customFormat="1" ht="16.5" customHeight="1">
      <c r="A212" s="34"/>
      <c r="B212" s="35"/>
      <c r="C212" s="226" t="s">
        <v>444</v>
      </c>
      <c r="D212" s="226" t="s">
        <v>1009</v>
      </c>
      <c r="E212" s="227" t="s">
        <v>1612</v>
      </c>
      <c r="F212" s="228" t="s">
        <v>1613</v>
      </c>
      <c r="G212" s="229" t="s">
        <v>239</v>
      </c>
      <c r="H212" s="230">
        <v>2</v>
      </c>
      <c r="I212" s="231"/>
      <c r="J212" s="232">
        <f>ROUND(I212*H212,2)</f>
        <v>0</v>
      </c>
      <c r="K212" s="233"/>
      <c r="L212" s="234"/>
      <c r="M212" s="235" t="s">
        <v>1</v>
      </c>
      <c r="N212" s="236" t="s">
        <v>41</v>
      </c>
      <c r="O212" s="87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9" t="s">
        <v>190</v>
      </c>
      <c r="AT212" s="219" t="s">
        <v>1009</v>
      </c>
      <c r="AU212" s="219" t="s">
        <v>84</v>
      </c>
      <c r="AY212" s="13" t="s">
        <v>174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13" t="s">
        <v>84</v>
      </c>
      <c r="BK212" s="220">
        <f>ROUND(I212*H212,2)</f>
        <v>0</v>
      </c>
      <c r="BL212" s="13" t="s">
        <v>179</v>
      </c>
      <c r="BM212" s="219" t="s">
        <v>440</v>
      </c>
    </row>
    <row r="213" s="2" customFormat="1" ht="16.5" customHeight="1">
      <c r="A213" s="34"/>
      <c r="B213" s="35"/>
      <c r="C213" s="226" t="s">
        <v>312</v>
      </c>
      <c r="D213" s="226" t="s">
        <v>1009</v>
      </c>
      <c r="E213" s="227" t="s">
        <v>1614</v>
      </c>
      <c r="F213" s="228" t="s">
        <v>1615</v>
      </c>
      <c r="G213" s="229" t="s">
        <v>239</v>
      </c>
      <c r="H213" s="230">
        <v>2</v>
      </c>
      <c r="I213" s="231"/>
      <c r="J213" s="232">
        <f>ROUND(I213*H213,2)</f>
        <v>0</v>
      </c>
      <c r="K213" s="233"/>
      <c r="L213" s="234"/>
      <c r="M213" s="235" t="s">
        <v>1</v>
      </c>
      <c r="N213" s="236" t="s">
        <v>41</v>
      </c>
      <c r="O213" s="87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9" t="s">
        <v>190</v>
      </c>
      <c r="AT213" s="219" t="s">
        <v>1009</v>
      </c>
      <c r="AU213" s="219" t="s">
        <v>84</v>
      </c>
      <c r="AY213" s="13" t="s">
        <v>174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3" t="s">
        <v>84</v>
      </c>
      <c r="BK213" s="220">
        <f>ROUND(I213*H213,2)</f>
        <v>0</v>
      </c>
      <c r="BL213" s="13" t="s">
        <v>179</v>
      </c>
      <c r="BM213" s="219" t="s">
        <v>443</v>
      </c>
    </row>
    <row r="214" s="2" customFormat="1" ht="16.5" customHeight="1">
      <c r="A214" s="34"/>
      <c r="B214" s="35"/>
      <c r="C214" s="226" t="s">
        <v>451</v>
      </c>
      <c r="D214" s="226" t="s">
        <v>1009</v>
      </c>
      <c r="E214" s="227" t="s">
        <v>1616</v>
      </c>
      <c r="F214" s="228" t="s">
        <v>1617</v>
      </c>
      <c r="G214" s="229" t="s">
        <v>239</v>
      </c>
      <c r="H214" s="230">
        <v>1</v>
      </c>
      <c r="I214" s="231"/>
      <c r="J214" s="232">
        <f>ROUND(I214*H214,2)</f>
        <v>0</v>
      </c>
      <c r="K214" s="233"/>
      <c r="L214" s="234"/>
      <c r="M214" s="235" t="s">
        <v>1</v>
      </c>
      <c r="N214" s="236" t="s">
        <v>41</v>
      </c>
      <c r="O214" s="87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9" t="s">
        <v>190</v>
      </c>
      <c r="AT214" s="219" t="s">
        <v>1009</v>
      </c>
      <c r="AU214" s="219" t="s">
        <v>84</v>
      </c>
      <c r="AY214" s="13" t="s">
        <v>174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3" t="s">
        <v>84</v>
      </c>
      <c r="BK214" s="220">
        <f>ROUND(I214*H214,2)</f>
        <v>0</v>
      </c>
      <c r="BL214" s="13" t="s">
        <v>179</v>
      </c>
      <c r="BM214" s="219" t="s">
        <v>447</v>
      </c>
    </row>
    <row r="215" s="2" customFormat="1" ht="16.5" customHeight="1">
      <c r="A215" s="34"/>
      <c r="B215" s="35"/>
      <c r="C215" s="226" t="s">
        <v>315</v>
      </c>
      <c r="D215" s="226" t="s">
        <v>1009</v>
      </c>
      <c r="E215" s="227" t="s">
        <v>1618</v>
      </c>
      <c r="F215" s="228" t="s">
        <v>1619</v>
      </c>
      <c r="G215" s="229" t="s">
        <v>239</v>
      </c>
      <c r="H215" s="230">
        <v>2</v>
      </c>
      <c r="I215" s="231"/>
      <c r="J215" s="232">
        <f>ROUND(I215*H215,2)</f>
        <v>0</v>
      </c>
      <c r="K215" s="233"/>
      <c r="L215" s="234"/>
      <c r="M215" s="235" t="s">
        <v>1</v>
      </c>
      <c r="N215" s="236" t="s">
        <v>41</v>
      </c>
      <c r="O215" s="87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9" t="s">
        <v>190</v>
      </c>
      <c r="AT215" s="219" t="s">
        <v>1009</v>
      </c>
      <c r="AU215" s="219" t="s">
        <v>84</v>
      </c>
      <c r="AY215" s="13" t="s">
        <v>174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3" t="s">
        <v>84</v>
      </c>
      <c r="BK215" s="220">
        <f>ROUND(I215*H215,2)</f>
        <v>0</v>
      </c>
      <c r="BL215" s="13" t="s">
        <v>179</v>
      </c>
      <c r="BM215" s="219" t="s">
        <v>450</v>
      </c>
    </row>
    <row r="216" s="2" customFormat="1" ht="16.5" customHeight="1">
      <c r="A216" s="34"/>
      <c r="B216" s="35"/>
      <c r="C216" s="226" t="s">
        <v>461</v>
      </c>
      <c r="D216" s="226" t="s">
        <v>1009</v>
      </c>
      <c r="E216" s="227" t="s">
        <v>1620</v>
      </c>
      <c r="F216" s="228" t="s">
        <v>1621</v>
      </c>
      <c r="G216" s="229" t="s">
        <v>239</v>
      </c>
      <c r="H216" s="230">
        <v>10</v>
      </c>
      <c r="I216" s="231"/>
      <c r="J216" s="232">
        <f>ROUND(I216*H216,2)</f>
        <v>0</v>
      </c>
      <c r="K216" s="233"/>
      <c r="L216" s="234"/>
      <c r="M216" s="235" t="s">
        <v>1</v>
      </c>
      <c r="N216" s="236" t="s">
        <v>41</v>
      </c>
      <c r="O216" s="87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9" t="s">
        <v>190</v>
      </c>
      <c r="AT216" s="219" t="s">
        <v>1009</v>
      </c>
      <c r="AU216" s="219" t="s">
        <v>84</v>
      </c>
      <c r="AY216" s="13" t="s">
        <v>174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13" t="s">
        <v>84</v>
      </c>
      <c r="BK216" s="220">
        <f>ROUND(I216*H216,2)</f>
        <v>0</v>
      </c>
      <c r="BL216" s="13" t="s">
        <v>179</v>
      </c>
      <c r="BM216" s="219" t="s">
        <v>454</v>
      </c>
    </row>
    <row r="217" s="11" customFormat="1" ht="25.92" customHeight="1">
      <c r="A217" s="11"/>
      <c r="B217" s="193"/>
      <c r="C217" s="194"/>
      <c r="D217" s="195" t="s">
        <v>75</v>
      </c>
      <c r="E217" s="196" t="s">
        <v>1174</v>
      </c>
      <c r="F217" s="196" t="s">
        <v>1175</v>
      </c>
      <c r="G217" s="194"/>
      <c r="H217" s="194"/>
      <c r="I217" s="197"/>
      <c r="J217" s="198">
        <f>BK217</f>
        <v>0</v>
      </c>
      <c r="K217" s="194"/>
      <c r="L217" s="199"/>
      <c r="M217" s="200"/>
      <c r="N217" s="201"/>
      <c r="O217" s="201"/>
      <c r="P217" s="202">
        <v>0</v>
      </c>
      <c r="Q217" s="201"/>
      <c r="R217" s="202">
        <v>0</v>
      </c>
      <c r="S217" s="201"/>
      <c r="T217" s="203">
        <v>0</v>
      </c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R217" s="204" t="s">
        <v>84</v>
      </c>
      <c r="AT217" s="205" t="s">
        <v>75</v>
      </c>
      <c r="AU217" s="205" t="s">
        <v>76</v>
      </c>
      <c r="AY217" s="204" t="s">
        <v>174</v>
      </c>
      <c r="BK217" s="206">
        <v>0</v>
      </c>
    </row>
    <row r="218" s="11" customFormat="1" ht="25.92" customHeight="1">
      <c r="A218" s="11"/>
      <c r="B218" s="193"/>
      <c r="C218" s="194"/>
      <c r="D218" s="195" t="s">
        <v>75</v>
      </c>
      <c r="E218" s="196" t="s">
        <v>1176</v>
      </c>
      <c r="F218" s="196" t="s">
        <v>1177</v>
      </c>
      <c r="G218" s="194"/>
      <c r="H218" s="194"/>
      <c r="I218" s="197"/>
      <c r="J218" s="198">
        <f>BK218</f>
        <v>0</v>
      </c>
      <c r="K218" s="194"/>
      <c r="L218" s="199"/>
      <c r="M218" s="200"/>
      <c r="N218" s="201"/>
      <c r="O218" s="201"/>
      <c r="P218" s="202">
        <f>P219</f>
        <v>0</v>
      </c>
      <c r="Q218" s="201"/>
      <c r="R218" s="202">
        <f>R219</f>
        <v>0</v>
      </c>
      <c r="S218" s="201"/>
      <c r="T218" s="203">
        <f>T219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204" t="s">
        <v>84</v>
      </c>
      <c r="AT218" s="205" t="s">
        <v>75</v>
      </c>
      <c r="AU218" s="205" t="s">
        <v>76</v>
      </c>
      <c r="AY218" s="204" t="s">
        <v>174</v>
      </c>
      <c r="BK218" s="206">
        <f>BK219</f>
        <v>0</v>
      </c>
    </row>
    <row r="219" s="2" customFormat="1" ht="16.5" customHeight="1">
      <c r="A219" s="34"/>
      <c r="B219" s="35"/>
      <c r="C219" s="207" t="s">
        <v>320</v>
      </c>
      <c r="D219" s="207" t="s">
        <v>175</v>
      </c>
      <c r="E219" s="208" t="s">
        <v>1178</v>
      </c>
      <c r="F219" s="209" t="s">
        <v>1177</v>
      </c>
      <c r="G219" s="210" t="s">
        <v>1179</v>
      </c>
      <c r="H219" s="211">
        <v>1</v>
      </c>
      <c r="I219" s="212"/>
      <c r="J219" s="213">
        <f>ROUND(I219*H219,2)</f>
        <v>0</v>
      </c>
      <c r="K219" s="214"/>
      <c r="L219" s="40"/>
      <c r="M219" s="215" t="s">
        <v>1</v>
      </c>
      <c r="N219" s="216" t="s">
        <v>41</v>
      </c>
      <c r="O219" s="87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9" t="s">
        <v>179</v>
      </c>
      <c r="AT219" s="219" t="s">
        <v>175</v>
      </c>
      <c r="AU219" s="219" t="s">
        <v>84</v>
      </c>
      <c r="AY219" s="13" t="s">
        <v>174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3" t="s">
        <v>84</v>
      </c>
      <c r="BK219" s="220">
        <f>ROUND(I219*H219,2)</f>
        <v>0</v>
      </c>
      <c r="BL219" s="13" t="s">
        <v>179</v>
      </c>
      <c r="BM219" s="219" t="s">
        <v>458</v>
      </c>
    </row>
    <row r="220" s="11" customFormat="1" ht="25.92" customHeight="1">
      <c r="A220" s="11"/>
      <c r="B220" s="193"/>
      <c r="C220" s="194"/>
      <c r="D220" s="195" t="s">
        <v>75</v>
      </c>
      <c r="E220" s="196" t="s">
        <v>1181</v>
      </c>
      <c r="F220" s="196" t="s">
        <v>1182</v>
      </c>
      <c r="G220" s="194"/>
      <c r="H220" s="194"/>
      <c r="I220" s="197"/>
      <c r="J220" s="198">
        <f>BK220</f>
        <v>0</v>
      </c>
      <c r="K220" s="194"/>
      <c r="L220" s="199"/>
      <c r="M220" s="200"/>
      <c r="N220" s="201"/>
      <c r="O220" s="201"/>
      <c r="P220" s="202">
        <f>SUM(P221:P222)</f>
        <v>0</v>
      </c>
      <c r="Q220" s="201"/>
      <c r="R220" s="202">
        <f>SUM(R221:R222)</f>
        <v>0</v>
      </c>
      <c r="S220" s="201"/>
      <c r="T220" s="203">
        <f>SUM(T221:T222)</f>
        <v>0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R220" s="204" t="s">
        <v>84</v>
      </c>
      <c r="AT220" s="205" t="s">
        <v>75</v>
      </c>
      <c r="AU220" s="205" t="s">
        <v>76</v>
      </c>
      <c r="AY220" s="204" t="s">
        <v>174</v>
      </c>
      <c r="BK220" s="206">
        <f>SUM(BK221:BK222)</f>
        <v>0</v>
      </c>
    </row>
    <row r="221" s="2" customFormat="1" ht="16.5" customHeight="1">
      <c r="A221" s="34"/>
      <c r="B221" s="35"/>
      <c r="C221" s="207" t="s">
        <v>470</v>
      </c>
      <c r="D221" s="207" t="s">
        <v>175</v>
      </c>
      <c r="E221" s="208" t="s">
        <v>1184</v>
      </c>
      <c r="F221" s="209" t="s">
        <v>1182</v>
      </c>
      <c r="G221" s="210" t="s">
        <v>1179</v>
      </c>
      <c r="H221" s="211">
        <v>1</v>
      </c>
      <c r="I221" s="212"/>
      <c r="J221" s="213">
        <f>ROUND(I221*H221,2)</f>
        <v>0</v>
      </c>
      <c r="K221" s="214"/>
      <c r="L221" s="40"/>
      <c r="M221" s="215" t="s">
        <v>1</v>
      </c>
      <c r="N221" s="216" t="s">
        <v>41</v>
      </c>
      <c r="O221" s="87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9" t="s">
        <v>179</v>
      </c>
      <c r="AT221" s="219" t="s">
        <v>175</v>
      </c>
      <c r="AU221" s="219" t="s">
        <v>84</v>
      </c>
      <c r="AY221" s="13" t="s">
        <v>174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3" t="s">
        <v>84</v>
      </c>
      <c r="BK221" s="220">
        <f>ROUND(I221*H221,2)</f>
        <v>0</v>
      </c>
      <c r="BL221" s="13" t="s">
        <v>179</v>
      </c>
      <c r="BM221" s="219" t="s">
        <v>465</v>
      </c>
    </row>
    <row r="222" s="2" customFormat="1">
      <c r="A222" s="34"/>
      <c r="B222" s="35"/>
      <c r="C222" s="36"/>
      <c r="D222" s="221" t="s">
        <v>191</v>
      </c>
      <c r="E222" s="36"/>
      <c r="F222" s="222" t="s">
        <v>1186</v>
      </c>
      <c r="G222" s="36"/>
      <c r="H222" s="36"/>
      <c r="I222" s="223"/>
      <c r="J222" s="36"/>
      <c r="K222" s="36"/>
      <c r="L222" s="40"/>
      <c r="M222" s="224"/>
      <c r="N222" s="225"/>
      <c r="O222" s="87"/>
      <c r="P222" s="87"/>
      <c r="Q222" s="87"/>
      <c r="R222" s="87"/>
      <c r="S222" s="87"/>
      <c r="T222" s="88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3" t="s">
        <v>191</v>
      </c>
      <c r="AU222" s="13" t="s">
        <v>84</v>
      </c>
    </row>
    <row r="223" s="11" customFormat="1" ht="25.92" customHeight="1">
      <c r="A223" s="11"/>
      <c r="B223" s="193"/>
      <c r="C223" s="194"/>
      <c r="D223" s="195" t="s">
        <v>75</v>
      </c>
      <c r="E223" s="196" t="s">
        <v>1187</v>
      </c>
      <c r="F223" s="196" t="s">
        <v>1188</v>
      </c>
      <c r="G223" s="194"/>
      <c r="H223" s="194"/>
      <c r="I223" s="197"/>
      <c r="J223" s="198">
        <f>BK223</f>
        <v>0</v>
      </c>
      <c r="K223" s="194"/>
      <c r="L223" s="199"/>
      <c r="M223" s="200"/>
      <c r="N223" s="201"/>
      <c r="O223" s="201"/>
      <c r="P223" s="202">
        <f>SUM(P224:P231)</f>
        <v>0</v>
      </c>
      <c r="Q223" s="201"/>
      <c r="R223" s="202">
        <f>SUM(R224:R231)</f>
        <v>0</v>
      </c>
      <c r="S223" s="201"/>
      <c r="T223" s="203">
        <f>SUM(T224:T231)</f>
        <v>0</v>
      </c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R223" s="204" t="s">
        <v>84</v>
      </c>
      <c r="AT223" s="205" t="s">
        <v>75</v>
      </c>
      <c r="AU223" s="205" t="s">
        <v>76</v>
      </c>
      <c r="AY223" s="204" t="s">
        <v>174</v>
      </c>
      <c r="BK223" s="206">
        <f>SUM(BK224:BK231)</f>
        <v>0</v>
      </c>
    </row>
    <row r="224" s="2" customFormat="1" ht="16.5" customHeight="1">
      <c r="A224" s="34"/>
      <c r="B224" s="35"/>
      <c r="C224" s="207" t="s">
        <v>324</v>
      </c>
      <c r="D224" s="207" t="s">
        <v>175</v>
      </c>
      <c r="E224" s="208" t="s">
        <v>1189</v>
      </c>
      <c r="F224" s="209" t="s">
        <v>1188</v>
      </c>
      <c r="G224" s="210" t="s">
        <v>1179</v>
      </c>
      <c r="H224" s="211">
        <v>1</v>
      </c>
      <c r="I224" s="212"/>
      <c r="J224" s="213">
        <f>ROUND(I224*H224,2)</f>
        <v>0</v>
      </c>
      <c r="K224" s="214"/>
      <c r="L224" s="40"/>
      <c r="M224" s="215" t="s">
        <v>1</v>
      </c>
      <c r="N224" s="216" t="s">
        <v>41</v>
      </c>
      <c r="O224" s="87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9" t="s">
        <v>179</v>
      </c>
      <c r="AT224" s="219" t="s">
        <v>175</v>
      </c>
      <c r="AU224" s="219" t="s">
        <v>84</v>
      </c>
      <c r="AY224" s="13" t="s">
        <v>174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13" t="s">
        <v>84</v>
      </c>
      <c r="BK224" s="220">
        <f>ROUND(I224*H224,2)</f>
        <v>0</v>
      </c>
      <c r="BL224" s="13" t="s">
        <v>179</v>
      </c>
      <c r="BM224" s="219" t="s">
        <v>468</v>
      </c>
    </row>
    <row r="225" s="2" customFormat="1">
      <c r="A225" s="34"/>
      <c r="B225" s="35"/>
      <c r="C225" s="36"/>
      <c r="D225" s="221" t="s">
        <v>191</v>
      </c>
      <c r="E225" s="36"/>
      <c r="F225" s="222" t="s">
        <v>1191</v>
      </c>
      <c r="G225" s="36"/>
      <c r="H225" s="36"/>
      <c r="I225" s="223"/>
      <c r="J225" s="36"/>
      <c r="K225" s="36"/>
      <c r="L225" s="40"/>
      <c r="M225" s="224"/>
      <c r="N225" s="225"/>
      <c r="O225" s="87"/>
      <c r="P225" s="87"/>
      <c r="Q225" s="87"/>
      <c r="R225" s="87"/>
      <c r="S225" s="87"/>
      <c r="T225" s="88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3" t="s">
        <v>191</v>
      </c>
      <c r="AU225" s="13" t="s">
        <v>84</v>
      </c>
    </row>
    <row r="226" s="2" customFormat="1" ht="16.5" customHeight="1">
      <c r="A226" s="34"/>
      <c r="B226" s="35"/>
      <c r="C226" s="207" t="s">
        <v>481</v>
      </c>
      <c r="D226" s="207" t="s">
        <v>175</v>
      </c>
      <c r="E226" s="208" t="s">
        <v>1193</v>
      </c>
      <c r="F226" s="209" t="s">
        <v>1194</v>
      </c>
      <c r="G226" s="210" t="s">
        <v>1179</v>
      </c>
      <c r="H226" s="211">
        <v>1</v>
      </c>
      <c r="I226" s="212"/>
      <c r="J226" s="213">
        <f>ROUND(I226*H226,2)</f>
        <v>0</v>
      </c>
      <c r="K226" s="214"/>
      <c r="L226" s="40"/>
      <c r="M226" s="215" t="s">
        <v>1</v>
      </c>
      <c r="N226" s="216" t="s">
        <v>41</v>
      </c>
      <c r="O226" s="87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9" t="s">
        <v>179</v>
      </c>
      <c r="AT226" s="219" t="s">
        <v>175</v>
      </c>
      <c r="AU226" s="219" t="s">
        <v>84</v>
      </c>
      <c r="AY226" s="13" t="s">
        <v>174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13" t="s">
        <v>84</v>
      </c>
      <c r="BK226" s="220">
        <f>ROUND(I226*H226,2)</f>
        <v>0</v>
      </c>
      <c r="BL226" s="13" t="s">
        <v>179</v>
      </c>
      <c r="BM226" s="219" t="s">
        <v>473</v>
      </c>
    </row>
    <row r="227" s="2" customFormat="1" ht="16.5" customHeight="1">
      <c r="A227" s="34"/>
      <c r="B227" s="35"/>
      <c r="C227" s="207" t="s">
        <v>331</v>
      </c>
      <c r="D227" s="207" t="s">
        <v>175</v>
      </c>
      <c r="E227" s="208" t="s">
        <v>1196</v>
      </c>
      <c r="F227" s="209" t="s">
        <v>1197</v>
      </c>
      <c r="G227" s="210" t="s">
        <v>1179</v>
      </c>
      <c r="H227" s="211">
        <v>1</v>
      </c>
      <c r="I227" s="212"/>
      <c r="J227" s="213">
        <f>ROUND(I227*H227,2)</f>
        <v>0</v>
      </c>
      <c r="K227" s="214"/>
      <c r="L227" s="40"/>
      <c r="M227" s="215" t="s">
        <v>1</v>
      </c>
      <c r="N227" s="216" t="s">
        <v>41</v>
      </c>
      <c r="O227" s="87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9" t="s">
        <v>179</v>
      </c>
      <c r="AT227" s="219" t="s">
        <v>175</v>
      </c>
      <c r="AU227" s="219" t="s">
        <v>84</v>
      </c>
      <c r="AY227" s="13" t="s">
        <v>174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3" t="s">
        <v>84</v>
      </c>
      <c r="BK227" s="220">
        <f>ROUND(I227*H227,2)</f>
        <v>0</v>
      </c>
      <c r="BL227" s="13" t="s">
        <v>179</v>
      </c>
      <c r="BM227" s="219" t="s">
        <v>478</v>
      </c>
    </row>
    <row r="228" s="2" customFormat="1" ht="16.5" customHeight="1">
      <c r="A228" s="34"/>
      <c r="B228" s="35"/>
      <c r="C228" s="207" t="s">
        <v>488</v>
      </c>
      <c r="D228" s="207" t="s">
        <v>175</v>
      </c>
      <c r="E228" s="208" t="s">
        <v>1200</v>
      </c>
      <c r="F228" s="209" t="s">
        <v>1201</v>
      </c>
      <c r="G228" s="210" t="s">
        <v>1179</v>
      </c>
      <c r="H228" s="211">
        <v>1</v>
      </c>
      <c r="I228" s="212"/>
      <c r="J228" s="213">
        <f>ROUND(I228*H228,2)</f>
        <v>0</v>
      </c>
      <c r="K228" s="214"/>
      <c r="L228" s="40"/>
      <c r="M228" s="215" t="s">
        <v>1</v>
      </c>
      <c r="N228" s="216" t="s">
        <v>41</v>
      </c>
      <c r="O228" s="87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9" t="s">
        <v>179</v>
      </c>
      <c r="AT228" s="219" t="s">
        <v>175</v>
      </c>
      <c r="AU228" s="219" t="s">
        <v>84</v>
      </c>
      <c r="AY228" s="13" t="s">
        <v>174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13" t="s">
        <v>84</v>
      </c>
      <c r="BK228" s="220">
        <f>ROUND(I228*H228,2)</f>
        <v>0</v>
      </c>
      <c r="BL228" s="13" t="s">
        <v>179</v>
      </c>
      <c r="BM228" s="219" t="s">
        <v>484</v>
      </c>
    </row>
    <row r="229" s="2" customFormat="1">
      <c r="A229" s="34"/>
      <c r="B229" s="35"/>
      <c r="C229" s="36"/>
      <c r="D229" s="221" t="s">
        <v>191</v>
      </c>
      <c r="E229" s="36"/>
      <c r="F229" s="222" t="s">
        <v>1203</v>
      </c>
      <c r="G229" s="36"/>
      <c r="H229" s="36"/>
      <c r="I229" s="223"/>
      <c r="J229" s="36"/>
      <c r="K229" s="36"/>
      <c r="L229" s="40"/>
      <c r="M229" s="224"/>
      <c r="N229" s="225"/>
      <c r="O229" s="87"/>
      <c r="P229" s="87"/>
      <c r="Q229" s="87"/>
      <c r="R229" s="87"/>
      <c r="S229" s="87"/>
      <c r="T229" s="88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3" t="s">
        <v>191</v>
      </c>
      <c r="AU229" s="13" t="s">
        <v>84</v>
      </c>
    </row>
    <row r="230" s="2" customFormat="1" ht="16.5" customHeight="1">
      <c r="A230" s="34"/>
      <c r="B230" s="35"/>
      <c r="C230" s="207" t="s">
        <v>334</v>
      </c>
      <c r="D230" s="207" t="s">
        <v>175</v>
      </c>
      <c r="E230" s="208" t="s">
        <v>1204</v>
      </c>
      <c r="F230" s="209" t="s">
        <v>1205</v>
      </c>
      <c r="G230" s="210" t="s">
        <v>1179</v>
      </c>
      <c r="H230" s="211">
        <v>1</v>
      </c>
      <c r="I230" s="212"/>
      <c r="J230" s="213">
        <f>ROUND(I230*H230,2)</f>
        <v>0</v>
      </c>
      <c r="K230" s="214"/>
      <c r="L230" s="40"/>
      <c r="M230" s="215" t="s">
        <v>1</v>
      </c>
      <c r="N230" s="216" t="s">
        <v>41</v>
      </c>
      <c r="O230" s="87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9" t="s">
        <v>179</v>
      </c>
      <c r="AT230" s="219" t="s">
        <v>175</v>
      </c>
      <c r="AU230" s="219" t="s">
        <v>84</v>
      </c>
      <c r="AY230" s="13" t="s">
        <v>174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13" t="s">
        <v>84</v>
      </c>
      <c r="BK230" s="220">
        <f>ROUND(I230*H230,2)</f>
        <v>0</v>
      </c>
      <c r="BL230" s="13" t="s">
        <v>179</v>
      </c>
      <c r="BM230" s="219" t="s">
        <v>487</v>
      </c>
    </row>
    <row r="231" s="2" customFormat="1">
      <c r="A231" s="34"/>
      <c r="B231" s="35"/>
      <c r="C231" s="36"/>
      <c r="D231" s="221" t="s">
        <v>191</v>
      </c>
      <c r="E231" s="36"/>
      <c r="F231" s="222" t="s">
        <v>1207</v>
      </c>
      <c r="G231" s="36"/>
      <c r="H231" s="36"/>
      <c r="I231" s="223"/>
      <c r="J231" s="36"/>
      <c r="K231" s="36"/>
      <c r="L231" s="40"/>
      <c r="M231" s="224"/>
      <c r="N231" s="225"/>
      <c r="O231" s="87"/>
      <c r="P231" s="87"/>
      <c r="Q231" s="87"/>
      <c r="R231" s="87"/>
      <c r="S231" s="87"/>
      <c r="T231" s="88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3" t="s">
        <v>191</v>
      </c>
      <c r="AU231" s="13" t="s">
        <v>84</v>
      </c>
    </row>
    <row r="232" s="11" customFormat="1" ht="25.92" customHeight="1">
      <c r="A232" s="11"/>
      <c r="B232" s="193"/>
      <c r="C232" s="194"/>
      <c r="D232" s="195" t="s">
        <v>75</v>
      </c>
      <c r="E232" s="196" t="s">
        <v>1208</v>
      </c>
      <c r="F232" s="196" t="s">
        <v>1209</v>
      </c>
      <c r="G232" s="194"/>
      <c r="H232" s="194"/>
      <c r="I232" s="197"/>
      <c r="J232" s="198">
        <f>BK232</f>
        <v>0</v>
      </c>
      <c r="K232" s="194"/>
      <c r="L232" s="199"/>
      <c r="M232" s="200"/>
      <c r="N232" s="201"/>
      <c r="O232" s="201"/>
      <c r="P232" s="202">
        <f>P233</f>
        <v>0</v>
      </c>
      <c r="Q232" s="201"/>
      <c r="R232" s="202">
        <f>R233</f>
        <v>0</v>
      </c>
      <c r="S232" s="201"/>
      <c r="T232" s="203">
        <f>T233</f>
        <v>0</v>
      </c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R232" s="204" t="s">
        <v>84</v>
      </c>
      <c r="AT232" s="205" t="s">
        <v>75</v>
      </c>
      <c r="AU232" s="205" t="s">
        <v>76</v>
      </c>
      <c r="AY232" s="204" t="s">
        <v>174</v>
      </c>
      <c r="BK232" s="206">
        <f>BK233</f>
        <v>0</v>
      </c>
    </row>
    <row r="233" s="2" customFormat="1" ht="16.5" customHeight="1">
      <c r="A233" s="34"/>
      <c r="B233" s="35"/>
      <c r="C233" s="207" t="s">
        <v>499</v>
      </c>
      <c r="D233" s="207" t="s">
        <v>175</v>
      </c>
      <c r="E233" s="208" t="s">
        <v>1211</v>
      </c>
      <c r="F233" s="209" t="s">
        <v>1209</v>
      </c>
      <c r="G233" s="210" t="s">
        <v>1179</v>
      </c>
      <c r="H233" s="211">
        <v>1</v>
      </c>
      <c r="I233" s="212"/>
      <c r="J233" s="213">
        <f>ROUND(I233*H233,2)</f>
        <v>0</v>
      </c>
      <c r="K233" s="214"/>
      <c r="L233" s="40"/>
      <c r="M233" s="215" t="s">
        <v>1</v>
      </c>
      <c r="N233" s="216" t="s">
        <v>41</v>
      </c>
      <c r="O233" s="87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9" t="s">
        <v>179</v>
      </c>
      <c r="AT233" s="219" t="s">
        <v>175</v>
      </c>
      <c r="AU233" s="219" t="s">
        <v>84</v>
      </c>
      <c r="AY233" s="13" t="s">
        <v>174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13" t="s">
        <v>84</v>
      </c>
      <c r="BK233" s="220">
        <f>ROUND(I233*H233,2)</f>
        <v>0</v>
      </c>
      <c r="BL233" s="13" t="s">
        <v>179</v>
      </c>
      <c r="BM233" s="219" t="s">
        <v>492</v>
      </c>
    </row>
    <row r="234" s="11" customFormat="1" ht="25.92" customHeight="1">
      <c r="A234" s="11"/>
      <c r="B234" s="193"/>
      <c r="C234" s="194"/>
      <c r="D234" s="195" t="s">
        <v>75</v>
      </c>
      <c r="E234" s="196" t="s">
        <v>1213</v>
      </c>
      <c r="F234" s="196" t="s">
        <v>1214</v>
      </c>
      <c r="G234" s="194"/>
      <c r="H234" s="194"/>
      <c r="I234" s="197"/>
      <c r="J234" s="198">
        <f>BK234</f>
        <v>0</v>
      </c>
      <c r="K234" s="194"/>
      <c r="L234" s="199"/>
      <c r="M234" s="200"/>
      <c r="N234" s="201"/>
      <c r="O234" s="201"/>
      <c r="P234" s="202">
        <f>SUM(P235:P236)</f>
        <v>0</v>
      </c>
      <c r="Q234" s="201"/>
      <c r="R234" s="202">
        <f>SUM(R235:R236)</f>
        <v>0</v>
      </c>
      <c r="S234" s="201"/>
      <c r="T234" s="203">
        <f>SUM(T235:T236)</f>
        <v>0</v>
      </c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R234" s="204" t="s">
        <v>84</v>
      </c>
      <c r="AT234" s="205" t="s">
        <v>75</v>
      </c>
      <c r="AU234" s="205" t="s">
        <v>76</v>
      </c>
      <c r="AY234" s="204" t="s">
        <v>174</v>
      </c>
      <c r="BK234" s="206">
        <f>SUM(BK235:BK236)</f>
        <v>0</v>
      </c>
    </row>
    <row r="235" s="2" customFormat="1" ht="16.5" customHeight="1">
      <c r="A235" s="34"/>
      <c r="B235" s="35"/>
      <c r="C235" s="207" t="s">
        <v>340</v>
      </c>
      <c r="D235" s="207" t="s">
        <v>175</v>
      </c>
      <c r="E235" s="208" t="s">
        <v>1215</v>
      </c>
      <c r="F235" s="209" t="s">
        <v>1214</v>
      </c>
      <c r="G235" s="210" t="s">
        <v>1179</v>
      </c>
      <c r="H235" s="211">
        <v>1</v>
      </c>
      <c r="I235" s="212"/>
      <c r="J235" s="213">
        <f>ROUND(I235*H235,2)</f>
        <v>0</v>
      </c>
      <c r="K235" s="214"/>
      <c r="L235" s="40"/>
      <c r="M235" s="215" t="s">
        <v>1</v>
      </c>
      <c r="N235" s="216" t="s">
        <v>41</v>
      </c>
      <c r="O235" s="87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9" t="s">
        <v>179</v>
      </c>
      <c r="AT235" s="219" t="s">
        <v>175</v>
      </c>
      <c r="AU235" s="219" t="s">
        <v>84</v>
      </c>
      <c r="AY235" s="13" t="s">
        <v>174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13" t="s">
        <v>84</v>
      </c>
      <c r="BK235" s="220">
        <f>ROUND(I235*H235,2)</f>
        <v>0</v>
      </c>
      <c r="BL235" s="13" t="s">
        <v>179</v>
      </c>
      <c r="BM235" s="219" t="s">
        <v>498</v>
      </c>
    </row>
    <row r="236" s="2" customFormat="1">
      <c r="A236" s="34"/>
      <c r="B236" s="35"/>
      <c r="C236" s="36"/>
      <c r="D236" s="221" t="s">
        <v>191</v>
      </c>
      <c r="E236" s="36"/>
      <c r="F236" s="222" t="s">
        <v>1217</v>
      </c>
      <c r="G236" s="36"/>
      <c r="H236" s="36"/>
      <c r="I236" s="223"/>
      <c r="J236" s="36"/>
      <c r="K236" s="36"/>
      <c r="L236" s="40"/>
      <c r="M236" s="237"/>
      <c r="N236" s="238"/>
      <c r="O236" s="239"/>
      <c r="P236" s="239"/>
      <c r="Q236" s="239"/>
      <c r="R236" s="239"/>
      <c r="S236" s="239"/>
      <c r="T236" s="240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3" t="s">
        <v>191</v>
      </c>
      <c r="AU236" s="13" t="s">
        <v>84</v>
      </c>
    </row>
    <row r="237" s="2" customFormat="1" ht="6.96" customHeight="1">
      <c r="A237" s="34"/>
      <c r="B237" s="62"/>
      <c r="C237" s="63"/>
      <c r="D237" s="63"/>
      <c r="E237" s="63"/>
      <c r="F237" s="63"/>
      <c r="G237" s="63"/>
      <c r="H237" s="63"/>
      <c r="I237" s="63"/>
      <c r="J237" s="63"/>
      <c r="K237" s="63"/>
      <c r="L237" s="40"/>
      <c r="M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</row>
  </sheetData>
  <sheetProtection sheet="1" autoFilter="0" formatColumns="0" formatRows="0" objects="1" scenarios="1" spinCount="100000" saltValue="ZFZzXx5ItWhRtZl0OUsjDRmkpXUIz1zCyHwBNZzr1FQyHqmv+vuZU+R7gkJW4lYx3lwKYvhEHWpkKLUPf4P/ZA==" hashValue="q//IgZc1epPGrsOFaeQlJgod0DweUUnLwx1B0y65jmWxeP2zdYO2c/Til9eWaxlSObfrFGDsDagtX98QNCizgQ==" algorithmName="SHA-512" password="CC35"/>
  <autoFilter ref="C127:K23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98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6"/>
      <c r="AT3" s="13" t="s">
        <v>86</v>
      </c>
    </row>
    <row r="4" s="1" customFormat="1" ht="24.96" customHeight="1">
      <c r="B4" s="16"/>
      <c r="D4" s="134" t="s">
        <v>99</v>
      </c>
      <c r="L4" s="16"/>
      <c r="M4" s="135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6" t="s">
        <v>16</v>
      </c>
      <c r="L6" s="16"/>
    </row>
    <row r="7" s="1" customFormat="1" ht="26.25" customHeight="1">
      <c r="B7" s="16"/>
      <c r="E7" s="137" t="str">
        <f>'Rekapitulace stavby'!K6</f>
        <v>Opravy a údržba budovy WC pláže střed na parcele číslo 722/4 KÚ Doksy u Máchova jezera</v>
      </c>
      <c r="F7" s="136"/>
      <c r="G7" s="136"/>
      <c r="H7" s="136"/>
      <c r="L7" s="16"/>
    </row>
    <row r="8" s="2" customFormat="1" ht="12" customHeight="1">
      <c r="A8" s="34"/>
      <c r="B8" s="40"/>
      <c r="C8" s="34"/>
      <c r="D8" s="136" t="s">
        <v>100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8" t="s">
        <v>1622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6" t="s">
        <v>18</v>
      </c>
      <c r="E11" s="34"/>
      <c r="F11" s="139" t="s">
        <v>1</v>
      </c>
      <c r="G11" s="34"/>
      <c r="H11" s="34"/>
      <c r="I11" s="136" t="s">
        <v>19</v>
      </c>
      <c r="J11" s="139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6" t="s">
        <v>20</v>
      </c>
      <c r="E12" s="34"/>
      <c r="F12" s="139" t="s">
        <v>21</v>
      </c>
      <c r="G12" s="34"/>
      <c r="H12" s="34"/>
      <c r="I12" s="136" t="s">
        <v>22</v>
      </c>
      <c r="J12" s="140" t="str">
        <f>'Rekapitulace stavby'!AN8</f>
        <v>28. 10. 2024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6" t="s">
        <v>24</v>
      </c>
      <c r="E14" s="34"/>
      <c r="F14" s="34"/>
      <c r="G14" s="34"/>
      <c r="H14" s="34"/>
      <c r="I14" s="136" t="s">
        <v>25</v>
      </c>
      <c r="J14" s="139" t="str">
        <f>IF('Rekapitulace stavby'!AN10="","",'Rekapitulace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9" t="str">
        <f>IF('Rekapitulace stavby'!E11="","",'Rekapitulace stavby'!E11)</f>
        <v xml:space="preserve"> </v>
      </c>
      <c r="F15" s="34"/>
      <c r="G15" s="34"/>
      <c r="H15" s="34"/>
      <c r="I15" s="136" t="s">
        <v>27</v>
      </c>
      <c r="J15" s="139" t="str">
        <f>IF('Rekapitulace stavby'!AN11="","",'Rekapitulace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6" t="s">
        <v>28</v>
      </c>
      <c r="E17" s="34"/>
      <c r="F17" s="34"/>
      <c r="G17" s="34"/>
      <c r="H17" s="34"/>
      <c r="I17" s="136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9"/>
      <c r="G18" s="139"/>
      <c r="H18" s="139"/>
      <c r="I18" s="136" t="s">
        <v>27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6" t="s">
        <v>30</v>
      </c>
      <c r="E20" s="34"/>
      <c r="F20" s="34"/>
      <c r="G20" s="34"/>
      <c r="H20" s="34"/>
      <c r="I20" s="136" t="s">
        <v>25</v>
      </c>
      <c r="J20" s="139" t="s">
        <v>1</v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9" t="s">
        <v>31</v>
      </c>
      <c r="F21" s="34"/>
      <c r="G21" s="34"/>
      <c r="H21" s="34"/>
      <c r="I21" s="136" t="s">
        <v>27</v>
      </c>
      <c r="J21" s="139" t="s">
        <v>1</v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6" t="s">
        <v>33</v>
      </c>
      <c r="E23" s="34"/>
      <c r="F23" s="34"/>
      <c r="G23" s="34"/>
      <c r="H23" s="34"/>
      <c r="I23" s="136" t="s">
        <v>25</v>
      </c>
      <c r="J23" s="139" t="str">
        <f>IF('Rekapitulace stavby'!AN19="","",'Rekapitulace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9" t="str">
        <f>IF('Rekapitulace stavby'!E20="","",'Rekapitulace stavby'!E20)</f>
        <v xml:space="preserve"> </v>
      </c>
      <c r="F24" s="34"/>
      <c r="G24" s="34"/>
      <c r="H24" s="34"/>
      <c r="I24" s="136" t="s">
        <v>27</v>
      </c>
      <c r="J24" s="139" t="str">
        <f>IF('Rekapitulace stavby'!AN20="","",'Rekapitulace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6" t="s">
        <v>34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41"/>
      <c r="B27" s="142"/>
      <c r="C27" s="141"/>
      <c r="D27" s="141"/>
      <c r="E27" s="143" t="s">
        <v>35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5"/>
      <c r="E29" s="145"/>
      <c r="F29" s="145"/>
      <c r="G29" s="145"/>
      <c r="H29" s="145"/>
      <c r="I29" s="145"/>
      <c r="J29" s="145"/>
      <c r="K29" s="145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6" t="s">
        <v>36</v>
      </c>
      <c r="E30" s="34"/>
      <c r="F30" s="34"/>
      <c r="G30" s="34"/>
      <c r="H30" s="34"/>
      <c r="I30" s="34"/>
      <c r="J30" s="147">
        <f>ROUND(J135,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5"/>
      <c r="E31" s="145"/>
      <c r="F31" s="145"/>
      <c r="G31" s="145"/>
      <c r="H31" s="145"/>
      <c r="I31" s="145"/>
      <c r="J31" s="145"/>
      <c r="K31" s="145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8" t="s">
        <v>38</v>
      </c>
      <c r="G32" s="34"/>
      <c r="H32" s="34"/>
      <c r="I32" s="148" t="s">
        <v>37</v>
      </c>
      <c r="J32" s="148" t="s">
        <v>39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9" t="s">
        <v>40</v>
      </c>
      <c r="E33" s="136" t="s">
        <v>41</v>
      </c>
      <c r="F33" s="150">
        <f>ROUND((SUM(BE135:BE204)),  2)</f>
        <v>0</v>
      </c>
      <c r="G33" s="34"/>
      <c r="H33" s="34"/>
      <c r="I33" s="151">
        <v>0.20999999999999999</v>
      </c>
      <c r="J33" s="150">
        <f>ROUND(((SUM(BE135:BE204))*I33),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6" t="s">
        <v>42</v>
      </c>
      <c r="F34" s="150">
        <f>ROUND((SUM(BF135:BF204)),  2)</f>
        <v>0</v>
      </c>
      <c r="G34" s="34"/>
      <c r="H34" s="34"/>
      <c r="I34" s="151">
        <v>0.12</v>
      </c>
      <c r="J34" s="150">
        <f>ROUND(((SUM(BF135:BF204))*I34),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6" t="s">
        <v>43</v>
      </c>
      <c r="F35" s="150">
        <f>ROUND((SUM(BG135:BG204)),  2)</f>
        <v>0</v>
      </c>
      <c r="G35" s="34"/>
      <c r="H35" s="34"/>
      <c r="I35" s="151">
        <v>0.20999999999999999</v>
      </c>
      <c r="J35" s="150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6" t="s">
        <v>44</v>
      </c>
      <c r="F36" s="150">
        <f>ROUND((SUM(BH135:BH204)),  2)</f>
        <v>0</v>
      </c>
      <c r="G36" s="34"/>
      <c r="H36" s="34"/>
      <c r="I36" s="151">
        <v>0.12</v>
      </c>
      <c r="J36" s="150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6" t="s">
        <v>45</v>
      </c>
      <c r="F37" s="150">
        <f>ROUND((SUM(BI135:BI204)),  2)</f>
        <v>0</v>
      </c>
      <c r="G37" s="34"/>
      <c r="H37" s="34"/>
      <c r="I37" s="151">
        <v>0</v>
      </c>
      <c r="J37" s="150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9" t="s">
        <v>49</v>
      </c>
      <c r="E50" s="160"/>
      <c r="F50" s="160"/>
      <c r="G50" s="159" t="s">
        <v>50</v>
      </c>
      <c r="H50" s="160"/>
      <c r="I50" s="160"/>
      <c r="J50" s="160"/>
      <c r="K50" s="160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61" t="s">
        <v>51</v>
      </c>
      <c r="E61" s="162"/>
      <c r="F61" s="163" t="s">
        <v>52</v>
      </c>
      <c r="G61" s="161" t="s">
        <v>51</v>
      </c>
      <c r="H61" s="162"/>
      <c r="I61" s="162"/>
      <c r="J61" s="164" t="s">
        <v>52</v>
      </c>
      <c r="K61" s="162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9" t="s">
        <v>53</v>
      </c>
      <c r="E65" s="165"/>
      <c r="F65" s="165"/>
      <c r="G65" s="159" t="s">
        <v>54</v>
      </c>
      <c r="H65" s="165"/>
      <c r="I65" s="165"/>
      <c r="J65" s="165"/>
      <c r="K65" s="165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61" t="s">
        <v>51</v>
      </c>
      <c r="E76" s="162"/>
      <c r="F76" s="163" t="s">
        <v>52</v>
      </c>
      <c r="G76" s="161" t="s">
        <v>51</v>
      </c>
      <c r="H76" s="162"/>
      <c r="I76" s="162"/>
      <c r="J76" s="164" t="s">
        <v>52</v>
      </c>
      <c r="K76" s="162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102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6"/>
      <c r="D85" s="36"/>
      <c r="E85" s="170" t="str">
        <f>E7</f>
        <v>Opravy a údržba budovy WC pláže střed na parcele číslo 722/4 KÚ Doksy u Máchova jezera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100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ZS-007-05 - Vodovodní přípojka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>Budova na parcele 722/4 KÚ Doksy u Máchova jezera</v>
      </c>
      <c r="G89" s="36"/>
      <c r="H89" s="36"/>
      <c r="I89" s="28" t="s">
        <v>22</v>
      </c>
      <c r="J89" s="75" t="str">
        <f>IF(J12="","",J12)</f>
        <v>28. 10. 2024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40.0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28" t="s">
        <v>30</v>
      </c>
      <c r="J91" s="32" t="str">
        <f>E21</f>
        <v>Ing.arch. Stanislav Kopecký, Ing. Zdeněk Starý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28</v>
      </c>
      <c r="D92" s="36"/>
      <c r="E92" s="36"/>
      <c r="F92" s="23" t="str">
        <f>IF(E18="","",E18)</f>
        <v>Vyplň údaj</v>
      </c>
      <c r="G92" s="36"/>
      <c r="H92" s="36"/>
      <c r="I92" s="28" t="s">
        <v>33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71" t="s">
        <v>103</v>
      </c>
      <c r="D94" s="172"/>
      <c r="E94" s="172"/>
      <c r="F94" s="172"/>
      <c r="G94" s="172"/>
      <c r="H94" s="172"/>
      <c r="I94" s="172"/>
      <c r="J94" s="173" t="s">
        <v>104</v>
      </c>
      <c r="K94" s="172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4" t="s">
        <v>105</v>
      </c>
      <c r="D96" s="36"/>
      <c r="E96" s="36"/>
      <c r="F96" s="36"/>
      <c r="G96" s="36"/>
      <c r="H96" s="36"/>
      <c r="I96" s="36"/>
      <c r="J96" s="106">
        <f>J135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106</v>
      </c>
    </row>
    <row r="97" s="9" customFormat="1" ht="24.96" customHeight="1">
      <c r="A97" s="9"/>
      <c r="B97" s="175"/>
      <c r="C97" s="176"/>
      <c r="D97" s="177" t="s">
        <v>1623</v>
      </c>
      <c r="E97" s="178"/>
      <c r="F97" s="178"/>
      <c r="G97" s="178"/>
      <c r="H97" s="178"/>
      <c r="I97" s="178"/>
      <c r="J97" s="179">
        <f>J136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5"/>
      <c r="C98" s="176"/>
      <c r="D98" s="177" t="s">
        <v>107</v>
      </c>
      <c r="E98" s="178"/>
      <c r="F98" s="178"/>
      <c r="G98" s="178"/>
      <c r="H98" s="178"/>
      <c r="I98" s="178"/>
      <c r="J98" s="179">
        <f>J139</f>
        <v>0</v>
      </c>
      <c r="K98" s="176"/>
      <c r="L98" s="18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5"/>
      <c r="C99" s="176"/>
      <c r="D99" s="177" t="s">
        <v>108</v>
      </c>
      <c r="E99" s="178"/>
      <c r="F99" s="178"/>
      <c r="G99" s="178"/>
      <c r="H99" s="178"/>
      <c r="I99" s="178"/>
      <c r="J99" s="179">
        <f>J141</f>
        <v>0</v>
      </c>
      <c r="K99" s="176"/>
      <c r="L99" s="18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5"/>
      <c r="C100" s="176"/>
      <c r="D100" s="177" t="s">
        <v>109</v>
      </c>
      <c r="E100" s="178"/>
      <c r="F100" s="178"/>
      <c r="G100" s="178"/>
      <c r="H100" s="178"/>
      <c r="I100" s="178"/>
      <c r="J100" s="179">
        <f>J147</f>
        <v>0</v>
      </c>
      <c r="K100" s="176"/>
      <c r="L100" s="18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5"/>
      <c r="C101" s="176"/>
      <c r="D101" s="177" t="s">
        <v>110</v>
      </c>
      <c r="E101" s="178"/>
      <c r="F101" s="178"/>
      <c r="G101" s="178"/>
      <c r="H101" s="178"/>
      <c r="I101" s="178"/>
      <c r="J101" s="179">
        <f>J152</f>
        <v>0</v>
      </c>
      <c r="K101" s="176"/>
      <c r="L101" s="18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5"/>
      <c r="C102" s="176"/>
      <c r="D102" s="177" t="s">
        <v>111</v>
      </c>
      <c r="E102" s="178"/>
      <c r="F102" s="178"/>
      <c r="G102" s="178"/>
      <c r="H102" s="178"/>
      <c r="I102" s="178"/>
      <c r="J102" s="179">
        <f>J155</f>
        <v>0</v>
      </c>
      <c r="K102" s="176"/>
      <c r="L102" s="18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5"/>
      <c r="C103" s="176"/>
      <c r="D103" s="177" t="s">
        <v>120</v>
      </c>
      <c r="E103" s="178"/>
      <c r="F103" s="178"/>
      <c r="G103" s="178"/>
      <c r="H103" s="178"/>
      <c r="I103" s="178"/>
      <c r="J103" s="179">
        <f>J157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5"/>
      <c r="C104" s="176"/>
      <c r="D104" s="177" t="s">
        <v>141</v>
      </c>
      <c r="E104" s="178"/>
      <c r="F104" s="178"/>
      <c r="G104" s="178"/>
      <c r="H104" s="178"/>
      <c r="I104" s="178"/>
      <c r="J104" s="179">
        <f>J159</f>
        <v>0</v>
      </c>
      <c r="K104" s="176"/>
      <c r="L104" s="18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5"/>
      <c r="C105" s="176"/>
      <c r="D105" s="177" t="s">
        <v>1624</v>
      </c>
      <c r="E105" s="178"/>
      <c r="F105" s="178"/>
      <c r="G105" s="178"/>
      <c r="H105" s="178"/>
      <c r="I105" s="178"/>
      <c r="J105" s="179">
        <f>J169</f>
        <v>0</v>
      </c>
      <c r="K105" s="176"/>
      <c r="L105" s="18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5"/>
      <c r="C106" s="176"/>
      <c r="D106" s="177" t="s">
        <v>1429</v>
      </c>
      <c r="E106" s="178"/>
      <c r="F106" s="178"/>
      <c r="G106" s="178"/>
      <c r="H106" s="178"/>
      <c r="I106" s="178"/>
      <c r="J106" s="179">
        <f>J171</f>
        <v>0</v>
      </c>
      <c r="K106" s="176"/>
      <c r="L106" s="18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5"/>
      <c r="C107" s="176"/>
      <c r="D107" s="177" t="s">
        <v>150</v>
      </c>
      <c r="E107" s="178"/>
      <c r="F107" s="178"/>
      <c r="G107" s="178"/>
      <c r="H107" s="178"/>
      <c r="I107" s="178"/>
      <c r="J107" s="179">
        <f>J173</f>
        <v>0</v>
      </c>
      <c r="K107" s="176"/>
      <c r="L107" s="18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5"/>
      <c r="C108" s="176"/>
      <c r="D108" s="177" t="s">
        <v>1625</v>
      </c>
      <c r="E108" s="178"/>
      <c r="F108" s="178"/>
      <c r="G108" s="178"/>
      <c r="H108" s="178"/>
      <c r="I108" s="178"/>
      <c r="J108" s="179">
        <f>J178</f>
        <v>0</v>
      </c>
      <c r="K108" s="176"/>
      <c r="L108" s="18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5"/>
      <c r="C109" s="176"/>
      <c r="D109" s="177" t="s">
        <v>1431</v>
      </c>
      <c r="E109" s="178"/>
      <c r="F109" s="178"/>
      <c r="G109" s="178"/>
      <c r="H109" s="178"/>
      <c r="I109" s="178"/>
      <c r="J109" s="179">
        <f>J181</f>
        <v>0</v>
      </c>
      <c r="K109" s="176"/>
      <c r="L109" s="180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5"/>
      <c r="C110" s="176"/>
      <c r="D110" s="177" t="s">
        <v>153</v>
      </c>
      <c r="E110" s="178"/>
      <c r="F110" s="178"/>
      <c r="G110" s="178"/>
      <c r="H110" s="178"/>
      <c r="I110" s="178"/>
      <c r="J110" s="179">
        <f>J185</f>
        <v>0</v>
      </c>
      <c r="K110" s="176"/>
      <c r="L110" s="180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5"/>
      <c r="C111" s="176"/>
      <c r="D111" s="177" t="s">
        <v>154</v>
      </c>
      <c r="E111" s="178"/>
      <c r="F111" s="178"/>
      <c r="G111" s="178"/>
      <c r="H111" s="178"/>
      <c r="I111" s="178"/>
      <c r="J111" s="179">
        <f>J186</f>
        <v>0</v>
      </c>
      <c r="K111" s="176"/>
      <c r="L111" s="180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75"/>
      <c r="C112" s="176"/>
      <c r="D112" s="177" t="s">
        <v>155</v>
      </c>
      <c r="E112" s="178"/>
      <c r="F112" s="178"/>
      <c r="G112" s="178"/>
      <c r="H112" s="178"/>
      <c r="I112" s="178"/>
      <c r="J112" s="179">
        <f>J188</f>
        <v>0</v>
      </c>
      <c r="K112" s="176"/>
      <c r="L112" s="180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75"/>
      <c r="C113" s="176"/>
      <c r="D113" s="177" t="s">
        <v>156</v>
      </c>
      <c r="E113" s="178"/>
      <c r="F113" s="178"/>
      <c r="G113" s="178"/>
      <c r="H113" s="178"/>
      <c r="I113" s="178"/>
      <c r="J113" s="179">
        <f>J191</f>
        <v>0</v>
      </c>
      <c r="K113" s="176"/>
      <c r="L113" s="180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75"/>
      <c r="C114" s="176"/>
      <c r="D114" s="177" t="s">
        <v>157</v>
      </c>
      <c r="E114" s="178"/>
      <c r="F114" s="178"/>
      <c r="G114" s="178"/>
      <c r="H114" s="178"/>
      <c r="I114" s="178"/>
      <c r="J114" s="179">
        <f>J200</f>
        <v>0</v>
      </c>
      <c r="K114" s="176"/>
      <c r="L114" s="180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75"/>
      <c r="C115" s="176"/>
      <c r="D115" s="177" t="s">
        <v>158</v>
      </c>
      <c r="E115" s="178"/>
      <c r="F115" s="178"/>
      <c r="G115" s="178"/>
      <c r="H115" s="178"/>
      <c r="I115" s="178"/>
      <c r="J115" s="179">
        <f>J202</f>
        <v>0</v>
      </c>
      <c r="K115" s="176"/>
      <c r="L115" s="180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62"/>
      <c r="C117" s="63"/>
      <c r="D117" s="63"/>
      <c r="E117" s="63"/>
      <c r="F117" s="63"/>
      <c r="G117" s="63"/>
      <c r="H117" s="63"/>
      <c r="I117" s="63"/>
      <c r="J117" s="63"/>
      <c r="K117" s="63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21" s="2" customFormat="1" ht="6.96" customHeight="1">
      <c r="A121" s="34"/>
      <c r="B121" s="64"/>
      <c r="C121" s="65"/>
      <c r="D121" s="65"/>
      <c r="E121" s="65"/>
      <c r="F121" s="65"/>
      <c r="G121" s="65"/>
      <c r="H121" s="65"/>
      <c r="I121" s="65"/>
      <c r="J121" s="65"/>
      <c r="K121" s="65"/>
      <c r="L121" s="59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24.96" customHeight="1">
      <c r="A122" s="34"/>
      <c r="B122" s="35"/>
      <c r="C122" s="19" t="s">
        <v>159</v>
      </c>
      <c r="D122" s="36"/>
      <c r="E122" s="36"/>
      <c r="F122" s="36"/>
      <c r="G122" s="36"/>
      <c r="H122" s="36"/>
      <c r="I122" s="36"/>
      <c r="J122" s="36"/>
      <c r="K122" s="36"/>
      <c r="L122" s="59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9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2" customHeight="1">
      <c r="A124" s="34"/>
      <c r="B124" s="35"/>
      <c r="C124" s="28" t="s">
        <v>16</v>
      </c>
      <c r="D124" s="36"/>
      <c r="E124" s="36"/>
      <c r="F124" s="36"/>
      <c r="G124" s="36"/>
      <c r="H124" s="36"/>
      <c r="I124" s="36"/>
      <c r="J124" s="36"/>
      <c r="K124" s="36"/>
      <c r="L124" s="59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26.25" customHeight="1">
      <c r="A125" s="34"/>
      <c r="B125" s="35"/>
      <c r="C125" s="36"/>
      <c r="D125" s="36"/>
      <c r="E125" s="170" t="str">
        <f>E7</f>
        <v>Opravy a údržba budovy WC pláže střed na parcele číslo 722/4 KÚ Doksy u Máchova jezera</v>
      </c>
      <c r="F125" s="28"/>
      <c r="G125" s="28"/>
      <c r="H125" s="28"/>
      <c r="I125" s="36"/>
      <c r="J125" s="36"/>
      <c r="K125" s="36"/>
      <c r="L125" s="59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2" customHeight="1">
      <c r="A126" s="34"/>
      <c r="B126" s="35"/>
      <c r="C126" s="28" t="s">
        <v>100</v>
      </c>
      <c r="D126" s="36"/>
      <c r="E126" s="36"/>
      <c r="F126" s="36"/>
      <c r="G126" s="36"/>
      <c r="H126" s="36"/>
      <c r="I126" s="36"/>
      <c r="J126" s="36"/>
      <c r="K126" s="36"/>
      <c r="L126" s="59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6.5" customHeight="1">
      <c r="A127" s="34"/>
      <c r="B127" s="35"/>
      <c r="C127" s="36"/>
      <c r="D127" s="36"/>
      <c r="E127" s="72" t="str">
        <f>E9</f>
        <v>ZS-007-05 - Vodovodní přípojka</v>
      </c>
      <c r="F127" s="36"/>
      <c r="G127" s="36"/>
      <c r="H127" s="36"/>
      <c r="I127" s="36"/>
      <c r="J127" s="36"/>
      <c r="K127" s="36"/>
      <c r="L127" s="59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6.96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9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2" customHeight="1">
      <c r="A129" s="34"/>
      <c r="B129" s="35"/>
      <c r="C129" s="28" t="s">
        <v>20</v>
      </c>
      <c r="D129" s="36"/>
      <c r="E129" s="36"/>
      <c r="F129" s="23" t="str">
        <f>F12</f>
        <v>Budova na parcele 722/4 KÚ Doksy u Máchova jezera</v>
      </c>
      <c r="G129" s="36"/>
      <c r="H129" s="36"/>
      <c r="I129" s="28" t="s">
        <v>22</v>
      </c>
      <c r="J129" s="75" t="str">
        <f>IF(J12="","",J12)</f>
        <v>28. 10. 2024</v>
      </c>
      <c r="K129" s="36"/>
      <c r="L129" s="59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6.96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9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40.05" customHeight="1">
      <c r="A131" s="34"/>
      <c r="B131" s="35"/>
      <c r="C131" s="28" t="s">
        <v>24</v>
      </c>
      <c r="D131" s="36"/>
      <c r="E131" s="36"/>
      <c r="F131" s="23" t="str">
        <f>E15</f>
        <v xml:space="preserve"> </v>
      </c>
      <c r="G131" s="36"/>
      <c r="H131" s="36"/>
      <c r="I131" s="28" t="s">
        <v>30</v>
      </c>
      <c r="J131" s="32" t="str">
        <f>E21</f>
        <v>Ing.arch. Stanislav Kopecký, Ing. Zdeněk Starý</v>
      </c>
      <c r="K131" s="36"/>
      <c r="L131" s="59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5.15" customHeight="1">
      <c r="A132" s="34"/>
      <c r="B132" s="35"/>
      <c r="C132" s="28" t="s">
        <v>28</v>
      </c>
      <c r="D132" s="36"/>
      <c r="E132" s="36"/>
      <c r="F132" s="23" t="str">
        <f>IF(E18="","",E18)</f>
        <v>Vyplň údaj</v>
      </c>
      <c r="G132" s="36"/>
      <c r="H132" s="36"/>
      <c r="I132" s="28" t="s">
        <v>33</v>
      </c>
      <c r="J132" s="32" t="str">
        <f>E24</f>
        <v xml:space="preserve"> </v>
      </c>
      <c r="K132" s="36"/>
      <c r="L132" s="59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10.32" customHeight="1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9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10" customFormat="1" ht="29.28" customHeight="1">
      <c r="A134" s="181"/>
      <c r="B134" s="182"/>
      <c r="C134" s="183" t="s">
        <v>160</v>
      </c>
      <c r="D134" s="184" t="s">
        <v>61</v>
      </c>
      <c r="E134" s="184" t="s">
        <v>57</v>
      </c>
      <c r="F134" s="184" t="s">
        <v>58</v>
      </c>
      <c r="G134" s="184" t="s">
        <v>161</v>
      </c>
      <c r="H134" s="184" t="s">
        <v>162</v>
      </c>
      <c r="I134" s="184" t="s">
        <v>163</v>
      </c>
      <c r="J134" s="185" t="s">
        <v>104</v>
      </c>
      <c r="K134" s="186" t="s">
        <v>164</v>
      </c>
      <c r="L134" s="187"/>
      <c r="M134" s="96" t="s">
        <v>1</v>
      </c>
      <c r="N134" s="97" t="s">
        <v>40</v>
      </c>
      <c r="O134" s="97" t="s">
        <v>165</v>
      </c>
      <c r="P134" s="97" t="s">
        <v>166</v>
      </c>
      <c r="Q134" s="97" t="s">
        <v>167</v>
      </c>
      <c r="R134" s="97" t="s">
        <v>168</v>
      </c>
      <c r="S134" s="97" t="s">
        <v>169</v>
      </c>
      <c r="T134" s="98" t="s">
        <v>170</v>
      </c>
      <c r="U134" s="181"/>
      <c r="V134" s="181"/>
      <c r="W134" s="181"/>
      <c r="X134" s="181"/>
      <c r="Y134" s="181"/>
      <c r="Z134" s="181"/>
      <c r="AA134" s="181"/>
      <c r="AB134" s="181"/>
      <c r="AC134" s="181"/>
      <c r="AD134" s="181"/>
      <c r="AE134" s="181"/>
    </row>
    <row r="135" s="2" customFormat="1" ht="22.8" customHeight="1">
      <c r="A135" s="34"/>
      <c r="B135" s="35"/>
      <c r="C135" s="103" t="s">
        <v>171</v>
      </c>
      <c r="D135" s="36"/>
      <c r="E135" s="36"/>
      <c r="F135" s="36"/>
      <c r="G135" s="36"/>
      <c r="H135" s="36"/>
      <c r="I135" s="36"/>
      <c r="J135" s="188">
        <f>BK135</f>
        <v>0</v>
      </c>
      <c r="K135" s="36"/>
      <c r="L135" s="40"/>
      <c r="M135" s="99"/>
      <c r="N135" s="189"/>
      <c r="O135" s="100"/>
      <c r="P135" s="190">
        <f>P136+P139+P141+P147+P152+P155+P157+P159+P169+P171+P173+P178+P181+P185+P186+P188+P191+P200+P202</f>
        <v>0</v>
      </c>
      <c r="Q135" s="100"/>
      <c r="R135" s="190">
        <f>R136+R139+R141+R147+R152+R155+R157+R159+R169+R171+R173+R178+R181+R185+R186+R188+R191+R200+R202</f>
        <v>0</v>
      </c>
      <c r="S135" s="100"/>
      <c r="T135" s="191">
        <f>T136+T139+T141+T147+T152+T155+T157+T159+T169+T171+T173+T178+T181+T185+T186+T188+T191+T200+T202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3" t="s">
        <v>75</v>
      </c>
      <c r="AU135" s="13" t="s">
        <v>106</v>
      </c>
      <c r="BK135" s="192">
        <f>BK136+BK139+BK141+BK147+BK152+BK155+BK157+BK159+BK169+BK171+BK173+BK178+BK181+BK185+BK186+BK188+BK191+BK200+BK202</f>
        <v>0</v>
      </c>
    </row>
    <row r="136" s="11" customFormat="1" ht="25.92" customHeight="1">
      <c r="A136" s="11"/>
      <c r="B136" s="193"/>
      <c r="C136" s="194"/>
      <c r="D136" s="195" t="s">
        <v>75</v>
      </c>
      <c r="E136" s="196" t="s">
        <v>8</v>
      </c>
      <c r="F136" s="196" t="s">
        <v>1626</v>
      </c>
      <c r="G136" s="194"/>
      <c r="H136" s="194"/>
      <c r="I136" s="197"/>
      <c r="J136" s="198">
        <f>BK136</f>
        <v>0</v>
      </c>
      <c r="K136" s="194"/>
      <c r="L136" s="199"/>
      <c r="M136" s="200"/>
      <c r="N136" s="201"/>
      <c r="O136" s="201"/>
      <c r="P136" s="202">
        <f>SUM(P137:P138)</f>
        <v>0</v>
      </c>
      <c r="Q136" s="201"/>
      <c r="R136" s="202">
        <f>SUM(R137:R138)</f>
        <v>0</v>
      </c>
      <c r="S136" s="201"/>
      <c r="T136" s="203">
        <f>SUM(T137:T138)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4" t="s">
        <v>84</v>
      </c>
      <c r="AT136" s="205" t="s">
        <v>75</v>
      </c>
      <c r="AU136" s="205" t="s">
        <v>76</v>
      </c>
      <c r="AY136" s="204" t="s">
        <v>174</v>
      </c>
      <c r="BK136" s="206">
        <f>SUM(BK137:BK138)</f>
        <v>0</v>
      </c>
    </row>
    <row r="137" s="2" customFormat="1" ht="16.5" customHeight="1">
      <c r="A137" s="34"/>
      <c r="B137" s="35"/>
      <c r="C137" s="207" t="s">
        <v>84</v>
      </c>
      <c r="D137" s="207" t="s">
        <v>175</v>
      </c>
      <c r="E137" s="208" t="s">
        <v>1627</v>
      </c>
      <c r="F137" s="209" t="s">
        <v>1628</v>
      </c>
      <c r="G137" s="210" t="s">
        <v>178</v>
      </c>
      <c r="H137" s="211">
        <v>10.800000000000001</v>
      </c>
      <c r="I137" s="212"/>
      <c r="J137" s="213">
        <f>ROUND(I137*H137,2)</f>
        <v>0</v>
      </c>
      <c r="K137" s="214"/>
      <c r="L137" s="40"/>
      <c r="M137" s="215" t="s">
        <v>1</v>
      </c>
      <c r="N137" s="216" t="s">
        <v>41</v>
      </c>
      <c r="O137" s="87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9" t="s">
        <v>179</v>
      </c>
      <c r="AT137" s="219" t="s">
        <v>175</v>
      </c>
      <c r="AU137" s="219" t="s">
        <v>84</v>
      </c>
      <c r="AY137" s="13" t="s">
        <v>174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3" t="s">
        <v>84</v>
      </c>
      <c r="BK137" s="220">
        <f>ROUND(I137*H137,2)</f>
        <v>0</v>
      </c>
      <c r="BL137" s="13" t="s">
        <v>179</v>
      </c>
      <c r="BM137" s="219" t="s">
        <v>86</v>
      </c>
    </row>
    <row r="138" s="2" customFormat="1">
      <c r="A138" s="34"/>
      <c r="B138" s="35"/>
      <c r="C138" s="36"/>
      <c r="D138" s="221" t="s">
        <v>191</v>
      </c>
      <c r="E138" s="36"/>
      <c r="F138" s="222" t="s">
        <v>1629</v>
      </c>
      <c r="G138" s="36"/>
      <c r="H138" s="36"/>
      <c r="I138" s="223"/>
      <c r="J138" s="36"/>
      <c r="K138" s="36"/>
      <c r="L138" s="40"/>
      <c r="M138" s="224"/>
      <c r="N138" s="225"/>
      <c r="O138" s="87"/>
      <c r="P138" s="87"/>
      <c r="Q138" s="87"/>
      <c r="R138" s="87"/>
      <c r="S138" s="87"/>
      <c r="T138" s="88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3" t="s">
        <v>191</v>
      </c>
      <c r="AU138" s="13" t="s">
        <v>84</v>
      </c>
    </row>
    <row r="139" s="11" customFormat="1" ht="25.92" customHeight="1">
      <c r="A139" s="11"/>
      <c r="B139" s="193"/>
      <c r="C139" s="194"/>
      <c r="D139" s="195" t="s">
        <v>75</v>
      </c>
      <c r="E139" s="196" t="s">
        <v>172</v>
      </c>
      <c r="F139" s="196" t="s">
        <v>173</v>
      </c>
      <c r="G139" s="194"/>
      <c r="H139" s="194"/>
      <c r="I139" s="197"/>
      <c r="J139" s="198">
        <f>BK139</f>
        <v>0</v>
      </c>
      <c r="K139" s="194"/>
      <c r="L139" s="199"/>
      <c r="M139" s="200"/>
      <c r="N139" s="201"/>
      <c r="O139" s="201"/>
      <c r="P139" s="202">
        <f>P140</f>
        <v>0</v>
      </c>
      <c r="Q139" s="201"/>
      <c r="R139" s="202">
        <f>R140</f>
        <v>0</v>
      </c>
      <c r="S139" s="201"/>
      <c r="T139" s="203">
        <f>T140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04" t="s">
        <v>84</v>
      </c>
      <c r="AT139" s="205" t="s">
        <v>75</v>
      </c>
      <c r="AU139" s="205" t="s">
        <v>76</v>
      </c>
      <c r="AY139" s="204" t="s">
        <v>174</v>
      </c>
      <c r="BK139" s="206">
        <f>BK140</f>
        <v>0</v>
      </c>
    </row>
    <row r="140" s="2" customFormat="1" ht="21.75" customHeight="1">
      <c r="A140" s="34"/>
      <c r="B140" s="35"/>
      <c r="C140" s="207" t="s">
        <v>86</v>
      </c>
      <c r="D140" s="207" t="s">
        <v>175</v>
      </c>
      <c r="E140" s="208" t="s">
        <v>180</v>
      </c>
      <c r="F140" s="209" t="s">
        <v>181</v>
      </c>
      <c r="G140" s="210" t="s">
        <v>178</v>
      </c>
      <c r="H140" s="211">
        <v>97.200000000000003</v>
      </c>
      <c r="I140" s="212"/>
      <c r="J140" s="213">
        <f>ROUND(I140*H140,2)</f>
        <v>0</v>
      </c>
      <c r="K140" s="214"/>
      <c r="L140" s="40"/>
      <c r="M140" s="215" t="s">
        <v>1</v>
      </c>
      <c r="N140" s="216" t="s">
        <v>41</v>
      </c>
      <c r="O140" s="87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9" t="s">
        <v>179</v>
      </c>
      <c r="AT140" s="219" t="s">
        <v>175</v>
      </c>
      <c r="AU140" s="219" t="s">
        <v>84</v>
      </c>
      <c r="AY140" s="13" t="s">
        <v>174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3" t="s">
        <v>84</v>
      </c>
      <c r="BK140" s="220">
        <f>ROUND(I140*H140,2)</f>
        <v>0</v>
      </c>
      <c r="BL140" s="13" t="s">
        <v>179</v>
      </c>
      <c r="BM140" s="219" t="s">
        <v>179</v>
      </c>
    </row>
    <row r="141" s="11" customFormat="1" ht="25.92" customHeight="1">
      <c r="A141" s="11"/>
      <c r="B141" s="193"/>
      <c r="C141" s="194"/>
      <c r="D141" s="195" t="s">
        <v>75</v>
      </c>
      <c r="E141" s="196" t="s">
        <v>182</v>
      </c>
      <c r="F141" s="196" t="s">
        <v>183</v>
      </c>
      <c r="G141" s="194"/>
      <c r="H141" s="194"/>
      <c r="I141" s="197"/>
      <c r="J141" s="198">
        <f>BK141</f>
        <v>0</v>
      </c>
      <c r="K141" s="194"/>
      <c r="L141" s="199"/>
      <c r="M141" s="200"/>
      <c r="N141" s="201"/>
      <c r="O141" s="201"/>
      <c r="P141" s="202">
        <f>SUM(P142:P146)</f>
        <v>0</v>
      </c>
      <c r="Q141" s="201"/>
      <c r="R141" s="202">
        <f>SUM(R142:R146)</f>
        <v>0</v>
      </c>
      <c r="S141" s="201"/>
      <c r="T141" s="203">
        <f>SUM(T142:T146)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4" t="s">
        <v>84</v>
      </c>
      <c r="AT141" s="205" t="s">
        <v>75</v>
      </c>
      <c r="AU141" s="205" t="s">
        <v>76</v>
      </c>
      <c r="AY141" s="204" t="s">
        <v>174</v>
      </c>
      <c r="BK141" s="206">
        <f>SUM(BK142:BK146)</f>
        <v>0</v>
      </c>
    </row>
    <row r="142" s="2" customFormat="1" ht="21.75" customHeight="1">
      <c r="A142" s="34"/>
      <c r="B142" s="35"/>
      <c r="C142" s="207" t="s">
        <v>184</v>
      </c>
      <c r="D142" s="207" t="s">
        <v>175</v>
      </c>
      <c r="E142" s="208" t="s">
        <v>1630</v>
      </c>
      <c r="F142" s="209" t="s">
        <v>1631</v>
      </c>
      <c r="G142" s="210" t="s">
        <v>178</v>
      </c>
      <c r="H142" s="211">
        <v>136.80000000000001</v>
      </c>
      <c r="I142" s="212"/>
      <c r="J142" s="213">
        <f>ROUND(I142*H142,2)</f>
        <v>0</v>
      </c>
      <c r="K142" s="214"/>
      <c r="L142" s="40"/>
      <c r="M142" s="215" t="s">
        <v>1</v>
      </c>
      <c r="N142" s="216" t="s">
        <v>41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9" t="s">
        <v>179</v>
      </c>
      <c r="AT142" s="219" t="s">
        <v>175</v>
      </c>
      <c r="AU142" s="219" t="s">
        <v>84</v>
      </c>
      <c r="AY142" s="13" t="s">
        <v>174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3" t="s">
        <v>84</v>
      </c>
      <c r="BK142" s="220">
        <f>ROUND(I142*H142,2)</f>
        <v>0</v>
      </c>
      <c r="BL142" s="13" t="s">
        <v>179</v>
      </c>
      <c r="BM142" s="219" t="s">
        <v>187</v>
      </c>
    </row>
    <row r="143" s="2" customFormat="1" ht="21.75" customHeight="1">
      <c r="A143" s="34"/>
      <c r="B143" s="35"/>
      <c r="C143" s="207" t="s">
        <v>179</v>
      </c>
      <c r="D143" s="207" t="s">
        <v>175</v>
      </c>
      <c r="E143" s="208" t="s">
        <v>188</v>
      </c>
      <c r="F143" s="209" t="s">
        <v>189</v>
      </c>
      <c r="G143" s="210" t="s">
        <v>178</v>
      </c>
      <c r="H143" s="211">
        <v>28.800000000000001</v>
      </c>
      <c r="I143" s="212"/>
      <c r="J143" s="213">
        <f>ROUND(I143*H143,2)</f>
        <v>0</v>
      </c>
      <c r="K143" s="214"/>
      <c r="L143" s="40"/>
      <c r="M143" s="215" t="s">
        <v>1</v>
      </c>
      <c r="N143" s="216" t="s">
        <v>41</v>
      </c>
      <c r="O143" s="87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9" t="s">
        <v>179</v>
      </c>
      <c r="AT143" s="219" t="s">
        <v>175</v>
      </c>
      <c r="AU143" s="219" t="s">
        <v>84</v>
      </c>
      <c r="AY143" s="13" t="s">
        <v>174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3" t="s">
        <v>84</v>
      </c>
      <c r="BK143" s="220">
        <f>ROUND(I143*H143,2)</f>
        <v>0</v>
      </c>
      <c r="BL143" s="13" t="s">
        <v>179</v>
      </c>
      <c r="BM143" s="219" t="s">
        <v>190</v>
      </c>
    </row>
    <row r="144" s="2" customFormat="1">
      <c r="A144" s="34"/>
      <c r="B144" s="35"/>
      <c r="C144" s="36"/>
      <c r="D144" s="221" t="s">
        <v>191</v>
      </c>
      <c r="E144" s="36"/>
      <c r="F144" s="222" t="s">
        <v>192</v>
      </c>
      <c r="G144" s="36"/>
      <c r="H144" s="36"/>
      <c r="I144" s="223"/>
      <c r="J144" s="36"/>
      <c r="K144" s="36"/>
      <c r="L144" s="40"/>
      <c r="M144" s="224"/>
      <c r="N144" s="225"/>
      <c r="O144" s="87"/>
      <c r="P144" s="87"/>
      <c r="Q144" s="87"/>
      <c r="R144" s="87"/>
      <c r="S144" s="87"/>
      <c r="T144" s="88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3" t="s">
        <v>191</v>
      </c>
      <c r="AU144" s="13" t="s">
        <v>84</v>
      </c>
    </row>
    <row r="145" s="2" customFormat="1" ht="21.75" customHeight="1">
      <c r="A145" s="34"/>
      <c r="B145" s="35"/>
      <c r="C145" s="207" t="s">
        <v>193</v>
      </c>
      <c r="D145" s="207" t="s">
        <v>175</v>
      </c>
      <c r="E145" s="208" t="s">
        <v>194</v>
      </c>
      <c r="F145" s="209" t="s">
        <v>195</v>
      </c>
      <c r="G145" s="210" t="s">
        <v>178</v>
      </c>
      <c r="H145" s="211">
        <v>97.200000000000003</v>
      </c>
      <c r="I145" s="212"/>
      <c r="J145" s="213">
        <f>ROUND(I145*H145,2)</f>
        <v>0</v>
      </c>
      <c r="K145" s="214"/>
      <c r="L145" s="40"/>
      <c r="M145" s="215" t="s">
        <v>1</v>
      </c>
      <c r="N145" s="216" t="s">
        <v>41</v>
      </c>
      <c r="O145" s="87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9" t="s">
        <v>179</v>
      </c>
      <c r="AT145" s="219" t="s">
        <v>175</v>
      </c>
      <c r="AU145" s="219" t="s">
        <v>84</v>
      </c>
      <c r="AY145" s="13" t="s">
        <v>174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3" t="s">
        <v>84</v>
      </c>
      <c r="BK145" s="220">
        <f>ROUND(I145*H145,2)</f>
        <v>0</v>
      </c>
      <c r="BL145" s="13" t="s">
        <v>179</v>
      </c>
      <c r="BM145" s="219" t="s">
        <v>196</v>
      </c>
    </row>
    <row r="146" s="2" customFormat="1" ht="16.5" customHeight="1">
      <c r="A146" s="34"/>
      <c r="B146" s="35"/>
      <c r="C146" s="207" t="s">
        <v>187</v>
      </c>
      <c r="D146" s="207" t="s">
        <v>175</v>
      </c>
      <c r="E146" s="208" t="s">
        <v>197</v>
      </c>
      <c r="F146" s="209" t="s">
        <v>198</v>
      </c>
      <c r="G146" s="210" t="s">
        <v>178</v>
      </c>
      <c r="H146" s="211">
        <v>68.400000000000006</v>
      </c>
      <c r="I146" s="212"/>
      <c r="J146" s="213">
        <f>ROUND(I146*H146,2)</f>
        <v>0</v>
      </c>
      <c r="K146" s="214"/>
      <c r="L146" s="40"/>
      <c r="M146" s="215" t="s">
        <v>1</v>
      </c>
      <c r="N146" s="216" t="s">
        <v>41</v>
      </c>
      <c r="O146" s="87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9" t="s">
        <v>179</v>
      </c>
      <c r="AT146" s="219" t="s">
        <v>175</v>
      </c>
      <c r="AU146" s="219" t="s">
        <v>84</v>
      </c>
      <c r="AY146" s="13" t="s">
        <v>174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3" t="s">
        <v>84</v>
      </c>
      <c r="BK146" s="220">
        <f>ROUND(I146*H146,2)</f>
        <v>0</v>
      </c>
      <c r="BL146" s="13" t="s">
        <v>179</v>
      </c>
      <c r="BM146" s="219" t="s">
        <v>8</v>
      </c>
    </row>
    <row r="147" s="11" customFormat="1" ht="25.92" customHeight="1">
      <c r="A147" s="11"/>
      <c r="B147" s="193"/>
      <c r="C147" s="194"/>
      <c r="D147" s="195" t="s">
        <v>75</v>
      </c>
      <c r="E147" s="196" t="s">
        <v>199</v>
      </c>
      <c r="F147" s="196" t="s">
        <v>200</v>
      </c>
      <c r="G147" s="194"/>
      <c r="H147" s="194"/>
      <c r="I147" s="197"/>
      <c r="J147" s="198">
        <f>BK147</f>
        <v>0</v>
      </c>
      <c r="K147" s="194"/>
      <c r="L147" s="199"/>
      <c r="M147" s="200"/>
      <c r="N147" s="201"/>
      <c r="O147" s="201"/>
      <c r="P147" s="202">
        <f>SUM(P148:P151)</f>
        <v>0</v>
      </c>
      <c r="Q147" s="201"/>
      <c r="R147" s="202">
        <f>SUM(R148:R151)</f>
        <v>0</v>
      </c>
      <c r="S147" s="201"/>
      <c r="T147" s="203">
        <f>SUM(T148:T151)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04" t="s">
        <v>84</v>
      </c>
      <c r="AT147" s="205" t="s">
        <v>75</v>
      </c>
      <c r="AU147" s="205" t="s">
        <v>76</v>
      </c>
      <c r="AY147" s="204" t="s">
        <v>174</v>
      </c>
      <c r="BK147" s="206">
        <f>SUM(BK148:BK151)</f>
        <v>0</v>
      </c>
    </row>
    <row r="148" s="2" customFormat="1" ht="16.5" customHeight="1">
      <c r="A148" s="34"/>
      <c r="B148" s="35"/>
      <c r="C148" s="207" t="s">
        <v>201</v>
      </c>
      <c r="D148" s="207" t="s">
        <v>175</v>
      </c>
      <c r="E148" s="208" t="s">
        <v>1632</v>
      </c>
      <c r="F148" s="209" t="s">
        <v>203</v>
      </c>
      <c r="G148" s="210" t="s">
        <v>178</v>
      </c>
      <c r="H148" s="211">
        <v>68.400000000000006</v>
      </c>
      <c r="I148" s="212"/>
      <c r="J148" s="213">
        <f>ROUND(I148*H148,2)</f>
        <v>0</v>
      </c>
      <c r="K148" s="214"/>
      <c r="L148" s="40"/>
      <c r="M148" s="215" t="s">
        <v>1</v>
      </c>
      <c r="N148" s="216" t="s">
        <v>41</v>
      </c>
      <c r="O148" s="87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9" t="s">
        <v>179</v>
      </c>
      <c r="AT148" s="219" t="s">
        <v>175</v>
      </c>
      <c r="AU148" s="219" t="s">
        <v>84</v>
      </c>
      <c r="AY148" s="13" t="s">
        <v>174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3" t="s">
        <v>84</v>
      </c>
      <c r="BK148" s="220">
        <f>ROUND(I148*H148,2)</f>
        <v>0</v>
      </c>
      <c r="BL148" s="13" t="s">
        <v>179</v>
      </c>
      <c r="BM148" s="219" t="s">
        <v>204</v>
      </c>
    </row>
    <row r="149" s="2" customFormat="1">
      <c r="A149" s="34"/>
      <c r="B149" s="35"/>
      <c r="C149" s="36"/>
      <c r="D149" s="221" t="s">
        <v>191</v>
      </c>
      <c r="E149" s="36"/>
      <c r="F149" s="222" t="s">
        <v>1633</v>
      </c>
      <c r="G149" s="36"/>
      <c r="H149" s="36"/>
      <c r="I149" s="223"/>
      <c r="J149" s="36"/>
      <c r="K149" s="36"/>
      <c r="L149" s="40"/>
      <c r="M149" s="224"/>
      <c r="N149" s="225"/>
      <c r="O149" s="87"/>
      <c r="P149" s="87"/>
      <c r="Q149" s="87"/>
      <c r="R149" s="87"/>
      <c r="S149" s="87"/>
      <c r="T149" s="88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3" t="s">
        <v>191</v>
      </c>
      <c r="AU149" s="13" t="s">
        <v>84</v>
      </c>
    </row>
    <row r="150" s="2" customFormat="1" ht="16.5" customHeight="1">
      <c r="A150" s="34"/>
      <c r="B150" s="35"/>
      <c r="C150" s="207" t="s">
        <v>190</v>
      </c>
      <c r="D150" s="207" t="s">
        <v>175</v>
      </c>
      <c r="E150" s="208" t="s">
        <v>1634</v>
      </c>
      <c r="F150" s="209" t="s">
        <v>209</v>
      </c>
      <c r="G150" s="210" t="s">
        <v>178</v>
      </c>
      <c r="H150" s="211">
        <v>21.600000000000001</v>
      </c>
      <c r="I150" s="212"/>
      <c r="J150" s="213">
        <f>ROUND(I150*H150,2)</f>
        <v>0</v>
      </c>
      <c r="K150" s="214"/>
      <c r="L150" s="40"/>
      <c r="M150" s="215" t="s">
        <v>1</v>
      </c>
      <c r="N150" s="216" t="s">
        <v>41</v>
      </c>
      <c r="O150" s="87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9" t="s">
        <v>179</v>
      </c>
      <c r="AT150" s="219" t="s">
        <v>175</v>
      </c>
      <c r="AU150" s="219" t="s">
        <v>84</v>
      </c>
      <c r="AY150" s="13" t="s">
        <v>174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3" t="s">
        <v>84</v>
      </c>
      <c r="BK150" s="220">
        <f>ROUND(I150*H150,2)</f>
        <v>0</v>
      </c>
      <c r="BL150" s="13" t="s">
        <v>179</v>
      </c>
      <c r="BM150" s="219" t="s">
        <v>182</v>
      </c>
    </row>
    <row r="151" s="2" customFormat="1">
      <c r="A151" s="34"/>
      <c r="B151" s="35"/>
      <c r="C151" s="36"/>
      <c r="D151" s="221" t="s">
        <v>191</v>
      </c>
      <c r="E151" s="36"/>
      <c r="F151" s="222" t="s">
        <v>1635</v>
      </c>
      <c r="G151" s="36"/>
      <c r="H151" s="36"/>
      <c r="I151" s="223"/>
      <c r="J151" s="36"/>
      <c r="K151" s="36"/>
      <c r="L151" s="40"/>
      <c r="M151" s="224"/>
      <c r="N151" s="225"/>
      <c r="O151" s="87"/>
      <c r="P151" s="87"/>
      <c r="Q151" s="87"/>
      <c r="R151" s="87"/>
      <c r="S151" s="87"/>
      <c r="T151" s="88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3" t="s">
        <v>191</v>
      </c>
      <c r="AU151" s="13" t="s">
        <v>84</v>
      </c>
    </row>
    <row r="152" s="11" customFormat="1" ht="25.92" customHeight="1">
      <c r="A152" s="11"/>
      <c r="B152" s="193"/>
      <c r="C152" s="194"/>
      <c r="D152" s="195" t="s">
        <v>75</v>
      </c>
      <c r="E152" s="196" t="s">
        <v>210</v>
      </c>
      <c r="F152" s="196" t="s">
        <v>211</v>
      </c>
      <c r="G152" s="194"/>
      <c r="H152" s="194"/>
      <c r="I152" s="197"/>
      <c r="J152" s="198">
        <f>BK152</f>
        <v>0</v>
      </c>
      <c r="K152" s="194"/>
      <c r="L152" s="199"/>
      <c r="M152" s="200"/>
      <c r="N152" s="201"/>
      <c r="O152" s="201"/>
      <c r="P152" s="202">
        <f>SUM(P153:P154)</f>
        <v>0</v>
      </c>
      <c r="Q152" s="201"/>
      <c r="R152" s="202">
        <f>SUM(R153:R154)</f>
        <v>0</v>
      </c>
      <c r="S152" s="201"/>
      <c r="T152" s="203">
        <f>SUM(T153:T154)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04" t="s">
        <v>84</v>
      </c>
      <c r="AT152" s="205" t="s">
        <v>75</v>
      </c>
      <c r="AU152" s="205" t="s">
        <v>76</v>
      </c>
      <c r="AY152" s="204" t="s">
        <v>174</v>
      </c>
      <c r="BK152" s="206">
        <f>SUM(BK153:BK154)</f>
        <v>0</v>
      </c>
    </row>
    <row r="153" s="2" customFormat="1" ht="16.5" customHeight="1">
      <c r="A153" s="34"/>
      <c r="B153" s="35"/>
      <c r="C153" s="207" t="s">
        <v>207</v>
      </c>
      <c r="D153" s="207" t="s">
        <v>175</v>
      </c>
      <c r="E153" s="208" t="s">
        <v>1636</v>
      </c>
      <c r="F153" s="209" t="s">
        <v>1637</v>
      </c>
      <c r="G153" s="210" t="s">
        <v>214</v>
      </c>
      <c r="H153" s="211">
        <v>72</v>
      </c>
      <c r="I153" s="212"/>
      <c r="J153" s="213">
        <f>ROUND(I153*H153,2)</f>
        <v>0</v>
      </c>
      <c r="K153" s="214"/>
      <c r="L153" s="40"/>
      <c r="M153" s="215" t="s">
        <v>1</v>
      </c>
      <c r="N153" s="216" t="s">
        <v>41</v>
      </c>
      <c r="O153" s="87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9" t="s">
        <v>179</v>
      </c>
      <c r="AT153" s="219" t="s">
        <v>175</v>
      </c>
      <c r="AU153" s="219" t="s">
        <v>84</v>
      </c>
      <c r="AY153" s="13" t="s">
        <v>174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3" t="s">
        <v>84</v>
      </c>
      <c r="BK153" s="220">
        <f>ROUND(I153*H153,2)</f>
        <v>0</v>
      </c>
      <c r="BL153" s="13" t="s">
        <v>179</v>
      </c>
      <c r="BM153" s="219" t="s">
        <v>210</v>
      </c>
    </row>
    <row r="154" s="2" customFormat="1">
      <c r="A154" s="34"/>
      <c r="B154" s="35"/>
      <c r="C154" s="36"/>
      <c r="D154" s="221" t="s">
        <v>191</v>
      </c>
      <c r="E154" s="36"/>
      <c r="F154" s="222" t="s">
        <v>1638</v>
      </c>
      <c r="G154" s="36"/>
      <c r="H154" s="36"/>
      <c r="I154" s="223"/>
      <c r="J154" s="36"/>
      <c r="K154" s="36"/>
      <c r="L154" s="40"/>
      <c r="M154" s="224"/>
      <c r="N154" s="225"/>
      <c r="O154" s="87"/>
      <c r="P154" s="87"/>
      <c r="Q154" s="87"/>
      <c r="R154" s="87"/>
      <c r="S154" s="87"/>
      <c r="T154" s="88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3" t="s">
        <v>191</v>
      </c>
      <c r="AU154" s="13" t="s">
        <v>84</v>
      </c>
    </row>
    <row r="155" s="11" customFormat="1" ht="25.92" customHeight="1">
      <c r="A155" s="11"/>
      <c r="B155" s="193"/>
      <c r="C155" s="194"/>
      <c r="D155" s="195" t="s">
        <v>75</v>
      </c>
      <c r="E155" s="196" t="s">
        <v>224</v>
      </c>
      <c r="F155" s="196" t="s">
        <v>225</v>
      </c>
      <c r="G155" s="194"/>
      <c r="H155" s="194"/>
      <c r="I155" s="197"/>
      <c r="J155" s="198">
        <f>BK155</f>
        <v>0</v>
      </c>
      <c r="K155" s="194"/>
      <c r="L155" s="199"/>
      <c r="M155" s="200"/>
      <c r="N155" s="201"/>
      <c r="O155" s="201"/>
      <c r="P155" s="202">
        <f>P156</f>
        <v>0</v>
      </c>
      <c r="Q155" s="201"/>
      <c r="R155" s="202">
        <f>R156</f>
        <v>0</v>
      </c>
      <c r="S155" s="201"/>
      <c r="T155" s="203">
        <f>T156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204" t="s">
        <v>84</v>
      </c>
      <c r="AT155" s="205" t="s">
        <v>75</v>
      </c>
      <c r="AU155" s="205" t="s">
        <v>76</v>
      </c>
      <c r="AY155" s="204" t="s">
        <v>174</v>
      </c>
      <c r="BK155" s="206">
        <f>BK156</f>
        <v>0</v>
      </c>
    </row>
    <row r="156" s="2" customFormat="1" ht="24.15" customHeight="1">
      <c r="A156" s="34"/>
      <c r="B156" s="35"/>
      <c r="C156" s="207" t="s">
        <v>196</v>
      </c>
      <c r="D156" s="207" t="s">
        <v>175</v>
      </c>
      <c r="E156" s="208" t="s">
        <v>226</v>
      </c>
      <c r="F156" s="209" t="s">
        <v>227</v>
      </c>
      <c r="G156" s="210" t="s">
        <v>228</v>
      </c>
      <c r="H156" s="211">
        <v>57.600000000000001</v>
      </c>
      <c r="I156" s="212"/>
      <c r="J156" s="213">
        <f>ROUND(I156*H156,2)</f>
        <v>0</v>
      </c>
      <c r="K156" s="214"/>
      <c r="L156" s="40"/>
      <c r="M156" s="215" t="s">
        <v>1</v>
      </c>
      <c r="N156" s="216" t="s">
        <v>41</v>
      </c>
      <c r="O156" s="87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9" t="s">
        <v>179</v>
      </c>
      <c r="AT156" s="219" t="s">
        <v>175</v>
      </c>
      <c r="AU156" s="219" t="s">
        <v>84</v>
      </c>
      <c r="AY156" s="13" t="s">
        <v>174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3" t="s">
        <v>84</v>
      </c>
      <c r="BK156" s="220">
        <f>ROUND(I156*H156,2)</f>
        <v>0</v>
      </c>
      <c r="BL156" s="13" t="s">
        <v>179</v>
      </c>
      <c r="BM156" s="219" t="s">
        <v>215</v>
      </c>
    </row>
    <row r="157" s="11" customFormat="1" ht="25.92" customHeight="1">
      <c r="A157" s="11"/>
      <c r="B157" s="193"/>
      <c r="C157" s="194"/>
      <c r="D157" s="195" t="s">
        <v>75</v>
      </c>
      <c r="E157" s="196" t="s">
        <v>326</v>
      </c>
      <c r="F157" s="196" t="s">
        <v>327</v>
      </c>
      <c r="G157" s="194"/>
      <c r="H157" s="194"/>
      <c r="I157" s="197"/>
      <c r="J157" s="198">
        <f>BK157</f>
        <v>0</v>
      </c>
      <c r="K157" s="194"/>
      <c r="L157" s="199"/>
      <c r="M157" s="200"/>
      <c r="N157" s="201"/>
      <c r="O157" s="201"/>
      <c r="P157" s="202">
        <f>P158</f>
        <v>0</v>
      </c>
      <c r="Q157" s="201"/>
      <c r="R157" s="202">
        <f>R158</f>
        <v>0</v>
      </c>
      <c r="S157" s="201"/>
      <c r="T157" s="203">
        <f>T158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04" t="s">
        <v>84</v>
      </c>
      <c r="AT157" s="205" t="s">
        <v>75</v>
      </c>
      <c r="AU157" s="205" t="s">
        <v>76</v>
      </c>
      <c r="AY157" s="204" t="s">
        <v>174</v>
      </c>
      <c r="BK157" s="206">
        <f>BK158</f>
        <v>0</v>
      </c>
    </row>
    <row r="158" s="2" customFormat="1" ht="21.75" customHeight="1">
      <c r="A158" s="34"/>
      <c r="B158" s="35"/>
      <c r="C158" s="207" t="s">
        <v>216</v>
      </c>
      <c r="D158" s="207" t="s">
        <v>175</v>
      </c>
      <c r="E158" s="208" t="s">
        <v>332</v>
      </c>
      <c r="F158" s="209" t="s">
        <v>333</v>
      </c>
      <c r="G158" s="210" t="s">
        <v>178</v>
      </c>
      <c r="H158" s="211">
        <v>7.2000000000000002</v>
      </c>
      <c r="I158" s="212"/>
      <c r="J158" s="213">
        <f>ROUND(I158*H158,2)</f>
        <v>0</v>
      </c>
      <c r="K158" s="214"/>
      <c r="L158" s="40"/>
      <c r="M158" s="215" t="s">
        <v>1</v>
      </c>
      <c r="N158" s="216" t="s">
        <v>41</v>
      </c>
      <c r="O158" s="87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9" t="s">
        <v>179</v>
      </c>
      <c r="AT158" s="219" t="s">
        <v>175</v>
      </c>
      <c r="AU158" s="219" t="s">
        <v>84</v>
      </c>
      <c r="AY158" s="13" t="s">
        <v>174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3" t="s">
        <v>84</v>
      </c>
      <c r="BK158" s="220">
        <f>ROUND(I158*H158,2)</f>
        <v>0</v>
      </c>
      <c r="BL158" s="13" t="s">
        <v>179</v>
      </c>
      <c r="BM158" s="219" t="s">
        <v>219</v>
      </c>
    </row>
    <row r="159" s="11" customFormat="1" ht="25.92" customHeight="1">
      <c r="A159" s="11"/>
      <c r="B159" s="193"/>
      <c r="C159" s="194"/>
      <c r="D159" s="195" t="s">
        <v>75</v>
      </c>
      <c r="E159" s="196" t="s">
        <v>549</v>
      </c>
      <c r="F159" s="196" t="s">
        <v>707</v>
      </c>
      <c r="G159" s="194"/>
      <c r="H159" s="194"/>
      <c r="I159" s="197"/>
      <c r="J159" s="198">
        <f>BK159</f>
        <v>0</v>
      </c>
      <c r="K159" s="194"/>
      <c r="L159" s="199"/>
      <c r="M159" s="200"/>
      <c r="N159" s="201"/>
      <c r="O159" s="201"/>
      <c r="P159" s="202">
        <f>SUM(P160:P168)</f>
        <v>0</v>
      </c>
      <c r="Q159" s="201"/>
      <c r="R159" s="202">
        <f>SUM(R160:R168)</f>
        <v>0</v>
      </c>
      <c r="S159" s="201"/>
      <c r="T159" s="203">
        <f>SUM(T160:T168)</f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204" t="s">
        <v>84</v>
      </c>
      <c r="AT159" s="205" t="s">
        <v>75</v>
      </c>
      <c r="AU159" s="205" t="s">
        <v>76</v>
      </c>
      <c r="AY159" s="204" t="s">
        <v>174</v>
      </c>
      <c r="BK159" s="206">
        <f>SUM(BK160:BK168)</f>
        <v>0</v>
      </c>
    </row>
    <row r="160" s="2" customFormat="1" ht="16.5" customHeight="1">
      <c r="A160" s="34"/>
      <c r="B160" s="35"/>
      <c r="C160" s="207" t="s">
        <v>8</v>
      </c>
      <c r="D160" s="207" t="s">
        <v>175</v>
      </c>
      <c r="E160" s="208" t="s">
        <v>1639</v>
      </c>
      <c r="F160" s="209" t="s">
        <v>1640</v>
      </c>
      <c r="G160" s="210" t="s">
        <v>239</v>
      </c>
      <c r="H160" s="211">
        <v>1</v>
      </c>
      <c r="I160" s="212"/>
      <c r="J160" s="213">
        <f>ROUND(I160*H160,2)</f>
        <v>0</v>
      </c>
      <c r="K160" s="214"/>
      <c r="L160" s="40"/>
      <c r="M160" s="215" t="s">
        <v>1</v>
      </c>
      <c r="N160" s="216" t="s">
        <v>41</v>
      </c>
      <c r="O160" s="87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9" t="s">
        <v>179</v>
      </c>
      <c r="AT160" s="219" t="s">
        <v>175</v>
      </c>
      <c r="AU160" s="219" t="s">
        <v>84</v>
      </c>
      <c r="AY160" s="13" t="s">
        <v>174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3" t="s">
        <v>84</v>
      </c>
      <c r="BK160" s="220">
        <f>ROUND(I160*H160,2)</f>
        <v>0</v>
      </c>
      <c r="BL160" s="13" t="s">
        <v>179</v>
      </c>
      <c r="BM160" s="219" t="s">
        <v>222</v>
      </c>
    </row>
    <row r="161" s="2" customFormat="1" ht="16.5" customHeight="1">
      <c r="A161" s="34"/>
      <c r="B161" s="35"/>
      <c r="C161" s="207" t="s">
        <v>172</v>
      </c>
      <c r="D161" s="207" t="s">
        <v>175</v>
      </c>
      <c r="E161" s="208" t="s">
        <v>1641</v>
      </c>
      <c r="F161" s="209" t="s">
        <v>1642</v>
      </c>
      <c r="G161" s="210" t="s">
        <v>239</v>
      </c>
      <c r="H161" s="211">
        <v>3</v>
      </c>
      <c r="I161" s="212"/>
      <c r="J161" s="213">
        <f>ROUND(I161*H161,2)</f>
        <v>0</v>
      </c>
      <c r="K161" s="214"/>
      <c r="L161" s="40"/>
      <c r="M161" s="215" t="s">
        <v>1</v>
      </c>
      <c r="N161" s="216" t="s">
        <v>41</v>
      </c>
      <c r="O161" s="87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9" t="s">
        <v>179</v>
      </c>
      <c r="AT161" s="219" t="s">
        <v>175</v>
      </c>
      <c r="AU161" s="219" t="s">
        <v>84</v>
      </c>
      <c r="AY161" s="13" t="s">
        <v>174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3" t="s">
        <v>84</v>
      </c>
      <c r="BK161" s="220">
        <f>ROUND(I161*H161,2)</f>
        <v>0</v>
      </c>
      <c r="BL161" s="13" t="s">
        <v>179</v>
      </c>
      <c r="BM161" s="219" t="s">
        <v>229</v>
      </c>
    </row>
    <row r="162" s="2" customFormat="1" ht="16.5" customHeight="1">
      <c r="A162" s="34"/>
      <c r="B162" s="35"/>
      <c r="C162" s="207" t="s">
        <v>204</v>
      </c>
      <c r="D162" s="207" t="s">
        <v>175</v>
      </c>
      <c r="E162" s="208" t="s">
        <v>1643</v>
      </c>
      <c r="F162" s="209" t="s">
        <v>1644</v>
      </c>
      <c r="G162" s="210" t="s">
        <v>239</v>
      </c>
      <c r="H162" s="211">
        <v>1</v>
      </c>
      <c r="I162" s="212"/>
      <c r="J162" s="213">
        <f>ROUND(I162*H162,2)</f>
        <v>0</v>
      </c>
      <c r="K162" s="214"/>
      <c r="L162" s="40"/>
      <c r="M162" s="215" t="s">
        <v>1</v>
      </c>
      <c r="N162" s="216" t="s">
        <v>41</v>
      </c>
      <c r="O162" s="87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9" t="s">
        <v>179</v>
      </c>
      <c r="AT162" s="219" t="s">
        <v>175</v>
      </c>
      <c r="AU162" s="219" t="s">
        <v>84</v>
      </c>
      <c r="AY162" s="13" t="s">
        <v>174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3" t="s">
        <v>84</v>
      </c>
      <c r="BK162" s="220">
        <f>ROUND(I162*H162,2)</f>
        <v>0</v>
      </c>
      <c r="BL162" s="13" t="s">
        <v>179</v>
      </c>
      <c r="BM162" s="219" t="s">
        <v>234</v>
      </c>
    </row>
    <row r="163" s="2" customFormat="1" ht="16.5" customHeight="1">
      <c r="A163" s="34"/>
      <c r="B163" s="35"/>
      <c r="C163" s="207" t="s">
        <v>236</v>
      </c>
      <c r="D163" s="207" t="s">
        <v>175</v>
      </c>
      <c r="E163" s="208" t="s">
        <v>1329</v>
      </c>
      <c r="F163" s="209" t="s">
        <v>1330</v>
      </c>
      <c r="G163" s="210" t="s">
        <v>239</v>
      </c>
      <c r="H163" s="211">
        <v>1</v>
      </c>
      <c r="I163" s="212"/>
      <c r="J163" s="213">
        <f>ROUND(I163*H163,2)</f>
        <v>0</v>
      </c>
      <c r="K163" s="214"/>
      <c r="L163" s="40"/>
      <c r="M163" s="215" t="s">
        <v>1</v>
      </c>
      <c r="N163" s="216" t="s">
        <v>41</v>
      </c>
      <c r="O163" s="87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9" t="s">
        <v>179</v>
      </c>
      <c r="AT163" s="219" t="s">
        <v>175</v>
      </c>
      <c r="AU163" s="219" t="s">
        <v>84</v>
      </c>
      <c r="AY163" s="13" t="s">
        <v>174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3" t="s">
        <v>84</v>
      </c>
      <c r="BK163" s="220">
        <f>ROUND(I163*H163,2)</f>
        <v>0</v>
      </c>
      <c r="BL163" s="13" t="s">
        <v>179</v>
      </c>
      <c r="BM163" s="219" t="s">
        <v>240</v>
      </c>
    </row>
    <row r="164" s="2" customFormat="1" ht="24.15" customHeight="1">
      <c r="A164" s="34"/>
      <c r="B164" s="35"/>
      <c r="C164" s="207" t="s">
        <v>182</v>
      </c>
      <c r="D164" s="207" t="s">
        <v>175</v>
      </c>
      <c r="E164" s="208" t="s">
        <v>1645</v>
      </c>
      <c r="F164" s="209" t="s">
        <v>1646</v>
      </c>
      <c r="G164" s="210" t="s">
        <v>239</v>
      </c>
      <c r="H164" s="211">
        <v>1</v>
      </c>
      <c r="I164" s="212"/>
      <c r="J164" s="213">
        <f>ROUND(I164*H164,2)</f>
        <v>0</v>
      </c>
      <c r="K164" s="214"/>
      <c r="L164" s="40"/>
      <c r="M164" s="215" t="s">
        <v>1</v>
      </c>
      <c r="N164" s="216" t="s">
        <v>41</v>
      </c>
      <c r="O164" s="87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9" t="s">
        <v>179</v>
      </c>
      <c r="AT164" s="219" t="s">
        <v>175</v>
      </c>
      <c r="AU164" s="219" t="s">
        <v>84</v>
      </c>
      <c r="AY164" s="13" t="s">
        <v>174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3" t="s">
        <v>84</v>
      </c>
      <c r="BK164" s="220">
        <f>ROUND(I164*H164,2)</f>
        <v>0</v>
      </c>
      <c r="BL164" s="13" t="s">
        <v>179</v>
      </c>
      <c r="BM164" s="219" t="s">
        <v>243</v>
      </c>
    </row>
    <row r="165" s="2" customFormat="1" ht="21.75" customHeight="1">
      <c r="A165" s="34"/>
      <c r="B165" s="35"/>
      <c r="C165" s="207" t="s">
        <v>199</v>
      </c>
      <c r="D165" s="207" t="s">
        <v>175</v>
      </c>
      <c r="E165" s="208" t="s">
        <v>1647</v>
      </c>
      <c r="F165" s="209" t="s">
        <v>1648</v>
      </c>
      <c r="G165" s="210" t="s">
        <v>239</v>
      </c>
      <c r="H165" s="211">
        <v>1</v>
      </c>
      <c r="I165" s="212"/>
      <c r="J165" s="213">
        <f>ROUND(I165*H165,2)</f>
        <v>0</v>
      </c>
      <c r="K165" s="214"/>
      <c r="L165" s="40"/>
      <c r="M165" s="215" t="s">
        <v>1</v>
      </c>
      <c r="N165" s="216" t="s">
        <v>41</v>
      </c>
      <c r="O165" s="87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9" t="s">
        <v>179</v>
      </c>
      <c r="AT165" s="219" t="s">
        <v>175</v>
      </c>
      <c r="AU165" s="219" t="s">
        <v>84</v>
      </c>
      <c r="AY165" s="13" t="s">
        <v>174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3" t="s">
        <v>84</v>
      </c>
      <c r="BK165" s="220">
        <f>ROUND(I165*H165,2)</f>
        <v>0</v>
      </c>
      <c r="BL165" s="13" t="s">
        <v>179</v>
      </c>
      <c r="BM165" s="219" t="s">
        <v>246</v>
      </c>
    </row>
    <row r="166" s="2" customFormat="1">
      <c r="A166" s="34"/>
      <c r="B166" s="35"/>
      <c r="C166" s="36"/>
      <c r="D166" s="221" t="s">
        <v>191</v>
      </c>
      <c r="E166" s="36"/>
      <c r="F166" s="222" t="s">
        <v>1649</v>
      </c>
      <c r="G166" s="36"/>
      <c r="H166" s="36"/>
      <c r="I166" s="223"/>
      <c r="J166" s="36"/>
      <c r="K166" s="36"/>
      <c r="L166" s="40"/>
      <c r="M166" s="224"/>
      <c r="N166" s="225"/>
      <c r="O166" s="87"/>
      <c r="P166" s="87"/>
      <c r="Q166" s="87"/>
      <c r="R166" s="87"/>
      <c r="S166" s="87"/>
      <c r="T166" s="88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3" t="s">
        <v>191</v>
      </c>
      <c r="AU166" s="13" t="s">
        <v>84</v>
      </c>
    </row>
    <row r="167" s="2" customFormat="1" ht="24.15" customHeight="1">
      <c r="A167" s="34"/>
      <c r="B167" s="35"/>
      <c r="C167" s="207" t="s">
        <v>210</v>
      </c>
      <c r="D167" s="207" t="s">
        <v>175</v>
      </c>
      <c r="E167" s="208" t="s">
        <v>1650</v>
      </c>
      <c r="F167" s="209" t="s">
        <v>1651</v>
      </c>
      <c r="G167" s="210" t="s">
        <v>239</v>
      </c>
      <c r="H167" s="211">
        <v>1</v>
      </c>
      <c r="I167" s="212"/>
      <c r="J167" s="213">
        <f>ROUND(I167*H167,2)</f>
        <v>0</v>
      </c>
      <c r="K167" s="214"/>
      <c r="L167" s="40"/>
      <c r="M167" s="215" t="s">
        <v>1</v>
      </c>
      <c r="N167" s="216" t="s">
        <v>41</v>
      </c>
      <c r="O167" s="87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9" t="s">
        <v>179</v>
      </c>
      <c r="AT167" s="219" t="s">
        <v>175</v>
      </c>
      <c r="AU167" s="219" t="s">
        <v>84</v>
      </c>
      <c r="AY167" s="13" t="s">
        <v>174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3" t="s">
        <v>84</v>
      </c>
      <c r="BK167" s="220">
        <f>ROUND(I167*H167,2)</f>
        <v>0</v>
      </c>
      <c r="BL167" s="13" t="s">
        <v>179</v>
      </c>
      <c r="BM167" s="219" t="s">
        <v>251</v>
      </c>
    </row>
    <row r="168" s="2" customFormat="1" ht="16.5" customHeight="1">
      <c r="A168" s="34"/>
      <c r="B168" s="35"/>
      <c r="C168" s="207" t="s">
        <v>224</v>
      </c>
      <c r="D168" s="207" t="s">
        <v>175</v>
      </c>
      <c r="E168" s="208" t="s">
        <v>1402</v>
      </c>
      <c r="F168" s="209" t="s">
        <v>1403</v>
      </c>
      <c r="G168" s="210" t="s">
        <v>233</v>
      </c>
      <c r="H168" s="211">
        <v>65</v>
      </c>
      <c r="I168" s="212"/>
      <c r="J168" s="213">
        <f>ROUND(I168*H168,2)</f>
        <v>0</v>
      </c>
      <c r="K168" s="214"/>
      <c r="L168" s="40"/>
      <c r="M168" s="215" t="s">
        <v>1</v>
      </c>
      <c r="N168" s="216" t="s">
        <v>41</v>
      </c>
      <c r="O168" s="87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9" t="s">
        <v>179</v>
      </c>
      <c r="AT168" s="219" t="s">
        <v>175</v>
      </c>
      <c r="AU168" s="219" t="s">
        <v>84</v>
      </c>
      <c r="AY168" s="13" t="s">
        <v>174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3" t="s">
        <v>84</v>
      </c>
      <c r="BK168" s="220">
        <f>ROUND(I168*H168,2)</f>
        <v>0</v>
      </c>
      <c r="BL168" s="13" t="s">
        <v>179</v>
      </c>
      <c r="BM168" s="219" t="s">
        <v>254</v>
      </c>
    </row>
    <row r="169" s="11" customFormat="1" ht="25.92" customHeight="1">
      <c r="A169" s="11"/>
      <c r="B169" s="193"/>
      <c r="C169" s="194"/>
      <c r="D169" s="195" t="s">
        <v>75</v>
      </c>
      <c r="E169" s="196" t="s">
        <v>1652</v>
      </c>
      <c r="F169" s="196" t="s">
        <v>1653</v>
      </c>
      <c r="G169" s="194"/>
      <c r="H169" s="194"/>
      <c r="I169" s="197"/>
      <c r="J169" s="198">
        <f>BK169</f>
        <v>0</v>
      </c>
      <c r="K169" s="194"/>
      <c r="L169" s="199"/>
      <c r="M169" s="200"/>
      <c r="N169" s="201"/>
      <c r="O169" s="201"/>
      <c r="P169" s="202">
        <f>P170</f>
        <v>0</v>
      </c>
      <c r="Q169" s="201"/>
      <c r="R169" s="202">
        <f>R170</f>
        <v>0</v>
      </c>
      <c r="S169" s="201"/>
      <c r="T169" s="203">
        <f>T170</f>
        <v>0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R169" s="204" t="s">
        <v>84</v>
      </c>
      <c r="AT169" s="205" t="s">
        <v>75</v>
      </c>
      <c r="AU169" s="205" t="s">
        <v>76</v>
      </c>
      <c r="AY169" s="204" t="s">
        <v>174</v>
      </c>
      <c r="BK169" s="206">
        <f>BK170</f>
        <v>0</v>
      </c>
    </row>
    <row r="170" s="2" customFormat="1" ht="16.5" customHeight="1">
      <c r="A170" s="34"/>
      <c r="B170" s="35"/>
      <c r="C170" s="207" t="s">
        <v>215</v>
      </c>
      <c r="D170" s="207" t="s">
        <v>175</v>
      </c>
      <c r="E170" s="208" t="s">
        <v>1654</v>
      </c>
      <c r="F170" s="209" t="s">
        <v>1655</v>
      </c>
      <c r="G170" s="210" t="s">
        <v>228</v>
      </c>
      <c r="H170" s="211">
        <v>44.843000000000004</v>
      </c>
      <c r="I170" s="212"/>
      <c r="J170" s="213">
        <f>ROUND(I170*H170,2)</f>
        <v>0</v>
      </c>
      <c r="K170" s="214"/>
      <c r="L170" s="40"/>
      <c r="M170" s="215" t="s">
        <v>1</v>
      </c>
      <c r="N170" s="216" t="s">
        <v>41</v>
      </c>
      <c r="O170" s="87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9" t="s">
        <v>179</v>
      </c>
      <c r="AT170" s="219" t="s">
        <v>175</v>
      </c>
      <c r="AU170" s="219" t="s">
        <v>84</v>
      </c>
      <c r="AY170" s="13" t="s">
        <v>174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3" t="s">
        <v>84</v>
      </c>
      <c r="BK170" s="220">
        <f>ROUND(I170*H170,2)</f>
        <v>0</v>
      </c>
      <c r="BL170" s="13" t="s">
        <v>179</v>
      </c>
      <c r="BM170" s="219" t="s">
        <v>258</v>
      </c>
    </row>
    <row r="171" s="11" customFormat="1" ht="25.92" customHeight="1">
      <c r="A171" s="11"/>
      <c r="B171" s="193"/>
      <c r="C171" s="194"/>
      <c r="D171" s="195" t="s">
        <v>75</v>
      </c>
      <c r="E171" s="196" t="s">
        <v>1009</v>
      </c>
      <c r="F171" s="196" t="s">
        <v>1432</v>
      </c>
      <c r="G171" s="194"/>
      <c r="H171" s="194"/>
      <c r="I171" s="197"/>
      <c r="J171" s="198">
        <f>BK171</f>
        <v>0</v>
      </c>
      <c r="K171" s="194"/>
      <c r="L171" s="199"/>
      <c r="M171" s="200"/>
      <c r="N171" s="201"/>
      <c r="O171" s="201"/>
      <c r="P171" s="202">
        <f>P172</f>
        <v>0</v>
      </c>
      <c r="Q171" s="201"/>
      <c r="R171" s="202">
        <f>R172</f>
        <v>0</v>
      </c>
      <c r="S171" s="201"/>
      <c r="T171" s="203">
        <f>T172</f>
        <v>0</v>
      </c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R171" s="204" t="s">
        <v>184</v>
      </c>
      <c r="AT171" s="205" t="s">
        <v>75</v>
      </c>
      <c r="AU171" s="205" t="s">
        <v>76</v>
      </c>
      <c r="AY171" s="204" t="s">
        <v>174</v>
      </c>
      <c r="BK171" s="206">
        <f>BK172</f>
        <v>0</v>
      </c>
    </row>
    <row r="172" s="2" customFormat="1" ht="16.5" customHeight="1">
      <c r="A172" s="34"/>
      <c r="B172" s="35"/>
      <c r="C172" s="207" t="s">
        <v>7</v>
      </c>
      <c r="D172" s="207" t="s">
        <v>175</v>
      </c>
      <c r="E172" s="208" t="s">
        <v>1656</v>
      </c>
      <c r="F172" s="209" t="s">
        <v>1657</v>
      </c>
      <c r="G172" s="210" t="s">
        <v>1435</v>
      </c>
      <c r="H172" s="241"/>
      <c r="I172" s="212"/>
      <c r="J172" s="213">
        <f>ROUND(I172*H172,2)</f>
        <v>0</v>
      </c>
      <c r="K172" s="214"/>
      <c r="L172" s="40"/>
      <c r="M172" s="215" t="s">
        <v>1</v>
      </c>
      <c r="N172" s="216" t="s">
        <v>41</v>
      </c>
      <c r="O172" s="87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9" t="s">
        <v>309</v>
      </c>
      <c r="AT172" s="219" t="s">
        <v>175</v>
      </c>
      <c r="AU172" s="219" t="s">
        <v>84</v>
      </c>
      <c r="AY172" s="13" t="s">
        <v>174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3" t="s">
        <v>84</v>
      </c>
      <c r="BK172" s="220">
        <f>ROUND(I172*H172,2)</f>
        <v>0</v>
      </c>
      <c r="BL172" s="13" t="s">
        <v>309</v>
      </c>
      <c r="BM172" s="219" t="s">
        <v>261</v>
      </c>
    </row>
    <row r="173" s="11" customFormat="1" ht="25.92" customHeight="1">
      <c r="A173" s="11"/>
      <c r="B173" s="193"/>
      <c r="C173" s="194"/>
      <c r="D173" s="195" t="s">
        <v>75</v>
      </c>
      <c r="E173" s="196" t="s">
        <v>927</v>
      </c>
      <c r="F173" s="196" t="s">
        <v>928</v>
      </c>
      <c r="G173" s="194"/>
      <c r="H173" s="194"/>
      <c r="I173" s="197"/>
      <c r="J173" s="198">
        <f>BK173</f>
        <v>0</v>
      </c>
      <c r="K173" s="194"/>
      <c r="L173" s="199"/>
      <c r="M173" s="200"/>
      <c r="N173" s="201"/>
      <c r="O173" s="201"/>
      <c r="P173" s="202">
        <f>SUM(P174:P177)</f>
        <v>0</v>
      </c>
      <c r="Q173" s="201"/>
      <c r="R173" s="202">
        <f>SUM(R174:R177)</f>
        <v>0</v>
      </c>
      <c r="S173" s="201"/>
      <c r="T173" s="203">
        <f>SUM(T174:T177)</f>
        <v>0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04" t="s">
        <v>84</v>
      </c>
      <c r="AT173" s="205" t="s">
        <v>75</v>
      </c>
      <c r="AU173" s="205" t="s">
        <v>76</v>
      </c>
      <c r="AY173" s="204" t="s">
        <v>174</v>
      </c>
      <c r="BK173" s="206">
        <f>SUM(BK174:BK177)</f>
        <v>0</v>
      </c>
    </row>
    <row r="174" s="2" customFormat="1" ht="16.5" customHeight="1">
      <c r="A174" s="34"/>
      <c r="B174" s="35"/>
      <c r="C174" s="207" t="s">
        <v>219</v>
      </c>
      <c r="D174" s="207" t="s">
        <v>175</v>
      </c>
      <c r="E174" s="208" t="s">
        <v>1658</v>
      </c>
      <c r="F174" s="209" t="s">
        <v>1659</v>
      </c>
      <c r="G174" s="210" t="s">
        <v>233</v>
      </c>
      <c r="H174" s="211">
        <v>60</v>
      </c>
      <c r="I174" s="212"/>
      <c r="J174" s="213">
        <f>ROUND(I174*H174,2)</f>
        <v>0</v>
      </c>
      <c r="K174" s="214"/>
      <c r="L174" s="40"/>
      <c r="M174" s="215" t="s">
        <v>1</v>
      </c>
      <c r="N174" s="216" t="s">
        <v>41</v>
      </c>
      <c r="O174" s="87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9" t="s">
        <v>179</v>
      </c>
      <c r="AT174" s="219" t="s">
        <v>175</v>
      </c>
      <c r="AU174" s="219" t="s">
        <v>84</v>
      </c>
      <c r="AY174" s="13" t="s">
        <v>174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3" t="s">
        <v>84</v>
      </c>
      <c r="BK174" s="220">
        <f>ROUND(I174*H174,2)</f>
        <v>0</v>
      </c>
      <c r="BL174" s="13" t="s">
        <v>179</v>
      </c>
      <c r="BM174" s="219" t="s">
        <v>266</v>
      </c>
    </row>
    <row r="175" s="2" customFormat="1" ht="16.5" customHeight="1">
      <c r="A175" s="34"/>
      <c r="B175" s="35"/>
      <c r="C175" s="207" t="s">
        <v>267</v>
      </c>
      <c r="D175" s="207" t="s">
        <v>175</v>
      </c>
      <c r="E175" s="208" t="s">
        <v>1660</v>
      </c>
      <c r="F175" s="209" t="s">
        <v>1661</v>
      </c>
      <c r="G175" s="210" t="s">
        <v>464</v>
      </c>
      <c r="H175" s="211">
        <v>1</v>
      </c>
      <c r="I175" s="212"/>
      <c r="J175" s="213">
        <f>ROUND(I175*H175,2)</f>
        <v>0</v>
      </c>
      <c r="K175" s="214"/>
      <c r="L175" s="40"/>
      <c r="M175" s="215" t="s">
        <v>1</v>
      </c>
      <c r="N175" s="216" t="s">
        <v>41</v>
      </c>
      <c r="O175" s="87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9" t="s">
        <v>179</v>
      </c>
      <c r="AT175" s="219" t="s">
        <v>175</v>
      </c>
      <c r="AU175" s="219" t="s">
        <v>84</v>
      </c>
      <c r="AY175" s="13" t="s">
        <v>174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3" t="s">
        <v>84</v>
      </c>
      <c r="BK175" s="220">
        <f>ROUND(I175*H175,2)</f>
        <v>0</v>
      </c>
      <c r="BL175" s="13" t="s">
        <v>179</v>
      </c>
      <c r="BM175" s="219" t="s">
        <v>270</v>
      </c>
    </row>
    <row r="176" s="2" customFormat="1" ht="16.5" customHeight="1">
      <c r="A176" s="34"/>
      <c r="B176" s="35"/>
      <c r="C176" s="207" t="s">
        <v>222</v>
      </c>
      <c r="D176" s="207" t="s">
        <v>175</v>
      </c>
      <c r="E176" s="208" t="s">
        <v>1662</v>
      </c>
      <c r="F176" s="209" t="s">
        <v>1663</v>
      </c>
      <c r="G176" s="210" t="s">
        <v>233</v>
      </c>
      <c r="H176" s="211">
        <v>60</v>
      </c>
      <c r="I176" s="212"/>
      <c r="J176" s="213">
        <f>ROUND(I176*H176,2)</f>
        <v>0</v>
      </c>
      <c r="K176" s="214"/>
      <c r="L176" s="40"/>
      <c r="M176" s="215" t="s">
        <v>1</v>
      </c>
      <c r="N176" s="216" t="s">
        <v>41</v>
      </c>
      <c r="O176" s="87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9" t="s">
        <v>179</v>
      </c>
      <c r="AT176" s="219" t="s">
        <v>175</v>
      </c>
      <c r="AU176" s="219" t="s">
        <v>84</v>
      </c>
      <c r="AY176" s="13" t="s">
        <v>174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3" t="s">
        <v>84</v>
      </c>
      <c r="BK176" s="220">
        <f>ROUND(I176*H176,2)</f>
        <v>0</v>
      </c>
      <c r="BL176" s="13" t="s">
        <v>179</v>
      </c>
      <c r="BM176" s="219" t="s">
        <v>275</v>
      </c>
    </row>
    <row r="177" s="2" customFormat="1" ht="21.75" customHeight="1">
      <c r="A177" s="34"/>
      <c r="B177" s="35"/>
      <c r="C177" s="207" t="s">
        <v>276</v>
      </c>
      <c r="D177" s="207" t="s">
        <v>175</v>
      </c>
      <c r="E177" s="208" t="s">
        <v>1664</v>
      </c>
      <c r="F177" s="209" t="s">
        <v>1665</v>
      </c>
      <c r="G177" s="210" t="s">
        <v>233</v>
      </c>
      <c r="H177" s="211">
        <v>60</v>
      </c>
      <c r="I177" s="212"/>
      <c r="J177" s="213">
        <f>ROUND(I177*H177,2)</f>
        <v>0</v>
      </c>
      <c r="K177" s="214"/>
      <c r="L177" s="40"/>
      <c r="M177" s="215" t="s">
        <v>1</v>
      </c>
      <c r="N177" s="216" t="s">
        <v>41</v>
      </c>
      <c r="O177" s="87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9" t="s">
        <v>179</v>
      </c>
      <c r="AT177" s="219" t="s">
        <v>175</v>
      </c>
      <c r="AU177" s="219" t="s">
        <v>84</v>
      </c>
      <c r="AY177" s="13" t="s">
        <v>174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3" t="s">
        <v>84</v>
      </c>
      <c r="BK177" s="220">
        <f>ROUND(I177*H177,2)</f>
        <v>0</v>
      </c>
      <c r="BL177" s="13" t="s">
        <v>179</v>
      </c>
      <c r="BM177" s="219" t="s">
        <v>279</v>
      </c>
    </row>
    <row r="178" s="11" customFormat="1" ht="25.92" customHeight="1">
      <c r="A178" s="11"/>
      <c r="B178" s="193"/>
      <c r="C178" s="194"/>
      <c r="D178" s="195" t="s">
        <v>75</v>
      </c>
      <c r="E178" s="196" t="s">
        <v>1666</v>
      </c>
      <c r="F178" s="196" t="s">
        <v>1667</v>
      </c>
      <c r="G178" s="194"/>
      <c r="H178" s="194"/>
      <c r="I178" s="197"/>
      <c r="J178" s="198">
        <f>BK178</f>
        <v>0</v>
      </c>
      <c r="K178" s="194"/>
      <c r="L178" s="199"/>
      <c r="M178" s="200"/>
      <c r="N178" s="201"/>
      <c r="O178" s="201"/>
      <c r="P178" s="202">
        <f>SUM(P179:P180)</f>
        <v>0</v>
      </c>
      <c r="Q178" s="201"/>
      <c r="R178" s="202">
        <f>SUM(R179:R180)</f>
        <v>0</v>
      </c>
      <c r="S178" s="201"/>
      <c r="T178" s="203">
        <f>SUM(T179:T180)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04" t="s">
        <v>84</v>
      </c>
      <c r="AT178" s="205" t="s">
        <v>75</v>
      </c>
      <c r="AU178" s="205" t="s">
        <v>76</v>
      </c>
      <c r="AY178" s="204" t="s">
        <v>174</v>
      </c>
      <c r="BK178" s="206">
        <f>SUM(BK179:BK180)</f>
        <v>0</v>
      </c>
    </row>
    <row r="179" s="2" customFormat="1" ht="16.5" customHeight="1">
      <c r="A179" s="34"/>
      <c r="B179" s="35"/>
      <c r="C179" s="207" t="s">
        <v>229</v>
      </c>
      <c r="D179" s="207" t="s">
        <v>175</v>
      </c>
      <c r="E179" s="208" t="s">
        <v>1668</v>
      </c>
      <c r="F179" s="209" t="s">
        <v>1669</v>
      </c>
      <c r="G179" s="210" t="s">
        <v>233</v>
      </c>
      <c r="H179" s="211">
        <v>60</v>
      </c>
      <c r="I179" s="212"/>
      <c r="J179" s="213">
        <f>ROUND(I179*H179,2)</f>
        <v>0</v>
      </c>
      <c r="K179" s="214"/>
      <c r="L179" s="40"/>
      <c r="M179" s="215" t="s">
        <v>1</v>
      </c>
      <c r="N179" s="216" t="s">
        <v>41</v>
      </c>
      <c r="O179" s="87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9" t="s">
        <v>179</v>
      </c>
      <c r="AT179" s="219" t="s">
        <v>175</v>
      </c>
      <c r="AU179" s="219" t="s">
        <v>84</v>
      </c>
      <c r="AY179" s="13" t="s">
        <v>174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3" t="s">
        <v>84</v>
      </c>
      <c r="BK179" s="220">
        <f>ROUND(I179*H179,2)</f>
        <v>0</v>
      </c>
      <c r="BL179" s="13" t="s">
        <v>179</v>
      </c>
      <c r="BM179" s="219" t="s">
        <v>283</v>
      </c>
    </row>
    <row r="180" s="2" customFormat="1">
      <c r="A180" s="34"/>
      <c r="B180" s="35"/>
      <c r="C180" s="36"/>
      <c r="D180" s="221" t="s">
        <v>191</v>
      </c>
      <c r="E180" s="36"/>
      <c r="F180" s="222" t="s">
        <v>1670</v>
      </c>
      <c r="G180" s="36"/>
      <c r="H180" s="36"/>
      <c r="I180" s="223"/>
      <c r="J180" s="36"/>
      <c r="K180" s="36"/>
      <c r="L180" s="40"/>
      <c r="M180" s="224"/>
      <c r="N180" s="225"/>
      <c r="O180" s="87"/>
      <c r="P180" s="87"/>
      <c r="Q180" s="87"/>
      <c r="R180" s="87"/>
      <c r="S180" s="87"/>
      <c r="T180" s="88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3" t="s">
        <v>191</v>
      </c>
      <c r="AU180" s="13" t="s">
        <v>84</v>
      </c>
    </row>
    <row r="181" s="11" customFormat="1" ht="25.92" customHeight="1">
      <c r="A181" s="11"/>
      <c r="B181" s="193"/>
      <c r="C181" s="194"/>
      <c r="D181" s="195" t="s">
        <v>75</v>
      </c>
      <c r="E181" s="196" t="s">
        <v>1467</v>
      </c>
      <c r="F181" s="196" t="s">
        <v>1010</v>
      </c>
      <c r="G181" s="194"/>
      <c r="H181" s="194"/>
      <c r="I181" s="197"/>
      <c r="J181" s="198">
        <f>BK181</f>
        <v>0</v>
      </c>
      <c r="K181" s="194"/>
      <c r="L181" s="199"/>
      <c r="M181" s="200"/>
      <c r="N181" s="201"/>
      <c r="O181" s="201"/>
      <c r="P181" s="202">
        <f>SUM(P182:P184)</f>
        <v>0</v>
      </c>
      <c r="Q181" s="201"/>
      <c r="R181" s="202">
        <f>SUM(R182:R184)</f>
        <v>0</v>
      </c>
      <c r="S181" s="201"/>
      <c r="T181" s="203">
        <f>SUM(T182:T184)</f>
        <v>0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R181" s="204" t="s">
        <v>84</v>
      </c>
      <c r="AT181" s="205" t="s">
        <v>75</v>
      </c>
      <c r="AU181" s="205" t="s">
        <v>76</v>
      </c>
      <c r="AY181" s="204" t="s">
        <v>174</v>
      </c>
      <c r="BK181" s="206">
        <f>SUM(BK182:BK184)</f>
        <v>0</v>
      </c>
    </row>
    <row r="182" s="2" customFormat="1" ht="16.5" customHeight="1">
      <c r="A182" s="34"/>
      <c r="B182" s="35"/>
      <c r="C182" s="226" t="s">
        <v>247</v>
      </c>
      <c r="D182" s="226" t="s">
        <v>1009</v>
      </c>
      <c r="E182" s="227" t="s">
        <v>1671</v>
      </c>
      <c r="F182" s="228" t="s">
        <v>1672</v>
      </c>
      <c r="G182" s="229" t="s">
        <v>464</v>
      </c>
      <c r="H182" s="230">
        <v>1</v>
      </c>
      <c r="I182" s="231"/>
      <c r="J182" s="232">
        <f>ROUND(I182*H182,2)</f>
        <v>0</v>
      </c>
      <c r="K182" s="233"/>
      <c r="L182" s="234"/>
      <c r="M182" s="235" t="s">
        <v>1</v>
      </c>
      <c r="N182" s="236" t="s">
        <v>41</v>
      </c>
      <c r="O182" s="87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9" t="s">
        <v>190</v>
      </c>
      <c r="AT182" s="219" t="s">
        <v>1009</v>
      </c>
      <c r="AU182" s="219" t="s">
        <v>84</v>
      </c>
      <c r="AY182" s="13" t="s">
        <v>174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3" t="s">
        <v>84</v>
      </c>
      <c r="BK182" s="220">
        <f>ROUND(I182*H182,2)</f>
        <v>0</v>
      </c>
      <c r="BL182" s="13" t="s">
        <v>179</v>
      </c>
      <c r="BM182" s="219" t="s">
        <v>287</v>
      </c>
    </row>
    <row r="183" s="2" customFormat="1" ht="21.75" customHeight="1">
      <c r="A183" s="34"/>
      <c r="B183" s="35"/>
      <c r="C183" s="226" t="s">
        <v>234</v>
      </c>
      <c r="D183" s="226" t="s">
        <v>1009</v>
      </c>
      <c r="E183" s="227" t="s">
        <v>1673</v>
      </c>
      <c r="F183" s="228" t="s">
        <v>1674</v>
      </c>
      <c r="G183" s="229" t="s">
        <v>233</v>
      </c>
      <c r="H183" s="230">
        <v>60</v>
      </c>
      <c r="I183" s="231"/>
      <c r="J183" s="232">
        <f>ROUND(I183*H183,2)</f>
        <v>0</v>
      </c>
      <c r="K183" s="233"/>
      <c r="L183" s="234"/>
      <c r="M183" s="235" t="s">
        <v>1</v>
      </c>
      <c r="N183" s="236" t="s">
        <v>41</v>
      </c>
      <c r="O183" s="87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9" t="s">
        <v>190</v>
      </c>
      <c r="AT183" s="219" t="s">
        <v>1009</v>
      </c>
      <c r="AU183" s="219" t="s">
        <v>84</v>
      </c>
      <c r="AY183" s="13" t="s">
        <v>174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3" t="s">
        <v>84</v>
      </c>
      <c r="BK183" s="220">
        <f>ROUND(I183*H183,2)</f>
        <v>0</v>
      </c>
      <c r="BL183" s="13" t="s">
        <v>179</v>
      </c>
      <c r="BM183" s="219" t="s">
        <v>290</v>
      </c>
    </row>
    <row r="184" s="2" customFormat="1" ht="16.5" customHeight="1">
      <c r="A184" s="34"/>
      <c r="B184" s="35"/>
      <c r="C184" s="226" t="s">
        <v>294</v>
      </c>
      <c r="D184" s="226" t="s">
        <v>1009</v>
      </c>
      <c r="E184" s="227" t="s">
        <v>1675</v>
      </c>
      <c r="F184" s="228" t="s">
        <v>1676</v>
      </c>
      <c r="G184" s="229" t="s">
        <v>239</v>
      </c>
      <c r="H184" s="230">
        <v>1</v>
      </c>
      <c r="I184" s="231"/>
      <c r="J184" s="232">
        <f>ROUND(I184*H184,2)</f>
        <v>0</v>
      </c>
      <c r="K184" s="233"/>
      <c r="L184" s="234"/>
      <c r="M184" s="235" t="s">
        <v>1</v>
      </c>
      <c r="N184" s="236" t="s">
        <v>41</v>
      </c>
      <c r="O184" s="87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9" t="s">
        <v>190</v>
      </c>
      <c r="AT184" s="219" t="s">
        <v>1009</v>
      </c>
      <c r="AU184" s="219" t="s">
        <v>84</v>
      </c>
      <c r="AY184" s="13" t="s">
        <v>174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3" t="s">
        <v>84</v>
      </c>
      <c r="BK184" s="220">
        <f>ROUND(I184*H184,2)</f>
        <v>0</v>
      </c>
      <c r="BL184" s="13" t="s">
        <v>179</v>
      </c>
      <c r="BM184" s="219" t="s">
        <v>297</v>
      </c>
    </row>
    <row r="185" s="11" customFormat="1" ht="25.92" customHeight="1">
      <c r="A185" s="11"/>
      <c r="B185" s="193"/>
      <c r="C185" s="194"/>
      <c r="D185" s="195" t="s">
        <v>75</v>
      </c>
      <c r="E185" s="196" t="s">
        <v>1174</v>
      </c>
      <c r="F185" s="196" t="s">
        <v>1175</v>
      </c>
      <c r="G185" s="194"/>
      <c r="H185" s="194"/>
      <c r="I185" s="197"/>
      <c r="J185" s="198">
        <f>BK185</f>
        <v>0</v>
      </c>
      <c r="K185" s="194"/>
      <c r="L185" s="199"/>
      <c r="M185" s="200"/>
      <c r="N185" s="201"/>
      <c r="O185" s="201"/>
      <c r="P185" s="202">
        <v>0</v>
      </c>
      <c r="Q185" s="201"/>
      <c r="R185" s="202">
        <v>0</v>
      </c>
      <c r="S185" s="201"/>
      <c r="T185" s="203"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204" t="s">
        <v>84</v>
      </c>
      <c r="AT185" s="205" t="s">
        <v>75</v>
      </c>
      <c r="AU185" s="205" t="s">
        <v>76</v>
      </c>
      <c r="AY185" s="204" t="s">
        <v>174</v>
      </c>
      <c r="BK185" s="206">
        <v>0</v>
      </c>
    </row>
    <row r="186" s="11" customFormat="1" ht="25.92" customHeight="1">
      <c r="A186" s="11"/>
      <c r="B186" s="193"/>
      <c r="C186" s="194"/>
      <c r="D186" s="195" t="s">
        <v>75</v>
      </c>
      <c r="E186" s="196" t="s">
        <v>1176</v>
      </c>
      <c r="F186" s="196" t="s">
        <v>1177</v>
      </c>
      <c r="G186" s="194"/>
      <c r="H186" s="194"/>
      <c r="I186" s="197"/>
      <c r="J186" s="198">
        <f>BK186</f>
        <v>0</v>
      </c>
      <c r="K186" s="194"/>
      <c r="L186" s="199"/>
      <c r="M186" s="200"/>
      <c r="N186" s="201"/>
      <c r="O186" s="201"/>
      <c r="P186" s="202">
        <f>P187</f>
        <v>0</v>
      </c>
      <c r="Q186" s="201"/>
      <c r="R186" s="202">
        <f>R187</f>
        <v>0</v>
      </c>
      <c r="S186" s="201"/>
      <c r="T186" s="203">
        <f>T187</f>
        <v>0</v>
      </c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R186" s="204" t="s">
        <v>84</v>
      </c>
      <c r="AT186" s="205" t="s">
        <v>75</v>
      </c>
      <c r="AU186" s="205" t="s">
        <v>76</v>
      </c>
      <c r="AY186" s="204" t="s">
        <v>174</v>
      </c>
      <c r="BK186" s="206">
        <f>BK187</f>
        <v>0</v>
      </c>
    </row>
    <row r="187" s="2" customFormat="1" ht="16.5" customHeight="1">
      <c r="A187" s="34"/>
      <c r="B187" s="35"/>
      <c r="C187" s="207" t="s">
        <v>240</v>
      </c>
      <c r="D187" s="207" t="s">
        <v>175</v>
      </c>
      <c r="E187" s="208" t="s">
        <v>1178</v>
      </c>
      <c r="F187" s="209" t="s">
        <v>1177</v>
      </c>
      <c r="G187" s="210" t="s">
        <v>1179</v>
      </c>
      <c r="H187" s="211">
        <v>1</v>
      </c>
      <c r="I187" s="212"/>
      <c r="J187" s="213">
        <f>ROUND(I187*H187,2)</f>
        <v>0</v>
      </c>
      <c r="K187" s="214"/>
      <c r="L187" s="40"/>
      <c r="M187" s="215" t="s">
        <v>1</v>
      </c>
      <c r="N187" s="216" t="s">
        <v>41</v>
      </c>
      <c r="O187" s="87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9" t="s">
        <v>179</v>
      </c>
      <c r="AT187" s="219" t="s">
        <v>175</v>
      </c>
      <c r="AU187" s="219" t="s">
        <v>84</v>
      </c>
      <c r="AY187" s="13" t="s">
        <v>174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3" t="s">
        <v>84</v>
      </c>
      <c r="BK187" s="220">
        <f>ROUND(I187*H187,2)</f>
        <v>0</v>
      </c>
      <c r="BL187" s="13" t="s">
        <v>179</v>
      </c>
      <c r="BM187" s="219" t="s">
        <v>303</v>
      </c>
    </row>
    <row r="188" s="11" customFormat="1" ht="25.92" customHeight="1">
      <c r="A188" s="11"/>
      <c r="B188" s="193"/>
      <c r="C188" s="194"/>
      <c r="D188" s="195" t="s">
        <v>75</v>
      </c>
      <c r="E188" s="196" t="s">
        <v>1181</v>
      </c>
      <c r="F188" s="196" t="s">
        <v>1182</v>
      </c>
      <c r="G188" s="194"/>
      <c r="H188" s="194"/>
      <c r="I188" s="197"/>
      <c r="J188" s="198">
        <f>BK188</f>
        <v>0</v>
      </c>
      <c r="K188" s="194"/>
      <c r="L188" s="199"/>
      <c r="M188" s="200"/>
      <c r="N188" s="201"/>
      <c r="O188" s="201"/>
      <c r="P188" s="202">
        <f>SUM(P189:P190)</f>
        <v>0</v>
      </c>
      <c r="Q188" s="201"/>
      <c r="R188" s="202">
        <f>SUM(R189:R190)</f>
        <v>0</v>
      </c>
      <c r="S188" s="201"/>
      <c r="T188" s="203">
        <f>SUM(T189:T190)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204" t="s">
        <v>84</v>
      </c>
      <c r="AT188" s="205" t="s">
        <v>75</v>
      </c>
      <c r="AU188" s="205" t="s">
        <v>76</v>
      </c>
      <c r="AY188" s="204" t="s">
        <v>174</v>
      </c>
      <c r="BK188" s="206">
        <f>SUM(BK189:BK190)</f>
        <v>0</v>
      </c>
    </row>
    <row r="189" s="2" customFormat="1" ht="16.5" customHeight="1">
      <c r="A189" s="34"/>
      <c r="B189" s="35"/>
      <c r="C189" s="207" t="s">
        <v>262</v>
      </c>
      <c r="D189" s="207" t="s">
        <v>175</v>
      </c>
      <c r="E189" s="208" t="s">
        <v>1184</v>
      </c>
      <c r="F189" s="209" t="s">
        <v>1182</v>
      </c>
      <c r="G189" s="210" t="s">
        <v>1179</v>
      </c>
      <c r="H189" s="211">
        <v>1</v>
      </c>
      <c r="I189" s="212"/>
      <c r="J189" s="213">
        <f>ROUND(I189*H189,2)</f>
        <v>0</v>
      </c>
      <c r="K189" s="214"/>
      <c r="L189" s="40"/>
      <c r="M189" s="215" t="s">
        <v>1</v>
      </c>
      <c r="N189" s="216" t="s">
        <v>41</v>
      </c>
      <c r="O189" s="87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9" t="s">
        <v>179</v>
      </c>
      <c r="AT189" s="219" t="s">
        <v>175</v>
      </c>
      <c r="AU189" s="219" t="s">
        <v>84</v>
      </c>
      <c r="AY189" s="13" t="s">
        <v>174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3" t="s">
        <v>84</v>
      </c>
      <c r="BK189" s="220">
        <f>ROUND(I189*H189,2)</f>
        <v>0</v>
      </c>
      <c r="BL189" s="13" t="s">
        <v>179</v>
      </c>
      <c r="BM189" s="219" t="s">
        <v>306</v>
      </c>
    </row>
    <row r="190" s="2" customFormat="1">
      <c r="A190" s="34"/>
      <c r="B190" s="35"/>
      <c r="C190" s="36"/>
      <c r="D190" s="221" t="s">
        <v>191</v>
      </c>
      <c r="E190" s="36"/>
      <c r="F190" s="222" t="s">
        <v>1186</v>
      </c>
      <c r="G190" s="36"/>
      <c r="H190" s="36"/>
      <c r="I190" s="223"/>
      <c r="J190" s="36"/>
      <c r="K190" s="36"/>
      <c r="L190" s="40"/>
      <c r="M190" s="224"/>
      <c r="N190" s="225"/>
      <c r="O190" s="87"/>
      <c r="P190" s="87"/>
      <c r="Q190" s="87"/>
      <c r="R190" s="87"/>
      <c r="S190" s="87"/>
      <c r="T190" s="88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3" t="s">
        <v>191</v>
      </c>
      <c r="AU190" s="13" t="s">
        <v>84</v>
      </c>
    </row>
    <row r="191" s="11" customFormat="1" ht="25.92" customHeight="1">
      <c r="A191" s="11"/>
      <c r="B191" s="193"/>
      <c r="C191" s="194"/>
      <c r="D191" s="195" t="s">
        <v>75</v>
      </c>
      <c r="E191" s="196" t="s">
        <v>1187</v>
      </c>
      <c r="F191" s="196" t="s">
        <v>1188</v>
      </c>
      <c r="G191" s="194"/>
      <c r="H191" s="194"/>
      <c r="I191" s="197"/>
      <c r="J191" s="198">
        <f>BK191</f>
        <v>0</v>
      </c>
      <c r="K191" s="194"/>
      <c r="L191" s="199"/>
      <c r="M191" s="200"/>
      <c r="N191" s="201"/>
      <c r="O191" s="201"/>
      <c r="P191" s="202">
        <f>SUM(P192:P199)</f>
        <v>0</v>
      </c>
      <c r="Q191" s="201"/>
      <c r="R191" s="202">
        <f>SUM(R192:R199)</f>
        <v>0</v>
      </c>
      <c r="S191" s="201"/>
      <c r="T191" s="203">
        <f>SUM(T192:T199)</f>
        <v>0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204" t="s">
        <v>84</v>
      </c>
      <c r="AT191" s="205" t="s">
        <v>75</v>
      </c>
      <c r="AU191" s="205" t="s">
        <v>76</v>
      </c>
      <c r="AY191" s="204" t="s">
        <v>174</v>
      </c>
      <c r="BK191" s="206">
        <f>SUM(BK192:BK199)</f>
        <v>0</v>
      </c>
    </row>
    <row r="192" s="2" customFormat="1" ht="16.5" customHeight="1">
      <c r="A192" s="34"/>
      <c r="B192" s="35"/>
      <c r="C192" s="207" t="s">
        <v>243</v>
      </c>
      <c r="D192" s="207" t="s">
        <v>175</v>
      </c>
      <c r="E192" s="208" t="s">
        <v>1189</v>
      </c>
      <c r="F192" s="209" t="s">
        <v>1188</v>
      </c>
      <c r="G192" s="210" t="s">
        <v>1179</v>
      </c>
      <c r="H192" s="211">
        <v>1</v>
      </c>
      <c r="I192" s="212"/>
      <c r="J192" s="213">
        <f>ROUND(I192*H192,2)</f>
        <v>0</v>
      </c>
      <c r="K192" s="214"/>
      <c r="L192" s="40"/>
      <c r="M192" s="215" t="s">
        <v>1</v>
      </c>
      <c r="N192" s="216" t="s">
        <v>41</v>
      </c>
      <c r="O192" s="87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9" t="s">
        <v>179</v>
      </c>
      <c r="AT192" s="219" t="s">
        <v>175</v>
      </c>
      <c r="AU192" s="219" t="s">
        <v>84</v>
      </c>
      <c r="AY192" s="13" t="s">
        <v>174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3" t="s">
        <v>84</v>
      </c>
      <c r="BK192" s="220">
        <f>ROUND(I192*H192,2)</f>
        <v>0</v>
      </c>
      <c r="BL192" s="13" t="s">
        <v>179</v>
      </c>
      <c r="BM192" s="219" t="s">
        <v>309</v>
      </c>
    </row>
    <row r="193" s="2" customFormat="1">
      <c r="A193" s="34"/>
      <c r="B193" s="35"/>
      <c r="C193" s="36"/>
      <c r="D193" s="221" t="s">
        <v>191</v>
      </c>
      <c r="E193" s="36"/>
      <c r="F193" s="222" t="s">
        <v>1191</v>
      </c>
      <c r="G193" s="36"/>
      <c r="H193" s="36"/>
      <c r="I193" s="223"/>
      <c r="J193" s="36"/>
      <c r="K193" s="36"/>
      <c r="L193" s="40"/>
      <c r="M193" s="224"/>
      <c r="N193" s="225"/>
      <c r="O193" s="87"/>
      <c r="P193" s="87"/>
      <c r="Q193" s="87"/>
      <c r="R193" s="87"/>
      <c r="S193" s="87"/>
      <c r="T193" s="88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3" t="s">
        <v>191</v>
      </c>
      <c r="AU193" s="13" t="s">
        <v>84</v>
      </c>
    </row>
    <row r="194" s="2" customFormat="1" ht="16.5" customHeight="1">
      <c r="A194" s="34"/>
      <c r="B194" s="35"/>
      <c r="C194" s="207" t="s">
        <v>271</v>
      </c>
      <c r="D194" s="207" t="s">
        <v>175</v>
      </c>
      <c r="E194" s="208" t="s">
        <v>1193</v>
      </c>
      <c r="F194" s="209" t="s">
        <v>1194</v>
      </c>
      <c r="G194" s="210" t="s">
        <v>1179</v>
      </c>
      <c r="H194" s="211">
        <v>1</v>
      </c>
      <c r="I194" s="212"/>
      <c r="J194" s="213">
        <f>ROUND(I194*H194,2)</f>
        <v>0</v>
      </c>
      <c r="K194" s="214"/>
      <c r="L194" s="40"/>
      <c r="M194" s="215" t="s">
        <v>1</v>
      </c>
      <c r="N194" s="216" t="s">
        <v>41</v>
      </c>
      <c r="O194" s="87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9" t="s">
        <v>179</v>
      </c>
      <c r="AT194" s="219" t="s">
        <v>175</v>
      </c>
      <c r="AU194" s="219" t="s">
        <v>84</v>
      </c>
      <c r="AY194" s="13" t="s">
        <v>174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3" t="s">
        <v>84</v>
      </c>
      <c r="BK194" s="220">
        <f>ROUND(I194*H194,2)</f>
        <v>0</v>
      </c>
      <c r="BL194" s="13" t="s">
        <v>179</v>
      </c>
      <c r="BM194" s="219" t="s">
        <v>312</v>
      </c>
    </row>
    <row r="195" s="2" customFormat="1" ht="16.5" customHeight="1">
      <c r="A195" s="34"/>
      <c r="B195" s="35"/>
      <c r="C195" s="207" t="s">
        <v>246</v>
      </c>
      <c r="D195" s="207" t="s">
        <v>175</v>
      </c>
      <c r="E195" s="208" t="s">
        <v>1196</v>
      </c>
      <c r="F195" s="209" t="s">
        <v>1197</v>
      </c>
      <c r="G195" s="210" t="s">
        <v>1179</v>
      </c>
      <c r="H195" s="211">
        <v>1</v>
      </c>
      <c r="I195" s="212"/>
      <c r="J195" s="213">
        <f>ROUND(I195*H195,2)</f>
        <v>0</v>
      </c>
      <c r="K195" s="214"/>
      <c r="L195" s="40"/>
      <c r="M195" s="215" t="s">
        <v>1</v>
      </c>
      <c r="N195" s="216" t="s">
        <v>41</v>
      </c>
      <c r="O195" s="87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9" t="s">
        <v>179</v>
      </c>
      <c r="AT195" s="219" t="s">
        <v>175</v>
      </c>
      <c r="AU195" s="219" t="s">
        <v>84</v>
      </c>
      <c r="AY195" s="13" t="s">
        <v>174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3" t="s">
        <v>84</v>
      </c>
      <c r="BK195" s="220">
        <f>ROUND(I195*H195,2)</f>
        <v>0</v>
      </c>
      <c r="BL195" s="13" t="s">
        <v>179</v>
      </c>
      <c r="BM195" s="219" t="s">
        <v>315</v>
      </c>
    </row>
    <row r="196" s="2" customFormat="1" ht="16.5" customHeight="1">
      <c r="A196" s="34"/>
      <c r="B196" s="35"/>
      <c r="C196" s="207" t="s">
        <v>317</v>
      </c>
      <c r="D196" s="207" t="s">
        <v>175</v>
      </c>
      <c r="E196" s="208" t="s">
        <v>1200</v>
      </c>
      <c r="F196" s="209" t="s">
        <v>1201</v>
      </c>
      <c r="G196" s="210" t="s">
        <v>1179</v>
      </c>
      <c r="H196" s="211">
        <v>1</v>
      </c>
      <c r="I196" s="212"/>
      <c r="J196" s="213">
        <f>ROUND(I196*H196,2)</f>
        <v>0</v>
      </c>
      <c r="K196" s="214"/>
      <c r="L196" s="40"/>
      <c r="M196" s="215" t="s">
        <v>1</v>
      </c>
      <c r="N196" s="216" t="s">
        <v>41</v>
      </c>
      <c r="O196" s="87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9" t="s">
        <v>179</v>
      </c>
      <c r="AT196" s="219" t="s">
        <v>175</v>
      </c>
      <c r="AU196" s="219" t="s">
        <v>84</v>
      </c>
      <c r="AY196" s="13" t="s">
        <v>174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3" t="s">
        <v>84</v>
      </c>
      <c r="BK196" s="220">
        <f>ROUND(I196*H196,2)</f>
        <v>0</v>
      </c>
      <c r="BL196" s="13" t="s">
        <v>179</v>
      </c>
      <c r="BM196" s="219" t="s">
        <v>320</v>
      </c>
    </row>
    <row r="197" s="2" customFormat="1">
      <c r="A197" s="34"/>
      <c r="B197" s="35"/>
      <c r="C197" s="36"/>
      <c r="D197" s="221" t="s">
        <v>191</v>
      </c>
      <c r="E197" s="36"/>
      <c r="F197" s="222" t="s">
        <v>1203</v>
      </c>
      <c r="G197" s="36"/>
      <c r="H197" s="36"/>
      <c r="I197" s="223"/>
      <c r="J197" s="36"/>
      <c r="K197" s="36"/>
      <c r="L197" s="40"/>
      <c r="M197" s="224"/>
      <c r="N197" s="225"/>
      <c r="O197" s="87"/>
      <c r="P197" s="87"/>
      <c r="Q197" s="87"/>
      <c r="R197" s="87"/>
      <c r="S197" s="87"/>
      <c r="T197" s="88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3" t="s">
        <v>191</v>
      </c>
      <c r="AU197" s="13" t="s">
        <v>84</v>
      </c>
    </row>
    <row r="198" s="2" customFormat="1" ht="16.5" customHeight="1">
      <c r="A198" s="34"/>
      <c r="B198" s="35"/>
      <c r="C198" s="207" t="s">
        <v>251</v>
      </c>
      <c r="D198" s="207" t="s">
        <v>175</v>
      </c>
      <c r="E198" s="208" t="s">
        <v>1204</v>
      </c>
      <c r="F198" s="209" t="s">
        <v>1205</v>
      </c>
      <c r="G198" s="210" t="s">
        <v>1179</v>
      </c>
      <c r="H198" s="211">
        <v>1</v>
      </c>
      <c r="I198" s="212"/>
      <c r="J198" s="213">
        <f>ROUND(I198*H198,2)</f>
        <v>0</v>
      </c>
      <c r="K198" s="214"/>
      <c r="L198" s="40"/>
      <c r="M198" s="215" t="s">
        <v>1</v>
      </c>
      <c r="N198" s="216" t="s">
        <v>41</v>
      </c>
      <c r="O198" s="87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9" t="s">
        <v>179</v>
      </c>
      <c r="AT198" s="219" t="s">
        <v>175</v>
      </c>
      <c r="AU198" s="219" t="s">
        <v>84</v>
      </c>
      <c r="AY198" s="13" t="s">
        <v>174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3" t="s">
        <v>84</v>
      </c>
      <c r="BK198" s="220">
        <f>ROUND(I198*H198,2)</f>
        <v>0</v>
      </c>
      <c r="BL198" s="13" t="s">
        <v>179</v>
      </c>
      <c r="BM198" s="219" t="s">
        <v>324</v>
      </c>
    </row>
    <row r="199" s="2" customFormat="1">
      <c r="A199" s="34"/>
      <c r="B199" s="35"/>
      <c r="C199" s="36"/>
      <c r="D199" s="221" t="s">
        <v>191</v>
      </c>
      <c r="E199" s="36"/>
      <c r="F199" s="222" t="s">
        <v>1207</v>
      </c>
      <c r="G199" s="36"/>
      <c r="H199" s="36"/>
      <c r="I199" s="223"/>
      <c r="J199" s="36"/>
      <c r="K199" s="36"/>
      <c r="L199" s="40"/>
      <c r="M199" s="224"/>
      <c r="N199" s="225"/>
      <c r="O199" s="87"/>
      <c r="P199" s="87"/>
      <c r="Q199" s="87"/>
      <c r="R199" s="87"/>
      <c r="S199" s="87"/>
      <c r="T199" s="88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3" t="s">
        <v>191</v>
      </c>
      <c r="AU199" s="13" t="s">
        <v>84</v>
      </c>
    </row>
    <row r="200" s="11" customFormat="1" ht="25.92" customHeight="1">
      <c r="A200" s="11"/>
      <c r="B200" s="193"/>
      <c r="C200" s="194"/>
      <c r="D200" s="195" t="s">
        <v>75</v>
      </c>
      <c r="E200" s="196" t="s">
        <v>1208</v>
      </c>
      <c r="F200" s="196" t="s">
        <v>1209</v>
      </c>
      <c r="G200" s="194"/>
      <c r="H200" s="194"/>
      <c r="I200" s="197"/>
      <c r="J200" s="198">
        <f>BK200</f>
        <v>0</v>
      </c>
      <c r="K200" s="194"/>
      <c r="L200" s="199"/>
      <c r="M200" s="200"/>
      <c r="N200" s="201"/>
      <c r="O200" s="201"/>
      <c r="P200" s="202">
        <f>P201</f>
        <v>0</v>
      </c>
      <c r="Q200" s="201"/>
      <c r="R200" s="202">
        <f>R201</f>
        <v>0</v>
      </c>
      <c r="S200" s="201"/>
      <c r="T200" s="203">
        <f>T201</f>
        <v>0</v>
      </c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R200" s="204" t="s">
        <v>84</v>
      </c>
      <c r="AT200" s="205" t="s">
        <v>75</v>
      </c>
      <c r="AU200" s="205" t="s">
        <v>76</v>
      </c>
      <c r="AY200" s="204" t="s">
        <v>174</v>
      </c>
      <c r="BK200" s="206">
        <f>BK201</f>
        <v>0</v>
      </c>
    </row>
    <row r="201" s="2" customFormat="1" ht="16.5" customHeight="1">
      <c r="A201" s="34"/>
      <c r="B201" s="35"/>
      <c r="C201" s="207" t="s">
        <v>328</v>
      </c>
      <c r="D201" s="207" t="s">
        <v>175</v>
      </c>
      <c r="E201" s="208" t="s">
        <v>1211</v>
      </c>
      <c r="F201" s="209" t="s">
        <v>1209</v>
      </c>
      <c r="G201" s="210" t="s">
        <v>1179</v>
      </c>
      <c r="H201" s="211">
        <v>1</v>
      </c>
      <c r="I201" s="212"/>
      <c r="J201" s="213">
        <f>ROUND(I201*H201,2)</f>
        <v>0</v>
      </c>
      <c r="K201" s="214"/>
      <c r="L201" s="40"/>
      <c r="M201" s="215" t="s">
        <v>1</v>
      </c>
      <c r="N201" s="216" t="s">
        <v>41</v>
      </c>
      <c r="O201" s="87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9" t="s">
        <v>179</v>
      </c>
      <c r="AT201" s="219" t="s">
        <v>175</v>
      </c>
      <c r="AU201" s="219" t="s">
        <v>84</v>
      </c>
      <c r="AY201" s="13" t="s">
        <v>174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3" t="s">
        <v>84</v>
      </c>
      <c r="BK201" s="220">
        <f>ROUND(I201*H201,2)</f>
        <v>0</v>
      </c>
      <c r="BL201" s="13" t="s">
        <v>179</v>
      </c>
      <c r="BM201" s="219" t="s">
        <v>331</v>
      </c>
    </row>
    <row r="202" s="11" customFormat="1" ht="25.92" customHeight="1">
      <c r="A202" s="11"/>
      <c r="B202" s="193"/>
      <c r="C202" s="194"/>
      <c r="D202" s="195" t="s">
        <v>75</v>
      </c>
      <c r="E202" s="196" t="s">
        <v>1213</v>
      </c>
      <c r="F202" s="196" t="s">
        <v>1214</v>
      </c>
      <c r="G202" s="194"/>
      <c r="H202" s="194"/>
      <c r="I202" s="197"/>
      <c r="J202" s="198">
        <f>BK202</f>
        <v>0</v>
      </c>
      <c r="K202" s="194"/>
      <c r="L202" s="199"/>
      <c r="M202" s="200"/>
      <c r="N202" s="201"/>
      <c r="O202" s="201"/>
      <c r="P202" s="202">
        <f>SUM(P203:P204)</f>
        <v>0</v>
      </c>
      <c r="Q202" s="201"/>
      <c r="R202" s="202">
        <f>SUM(R203:R204)</f>
        <v>0</v>
      </c>
      <c r="S202" s="201"/>
      <c r="T202" s="203">
        <f>SUM(T203:T204)</f>
        <v>0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R202" s="204" t="s">
        <v>84</v>
      </c>
      <c r="AT202" s="205" t="s">
        <v>75</v>
      </c>
      <c r="AU202" s="205" t="s">
        <v>76</v>
      </c>
      <c r="AY202" s="204" t="s">
        <v>174</v>
      </c>
      <c r="BK202" s="206">
        <f>SUM(BK203:BK204)</f>
        <v>0</v>
      </c>
    </row>
    <row r="203" s="2" customFormat="1" ht="16.5" customHeight="1">
      <c r="A203" s="34"/>
      <c r="B203" s="35"/>
      <c r="C203" s="207" t="s">
        <v>254</v>
      </c>
      <c r="D203" s="207" t="s">
        <v>175</v>
      </c>
      <c r="E203" s="208" t="s">
        <v>1215</v>
      </c>
      <c r="F203" s="209" t="s">
        <v>1214</v>
      </c>
      <c r="G203" s="210" t="s">
        <v>1179</v>
      </c>
      <c r="H203" s="211">
        <v>1</v>
      </c>
      <c r="I203" s="212"/>
      <c r="J203" s="213">
        <f>ROUND(I203*H203,2)</f>
        <v>0</v>
      </c>
      <c r="K203" s="214"/>
      <c r="L203" s="40"/>
      <c r="M203" s="215" t="s">
        <v>1</v>
      </c>
      <c r="N203" s="216" t="s">
        <v>41</v>
      </c>
      <c r="O203" s="87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9" t="s">
        <v>179</v>
      </c>
      <c r="AT203" s="219" t="s">
        <v>175</v>
      </c>
      <c r="AU203" s="219" t="s">
        <v>84</v>
      </c>
      <c r="AY203" s="13" t="s">
        <v>174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3" t="s">
        <v>84</v>
      </c>
      <c r="BK203" s="220">
        <f>ROUND(I203*H203,2)</f>
        <v>0</v>
      </c>
      <c r="BL203" s="13" t="s">
        <v>179</v>
      </c>
      <c r="BM203" s="219" t="s">
        <v>334</v>
      </c>
    </row>
    <row r="204" s="2" customFormat="1">
      <c r="A204" s="34"/>
      <c r="B204" s="35"/>
      <c r="C204" s="36"/>
      <c r="D204" s="221" t="s">
        <v>191</v>
      </c>
      <c r="E204" s="36"/>
      <c r="F204" s="222" t="s">
        <v>1217</v>
      </c>
      <c r="G204" s="36"/>
      <c r="H204" s="36"/>
      <c r="I204" s="223"/>
      <c r="J204" s="36"/>
      <c r="K204" s="36"/>
      <c r="L204" s="40"/>
      <c r="M204" s="237"/>
      <c r="N204" s="238"/>
      <c r="O204" s="239"/>
      <c r="P204" s="239"/>
      <c r="Q204" s="239"/>
      <c r="R204" s="239"/>
      <c r="S204" s="239"/>
      <c r="T204" s="240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3" t="s">
        <v>191</v>
      </c>
      <c r="AU204" s="13" t="s">
        <v>84</v>
      </c>
    </row>
    <row r="205" s="2" customFormat="1" ht="6.96" customHeight="1">
      <c r="A205" s="34"/>
      <c r="B205" s="62"/>
      <c r="C205" s="63"/>
      <c r="D205" s="63"/>
      <c r="E205" s="63"/>
      <c r="F205" s="63"/>
      <c r="G205" s="63"/>
      <c r="H205" s="63"/>
      <c r="I205" s="63"/>
      <c r="J205" s="63"/>
      <c r="K205" s="63"/>
      <c r="L205" s="40"/>
      <c r="M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</row>
  </sheetData>
  <sheetProtection sheet="1" autoFilter="0" formatColumns="0" formatRows="0" objects="1" scenarios="1" spinCount="100000" saltValue="R878IfS1X1BnDos3H3atlT6pRo9s+MOUXCornseJqeZ1fWfV2RkXnX/mZsSUmR5WsmavfvzucfxlILNFpwQpzQ==" hashValue="0L9dR2C0m2GwFpP2Cx7hQt+dd7dy6wrPOFAg1iqKy3i/jUG6+JvgmNUPmVzn9gf5CFkbrUPWQneoKULeUTpxVg==" algorithmName="SHA-512" password="CC35"/>
  <autoFilter ref="C134:K204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</dc:creator>
  <cp:lastModifiedBy>VL</cp:lastModifiedBy>
  <dcterms:created xsi:type="dcterms:W3CDTF">2024-11-03T19:07:54Z</dcterms:created>
  <dcterms:modified xsi:type="dcterms:W3CDTF">2024-11-03T19:08:01Z</dcterms:modified>
</cp:coreProperties>
</file>