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30" windowWidth="27495" windowHeight="10680"/>
  </bookViews>
  <sheets>
    <sheet name="Rekapitulace stavby" sheetId="1" r:id="rId1"/>
    <sheet name="SO 101 - Chodník" sheetId="2" r:id="rId2"/>
    <sheet name="SO 401 - Veřejné osvětlení" sheetId="3" r:id="rId3"/>
    <sheet name="VRN - Vedlejší rozpočtové..." sheetId="4" r:id="rId4"/>
    <sheet name="SO 101 - Chodník_01" sheetId="5" r:id="rId5"/>
    <sheet name="SO 401 - Veřejné osvětlení_01" sheetId="6" r:id="rId6"/>
    <sheet name="VRN - Vedlejší rozpočtové..._01" sheetId="7" r:id="rId7"/>
    <sheet name="SO 101 - Chodník_02" sheetId="8" r:id="rId8"/>
    <sheet name="VRN - Vedlejší rozpočtové..._02" sheetId="9" r:id="rId9"/>
  </sheets>
  <definedNames>
    <definedName name="_xlnm._FilterDatabase" localSheetId="1" hidden="1">'SO 101 - Chodník'!$C$128:$K$419</definedName>
    <definedName name="_xlnm._FilterDatabase" localSheetId="4" hidden="1">'SO 101 - Chodník_01'!$C$130:$K$376</definedName>
    <definedName name="_xlnm._FilterDatabase" localSheetId="7" hidden="1">'SO 101 - Chodník_02'!$C$127:$K$288</definedName>
    <definedName name="_xlnm._FilterDatabase" localSheetId="2" hidden="1">'SO 401 - Veřejné osvětlení'!$C$122:$K$204</definedName>
    <definedName name="_xlnm._FilterDatabase" localSheetId="5" hidden="1">'SO 401 - Veřejné osvětlení_01'!$C$122:$K$202</definedName>
    <definedName name="_xlnm._FilterDatabase" localSheetId="3" hidden="1">'VRN - Vedlejší rozpočtové...'!$C$120:$K$139</definedName>
    <definedName name="_xlnm._FilterDatabase" localSheetId="6" hidden="1">'VRN - Vedlejší rozpočtové..._01'!$C$120:$K$139</definedName>
    <definedName name="_xlnm._FilterDatabase" localSheetId="8" hidden="1">'VRN - Vedlejší rozpočtové..._02'!$C$120:$K$139</definedName>
    <definedName name="_xlnm.Print_Titles" localSheetId="0">'Rekapitulace stavby'!$92:$92</definedName>
    <definedName name="_xlnm.Print_Titles" localSheetId="1">'SO 101 - Chodník'!$128:$128</definedName>
    <definedName name="_xlnm.Print_Titles" localSheetId="4">'SO 101 - Chodník_01'!$130:$130</definedName>
    <definedName name="_xlnm.Print_Titles" localSheetId="7">'SO 101 - Chodník_02'!$127:$127</definedName>
    <definedName name="_xlnm.Print_Titles" localSheetId="2">'SO 401 - Veřejné osvětlení'!$122:$122</definedName>
    <definedName name="_xlnm.Print_Titles" localSheetId="5">'SO 401 - Veřejné osvětlení_01'!$122:$122</definedName>
    <definedName name="_xlnm.Print_Titles" localSheetId="3">'VRN - Vedlejší rozpočtové...'!$120:$120</definedName>
    <definedName name="_xlnm.Print_Titles" localSheetId="6">'VRN - Vedlejší rozpočtové..._01'!$120:$120</definedName>
    <definedName name="_xlnm.Print_Titles" localSheetId="8">'VRN - Vedlejší rozpočtové..._02'!$120:$120</definedName>
    <definedName name="_xlnm.Print_Area" localSheetId="0">'Rekapitulace stavby'!$D$4:$AO$76,'Rekapitulace stavby'!$C$82:$AQ$106</definedName>
    <definedName name="_xlnm.Print_Area" localSheetId="1">'SO 101 - Chodník'!$C$82:$J$108,'SO 101 - Chodník'!$C$114:$K$419</definedName>
    <definedName name="_xlnm.Print_Area" localSheetId="4">'SO 101 - Chodník_01'!$C$82:$J$110,'SO 101 - Chodník_01'!$C$116:$K$376</definedName>
    <definedName name="_xlnm.Print_Area" localSheetId="7">'SO 101 - Chodník_02'!$C$82:$J$107,'SO 101 - Chodník_02'!$C$113:$K$288</definedName>
    <definedName name="_xlnm.Print_Area" localSheetId="2">'SO 401 - Veřejné osvětlení'!$C$82:$J$102,'SO 401 - Veřejné osvětlení'!$C$108:$K$204</definedName>
    <definedName name="_xlnm.Print_Area" localSheetId="5">'SO 401 - Veřejné osvětlení_01'!$C$82:$J$102,'SO 401 - Veřejné osvětlení_01'!$C$108:$K$202</definedName>
    <definedName name="_xlnm.Print_Area" localSheetId="3">'VRN - Vedlejší rozpočtové...'!$C$82:$J$100,'VRN - Vedlejší rozpočtové...'!$C$106:$K$139</definedName>
    <definedName name="_xlnm.Print_Area" localSheetId="6">'VRN - Vedlejší rozpočtové..._01'!$C$82:$J$100,'VRN - Vedlejší rozpočtové..._01'!$C$106:$K$139</definedName>
    <definedName name="_xlnm.Print_Area" localSheetId="8">'VRN - Vedlejší rozpočtové..._02'!$C$82:$J$100,'VRN - Vedlejší rozpočtové..._02'!$C$106:$K$139</definedName>
  </definedNames>
  <calcPr calcId="145621"/>
</workbook>
</file>

<file path=xl/calcChain.xml><?xml version="1.0" encoding="utf-8"?>
<calcChain xmlns="http://schemas.openxmlformats.org/spreadsheetml/2006/main">
  <c r="J39" i="9" l="1"/>
  <c r="J38" i="9"/>
  <c r="AY105" i="1"/>
  <c r="J37" i="9"/>
  <c r="AX105" i="1"/>
  <c r="BI138" i="9"/>
  <c r="BH138" i="9"/>
  <c r="BG138" i="9"/>
  <c r="BF138" i="9"/>
  <c r="T138" i="9"/>
  <c r="R138" i="9"/>
  <c r="P138" i="9"/>
  <c r="BK138" i="9"/>
  <c r="J138" i="9"/>
  <c r="BE138" i="9"/>
  <c r="BI136" i="9"/>
  <c r="BH136" i="9"/>
  <c r="BG136" i="9"/>
  <c r="BF136" i="9"/>
  <c r="T136" i="9"/>
  <c r="R136" i="9"/>
  <c r="P136" i="9"/>
  <c r="BK136" i="9"/>
  <c r="J136" i="9"/>
  <c r="BE136" i="9"/>
  <c r="BI134" i="9"/>
  <c r="BH134" i="9"/>
  <c r="BG134" i="9"/>
  <c r="BF134" i="9"/>
  <c r="T134" i="9"/>
  <c r="R134" i="9"/>
  <c r="P134" i="9"/>
  <c r="BK134" i="9"/>
  <c r="J134" i="9"/>
  <c r="BE134" i="9"/>
  <c r="BI132" i="9"/>
  <c r="BH132" i="9"/>
  <c r="BG132" i="9"/>
  <c r="BF132" i="9"/>
  <c r="T132" i="9"/>
  <c r="R132" i="9"/>
  <c r="P132" i="9"/>
  <c r="BK132" i="9"/>
  <c r="J132" i="9"/>
  <c r="BE132" i="9"/>
  <c r="BI130" i="9"/>
  <c r="BH130" i="9"/>
  <c r="BG130" i="9"/>
  <c r="BF130" i="9"/>
  <c r="T130" i="9"/>
  <c r="R130" i="9"/>
  <c r="P130" i="9"/>
  <c r="BK130" i="9"/>
  <c r="J130" i="9"/>
  <c r="BE130" i="9"/>
  <c r="BI128" i="9"/>
  <c r="BH128" i="9"/>
  <c r="BG128" i="9"/>
  <c r="BF128" i="9"/>
  <c r="T128" i="9"/>
  <c r="R128" i="9"/>
  <c r="P128" i="9"/>
  <c r="BK128" i="9"/>
  <c r="J128" i="9"/>
  <c r="BE128" i="9"/>
  <c r="BI125" i="9"/>
  <c r="BH125" i="9"/>
  <c r="BG125" i="9"/>
  <c r="BF125" i="9"/>
  <c r="T125" i="9"/>
  <c r="R125" i="9"/>
  <c r="P125" i="9"/>
  <c r="BK125" i="9"/>
  <c r="J125" i="9"/>
  <c r="BE125" i="9"/>
  <c r="BI123" i="9"/>
  <c r="F39" i="9"/>
  <c r="BD105" i="1" s="1"/>
  <c r="BH123" i="9"/>
  <c r="F38" i="9" s="1"/>
  <c r="BC105" i="1" s="1"/>
  <c r="BG123" i="9"/>
  <c r="F37" i="9"/>
  <c r="BB105" i="1"/>
  <c r="BF123" i="9"/>
  <c r="J36" i="9" s="1"/>
  <c r="AW105" i="1" s="1"/>
  <c r="F36" i="9"/>
  <c r="BA105" i="1" s="1"/>
  <c r="T123" i="9"/>
  <c r="T122" i="9"/>
  <c r="T121" i="9"/>
  <c r="R123" i="9"/>
  <c r="R122" i="9" s="1"/>
  <c r="R121" i="9" s="1"/>
  <c r="P123" i="9"/>
  <c r="P122" i="9" s="1"/>
  <c r="P121" i="9" s="1"/>
  <c r="AU105" i="1" s="1"/>
  <c r="BK123" i="9"/>
  <c r="BK122" i="9" s="1"/>
  <c r="J123" i="9"/>
  <c r="BE123" i="9" s="1"/>
  <c r="J117" i="9"/>
  <c r="F115" i="9"/>
  <c r="E113" i="9"/>
  <c r="J93" i="9"/>
  <c r="F91" i="9"/>
  <c r="E89" i="9"/>
  <c r="J26" i="9"/>
  <c r="E26" i="9"/>
  <c r="J94" i="9" s="1"/>
  <c r="J25" i="9"/>
  <c r="J20" i="9"/>
  <c r="E20" i="9"/>
  <c r="F118" i="9" s="1"/>
  <c r="J19" i="9"/>
  <c r="J17" i="9"/>
  <c r="E17" i="9"/>
  <c r="F117" i="9" s="1"/>
  <c r="F93" i="9"/>
  <c r="J16" i="9"/>
  <c r="J14" i="9"/>
  <c r="J115" i="9" s="1"/>
  <c r="E7" i="9"/>
  <c r="E85" i="9" s="1"/>
  <c r="E109" i="9"/>
  <c r="J39" i="8"/>
  <c r="J38" i="8"/>
  <c r="AY104" i="1"/>
  <c r="J37" i="8"/>
  <c r="AX104" i="1"/>
  <c r="BI287" i="8"/>
  <c r="BH287" i="8"/>
  <c r="BG287" i="8"/>
  <c r="BF287" i="8"/>
  <c r="T287" i="8"/>
  <c r="R287" i="8"/>
  <c r="P287" i="8"/>
  <c r="BK287" i="8"/>
  <c r="J287" i="8"/>
  <c r="BE287" i="8"/>
  <c r="BI284" i="8"/>
  <c r="BH284" i="8"/>
  <c r="BG284" i="8"/>
  <c r="BF284" i="8"/>
  <c r="T284" i="8"/>
  <c r="T283" i="8"/>
  <c r="T282" i="8" s="1"/>
  <c r="R284" i="8"/>
  <c r="R283" i="8" s="1"/>
  <c r="R282" i="8" s="1"/>
  <c r="P284" i="8"/>
  <c r="P283" i="8"/>
  <c r="P282" i="8" s="1"/>
  <c r="BK284" i="8"/>
  <c r="BK283" i="8" s="1"/>
  <c r="J284" i="8"/>
  <c r="BE284" i="8"/>
  <c r="BI280" i="8"/>
  <c r="BH280" i="8"/>
  <c r="BG280" i="8"/>
  <c r="BF280" i="8"/>
  <c r="T280" i="8"/>
  <c r="T279" i="8"/>
  <c r="R280" i="8"/>
  <c r="R279" i="8"/>
  <c r="P280" i="8"/>
  <c r="P279" i="8"/>
  <c r="BK280" i="8"/>
  <c r="BK279" i="8"/>
  <c r="J279" i="8" s="1"/>
  <c r="J104" i="8" s="1"/>
  <c r="J280" i="8"/>
  <c r="BE280" i="8" s="1"/>
  <c r="BI277" i="8"/>
  <c r="BH277" i="8"/>
  <c r="BG277" i="8"/>
  <c r="BF277" i="8"/>
  <c r="T277" i="8"/>
  <c r="R277" i="8"/>
  <c r="P277" i="8"/>
  <c r="BK277" i="8"/>
  <c r="J277" i="8"/>
  <c r="BE277" i="8"/>
  <c r="BI275" i="8"/>
  <c r="BH275" i="8"/>
  <c r="BG275" i="8"/>
  <c r="BF275" i="8"/>
  <c r="T275" i="8"/>
  <c r="R275" i="8"/>
  <c r="P275" i="8"/>
  <c r="BK275" i="8"/>
  <c r="J275" i="8"/>
  <c r="BE275" i="8"/>
  <c r="BI273" i="8"/>
  <c r="BH273" i="8"/>
  <c r="BG273" i="8"/>
  <c r="BF273" i="8"/>
  <c r="T273" i="8"/>
  <c r="T272" i="8"/>
  <c r="R273" i="8"/>
  <c r="R272" i="8"/>
  <c r="P273" i="8"/>
  <c r="P272" i="8"/>
  <c r="BK273" i="8"/>
  <c r="BK272" i="8"/>
  <c r="J272" i="8" s="1"/>
  <c r="J103" i="8" s="1"/>
  <c r="J273" i="8"/>
  <c r="BE273" i="8" s="1"/>
  <c r="BI268" i="8"/>
  <c r="BH268" i="8"/>
  <c r="BG268" i="8"/>
  <c r="BF268" i="8"/>
  <c r="T268" i="8"/>
  <c r="R268" i="8"/>
  <c r="P268" i="8"/>
  <c r="BK268" i="8"/>
  <c r="J268" i="8"/>
  <c r="BE268" i="8"/>
  <c r="BI264" i="8"/>
  <c r="BH264" i="8"/>
  <c r="BG264" i="8"/>
  <c r="BF264" i="8"/>
  <c r="T264" i="8"/>
  <c r="R264" i="8"/>
  <c r="P264" i="8"/>
  <c r="BK264" i="8"/>
  <c r="J264" i="8"/>
  <c r="BE264" i="8"/>
  <c r="BI260" i="8"/>
  <c r="BH260" i="8"/>
  <c r="BG260" i="8"/>
  <c r="BF260" i="8"/>
  <c r="T260" i="8"/>
  <c r="R260" i="8"/>
  <c r="P260" i="8"/>
  <c r="BK260" i="8"/>
  <c r="J260" i="8"/>
  <c r="BE260" i="8"/>
  <c r="BI256" i="8"/>
  <c r="BH256" i="8"/>
  <c r="BG256" i="8"/>
  <c r="BF256" i="8"/>
  <c r="T256" i="8"/>
  <c r="R256" i="8"/>
  <c r="P256" i="8"/>
  <c r="BK256" i="8"/>
  <c r="J256" i="8"/>
  <c r="BE256" i="8"/>
  <c r="BI252" i="8"/>
  <c r="BH252" i="8"/>
  <c r="BG252" i="8"/>
  <c r="BF252" i="8"/>
  <c r="T252" i="8"/>
  <c r="R252" i="8"/>
  <c r="P252" i="8"/>
  <c r="BK252" i="8"/>
  <c r="J252" i="8"/>
  <c r="BE252" i="8"/>
  <c r="BI249" i="8"/>
  <c r="BH249" i="8"/>
  <c r="BG249" i="8"/>
  <c r="BF249" i="8"/>
  <c r="T249" i="8"/>
  <c r="R249" i="8"/>
  <c r="P249" i="8"/>
  <c r="BK249" i="8"/>
  <c r="J249" i="8"/>
  <c r="BE249" i="8"/>
  <c r="BI245" i="8"/>
  <c r="BH245" i="8"/>
  <c r="BG245" i="8"/>
  <c r="BF245" i="8"/>
  <c r="T245" i="8"/>
  <c r="R245" i="8"/>
  <c r="P245" i="8"/>
  <c r="BK245" i="8"/>
  <c r="J245" i="8"/>
  <c r="BE245" i="8"/>
  <c r="BI242" i="8"/>
  <c r="BH242" i="8"/>
  <c r="BG242" i="8"/>
  <c r="BF242" i="8"/>
  <c r="T242" i="8"/>
  <c r="R242" i="8"/>
  <c r="P242" i="8"/>
  <c r="BK242" i="8"/>
  <c r="J242" i="8"/>
  <c r="BE242" i="8"/>
  <c r="BI239" i="8"/>
  <c r="BH239" i="8"/>
  <c r="BG239" i="8"/>
  <c r="BF239" i="8"/>
  <c r="T239" i="8"/>
  <c r="T238" i="8"/>
  <c r="R239" i="8"/>
  <c r="R238" i="8"/>
  <c r="P239" i="8"/>
  <c r="P238" i="8"/>
  <c r="BK239" i="8"/>
  <c r="BK238" i="8"/>
  <c r="J238" i="8" s="1"/>
  <c r="J102" i="8" s="1"/>
  <c r="J239" i="8"/>
  <c r="BE239" i="8" s="1"/>
  <c r="BI234" i="8"/>
  <c r="BH234" i="8"/>
  <c r="BG234" i="8"/>
  <c r="BF234" i="8"/>
  <c r="T234" i="8"/>
  <c r="R234" i="8"/>
  <c r="P234" i="8"/>
  <c r="BK234" i="8"/>
  <c r="J234" i="8"/>
  <c r="BE234" i="8"/>
  <c r="BI229" i="8"/>
  <c r="BH229" i="8"/>
  <c r="BG229" i="8"/>
  <c r="BF229" i="8"/>
  <c r="T229" i="8"/>
  <c r="R229" i="8"/>
  <c r="P229" i="8"/>
  <c r="BK229" i="8"/>
  <c r="J229" i="8"/>
  <c r="BE229" i="8"/>
  <c r="BI224" i="8"/>
  <c r="BH224" i="8"/>
  <c r="BG224" i="8"/>
  <c r="BF224" i="8"/>
  <c r="T224" i="8"/>
  <c r="R224" i="8"/>
  <c r="P224" i="8"/>
  <c r="BK224" i="8"/>
  <c r="J224" i="8"/>
  <c r="BE224" i="8"/>
  <c r="BI219" i="8"/>
  <c r="BH219" i="8"/>
  <c r="BG219" i="8"/>
  <c r="BF219" i="8"/>
  <c r="T219" i="8"/>
  <c r="R219" i="8"/>
  <c r="P219" i="8"/>
  <c r="BK219" i="8"/>
  <c r="J219" i="8"/>
  <c r="BE219" i="8"/>
  <c r="BI214" i="8"/>
  <c r="BH214" i="8"/>
  <c r="BG214" i="8"/>
  <c r="BF214" i="8"/>
  <c r="T214" i="8"/>
  <c r="R214" i="8"/>
  <c r="P214" i="8"/>
  <c r="BK214" i="8"/>
  <c r="J214" i="8"/>
  <c r="BE214" i="8"/>
  <c r="BI203" i="8"/>
  <c r="BH203" i="8"/>
  <c r="BG203" i="8"/>
  <c r="BF203" i="8"/>
  <c r="T203" i="8"/>
  <c r="R203" i="8"/>
  <c r="P203" i="8"/>
  <c r="BK203" i="8"/>
  <c r="J203" i="8"/>
  <c r="BE203" i="8"/>
  <c r="BI197" i="8"/>
  <c r="BH197" i="8"/>
  <c r="BG197" i="8"/>
  <c r="BF197" i="8"/>
  <c r="T197" i="8"/>
  <c r="R197" i="8"/>
  <c r="P197" i="8"/>
  <c r="BK197" i="8"/>
  <c r="J197" i="8"/>
  <c r="BE197" i="8"/>
  <c r="BI193" i="8"/>
  <c r="BH193" i="8"/>
  <c r="BG193" i="8"/>
  <c r="BF193" i="8"/>
  <c r="T193" i="8"/>
  <c r="R193" i="8"/>
  <c r="P193" i="8"/>
  <c r="BK193" i="8"/>
  <c r="J193" i="8"/>
  <c r="BE193" i="8"/>
  <c r="BI189" i="8"/>
  <c r="BH189" i="8"/>
  <c r="BG189" i="8"/>
  <c r="BF189" i="8"/>
  <c r="T189" i="8"/>
  <c r="R189" i="8"/>
  <c r="P189" i="8"/>
  <c r="BK189" i="8"/>
  <c r="J189" i="8"/>
  <c r="BE189" i="8"/>
  <c r="BI185" i="8"/>
  <c r="BH185" i="8"/>
  <c r="BG185" i="8"/>
  <c r="BF185" i="8"/>
  <c r="T185" i="8"/>
  <c r="R185" i="8"/>
  <c r="P185" i="8"/>
  <c r="BK185" i="8"/>
  <c r="J185" i="8"/>
  <c r="BE185" i="8"/>
  <c r="BI181" i="8"/>
  <c r="BH181" i="8"/>
  <c r="BG181" i="8"/>
  <c r="BF181" i="8"/>
  <c r="T181" i="8"/>
  <c r="R181" i="8"/>
  <c r="P181" i="8"/>
  <c r="BK181" i="8"/>
  <c r="J181" i="8"/>
  <c r="BE181" i="8"/>
  <c r="BI177" i="8"/>
  <c r="BH177" i="8"/>
  <c r="BG177" i="8"/>
  <c r="BF177" i="8"/>
  <c r="T177" i="8"/>
  <c r="R177" i="8"/>
  <c r="P177" i="8"/>
  <c r="BK177" i="8"/>
  <c r="J177" i="8"/>
  <c r="BE177" i="8"/>
  <c r="BI173" i="8"/>
  <c r="BH173" i="8"/>
  <c r="BG173" i="8"/>
  <c r="BF173" i="8"/>
  <c r="T173" i="8"/>
  <c r="R173" i="8"/>
  <c r="P173" i="8"/>
  <c r="BK173" i="8"/>
  <c r="J173" i="8"/>
  <c r="BE173" i="8"/>
  <c r="BI170" i="8"/>
  <c r="BH170" i="8"/>
  <c r="BG170" i="8"/>
  <c r="BF170" i="8"/>
  <c r="T170" i="8"/>
  <c r="R170" i="8"/>
  <c r="P170" i="8"/>
  <c r="BK170" i="8"/>
  <c r="J170" i="8"/>
  <c r="BE170" i="8"/>
  <c r="BI166" i="8"/>
  <c r="BH166" i="8"/>
  <c r="BG166" i="8"/>
  <c r="BF166" i="8"/>
  <c r="T166" i="8"/>
  <c r="R166" i="8"/>
  <c r="P166" i="8"/>
  <c r="BK166" i="8"/>
  <c r="J166" i="8"/>
  <c r="BE166" i="8"/>
  <c r="BI162" i="8"/>
  <c r="BH162" i="8"/>
  <c r="BG162" i="8"/>
  <c r="BF162" i="8"/>
  <c r="T162" i="8"/>
  <c r="R162" i="8"/>
  <c r="P162" i="8"/>
  <c r="BK162" i="8"/>
  <c r="J162" i="8"/>
  <c r="BE162" i="8"/>
  <c r="BI159" i="8"/>
  <c r="BH159" i="8"/>
  <c r="BG159" i="8"/>
  <c r="BF159" i="8"/>
  <c r="T159" i="8"/>
  <c r="R159" i="8"/>
  <c r="P159" i="8"/>
  <c r="BK159" i="8"/>
  <c r="J159" i="8"/>
  <c r="BE159" i="8"/>
  <c r="BI156" i="8"/>
  <c r="BH156" i="8"/>
  <c r="BG156" i="8"/>
  <c r="BF156" i="8"/>
  <c r="T156" i="8"/>
  <c r="T155" i="8"/>
  <c r="R156" i="8"/>
  <c r="R155" i="8"/>
  <c r="P156" i="8"/>
  <c r="P155" i="8"/>
  <c r="BK156" i="8"/>
  <c r="BK155" i="8"/>
  <c r="J155" i="8" s="1"/>
  <c r="J101" i="8" s="1"/>
  <c r="J156" i="8"/>
  <c r="BE156" i="8" s="1"/>
  <c r="BI151" i="8"/>
  <c r="BH151" i="8"/>
  <c r="BG151" i="8"/>
  <c r="BF151" i="8"/>
  <c r="T151" i="8"/>
  <c r="R151" i="8"/>
  <c r="P151" i="8"/>
  <c r="BK151" i="8"/>
  <c r="J151" i="8"/>
  <c r="BE151" i="8"/>
  <c r="BI147" i="8"/>
  <c r="BH147" i="8"/>
  <c r="BG147" i="8"/>
  <c r="BF147" i="8"/>
  <c r="T147" i="8"/>
  <c r="R147" i="8"/>
  <c r="P147" i="8"/>
  <c r="BK147" i="8"/>
  <c r="J147" i="8"/>
  <c r="BE147" i="8"/>
  <c r="BI143" i="8"/>
  <c r="BH143" i="8"/>
  <c r="BG143" i="8"/>
  <c r="BF143" i="8"/>
  <c r="T143" i="8"/>
  <c r="R143" i="8"/>
  <c r="P143" i="8"/>
  <c r="BK143" i="8"/>
  <c r="J143" i="8"/>
  <c r="BE143" i="8"/>
  <c r="BI139" i="8"/>
  <c r="BH139" i="8"/>
  <c r="BG139" i="8"/>
  <c r="BF139" i="8"/>
  <c r="T139" i="8"/>
  <c r="R139" i="8"/>
  <c r="P139" i="8"/>
  <c r="BK139" i="8"/>
  <c r="J139" i="8"/>
  <c r="BE139" i="8"/>
  <c r="BI135" i="8"/>
  <c r="BH135" i="8"/>
  <c r="BG135" i="8"/>
  <c r="BF135" i="8"/>
  <c r="T135" i="8"/>
  <c r="R135" i="8"/>
  <c r="P135" i="8"/>
  <c r="BK135" i="8"/>
  <c r="J135" i="8"/>
  <c r="BE135" i="8"/>
  <c r="BI131" i="8"/>
  <c r="F39" i="8"/>
  <c r="BD104" i="1" s="1"/>
  <c r="BH131" i="8"/>
  <c r="F38" i="8" s="1"/>
  <c r="BC104" i="1" s="1"/>
  <c r="BG131" i="8"/>
  <c r="F37" i="8"/>
  <c r="BB104" i="1" s="1"/>
  <c r="BF131" i="8"/>
  <c r="J36" i="8" s="1"/>
  <c r="AW104" i="1" s="1"/>
  <c r="T131" i="8"/>
  <c r="T130" i="8"/>
  <c r="T129" i="8" s="1"/>
  <c r="T128" i="8" s="1"/>
  <c r="R131" i="8"/>
  <c r="R130" i="8"/>
  <c r="R129" i="8" s="1"/>
  <c r="P131" i="8"/>
  <c r="P130" i="8"/>
  <c r="P129" i="8" s="1"/>
  <c r="BK131" i="8"/>
  <c r="BK130" i="8" s="1"/>
  <c r="J131" i="8"/>
  <c r="BE131" i="8" s="1"/>
  <c r="J124" i="8"/>
  <c r="F122" i="8"/>
  <c r="E120" i="8"/>
  <c r="J93" i="8"/>
  <c r="F91" i="8"/>
  <c r="E89" i="8"/>
  <c r="J26" i="8"/>
  <c r="E26" i="8"/>
  <c r="J125" i="8" s="1"/>
  <c r="J94" i="8"/>
  <c r="J25" i="8"/>
  <c r="J20" i="8"/>
  <c r="E20" i="8"/>
  <c r="F94" i="8" s="1"/>
  <c r="F125" i="8"/>
  <c r="J19" i="8"/>
  <c r="J17" i="8"/>
  <c r="E17" i="8"/>
  <c r="F93" i="8" s="1"/>
  <c r="J16" i="8"/>
  <c r="J14" i="8"/>
  <c r="J91" i="8" s="1"/>
  <c r="E7" i="8"/>
  <c r="E85" i="8" s="1"/>
  <c r="E116" i="8"/>
  <c r="J39" i="7"/>
  <c r="J38" i="7"/>
  <c r="AY102" i="1"/>
  <c r="J37" i="7"/>
  <c r="AX102" i="1"/>
  <c r="BI138" i="7"/>
  <c r="BH138" i="7"/>
  <c r="BG138" i="7"/>
  <c r="BF138" i="7"/>
  <c r="T138" i="7"/>
  <c r="R138" i="7"/>
  <c r="P138" i="7"/>
  <c r="BK138" i="7"/>
  <c r="J138" i="7"/>
  <c r="BE138" i="7"/>
  <c r="BI136" i="7"/>
  <c r="BH136" i="7"/>
  <c r="BG136" i="7"/>
  <c r="BF136" i="7"/>
  <c r="T136" i="7"/>
  <c r="R136" i="7"/>
  <c r="P136" i="7"/>
  <c r="BK136" i="7"/>
  <c r="J136" i="7"/>
  <c r="BE136" i="7"/>
  <c r="BI134" i="7"/>
  <c r="BH134" i="7"/>
  <c r="BG134" i="7"/>
  <c r="BF134" i="7"/>
  <c r="T134" i="7"/>
  <c r="R134" i="7"/>
  <c r="P134" i="7"/>
  <c r="BK134" i="7"/>
  <c r="J134" i="7"/>
  <c r="BE134" i="7"/>
  <c r="BI132" i="7"/>
  <c r="BH132" i="7"/>
  <c r="BG132" i="7"/>
  <c r="BF132" i="7"/>
  <c r="T132" i="7"/>
  <c r="R132" i="7"/>
  <c r="P132" i="7"/>
  <c r="BK132" i="7"/>
  <c r="J132" i="7"/>
  <c r="BE132" i="7"/>
  <c r="BI130" i="7"/>
  <c r="BH130" i="7"/>
  <c r="BG130" i="7"/>
  <c r="BF130" i="7"/>
  <c r="T130" i="7"/>
  <c r="R130" i="7"/>
  <c r="P130" i="7"/>
  <c r="BK130" i="7"/>
  <c r="J130" i="7"/>
  <c r="BE130" i="7"/>
  <c r="BI128" i="7"/>
  <c r="BH128" i="7"/>
  <c r="BG128" i="7"/>
  <c r="BF128" i="7"/>
  <c r="T128" i="7"/>
  <c r="R128" i="7"/>
  <c r="P128" i="7"/>
  <c r="BK128" i="7"/>
  <c r="J128" i="7"/>
  <c r="BE128" i="7"/>
  <c r="BI125" i="7"/>
  <c r="BH125" i="7"/>
  <c r="BG125" i="7"/>
  <c r="BF125" i="7"/>
  <c r="T125" i="7"/>
  <c r="R125" i="7"/>
  <c r="P125" i="7"/>
  <c r="BK125" i="7"/>
  <c r="J125" i="7"/>
  <c r="BE125" i="7"/>
  <c r="BI123" i="7"/>
  <c r="F39" i="7"/>
  <c r="BD102" i="1" s="1"/>
  <c r="BH123" i="7"/>
  <c r="F38" i="7" s="1"/>
  <c r="BC102" i="1" s="1"/>
  <c r="BG123" i="7"/>
  <c r="F37" i="7"/>
  <c r="BB102" i="1" s="1"/>
  <c r="BF123" i="7"/>
  <c r="J36" i="7" s="1"/>
  <c r="AW102" i="1" s="1"/>
  <c r="T123" i="7"/>
  <c r="T122" i="7"/>
  <c r="T121" i="7" s="1"/>
  <c r="R123" i="7"/>
  <c r="R122" i="7" s="1"/>
  <c r="R121" i="7" s="1"/>
  <c r="P123" i="7"/>
  <c r="P122" i="7"/>
  <c r="P121" i="7" s="1"/>
  <c r="AU102" i="1" s="1"/>
  <c r="BK123" i="7"/>
  <c r="BK122" i="7"/>
  <c r="J122" i="7" s="1"/>
  <c r="J99" i="7" s="1"/>
  <c r="BK121" i="7"/>
  <c r="J121" i="7" s="1"/>
  <c r="J123" i="7"/>
  <c r="BE123" i="7"/>
  <c r="J35" i="7" s="1"/>
  <c r="AV102" i="1" s="1"/>
  <c r="J117" i="7"/>
  <c r="F115" i="7"/>
  <c r="E113" i="7"/>
  <c r="J93" i="7"/>
  <c r="F91" i="7"/>
  <c r="E89" i="7"/>
  <c r="J26" i="7"/>
  <c r="E26" i="7"/>
  <c r="J94" i="7" s="1"/>
  <c r="J25" i="7"/>
  <c r="J20" i="7"/>
  <c r="E20" i="7"/>
  <c r="F118" i="7"/>
  <c r="F94" i="7"/>
  <c r="J19" i="7"/>
  <c r="J17" i="7"/>
  <c r="E17" i="7"/>
  <c r="F117" i="7" s="1"/>
  <c r="F93" i="7"/>
  <c r="J16" i="7"/>
  <c r="J14" i="7"/>
  <c r="J115" i="7" s="1"/>
  <c r="E7" i="7"/>
  <c r="E109" i="7"/>
  <c r="E85" i="7"/>
  <c r="J39" i="6"/>
  <c r="J38" i="6"/>
  <c r="AY101" i="1"/>
  <c r="J37" i="6"/>
  <c r="AX101" i="1"/>
  <c r="BI201" i="6"/>
  <c r="BH201" i="6"/>
  <c r="BG201" i="6"/>
  <c r="BF201" i="6"/>
  <c r="T201" i="6"/>
  <c r="R201" i="6"/>
  <c r="P201" i="6"/>
  <c r="BK201" i="6"/>
  <c r="J201" i="6"/>
  <c r="BE201" i="6"/>
  <c r="BI199" i="6"/>
  <c r="BH199" i="6"/>
  <c r="BG199" i="6"/>
  <c r="BF199" i="6"/>
  <c r="T199" i="6"/>
  <c r="R199" i="6"/>
  <c r="P199" i="6"/>
  <c r="BK199" i="6"/>
  <c r="J199" i="6"/>
  <c r="BE199" i="6"/>
  <c r="BI197" i="6"/>
  <c r="BH197" i="6"/>
  <c r="BG197" i="6"/>
  <c r="BF197" i="6"/>
  <c r="T197" i="6"/>
  <c r="R197" i="6"/>
  <c r="P197" i="6"/>
  <c r="BK197" i="6"/>
  <c r="J197" i="6"/>
  <c r="BE197" i="6"/>
  <c r="BI195" i="6"/>
  <c r="BH195" i="6"/>
  <c r="BG195" i="6"/>
  <c r="BF195" i="6"/>
  <c r="T195" i="6"/>
  <c r="R195" i="6"/>
  <c r="P195" i="6"/>
  <c r="BK195" i="6"/>
  <c r="J195" i="6"/>
  <c r="BE195" i="6"/>
  <c r="BI193" i="6"/>
  <c r="BH193" i="6"/>
  <c r="BG193" i="6"/>
  <c r="BF193" i="6"/>
  <c r="T193" i="6"/>
  <c r="R193" i="6"/>
  <c r="P193" i="6"/>
  <c r="BK193" i="6"/>
  <c r="J193" i="6"/>
  <c r="BE193" i="6"/>
  <c r="BI191" i="6"/>
  <c r="BH191" i="6"/>
  <c r="BG191" i="6"/>
  <c r="BF191" i="6"/>
  <c r="T191" i="6"/>
  <c r="T190" i="6"/>
  <c r="R191" i="6"/>
  <c r="R190" i="6"/>
  <c r="P191" i="6"/>
  <c r="P190" i="6"/>
  <c r="BK191" i="6"/>
  <c r="BK190" i="6"/>
  <c r="J190" i="6" s="1"/>
  <c r="J101" i="6" s="1"/>
  <c r="J191" i="6"/>
  <c r="BE191" i="6" s="1"/>
  <c r="BI188" i="6"/>
  <c r="BH188" i="6"/>
  <c r="BG188" i="6"/>
  <c r="BF188" i="6"/>
  <c r="T188" i="6"/>
  <c r="R188" i="6"/>
  <c r="P188" i="6"/>
  <c r="BK188" i="6"/>
  <c r="J188" i="6"/>
  <c r="BE188" i="6"/>
  <c r="BI186" i="6"/>
  <c r="BH186" i="6"/>
  <c r="BG186" i="6"/>
  <c r="BF186" i="6"/>
  <c r="T186" i="6"/>
  <c r="R186" i="6"/>
  <c r="P186" i="6"/>
  <c r="BK186" i="6"/>
  <c r="J186" i="6"/>
  <c r="BE186" i="6"/>
  <c r="BI184" i="6"/>
  <c r="BH184" i="6"/>
  <c r="BG184" i="6"/>
  <c r="BF184" i="6"/>
  <c r="T184" i="6"/>
  <c r="R184" i="6"/>
  <c r="P184" i="6"/>
  <c r="BK184" i="6"/>
  <c r="J184" i="6"/>
  <c r="BE184" i="6"/>
  <c r="BI182" i="6"/>
  <c r="BH182" i="6"/>
  <c r="BG182" i="6"/>
  <c r="BF182" i="6"/>
  <c r="T182" i="6"/>
  <c r="R182" i="6"/>
  <c r="P182" i="6"/>
  <c r="BK182" i="6"/>
  <c r="J182" i="6"/>
  <c r="BE182" i="6"/>
  <c r="BI180" i="6"/>
  <c r="BH180" i="6"/>
  <c r="BG180" i="6"/>
  <c r="BF180" i="6"/>
  <c r="T180" i="6"/>
  <c r="R180" i="6"/>
  <c r="P180" i="6"/>
  <c r="BK180" i="6"/>
  <c r="J180" i="6"/>
  <c r="BE180" i="6"/>
  <c r="BI178" i="6"/>
  <c r="BH178" i="6"/>
  <c r="BG178" i="6"/>
  <c r="BF178" i="6"/>
  <c r="T178" i="6"/>
  <c r="R178" i="6"/>
  <c r="P178" i="6"/>
  <c r="BK178" i="6"/>
  <c r="J178" i="6"/>
  <c r="BE178" i="6"/>
  <c r="BI176" i="6"/>
  <c r="BH176" i="6"/>
  <c r="BG176" i="6"/>
  <c r="BF176" i="6"/>
  <c r="T176" i="6"/>
  <c r="R176" i="6"/>
  <c r="P176" i="6"/>
  <c r="BK176" i="6"/>
  <c r="J176" i="6"/>
  <c r="BE176" i="6"/>
  <c r="BI174" i="6"/>
  <c r="BH174" i="6"/>
  <c r="BG174" i="6"/>
  <c r="BF174" i="6"/>
  <c r="T174" i="6"/>
  <c r="T173" i="6"/>
  <c r="R174" i="6"/>
  <c r="R173" i="6"/>
  <c r="P174" i="6"/>
  <c r="P173" i="6"/>
  <c r="BK174" i="6"/>
  <c r="BK173" i="6"/>
  <c r="J173" i="6" s="1"/>
  <c r="J100" i="6" s="1"/>
  <c r="J174" i="6"/>
  <c r="BE174" i="6" s="1"/>
  <c r="BI171" i="6"/>
  <c r="BH171" i="6"/>
  <c r="BG171" i="6"/>
  <c r="BF171" i="6"/>
  <c r="T171" i="6"/>
  <c r="R171" i="6"/>
  <c r="P171" i="6"/>
  <c r="BK171" i="6"/>
  <c r="J171" i="6"/>
  <c r="BE171" i="6"/>
  <c r="BI169" i="6"/>
  <c r="BH169" i="6"/>
  <c r="BG169" i="6"/>
  <c r="BF169" i="6"/>
  <c r="T169" i="6"/>
  <c r="R169" i="6"/>
  <c r="P169" i="6"/>
  <c r="BK169" i="6"/>
  <c r="J169" i="6"/>
  <c r="BE169" i="6"/>
  <c r="BI167" i="6"/>
  <c r="BH167" i="6"/>
  <c r="BG167" i="6"/>
  <c r="BF167" i="6"/>
  <c r="T167" i="6"/>
  <c r="R167" i="6"/>
  <c r="P167" i="6"/>
  <c r="BK167" i="6"/>
  <c r="J167" i="6"/>
  <c r="BE167" i="6"/>
  <c r="BI165" i="6"/>
  <c r="BH165" i="6"/>
  <c r="BG165" i="6"/>
  <c r="BF165" i="6"/>
  <c r="T165" i="6"/>
  <c r="R165" i="6"/>
  <c r="P165" i="6"/>
  <c r="BK165" i="6"/>
  <c r="J165" i="6"/>
  <c r="BE165" i="6"/>
  <c r="BI163" i="6"/>
  <c r="BH163" i="6"/>
  <c r="BG163" i="6"/>
  <c r="BF163" i="6"/>
  <c r="T163" i="6"/>
  <c r="R163" i="6"/>
  <c r="P163" i="6"/>
  <c r="BK163" i="6"/>
  <c r="J163" i="6"/>
  <c r="BE163" i="6"/>
  <c r="BI161" i="6"/>
  <c r="BH161" i="6"/>
  <c r="BG161" i="6"/>
  <c r="BF161" i="6"/>
  <c r="T161" i="6"/>
  <c r="R161" i="6"/>
  <c r="P161" i="6"/>
  <c r="BK161" i="6"/>
  <c r="J161" i="6"/>
  <c r="BE161" i="6"/>
  <c r="BI159" i="6"/>
  <c r="BH159" i="6"/>
  <c r="BG159" i="6"/>
  <c r="BF159" i="6"/>
  <c r="T159" i="6"/>
  <c r="R159" i="6"/>
  <c r="P159" i="6"/>
  <c r="BK159" i="6"/>
  <c r="J159" i="6"/>
  <c r="BE159" i="6"/>
  <c r="BI157" i="6"/>
  <c r="BH157" i="6"/>
  <c r="BG157" i="6"/>
  <c r="BF157" i="6"/>
  <c r="T157" i="6"/>
  <c r="R157" i="6"/>
  <c r="P157" i="6"/>
  <c r="BK157" i="6"/>
  <c r="J157" i="6"/>
  <c r="BE157" i="6"/>
  <c r="BI155" i="6"/>
  <c r="BH155" i="6"/>
  <c r="BG155" i="6"/>
  <c r="BF155" i="6"/>
  <c r="T155" i="6"/>
  <c r="R155" i="6"/>
  <c r="P155" i="6"/>
  <c r="BK155" i="6"/>
  <c r="J155" i="6"/>
  <c r="BE155" i="6"/>
  <c r="BI153" i="6"/>
  <c r="BH153" i="6"/>
  <c r="BG153" i="6"/>
  <c r="BF153" i="6"/>
  <c r="T153" i="6"/>
  <c r="R153" i="6"/>
  <c r="P153" i="6"/>
  <c r="BK153" i="6"/>
  <c r="J153" i="6"/>
  <c r="BE153" i="6"/>
  <c r="BI151" i="6"/>
  <c r="BH151" i="6"/>
  <c r="BG151" i="6"/>
  <c r="BF151" i="6"/>
  <c r="T151" i="6"/>
  <c r="R151" i="6"/>
  <c r="P151" i="6"/>
  <c r="BK151" i="6"/>
  <c r="J151" i="6"/>
  <c r="BE151" i="6"/>
  <c r="BI149" i="6"/>
  <c r="BH149" i="6"/>
  <c r="BG149" i="6"/>
  <c r="BF149" i="6"/>
  <c r="T149" i="6"/>
  <c r="R149" i="6"/>
  <c r="P149" i="6"/>
  <c r="BK149" i="6"/>
  <c r="J149" i="6"/>
  <c r="BE149" i="6"/>
  <c r="BI147" i="6"/>
  <c r="BH147" i="6"/>
  <c r="BG147" i="6"/>
  <c r="BF147" i="6"/>
  <c r="T147" i="6"/>
  <c r="R147" i="6"/>
  <c r="P147" i="6"/>
  <c r="BK147" i="6"/>
  <c r="J147" i="6"/>
  <c r="BE147" i="6"/>
  <c r="BI145" i="6"/>
  <c r="BH145" i="6"/>
  <c r="BG145" i="6"/>
  <c r="BF145" i="6"/>
  <c r="T145" i="6"/>
  <c r="R145" i="6"/>
  <c r="P145" i="6"/>
  <c r="BK145" i="6"/>
  <c r="J145" i="6"/>
  <c r="BE145" i="6"/>
  <c r="BI143" i="6"/>
  <c r="BH143" i="6"/>
  <c r="BG143" i="6"/>
  <c r="BF143" i="6"/>
  <c r="T143" i="6"/>
  <c r="R143" i="6"/>
  <c r="P143" i="6"/>
  <c r="BK143" i="6"/>
  <c r="J143" i="6"/>
  <c r="BE143" i="6"/>
  <c r="BI141" i="6"/>
  <c r="BH141" i="6"/>
  <c r="BG141" i="6"/>
  <c r="BF141" i="6"/>
  <c r="T141" i="6"/>
  <c r="R141" i="6"/>
  <c r="P141" i="6"/>
  <c r="BK141" i="6"/>
  <c r="J141" i="6"/>
  <c r="BE141" i="6"/>
  <c r="BI139" i="6"/>
  <c r="BH139" i="6"/>
  <c r="BG139" i="6"/>
  <c r="BF139" i="6"/>
  <c r="T139" i="6"/>
  <c r="R139" i="6"/>
  <c r="P139" i="6"/>
  <c r="BK139" i="6"/>
  <c r="J139" i="6"/>
  <c r="BE139" i="6"/>
  <c r="BI137" i="6"/>
  <c r="BH137" i="6"/>
  <c r="BG137" i="6"/>
  <c r="BF137" i="6"/>
  <c r="T137" i="6"/>
  <c r="R137" i="6"/>
  <c r="P137" i="6"/>
  <c r="BK137" i="6"/>
  <c r="J137" i="6"/>
  <c r="BE137" i="6"/>
  <c r="BI135" i="6"/>
  <c r="BH135" i="6"/>
  <c r="BG135" i="6"/>
  <c r="BF135" i="6"/>
  <c r="T135" i="6"/>
  <c r="R135" i="6"/>
  <c r="P135" i="6"/>
  <c r="BK135" i="6"/>
  <c r="J135" i="6"/>
  <c r="BE135" i="6"/>
  <c r="BI133" i="6"/>
  <c r="BH133" i="6"/>
  <c r="BG133" i="6"/>
  <c r="BF133" i="6"/>
  <c r="T133" i="6"/>
  <c r="R133" i="6"/>
  <c r="P133" i="6"/>
  <c r="BK133" i="6"/>
  <c r="J133" i="6"/>
  <c r="BE133" i="6"/>
  <c r="BI131" i="6"/>
  <c r="BH131" i="6"/>
  <c r="BG131" i="6"/>
  <c r="BF131" i="6"/>
  <c r="T131" i="6"/>
  <c r="R131" i="6"/>
  <c r="P131" i="6"/>
  <c r="BK131" i="6"/>
  <c r="J131" i="6"/>
  <c r="BE131" i="6"/>
  <c r="BI129" i="6"/>
  <c r="BH129" i="6"/>
  <c r="BG129" i="6"/>
  <c r="BF129" i="6"/>
  <c r="T129" i="6"/>
  <c r="R129" i="6"/>
  <c r="P129" i="6"/>
  <c r="BK129" i="6"/>
  <c r="J129" i="6"/>
  <c r="BE129" i="6"/>
  <c r="BI127" i="6"/>
  <c r="BH127" i="6"/>
  <c r="BG127" i="6"/>
  <c r="BF127" i="6"/>
  <c r="T127" i="6"/>
  <c r="R127" i="6"/>
  <c r="P127" i="6"/>
  <c r="BK127" i="6"/>
  <c r="J127" i="6"/>
  <c r="BE127" i="6"/>
  <c r="BI125" i="6"/>
  <c r="F39" i="6"/>
  <c r="BD101" i="1" s="1"/>
  <c r="BH125" i="6"/>
  <c r="F38" i="6" s="1"/>
  <c r="BC101" i="1" s="1"/>
  <c r="BG125" i="6"/>
  <c r="F37" i="6"/>
  <c r="BB101" i="1" s="1"/>
  <c r="BF125" i="6"/>
  <c r="F36" i="6" s="1"/>
  <c r="BA101" i="1" s="1"/>
  <c r="T125" i="6"/>
  <c r="T124" i="6"/>
  <c r="T123" i="6" s="1"/>
  <c r="R125" i="6"/>
  <c r="R124" i="6" s="1"/>
  <c r="R123" i="6" s="1"/>
  <c r="P125" i="6"/>
  <c r="P124" i="6"/>
  <c r="P123" i="6" s="1"/>
  <c r="AU101" i="1" s="1"/>
  <c r="BK125" i="6"/>
  <c r="BK124" i="6"/>
  <c r="BK123" i="6" s="1"/>
  <c r="J123" i="6" s="1"/>
  <c r="J125" i="6"/>
  <c r="BE125" i="6"/>
  <c r="F117" i="6"/>
  <c r="E115" i="6"/>
  <c r="F91" i="6"/>
  <c r="E89" i="6"/>
  <c r="J26" i="6"/>
  <c r="E26" i="6"/>
  <c r="J94" i="6" s="1"/>
  <c r="J25" i="6"/>
  <c r="J23" i="6"/>
  <c r="E23" i="6"/>
  <c r="J119" i="6"/>
  <c r="J93" i="6"/>
  <c r="J22" i="6"/>
  <c r="J20" i="6"/>
  <c r="E20" i="6"/>
  <c r="F120" i="6" s="1"/>
  <c r="F94" i="6"/>
  <c r="J19" i="6"/>
  <c r="J17" i="6"/>
  <c r="E17" i="6"/>
  <c r="F93" i="6" s="1"/>
  <c r="F119" i="6"/>
  <c r="J16" i="6"/>
  <c r="J14" i="6"/>
  <c r="J91" i="6" s="1"/>
  <c r="J117" i="6"/>
  <c r="E7" i="6"/>
  <c r="E111" i="6" s="1"/>
  <c r="E85" i="6"/>
  <c r="J39" i="5"/>
  <c r="J38" i="5"/>
  <c r="AY100" i="1" s="1"/>
  <c r="J37" i="5"/>
  <c r="AX100" i="1" s="1"/>
  <c r="BI374" i="5"/>
  <c r="BH374" i="5"/>
  <c r="BG374" i="5"/>
  <c r="BF374" i="5"/>
  <c r="T374" i="5"/>
  <c r="T373" i="5" s="1"/>
  <c r="R374" i="5"/>
  <c r="R373" i="5" s="1"/>
  <c r="P374" i="5"/>
  <c r="P373" i="5" s="1"/>
  <c r="BK374" i="5"/>
  <c r="BK373" i="5" s="1"/>
  <c r="J374" i="5"/>
  <c r="BE374" i="5"/>
  <c r="BI371" i="5"/>
  <c r="BH371" i="5"/>
  <c r="BG371" i="5"/>
  <c r="BF371" i="5"/>
  <c r="T371" i="5"/>
  <c r="R371" i="5"/>
  <c r="P371" i="5"/>
  <c r="BK371" i="5"/>
  <c r="J371" i="5"/>
  <c r="BE371" i="5" s="1"/>
  <c r="BI368" i="5"/>
  <c r="BH368" i="5"/>
  <c r="BG368" i="5"/>
  <c r="BF368" i="5"/>
  <c r="T368" i="5"/>
  <c r="T367" i="5" s="1"/>
  <c r="T366" i="5" s="1"/>
  <c r="R368" i="5"/>
  <c r="R367" i="5"/>
  <c r="R366" i="5" s="1"/>
  <c r="P368" i="5"/>
  <c r="P367" i="5" s="1"/>
  <c r="P366" i="5" s="1"/>
  <c r="BK368" i="5"/>
  <c r="BK367" i="5"/>
  <c r="J367" i="5" s="1"/>
  <c r="J108" i="5" s="1"/>
  <c r="J368" i="5"/>
  <c r="BE368" i="5" s="1"/>
  <c r="BI364" i="5"/>
  <c r="BH364" i="5"/>
  <c r="BG364" i="5"/>
  <c r="BF364" i="5"/>
  <c r="T364" i="5"/>
  <c r="T363" i="5" s="1"/>
  <c r="R364" i="5"/>
  <c r="R363" i="5" s="1"/>
  <c r="P364" i="5"/>
  <c r="P363" i="5" s="1"/>
  <c r="BK364" i="5"/>
  <c r="BK363" i="5" s="1"/>
  <c r="J363" i="5" s="1"/>
  <c r="J106" i="5" s="1"/>
  <c r="J364" i="5"/>
  <c r="BE364" i="5"/>
  <c r="BI361" i="5"/>
  <c r="BH361" i="5"/>
  <c r="BG361" i="5"/>
  <c r="BF361" i="5"/>
  <c r="T361" i="5"/>
  <c r="R361" i="5"/>
  <c r="P361" i="5"/>
  <c r="BK361" i="5"/>
  <c r="J361" i="5"/>
  <c r="BE361" i="5" s="1"/>
  <c r="BI359" i="5"/>
  <c r="BH359" i="5"/>
  <c r="BG359" i="5"/>
  <c r="BF359" i="5"/>
  <c r="T359" i="5"/>
  <c r="R359" i="5"/>
  <c r="P359" i="5"/>
  <c r="BK359" i="5"/>
  <c r="J359" i="5"/>
  <c r="BE359" i="5" s="1"/>
  <c r="BI357" i="5"/>
  <c r="BH357" i="5"/>
  <c r="BG357" i="5"/>
  <c r="BF357" i="5"/>
  <c r="T357" i="5"/>
  <c r="T356" i="5" s="1"/>
  <c r="R357" i="5"/>
  <c r="R356" i="5" s="1"/>
  <c r="P357" i="5"/>
  <c r="P356" i="5" s="1"/>
  <c r="BK357" i="5"/>
  <c r="BK356" i="5" s="1"/>
  <c r="J356" i="5" s="1"/>
  <c r="J105" i="5" s="1"/>
  <c r="J357" i="5"/>
  <c r="BE357" i="5"/>
  <c r="BI352" i="5"/>
  <c r="BH352" i="5"/>
  <c r="BG352" i="5"/>
  <c r="BF352" i="5"/>
  <c r="T352" i="5"/>
  <c r="R352" i="5"/>
  <c r="P352" i="5"/>
  <c r="BK352" i="5"/>
  <c r="J352" i="5"/>
  <c r="BE352" i="5" s="1"/>
  <c r="BI348" i="5"/>
  <c r="BH348" i="5"/>
  <c r="BG348" i="5"/>
  <c r="BF348" i="5"/>
  <c r="T348" i="5"/>
  <c r="R348" i="5"/>
  <c r="P348" i="5"/>
  <c r="BK348" i="5"/>
  <c r="J348" i="5"/>
  <c r="BE348" i="5" s="1"/>
  <c r="BI344" i="5"/>
  <c r="BH344" i="5"/>
  <c r="BG344" i="5"/>
  <c r="BF344" i="5"/>
  <c r="T344" i="5"/>
  <c r="R344" i="5"/>
  <c r="P344" i="5"/>
  <c r="BK344" i="5"/>
  <c r="J344" i="5"/>
  <c r="BE344" i="5" s="1"/>
  <c r="BI342" i="5"/>
  <c r="BH342" i="5"/>
  <c r="BG342" i="5"/>
  <c r="BF342" i="5"/>
  <c r="T342" i="5"/>
  <c r="R342" i="5"/>
  <c r="P342" i="5"/>
  <c r="BK342" i="5"/>
  <c r="J342" i="5"/>
  <c r="BE342" i="5" s="1"/>
  <c r="BI338" i="5"/>
  <c r="BH338" i="5"/>
  <c r="BG338" i="5"/>
  <c r="BF338" i="5"/>
  <c r="T338" i="5"/>
  <c r="R338" i="5"/>
  <c r="P338" i="5"/>
  <c r="BK338" i="5"/>
  <c r="J338" i="5"/>
  <c r="BE338" i="5" s="1"/>
  <c r="BI334" i="5"/>
  <c r="BH334" i="5"/>
  <c r="BG334" i="5"/>
  <c r="BF334" i="5"/>
  <c r="T334" i="5"/>
  <c r="R334" i="5"/>
  <c r="P334" i="5"/>
  <c r="BK334" i="5"/>
  <c r="J334" i="5"/>
  <c r="BE334" i="5" s="1"/>
  <c r="BI330" i="5"/>
  <c r="BH330" i="5"/>
  <c r="BG330" i="5"/>
  <c r="BF330" i="5"/>
  <c r="T330" i="5"/>
  <c r="R330" i="5"/>
  <c r="P330" i="5"/>
  <c r="BK330" i="5"/>
  <c r="J330" i="5"/>
  <c r="BE330" i="5" s="1"/>
  <c r="BI327" i="5"/>
  <c r="BH327" i="5"/>
  <c r="BG327" i="5"/>
  <c r="BF327" i="5"/>
  <c r="T327" i="5"/>
  <c r="R327" i="5"/>
  <c r="P327" i="5"/>
  <c r="BK327" i="5"/>
  <c r="J327" i="5"/>
  <c r="BE327" i="5" s="1"/>
  <c r="BI323" i="5"/>
  <c r="BH323" i="5"/>
  <c r="BG323" i="5"/>
  <c r="BF323" i="5"/>
  <c r="T323" i="5"/>
  <c r="R323" i="5"/>
  <c r="P323" i="5"/>
  <c r="BK323" i="5"/>
  <c r="J323" i="5"/>
  <c r="BE323" i="5" s="1"/>
  <c r="BI320" i="5"/>
  <c r="BH320" i="5"/>
  <c r="BG320" i="5"/>
  <c r="BF320" i="5"/>
  <c r="T320" i="5"/>
  <c r="R320" i="5"/>
  <c r="P320" i="5"/>
  <c r="BK320" i="5"/>
  <c r="J320" i="5"/>
  <c r="BE320" i="5" s="1"/>
  <c r="BI317" i="5"/>
  <c r="BH317" i="5"/>
  <c r="BG317" i="5"/>
  <c r="BF317" i="5"/>
  <c r="T317" i="5"/>
  <c r="R317" i="5"/>
  <c r="P317" i="5"/>
  <c r="BK317" i="5"/>
  <c r="J317" i="5"/>
  <c r="BE317" i="5" s="1"/>
  <c r="BI313" i="5"/>
  <c r="BH313" i="5"/>
  <c r="BG313" i="5"/>
  <c r="BF313" i="5"/>
  <c r="T313" i="5"/>
  <c r="R313" i="5"/>
  <c r="P313" i="5"/>
  <c r="BK313" i="5"/>
  <c r="J313" i="5"/>
  <c r="BE313" i="5" s="1"/>
  <c r="BI310" i="5"/>
  <c r="BH310" i="5"/>
  <c r="BG310" i="5"/>
  <c r="BF310" i="5"/>
  <c r="T310" i="5"/>
  <c r="R310" i="5"/>
  <c r="P310" i="5"/>
  <c r="BK310" i="5"/>
  <c r="J310" i="5"/>
  <c r="BE310" i="5" s="1"/>
  <c r="BI308" i="5"/>
  <c r="BH308" i="5"/>
  <c r="BG308" i="5"/>
  <c r="BF308" i="5"/>
  <c r="T308" i="5"/>
  <c r="R308" i="5"/>
  <c r="P308" i="5"/>
  <c r="BK308" i="5"/>
  <c r="J308" i="5"/>
  <c r="BE308" i="5" s="1"/>
  <c r="BI306" i="5"/>
  <c r="BH306" i="5"/>
  <c r="BG306" i="5"/>
  <c r="BF306" i="5"/>
  <c r="T306" i="5"/>
  <c r="R306" i="5"/>
  <c r="P306" i="5"/>
  <c r="BK306" i="5"/>
  <c r="J306" i="5"/>
  <c r="BE306" i="5" s="1"/>
  <c r="BI304" i="5"/>
  <c r="BH304" i="5"/>
  <c r="BG304" i="5"/>
  <c r="BF304" i="5"/>
  <c r="T304" i="5"/>
  <c r="T303" i="5" s="1"/>
  <c r="R304" i="5"/>
  <c r="R303" i="5" s="1"/>
  <c r="P304" i="5"/>
  <c r="P303" i="5" s="1"/>
  <c r="BK304" i="5"/>
  <c r="BK303" i="5" s="1"/>
  <c r="J303" i="5" s="1"/>
  <c r="J104" i="5" s="1"/>
  <c r="J304" i="5"/>
  <c r="BE304" i="5"/>
  <c r="BI299" i="5"/>
  <c r="BH299" i="5"/>
  <c r="BG299" i="5"/>
  <c r="BF299" i="5"/>
  <c r="T299" i="5"/>
  <c r="R299" i="5"/>
  <c r="P299" i="5"/>
  <c r="BK299" i="5"/>
  <c r="J299" i="5"/>
  <c r="BE299" i="5" s="1"/>
  <c r="BI295" i="5"/>
  <c r="BH295" i="5"/>
  <c r="BG295" i="5"/>
  <c r="BF295" i="5"/>
  <c r="T295" i="5"/>
  <c r="T294" i="5" s="1"/>
  <c r="R295" i="5"/>
  <c r="R294" i="5" s="1"/>
  <c r="P295" i="5"/>
  <c r="P294" i="5" s="1"/>
  <c r="BK295" i="5"/>
  <c r="BK294" i="5" s="1"/>
  <c r="J294" i="5" s="1"/>
  <c r="J103" i="5" s="1"/>
  <c r="J295" i="5"/>
  <c r="BE295" i="5"/>
  <c r="BI290" i="5"/>
  <c r="BH290" i="5"/>
  <c r="BG290" i="5"/>
  <c r="BF290" i="5"/>
  <c r="T290" i="5"/>
  <c r="R290" i="5"/>
  <c r="P290" i="5"/>
  <c r="BK290" i="5"/>
  <c r="J290" i="5"/>
  <c r="BE290" i="5" s="1"/>
  <c r="BI285" i="5"/>
  <c r="BH285" i="5"/>
  <c r="BG285" i="5"/>
  <c r="BF285" i="5"/>
  <c r="T285" i="5"/>
  <c r="R285" i="5"/>
  <c r="P285" i="5"/>
  <c r="BK285" i="5"/>
  <c r="J285" i="5"/>
  <c r="BE285" i="5" s="1"/>
  <c r="BI280" i="5"/>
  <c r="BH280" i="5"/>
  <c r="BG280" i="5"/>
  <c r="BF280" i="5"/>
  <c r="T280" i="5"/>
  <c r="R280" i="5"/>
  <c r="P280" i="5"/>
  <c r="BK280" i="5"/>
  <c r="J280" i="5"/>
  <c r="BE280" i="5" s="1"/>
  <c r="BI275" i="5"/>
  <c r="BH275" i="5"/>
  <c r="BG275" i="5"/>
  <c r="BF275" i="5"/>
  <c r="T275" i="5"/>
  <c r="R275" i="5"/>
  <c r="P275" i="5"/>
  <c r="BK275" i="5"/>
  <c r="J275" i="5"/>
  <c r="BE275" i="5" s="1"/>
  <c r="BI270" i="5"/>
  <c r="BH270" i="5"/>
  <c r="BG270" i="5"/>
  <c r="BF270" i="5"/>
  <c r="T270" i="5"/>
  <c r="R270" i="5"/>
  <c r="P270" i="5"/>
  <c r="BK270" i="5"/>
  <c r="J270" i="5"/>
  <c r="BE270" i="5" s="1"/>
  <c r="BI259" i="5"/>
  <c r="BH259" i="5"/>
  <c r="BG259" i="5"/>
  <c r="BF259" i="5"/>
  <c r="T259" i="5"/>
  <c r="R259" i="5"/>
  <c r="P259" i="5"/>
  <c r="BK259" i="5"/>
  <c r="J259" i="5"/>
  <c r="BE259" i="5" s="1"/>
  <c r="BI256" i="5"/>
  <c r="BH256" i="5"/>
  <c r="BG256" i="5"/>
  <c r="BF256" i="5"/>
  <c r="T256" i="5"/>
  <c r="R256" i="5"/>
  <c r="P256" i="5"/>
  <c r="BK256" i="5"/>
  <c r="J256" i="5"/>
  <c r="BE256" i="5" s="1"/>
  <c r="BI252" i="5"/>
  <c r="BH252" i="5"/>
  <c r="BG252" i="5"/>
  <c r="BF252" i="5"/>
  <c r="T252" i="5"/>
  <c r="R252" i="5"/>
  <c r="P252" i="5"/>
  <c r="BK252" i="5"/>
  <c r="J252" i="5"/>
  <c r="BE252" i="5" s="1"/>
  <c r="BI248" i="5"/>
  <c r="BH248" i="5"/>
  <c r="BG248" i="5"/>
  <c r="BF248" i="5"/>
  <c r="T248" i="5"/>
  <c r="R248" i="5"/>
  <c r="P248" i="5"/>
  <c r="BK248" i="5"/>
  <c r="J248" i="5"/>
  <c r="BE248" i="5" s="1"/>
  <c r="BI244" i="5"/>
  <c r="BH244" i="5"/>
  <c r="BG244" i="5"/>
  <c r="BF244" i="5"/>
  <c r="T244" i="5"/>
  <c r="R244" i="5"/>
  <c r="P244" i="5"/>
  <c r="BK244" i="5"/>
  <c r="J244" i="5"/>
  <c r="BE244" i="5" s="1"/>
  <c r="BI240" i="5"/>
  <c r="BH240" i="5"/>
  <c r="BG240" i="5"/>
  <c r="BF240" i="5"/>
  <c r="T240" i="5"/>
  <c r="R240" i="5"/>
  <c r="P240" i="5"/>
  <c r="BK240" i="5"/>
  <c r="J240" i="5"/>
  <c r="BE240" i="5" s="1"/>
  <c r="BI236" i="5"/>
  <c r="BH236" i="5"/>
  <c r="BG236" i="5"/>
  <c r="BF236" i="5"/>
  <c r="T236" i="5"/>
  <c r="R236" i="5"/>
  <c r="P236" i="5"/>
  <c r="BK236" i="5"/>
  <c r="J236" i="5"/>
  <c r="BE236" i="5" s="1"/>
  <c r="BI232" i="5"/>
  <c r="BH232" i="5"/>
  <c r="BG232" i="5"/>
  <c r="BF232" i="5"/>
  <c r="T232" i="5"/>
  <c r="R232" i="5"/>
  <c r="P232" i="5"/>
  <c r="BK232" i="5"/>
  <c r="J232" i="5"/>
  <c r="BE232" i="5" s="1"/>
  <c r="BI229" i="5"/>
  <c r="BH229" i="5"/>
  <c r="BG229" i="5"/>
  <c r="BF229" i="5"/>
  <c r="T229" i="5"/>
  <c r="R229" i="5"/>
  <c r="P229" i="5"/>
  <c r="BK229" i="5"/>
  <c r="J229" i="5"/>
  <c r="BE229" i="5" s="1"/>
  <c r="BI224" i="5"/>
  <c r="BH224" i="5"/>
  <c r="BG224" i="5"/>
  <c r="BF224" i="5"/>
  <c r="T224" i="5"/>
  <c r="R224" i="5"/>
  <c r="P224" i="5"/>
  <c r="BK224" i="5"/>
  <c r="J224" i="5"/>
  <c r="BE224" i="5" s="1"/>
  <c r="BI220" i="5"/>
  <c r="BH220" i="5"/>
  <c r="BG220" i="5"/>
  <c r="BF220" i="5"/>
  <c r="T220" i="5"/>
  <c r="R220" i="5"/>
  <c r="P220" i="5"/>
  <c r="BK220" i="5"/>
  <c r="J220" i="5"/>
  <c r="BE220" i="5" s="1"/>
  <c r="BI218" i="5"/>
  <c r="BH218" i="5"/>
  <c r="BG218" i="5"/>
  <c r="BF218" i="5"/>
  <c r="T218" i="5"/>
  <c r="R218" i="5"/>
  <c r="P218" i="5"/>
  <c r="BK218" i="5"/>
  <c r="J218" i="5"/>
  <c r="BE218" i="5" s="1"/>
  <c r="BI215" i="5"/>
  <c r="BH215" i="5"/>
  <c r="BG215" i="5"/>
  <c r="BF215" i="5"/>
  <c r="T215" i="5"/>
  <c r="R215" i="5"/>
  <c r="R214" i="5" s="1"/>
  <c r="P215" i="5"/>
  <c r="P214" i="5" s="1"/>
  <c r="BK215" i="5"/>
  <c r="BK214" i="5" s="1"/>
  <c r="J214" i="5"/>
  <c r="J102" i="5" s="1"/>
  <c r="J215" i="5"/>
  <c r="BE215" i="5"/>
  <c r="BI210" i="5"/>
  <c r="BH210" i="5"/>
  <c r="BG210" i="5"/>
  <c r="BF210" i="5"/>
  <c r="T210" i="5"/>
  <c r="T209" i="5"/>
  <c r="R210" i="5"/>
  <c r="R209" i="5"/>
  <c r="P210" i="5"/>
  <c r="P209" i="5"/>
  <c r="BK210" i="5"/>
  <c r="BK209" i="5"/>
  <c r="J209" i="5" s="1"/>
  <c r="J101" i="5" s="1"/>
  <c r="J210" i="5"/>
  <c r="BE210" i="5" s="1"/>
  <c r="BI205" i="5"/>
  <c r="BH205" i="5"/>
  <c r="BG205" i="5"/>
  <c r="BF205" i="5"/>
  <c r="T205" i="5"/>
  <c r="R205" i="5"/>
  <c r="P205" i="5"/>
  <c r="BK205" i="5"/>
  <c r="J205" i="5"/>
  <c r="BE205" i="5"/>
  <c r="BI201" i="5"/>
  <c r="BH201" i="5"/>
  <c r="BG201" i="5"/>
  <c r="BF201" i="5"/>
  <c r="T201" i="5"/>
  <c r="R201" i="5"/>
  <c r="P201" i="5"/>
  <c r="BK201" i="5"/>
  <c r="J201" i="5"/>
  <c r="BE201" i="5"/>
  <c r="BI197" i="5"/>
  <c r="BH197" i="5"/>
  <c r="BG197" i="5"/>
  <c r="BF197" i="5"/>
  <c r="T197" i="5"/>
  <c r="R197" i="5"/>
  <c r="P197" i="5"/>
  <c r="BK197" i="5"/>
  <c r="J197" i="5"/>
  <c r="BE197" i="5"/>
  <c r="BI193" i="5"/>
  <c r="BH193" i="5"/>
  <c r="BG193" i="5"/>
  <c r="BF193" i="5"/>
  <c r="T193" i="5"/>
  <c r="R193" i="5"/>
  <c r="P193" i="5"/>
  <c r="BK193" i="5"/>
  <c r="J193" i="5"/>
  <c r="BE193" i="5"/>
  <c r="BI190" i="5"/>
  <c r="BH190" i="5"/>
  <c r="BG190" i="5"/>
  <c r="BF190" i="5"/>
  <c r="T190" i="5"/>
  <c r="R190" i="5"/>
  <c r="P190" i="5"/>
  <c r="BK190" i="5"/>
  <c r="J190" i="5"/>
  <c r="BE190" i="5"/>
  <c r="BI186" i="5"/>
  <c r="BH186" i="5"/>
  <c r="BG186" i="5"/>
  <c r="BF186" i="5"/>
  <c r="T186" i="5"/>
  <c r="R186" i="5"/>
  <c r="P186" i="5"/>
  <c r="BK186" i="5"/>
  <c r="J186" i="5"/>
  <c r="BE186" i="5"/>
  <c r="BI183" i="5"/>
  <c r="BH183" i="5"/>
  <c r="BG183" i="5"/>
  <c r="BF183" i="5"/>
  <c r="T183" i="5"/>
  <c r="R183" i="5"/>
  <c r="P183" i="5"/>
  <c r="BK183" i="5"/>
  <c r="J183" i="5"/>
  <c r="BE183" i="5"/>
  <c r="BI180" i="5"/>
  <c r="BH180" i="5"/>
  <c r="BG180" i="5"/>
  <c r="BF180" i="5"/>
  <c r="T180" i="5"/>
  <c r="R180" i="5"/>
  <c r="P180" i="5"/>
  <c r="BK180" i="5"/>
  <c r="J180" i="5"/>
  <c r="BE180" i="5"/>
  <c r="BI177" i="5"/>
  <c r="BH177" i="5"/>
  <c r="BG177" i="5"/>
  <c r="BF177" i="5"/>
  <c r="T177" i="5"/>
  <c r="R177" i="5"/>
  <c r="P177" i="5"/>
  <c r="BK177" i="5"/>
  <c r="J177" i="5"/>
  <c r="BE177" i="5"/>
  <c r="BI174" i="5"/>
  <c r="BH174" i="5"/>
  <c r="BG174" i="5"/>
  <c r="BF174" i="5"/>
  <c r="T174" i="5"/>
  <c r="R174" i="5"/>
  <c r="P174" i="5"/>
  <c r="BK174" i="5"/>
  <c r="J174" i="5"/>
  <c r="BE174" i="5"/>
  <c r="BI170" i="5"/>
  <c r="BH170" i="5"/>
  <c r="BG170" i="5"/>
  <c r="BF170" i="5"/>
  <c r="T170" i="5"/>
  <c r="R170" i="5"/>
  <c r="P170" i="5"/>
  <c r="BK170" i="5"/>
  <c r="J170" i="5"/>
  <c r="BE170" i="5"/>
  <c r="BI166" i="5"/>
  <c r="BH166" i="5"/>
  <c r="BG166" i="5"/>
  <c r="BF166" i="5"/>
  <c r="T166" i="5"/>
  <c r="R166" i="5"/>
  <c r="P166" i="5"/>
  <c r="BK166" i="5"/>
  <c r="J166" i="5"/>
  <c r="BE166" i="5"/>
  <c r="BI162" i="5"/>
  <c r="BH162" i="5"/>
  <c r="BG162" i="5"/>
  <c r="BF162" i="5"/>
  <c r="T162" i="5"/>
  <c r="R162" i="5"/>
  <c r="P162" i="5"/>
  <c r="BK162" i="5"/>
  <c r="J162" i="5"/>
  <c r="BE162" i="5"/>
  <c r="BI158" i="5"/>
  <c r="BH158" i="5"/>
  <c r="BG158" i="5"/>
  <c r="BF158" i="5"/>
  <c r="T158" i="5"/>
  <c r="R158" i="5"/>
  <c r="P158" i="5"/>
  <c r="BK158" i="5"/>
  <c r="J158" i="5"/>
  <c r="BE158" i="5"/>
  <c r="BI154" i="5"/>
  <c r="BH154" i="5"/>
  <c r="BG154" i="5"/>
  <c r="BF154" i="5"/>
  <c r="T154" i="5"/>
  <c r="R154" i="5"/>
  <c r="P154" i="5"/>
  <c r="BK154" i="5"/>
  <c r="J154" i="5"/>
  <c r="BE154" i="5"/>
  <c r="BI150" i="5"/>
  <c r="BH150" i="5"/>
  <c r="BG150" i="5"/>
  <c r="BF150" i="5"/>
  <c r="T150" i="5"/>
  <c r="R150" i="5"/>
  <c r="P150" i="5"/>
  <c r="BK150" i="5"/>
  <c r="J150" i="5"/>
  <c r="BE150" i="5"/>
  <c r="BI146" i="5"/>
  <c r="BH146" i="5"/>
  <c r="BG146" i="5"/>
  <c r="BF146" i="5"/>
  <c r="T146" i="5"/>
  <c r="R146" i="5"/>
  <c r="P146" i="5"/>
  <c r="BK146" i="5"/>
  <c r="J146" i="5"/>
  <c r="BE146" i="5"/>
  <c r="BI142" i="5"/>
  <c r="BH142" i="5"/>
  <c r="BG142" i="5"/>
  <c r="BF142" i="5"/>
  <c r="T142" i="5"/>
  <c r="R142" i="5"/>
  <c r="R133" i="5" s="1"/>
  <c r="R132" i="5" s="1"/>
  <c r="R131" i="5" s="1"/>
  <c r="P142" i="5"/>
  <c r="BK142" i="5"/>
  <c r="J142" i="5"/>
  <c r="BE142" i="5"/>
  <c r="BI138" i="5"/>
  <c r="BH138" i="5"/>
  <c r="BG138" i="5"/>
  <c r="BF138" i="5"/>
  <c r="T138" i="5"/>
  <c r="R138" i="5"/>
  <c r="P138" i="5"/>
  <c r="BK138" i="5"/>
  <c r="J138" i="5"/>
  <c r="BE138" i="5"/>
  <c r="BI134" i="5"/>
  <c r="F39" i="5"/>
  <c r="BD100" i="1" s="1"/>
  <c r="BH134" i="5"/>
  <c r="F38" i="5" s="1"/>
  <c r="BC100" i="1" s="1"/>
  <c r="BG134" i="5"/>
  <c r="F37" i="5"/>
  <c r="BB100" i="1" s="1"/>
  <c r="BF134" i="5"/>
  <c r="J36" i="5" s="1"/>
  <c r="AW100" i="1" s="1"/>
  <c r="T134" i="5"/>
  <c r="T133" i="5"/>
  <c r="R134" i="5"/>
  <c r="P134" i="5"/>
  <c r="P133" i="5"/>
  <c r="P132" i="5" s="1"/>
  <c r="P131" i="5" s="1"/>
  <c r="AU100" i="1" s="1"/>
  <c r="BK134" i="5"/>
  <c r="BK133" i="5" s="1"/>
  <c r="J134" i="5"/>
  <c r="BE134" i="5" s="1"/>
  <c r="J127" i="5"/>
  <c r="F125" i="5"/>
  <c r="E123" i="5"/>
  <c r="J93" i="5"/>
  <c r="F91" i="5"/>
  <c r="E89" i="5"/>
  <c r="J26" i="5"/>
  <c r="E26" i="5"/>
  <c r="J128" i="5" s="1"/>
  <c r="J25" i="5"/>
  <c r="J20" i="5"/>
  <c r="E20" i="5"/>
  <c r="F128" i="5"/>
  <c r="F94" i="5"/>
  <c r="J19" i="5"/>
  <c r="J17" i="5"/>
  <c r="E17" i="5"/>
  <c r="F127" i="5" s="1"/>
  <c r="F93" i="5"/>
  <c r="J16" i="5"/>
  <c r="J14" i="5"/>
  <c r="J125" i="5" s="1"/>
  <c r="E7" i="5"/>
  <c r="E119" i="5"/>
  <c r="E85" i="5"/>
  <c r="J39" i="4"/>
  <c r="J38" i="4"/>
  <c r="AY98" i="1"/>
  <c r="J37" i="4"/>
  <c r="AX98" i="1"/>
  <c r="BI138" i="4"/>
  <c r="BH138" i="4"/>
  <c r="BG138" i="4"/>
  <c r="BF138" i="4"/>
  <c r="T138" i="4"/>
  <c r="R138" i="4"/>
  <c r="P138" i="4"/>
  <c r="BK138" i="4"/>
  <c r="J138" i="4"/>
  <c r="BE138" i="4"/>
  <c r="BI136" i="4"/>
  <c r="BH136" i="4"/>
  <c r="BG136" i="4"/>
  <c r="BF136" i="4"/>
  <c r="T136" i="4"/>
  <c r="R136" i="4"/>
  <c r="P136" i="4"/>
  <c r="BK136" i="4"/>
  <c r="J136" i="4"/>
  <c r="BE136" i="4"/>
  <c r="BI134" i="4"/>
  <c r="BH134" i="4"/>
  <c r="BG134" i="4"/>
  <c r="BF134" i="4"/>
  <c r="T134" i="4"/>
  <c r="R134" i="4"/>
  <c r="P134" i="4"/>
  <c r="BK134" i="4"/>
  <c r="J134" i="4"/>
  <c r="BE134" i="4"/>
  <c r="BI132" i="4"/>
  <c r="BH132" i="4"/>
  <c r="BG132" i="4"/>
  <c r="BF132" i="4"/>
  <c r="T132" i="4"/>
  <c r="R132" i="4"/>
  <c r="P132" i="4"/>
  <c r="BK132" i="4"/>
  <c r="J132" i="4"/>
  <c r="BE132" i="4"/>
  <c r="BI130" i="4"/>
  <c r="BH130" i="4"/>
  <c r="BG130" i="4"/>
  <c r="BF130" i="4"/>
  <c r="T130" i="4"/>
  <c r="R130" i="4"/>
  <c r="P130" i="4"/>
  <c r="BK130" i="4"/>
  <c r="J130" i="4"/>
  <c r="BE130" i="4"/>
  <c r="BI128" i="4"/>
  <c r="BH128" i="4"/>
  <c r="BG128" i="4"/>
  <c r="BF128" i="4"/>
  <c r="T128" i="4"/>
  <c r="R128" i="4"/>
  <c r="P128" i="4"/>
  <c r="BK128" i="4"/>
  <c r="J128" i="4"/>
  <c r="BE128" i="4"/>
  <c r="BI125" i="4"/>
  <c r="BH125" i="4"/>
  <c r="BG125" i="4"/>
  <c r="BF125" i="4"/>
  <c r="T125" i="4"/>
  <c r="R125" i="4"/>
  <c r="P125" i="4"/>
  <c r="BK125" i="4"/>
  <c r="J125" i="4"/>
  <c r="BE125" i="4"/>
  <c r="BI123" i="4"/>
  <c r="F39" i="4"/>
  <c r="BD98" i="1" s="1"/>
  <c r="BH123" i="4"/>
  <c r="F38" i="4" s="1"/>
  <c r="BC98" i="1" s="1"/>
  <c r="BG123" i="4"/>
  <c r="F37" i="4"/>
  <c r="BB98" i="1" s="1"/>
  <c r="BF123" i="4"/>
  <c r="J36" i="4" s="1"/>
  <c r="AW98" i="1" s="1"/>
  <c r="T123" i="4"/>
  <c r="T122" i="4"/>
  <c r="T121" i="4" s="1"/>
  <c r="R123" i="4"/>
  <c r="R122" i="4" s="1"/>
  <c r="R121" i="4" s="1"/>
  <c r="P123" i="4"/>
  <c r="P122" i="4"/>
  <c r="P121" i="4" s="1"/>
  <c r="AU98" i="1" s="1"/>
  <c r="BK123" i="4"/>
  <c r="BK122" i="4"/>
  <c r="J122" i="4" s="1"/>
  <c r="J99" i="4" s="1"/>
  <c r="J123" i="4"/>
  <c r="BE123" i="4"/>
  <c r="J35" i="4" s="1"/>
  <c r="AV98" i="1" s="1"/>
  <c r="J117" i="4"/>
  <c r="F115" i="4"/>
  <c r="E113" i="4"/>
  <c r="J93" i="4"/>
  <c r="F91" i="4"/>
  <c r="E89" i="4"/>
  <c r="J26" i="4"/>
  <c r="E26" i="4"/>
  <c r="J118" i="4" s="1"/>
  <c r="J94" i="4"/>
  <c r="J25" i="4"/>
  <c r="J20" i="4"/>
  <c r="E20" i="4"/>
  <c r="F94" i="4" s="1"/>
  <c r="F118" i="4"/>
  <c r="J19" i="4"/>
  <c r="J17" i="4"/>
  <c r="E17" i="4"/>
  <c r="F117" i="4" s="1"/>
  <c r="J16" i="4"/>
  <c r="J14" i="4"/>
  <c r="J115" i="4" s="1"/>
  <c r="E7" i="4"/>
  <c r="E85" i="4" s="1"/>
  <c r="E109" i="4"/>
  <c r="J39" i="3"/>
  <c r="J38" i="3"/>
  <c r="AY97" i="1"/>
  <c r="J37" i="3"/>
  <c r="AX97" i="1"/>
  <c r="BI203" i="3"/>
  <c r="BH203" i="3"/>
  <c r="BG203" i="3"/>
  <c r="BF203" i="3"/>
  <c r="T203" i="3"/>
  <c r="R203" i="3"/>
  <c r="P203" i="3"/>
  <c r="BK203" i="3"/>
  <c r="J203" i="3"/>
  <c r="BE203" i="3"/>
  <c r="BI201" i="3"/>
  <c r="BH201" i="3"/>
  <c r="BG201" i="3"/>
  <c r="BF201" i="3"/>
  <c r="T201" i="3"/>
  <c r="R201" i="3"/>
  <c r="P201" i="3"/>
  <c r="BK201" i="3"/>
  <c r="J201" i="3"/>
  <c r="BE201" i="3"/>
  <c r="BI199" i="3"/>
  <c r="BH199" i="3"/>
  <c r="BG199" i="3"/>
  <c r="BF199" i="3"/>
  <c r="T199" i="3"/>
  <c r="R199" i="3"/>
  <c r="P199" i="3"/>
  <c r="BK199" i="3"/>
  <c r="J199" i="3"/>
  <c r="BE199" i="3"/>
  <c r="BI197" i="3"/>
  <c r="BH197" i="3"/>
  <c r="BG197" i="3"/>
  <c r="BF197" i="3"/>
  <c r="T197" i="3"/>
  <c r="R197" i="3"/>
  <c r="P197" i="3"/>
  <c r="BK197" i="3"/>
  <c r="J197" i="3"/>
  <c r="BE197" i="3"/>
  <c r="BI195" i="3"/>
  <c r="BH195" i="3"/>
  <c r="BG195" i="3"/>
  <c r="BF195" i="3"/>
  <c r="T195" i="3"/>
  <c r="R195" i="3"/>
  <c r="P195" i="3"/>
  <c r="BK195" i="3"/>
  <c r="J195" i="3"/>
  <c r="BE195" i="3"/>
  <c r="BI193" i="3"/>
  <c r="BH193" i="3"/>
  <c r="BG193" i="3"/>
  <c r="BF193" i="3"/>
  <c r="T193" i="3"/>
  <c r="T192" i="3"/>
  <c r="R193" i="3"/>
  <c r="R192" i="3"/>
  <c r="P193" i="3"/>
  <c r="P192" i="3"/>
  <c r="BK193" i="3"/>
  <c r="BK192" i="3"/>
  <c r="J192" i="3" s="1"/>
  <c r="J101" i="3" s="1"/>
  <c r="J193" i="3"/>
  <c r="BE193" i="3" s="1"/>
  <c r="BI190" i="3"/>
  <c r="BH190" i="3"/>
  <c r="BG190" i="3"/>
  <c r="BF190" i="3"/>
  <c r="T190" i="3"/>
  <c r="R190" i="3"/>
  <c r="P190" i="3"/>
  <c r="BK190" i="3"/>
  <c r="J190" i="3"/>
  <c r="BE190" i="3"/>
  <c r="BI188" i="3"/>
  <c r="BH188" i="3"/>
  <c r="BG188" i="3"/>
  <c r="BF188" i="3"/>
  <c r="T188" i="3"/>
  <c r="R188" i="3"/>
  <c r="P188" i="3"/>
  <c r="BK188" i="3"/>
  <c r="J188" i="3"/>
  <c r="BE188" i="3"/>
  <c r="BI186" i="3"/>
  <c r="BH186" i="3"/>
  <c r="BG186" i="3"/>
  <c r="BF186" i="3"/>
  <c r="T186" i="3"/>
  <c r="R186" i="3"/>
  <c r="P186" i="3"/>
  <c r="BK186" i="3"/>
  <c r="J186" i="3"/>
  <c r="BE186" i="3"/>
  <c r="BI184" i="3"/>
  <c r="BH184" i="3"/>
  <c r="BG184" i="3"/>
  <c r="BF184" i="3"/>
  <c r="T184" i="3"/>
  <c r="R184" i="3"/>
  <c r="P184" i="3"/>
  <c r="BK184" i="3"/>
  <c r="J184" i="3"/>
  <c r="BE184" i="3"/>
  <c r="BI182" i="3"/>
  <c r="BH182" i="3"/>
  <c r="BG182" i="3"/>
  <c r="BF182" i="3"/>
  <c r="T182" i="3"/>
  <c r="R182" i="3"/>
  <c r="P182" i="3"/>
  <c r="BK182" i="3"/>
  <c r="J182" i="3"/>
  <c r="BE182" i="3"/>
  <c r="BI180" i="3"/>
  <c r="BH180" i="3"/>
  <c r="BG180" i="3"/>
  <c r="BF180" i="3"/>
  <c r="T180" i="3"/>
  <c r="R180" i="3"/>
  <c r="P180" i="3"/>
  <c r="BK180" i="3"/>
  <c r="J180" i="3"/>
  <c r="BE180" i="3"/>
  <c r="BI178" i="3"/>
  <c r="BH178" i="3"/>
  <c r="BG178" i="3"/>
  <c r="BF178" i="3"/>
  <c r="T178" i="3"/>
  <c r="R178" i="3"/>
  <c r="P178" i="3"/>
  <c r="BK178" i="3"/>
  <c r="J178" i="3"/>
  <c r="BE178" i="3"/>
  <c r="BI176" i="3"/>
  <c r="BH176" i="3"/>
  <c r="BG176" i="3"/>
  <c r="BF176" i="3"/>
  <c r="T176" i="3"/>
  <c r="R176" i="3"/>
  <c r="R171" i="3" s="1"/>
  <c r="P176" i="3"/>
  <c r="BK176" i="3"/>
  <c r="J176" i="3"/>
  <c r="BE176" i="3"/>
  <c r="BI174" i="3"/>
  <c r="BH174" i="3"/>
  <c r="BG174" i="3"/>
  <c r="BF174" i="3"/>
  <c r="T174" i="3"/>
  <c r="R174" i="3"/>
  <c r="P174" i="3"/>
  <c r="BK174" i="3"/>
  <c r="BK171" i="3" s="1"/>
  <c r="J171" i="3" s="1"/>
  <c r="J100" i="3" s="1"/>
  <c r="J174" i="3"/>
  <c r="BE174" i="3"/>
  <c r="BI172" i="3"/>
  <c r="BH172" i="3"/>
  <c r="BG172" i="3"/>
  <c r="BF172" i="3"/>
  <c r="T172" i="3"/>
  <c r="T171" i="3"/>
  <c r="R172" i="3"/>
  <c r="P172" i="3"/>
  <c r="P171" i="3"/>
  <c r="BK172" i="3"/>
  <c r="J172" i="3"/>
  <c r="BE172" i="3" s="1"/>
  <c r="BI169" i="3"/>
  <c r="BH169" i="3"/>
  <c r="BG169" i="3"/>
  <c r="BF169" i="3"/>
  <c r="T169" i="3"/>
  <c r="R169" i="3"/>
  <c r="P169" i="3"/>
  <c r="BK169" i="3"/>
  <c r="J169" i="3"/>
  <c r="BE169" i="3"/>
  <c r="BI167" i="3"/>
  <c r="BH167" i="3"/>
  <c r="BG167" i="3"/>
  <c r="BF167" i="3"/>
  <c r="T167" i="3"/>
  <c r="R167" i="3"/>
  <c r="P167" i="3"/>
  <c r="BK167" i="3"/>
  <c r="J167" i="3"/>
  <c r="BE167" i="3"/>
  <c r="BI165" i="3"/>
  <c r="BH165" i="3"/>
  <c r="BG165" i="3"/>
  <c r="BF165" i="3"/>
  <c r="T165" i="3"/>
  <c r="R165" i="3"/>
  <c r="P165" i="3"/>
  <c r="BK165" i="3"/>
  <c r="J165" i="3"/>
  <c r="BE165" i="3"/>
  <c r="BI163" i="3"/>
  <c r="BH163" i="3"/>
  <c r="BG163" i="3"/>
  <c r="BF163" i="3"/>
  <c r="T163" i="3"/>
  <c r="R163" i="3"/>
  <c r="P163" i="3"/>
  <c r="BK163" i="3"/>
  <c r="J163" i="3"/>
  <c r="BE163" i="3"/>
  <c r="BI161" i="3"/>
  <c r="BH161" i="3"/>
  <c r="BG161" i="3"/>
  <c r="BF161" i="3"/>
  <c r="T161" i="3"/>
  <c r="R161" i="3"/>
  <c r="P161" i="3"/>
  <c r="BK161" i="3"/>
  <c r="J161" i="3"/>
  <c r="BE161" i="3"/>
  <c r="BI159" i="3"/>
  <c r="BH159" i="3"/>
  <c r="BG159" i="3"/>
  <c r="BF159" i="3"/>
  <c r="T159" i="3"/>
  <c r="R159" i="3"/>
  <c r="P159" i="3"/>
  <c r="BK159" i="3"/>
  <c r="J159" i="3"/>
  <c r="BE159" i="3"/>
  <c r="BI157" i="3"/>
  <c r="BH157" i="3"/>
  <c r="BG157" i="3"/>
  <c r="BF157" i="3"/>
  <c r="T157" i="3"/>
  <c r="R157" i="3"/>
  <c r="P157" i="3"/>
  <c r="BK157" i="3"/>
  <c r="J157" i="3"/>
  <c r="BE157" i="3"/>
  <c r="BI155" i="3"/>
  <c r="BH155" i="3"/>
  <c r="BG155" i="3"/>
  <c r="BF155" i="3"/>
  <c r="T155" i="3"/>
  <c r="R155" i="3"/>
  <c r="P155" i="3"/>
  <c r="BK155" i="3"/>
  <c r="J155" i="3"/>
  <c r="BE155" i="3"/>
  <c r="BI153" i="3"/>
  <c r="BH153" i="3"/>
  <c r="BG153" i="3"/>
  <c r="BF153" i="3"/>
  <c r="T153" i="3"/>
  <c r="R153" i="3"/>
  <c r="P153" i="3"/>
  <c r="BK153" i="3"/>
  <c r="J153" i="3"/>
  <c r="BE153" i="3"/>
  <c r="BI151" i="3"/>
  <c r="BH151" i="3"/>
  <c r="BG151" i="3"/>
  <c r="BF151" i="3"/>
  <c r="T151" i="3"/>
  <c r="R151" i="3"/>
  <c r="P151" i="3"/>
  <c r="BK151" i="3"/>
  <c r="J151" i="3"/>
  <c r="BE151" i="3"/>
  <c r="BI149" i="3"/>
  <c r="BH149" i="3"/>
  <c r="BG149" i="3"/>
  <c r="BF149" i="3"/>
  <c r="T149" i="3"/>
  <c r="R149" i="3"/>
  <c r="P149" i="3"/>
  <c r="BK149" i="3"/>
  <c r="J149" i="3"/>
  <c r="BE149" i="3"/>
  <c r="BI147" i="3"/>
  <c r="BH147" i="3"/>
  <c r="BG147" i="3"/>
  <c r="BF147" i="3"/>
  <c r="T147" i="3"/>
  <c r="R147" i="3"/>
  <c r="P147" i="3"/>
  <c r="BK147" i="3"/>
  <c r="J147" i="3"/>
  <c r="BE147" i="3"/>
  <c r="BI145" i="3"/>
  <c r="BH145" i="3"/>
  <c r="BG145" i="3"/>
  <c r="BF145" i="3"/>
  <c r="T145" i="3"/>
  <c r="R145" i="3"/>
  <c r="P145" i="3"/>
  <c r="BK145" i="3"/>
  <c r="J145" i="3"/>
  <c r="BE145" i="3"/>
  <c r="BI143" i="3"/>
  <c r="BH143" i="3"/>
  <c r="BG143" i="3"/>
  <c r="BF143" i="3"/>
  <c r="T143" i="3"/>
  <c r="R143" i="3"/>
  <c r="P143" i="3"/>
  <c r="BK143" i="3"/>
  <c r="J143" i="3"/>
  <c r="BE143" i="3"/>
  <c r="BI141" i="3"/>
  <c r="BH141" i="3"/>
  <c r="BG141" i="3"/>
  <c r="BF141" i="3"/>
  <c r="T141" i="3"/>
  <c r="R141" i="3"/>
  <c r="P141" i="3"/>
  <c r="BK141" i="3"/>
  <c r="J141" i="3"/>
  <c r="BE141" i="3"/>
  <c r="BI139" i="3"/>
  <c r="BH139" i="3"/>
  <c r="BG139" i="3"/>
  <c r="BF139" i="3"/>
  <c r="T139" i="3"/>
  <c r="R139" i="3"/>
  <c r="P139" i="3"/>
  <c r="BK139" i="3"/>
  <c r="J139" i="3"/>
  <c r="BE139" i="3"/>
  <c r="BI137" i="3"/>
  <c r="BH137" i="3"/>
  <c r="BG137" i="3"/>
  <c r="BF137" i="3"/>
  <c r="T137" i="3"/>
  <c r="R137" i="3"/>
  <c r="P137" i="3"/>
  <c r="BK137" i="3"/>
  <c r="J137" i="3"/>
  <c r="BE137" i="3"/>
  <c r="BI135" i="3"/>
  <c r="BH135" i="3"/>
  <c r="BG135" i="3"/>
  <c r="BF135" i="3"/>
  <c r="T135" i="3"/>
  <c r="R135" i="3"/>
  <c r="P135" i="3"/>
  <c r="BK135" i="3"/>
  <c r="J135" i="3"/>
  <c r="BE135" i="3"/>
  <c r="BI133" i="3"/>
  <c r="BH133" i="3"/>
  <c r="BG133" i="3"/>
  <c r="BF133" i="3"/>
  <c r="T133" i="3"/>
  <c r="R133" i="3"/>
  <c r="P133" i="3"/>
  <c r="BK133" i="3"/>
  <c r="J133" i="3"/>
  <c r="BE133" i="3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R129" i="3"/>
  <c r="P129" i="3"/>
  <c r="BK129" i="3"/>
  <c r="J129" i="3"/>
  <c r="BE129" i="3"/>
  <c r="BI127" i="3"/>
  <c r="BH127" i="3"/>
  <c r="BG127" i="3"/>
  <c r="BF127" i="3"/>
  <c r="T127" i="3"/>
  <c r="R127" i="3"/>
  <c r="P127" i="3"/>
  <c r="BK127" i="3"/>
  <c r="J127" i="3"/>
  <c r="BE127" i="3"/>
  <c r="BI125" i="3"/>
  <c r="F39" i="3"/>
  <c r="BD97" i="1" s="1"/>
  <c r="BH125" i="3"/>
  <c r="F38" i="3" s="1"/>
  <c r="BC97" i="1" s="1"/>
  <c r="BG125" i="3"/>
  <c r="F37" i="3"/>
  <c r="BB97" i="1" s="1"/>
  <c r="BF125" i="3"/>
  <c r="J36" i="3" s="1"/>
  <c r="AW97" i="1" s="1"/>
  <c r="T125" i="3"/>
  <c r="T124" i="3"/>
  <c r="T123" i="3" s="1"/>
  <c r="R125" i="3"/>
  <c r="R124" i="3" s="1"/>
  <c r="P125" i="3"/>
  <c r="P124" i="3"/>
  <c r="P123" i="3" s="1"/>
  <c r="AU97" i="1" s="1"/>
  <c r="BK125" i="3"/>
  <c r="BK124" i="3"/>
  <c r="J124" i="3" s="1"/>
  <c r="J99" i="3" s="1"/>
  <c r="J125" i="3"/>
  <c r="BE125" i="3"/>
  <c r="J35" i="3" s="1"/>
  <c r="AV97" i="1" s="1"/>
  <c r="F117" i="3"/>
  <c r="E115" i="3"/>
  <c r="F91" i="3"/>
  <c r="E89" i="3"/>
  <c r="J26" i="3"/>
  <c r="E26" i="3"/>
  <c r="J120" i="3" s="1"/>
  <c r="J25" i="3"/>
  <c r="J23" i="3"/>
  <c r="E23" i="3"/>
  <c r="J119" i="3"/>
  <c r="J93" i="3"/>
  <c r="J22" i="3"/>
  <c r="J20" i="3"/>
  <c r="E20" i="3"/>
  <c r="F120" i="3" s="1"/>
  <c r="F94" i="3"/>
  <c r="J19" i="3"/>
  <c r="J17" i="3"/>
  <c r="E17" i="3"/>
  <c r="F93" i="3" s="1"/>
  <c r="F119" i="3"/>
  <c r="J16" i="3"/>
  <c r="J14" i="3"/>
  <c r="J91" i="3" s="1"/>
  <c r="J117" i="3"/>
  <c r="E7" i="3"/>
  <c r="E111" i="3" s="1"/>
  <c r="E85" i="3"/>
  <c r="J39" i="2"/>
  <c r="J38" i="2"/>
  <c r="AY96" i="1" s="1"/>
  <c r="J37" i="2"/>
  <c r="AX96" i="1" s="1"/>
  <c r="BI417" i="2"/>
  <c r="BH417" i="2"/>
  <c r="BG417" i="2"/>
  <c r="BF417" i="2"/>
  <c r="T417" i="2"/>
  <c r="T416" i="2" s="1"/>
  <c r="T415" i="2" s="1"/>
  <c r="R417" i="2"/>
  <c r="R416" i="2"/>
  <c r="R415" i="2" s="1"/>
  <c r="P417" i="2"/>
  <c r="P416" i="2" s="1"/>
  <c r="P415" i="2" s="1"/>
  <c r="BK417" i="2"/>
  <c r="BK416" i="2"/>
  <c r="J416" i="2" s="1"/>
  <c r="J107" i="2" s="1"/>
  <c r="J417" i="2"/>
  <c r="BE417" i="2" s="1"/>
  <c r="BI413" i="2"/>
  <c r="BH413" i="2"/>
  <c r="BG413" i="2"/>
  <c r="BF413" i="2"/>
  <c r="T413" i="2"/>
  <c r="T412" i="2" s="1"/>
  <c r="R413" i="2"/>
  <c r="R412" i="2" s="1"/>
  <c r="P413" i="2"/>
  <c r="P412" i="2" s="1"/>
  <c r="BK413" i="2"/>
  <c r="BK412" i="2" s="1"/>
  <c r="J412" i="2" s="1"/>
  <c r="J105" i="2" s="1"/>
  <c r="J413" i="2"/>
  <c r="BE413" i="2"/>
  <c r="BI410" i="2"/>
  <c r="BH410" i="2"/>
  <c r="BG410" i="2"/>
  <c r="BF410" i="2"/>
  <c r="T410" i="2"/>
  <c r="R410" i="2"/>
  <c r="P410" i="2"/>
  <c r="BK410" i="2"/>
  <c r="J410" i="2"/>
  <c r="BE410" i="2" s="1"/>
  <c r="BI408" i="2"/>
  <c r="BH408" i="2"/>
  <c r="BG408" i="2"/>
  <c r="BF408" i="2"/>
  <c r="T408" i="2"/>
  <c r="R408" i="2"/>
  <c r="P408" i="2"/>
  <c r="BK408" i="2"/>
  <c r="J408" i="2"/>
  <c r="BE408" i="2" s="1"/>
  <c r="BI406" i="2"/>
  <c r="BH406" i="2"/>
  <c r="BG406" i="2"/>
  <c r="BF406" i="2"/>
  <c r="T406" i="2"/>
  <c r="T405" i="2" s="1"/>
  <c r="R406" i="2"/>
  <c r="R405" i="2" s="1"/>
  <c r="P406" i="2"/>
  <c r="P405" i="2" s="1"/>
  <c r="BK406" i="2"/>
  <c r="BK405" i="2" s="1"/>
  <c r="J405" i="2" s="1"/>
  <c r="J104" i="2" s="1"/>
  <c r="J406" i="2"/>
  <c r="BE406" i="2"/>
  <c r="BI401" i="2"/>
  <c r="BH401" i="2"/>
  <c r="BG401" i="2"/>
  <c r="BF401" i="2"/>
  <c r="T401" i="2"/>
  <c r="R401" i="2"/>
  <c r="P401" i="2"/>
  <c r="BK401" i="2"/>
  <c r="J401" i="2"/>
  <c r="BE401" i="2" s="1"/>
  <c r="BI397" i="2"/>
  <c r="BH397" i="2"/>
  <c r="BG397" i="2"/>
  <c r="BF397" i="2"/>
  <c r="T397" i="2"/>
  <c r="R397" i="2"/>
  <c r="P397" i="2"/>
  <c r="BK397" i="2"/>
  <c r="J397" i="2"/>
  <c r="BE397" i="2" s="1"/>
  <c r="BI393" i="2"/>
  <c r="BH393" i="2"/>
  <c r="BG393" i="2"/>
  <c r="BF393" i="2"/>
  <c r="T393" i="2"/>
  <c r="R393" i="2"/>
  <c r="P393" i="2"/>
  <c r="BK393" i="2"/>
  <c r="J393" i="2"/>
  <c r="BE393" i="2" s="1"/>
  <c r="BI389" i="2"/>
  <c r="BH389" i="2"/>
  <c r="BG389" i="2"/>
  <c r="BF389" i="2"/>
  <c r="T389" i="2"/>
  <c r="R389" i="2"/>
  <c r="P389" i="2"/>
  <c r="BK389" i="2"/>
  <c r="J389" i="2"/>
  <c r="BE389" i="2" s="1"/>
  <c r="BI385" i="2"/>
  <c r="BH385" i="2"/>
  <c r="BG385" i="2"/>
  <c r="BF385" i="2"/>
  <c r="T385" i="2"/>
  <c r="R385" i="2"/>
  <c r="P385" i="2"/>
  <c r="BK385" i="2"/>
  <c r="J385" i="2"/>
  <c r="BE385" i="2" s="1"/>
  <c r="BI381" i="2"/>
  <c r="BH381" i="2"/>
  <c r="BG381" i="2"/>
  <c r="BF381" i="2"/>
  <c r="T381" i="2"/>
  <c r="R381" i="2"/>
  <c r="P381" i="2"/>
  <c r="BK381" i="2"/>
  <c r="J381" i="2"/>
  <c r="BE381" i="2" s="1"/>
  <c r="BI378" i="2"/>
  <c r="BH378" i="2"/>
  <c r="BG378" i="2"/>
  <c r="BF378" i="2"/>
  <c r="T378" i="2"/>
  <c r="R378" i="2"/>
  <c r="P378" i="2"/>
  <c r="BK378" i="2"/>
  <c r="J378" i="2"/>
  <c r="BE378" i="2" s="1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 s="1"/>
  <c r="BI368" i="2"/>
  <c r="BH368" i="2"/>
  <c r="BG368" i="2"/>
  <c r="BF368" i="2"/>
  <c r="T368" i="2"/>
  <c r="R368" i="2"/>
  <c r="P368" i="2"/>
  <c r="BK368" i="2"/>
  <c r="J368" i="2"/>
  <c r="BE368" i="2" s="1"/>
  <c r="BI365" i="2"/>
  <c r="BH365" i="2"/>
  <c r="BG365" i="2"/>
  <c r="BF365" i="2"/>
  <c r="T365" i="2"/>
  <c r="R365" i="2"/>
  <c r="P365" i="2"/>
  <c r="BK365" i="2"/>
  <c r="J365" i="2"/>
  <c r="BE365" i="2" s="1"/>
  <c r="BI361" i="2"/>
  <c r="BH361" i="2"/>
  <c r="BG361" i="2"/>
  <c r="BF361" i="2"/>
  <c r="T361" i="2"/>
  <c r="R361" i="2"/>
  <c r="P361" i="2"/>
  <c r="BK361" i="2"/>
  <c r="J361" i="2"/>
  <c r="BE361" i="2" s="1"/>
  <c r="BI356" i="2"/>
  <c r="BH356" i="2"/>
  <c r="BG356" i="2"/>
  <c r="BF356" i="2"/>
  <c r="T356" i="2"/>
  <c r="R356" i="2"/>
  <c r="P356" i="2"/>
  <c r="BK356" i="2"/>
  <c r="J356" i="2"/>
  <c r="BE356" i="2" s="1"/>
  <c r="BI353" i="2"/>
  <c r="BH353" i="2"/>
  <c r="BG353" i="2"/>
  <c r="BF353" i="2"/>
  <c r="T353" i="2"/>
  <c r="R353" i="2"/>
  <c r="P353" i="2"/>
  <c r="BK353" i="2"/>
  <c r="J353" i="2"/>
  <c r="BE353" i="2" s="1"/>
  <c r="BI349" i="2"/>
  <c r="BH349" i="2"/>
  <c r="BG349" i="2"/>
  <c r="BF349" i="2"/>
  <c r="T349" i="2"/>
  <c r="R349" i="2"/>
  <c r="P349" i="2"/>
  <c r="BK349" i="2"/>
  <c r="J349" i="2"/>
  <c r="BE349" i="2" s="1"/>
  <c r="BI345" i="2"/>
  <c r="BH345" i="2"/>
  <c r="BG345" i="2"/>
  <c r="BF345" i="2"/>
  <c r="T345" i="2"/>
  <c r="R345" i="2"/>
  <c r="P345" i="2"/>
  <c r="BK345" i="2"/>
  <c r="J345" i="2"/>
  <c r="BE345" i="2" s="1"/>
  <c r="BI341" i="2"/>
  <c r="BH341" i="2"/>
  <c r="BG341" i="2"/>
  <c r="BF341" i="2"/>
  <c r="T341" i="2"/>
  <c r="R341" i="2"/>
  <c r="P341" i="2"/>
  <c r="BK341" i="2"/>
  <c r="J341" i="2"/>
  <c r="BE341" i="2" s="1"/>
  <c r="BI334" i="2"/>
  <c r="BH334" i="2"/>
  <c r="BG334" i="2"/>
  <c r="BF334" i="2"/>
  <c r="T334" i="2"/>
  <c r="R334" i="2"/>
  <c r="P334" i="2"/>
  <c r="BK334" i="2"/>
  <c r="J334" i="2"/>
  <c r="BE334" i="2" s="1"/>
  <c r="BI328" i="2"/>
  <c r="BH328" i="2"/>
  <c r="BG328" i="2"/>
  <c r="BF328" i="2"/>
  <c r="T328" i="2"/>
  <c r="R328" i="2"/>
  <c r="P328" i="2"/>
  <c r="BK328" i="2"/>
  <c r="J328" i="2"/>
  <c r="BE328" i="2" s="1"/>
  <c r="BI324" i="2"/>
  <c r="BH324" i="2"/>
  <c r="BG324" i="2"/>
  <c r="BF324" i="2"/>
  <c r="T324" i="2"/>
  <c r="R324" i="2"/>
  <c r="P324" i="2"/>
  <c r="BK324" i="2"/>
  <c r="J324" i="2"/>
  <c r="BE324" i="2" s="1"/>
  <c r="BI322" i="2"/>
  <c r="BH322" i="2"/>
  <c r="BG322" i="2"/>
  <c r="BF322" i="2"/>
  <c r="T322" i="2"/>
  <c r="R322" i="2"/>
  <c r="P322" i="2"/>
  <c r="BK322" i="2"/>
  <c r="J322" i="2"/>
  <c r="BE322" i="2" s="1"/>
  <c r="BI320" i="2"/>
  <c r="BH320" i="2"/>
  <c r="BG320" i="2"/>
  <c r="BF320" i="2"/>
  <c r="T320" i="2"/>
  <c r="T319" i="2" s="1"/>
  <c r="R320" i="2"/>
  <c r="R319" i="2" s="1"/>
  <c r="P320" i="2"/>
  <c r="P319" i="2" s="1"/>
  <c r="BK320" i="2"/>
  <c r="BK319" i="2" s="1"/>
  <c r="J319" i="2" s="1"/>
  <c r="J103" i="2" s="1"/>
  <c r="J320" i="2"/>
  <c r="BE320" i="2"/>
  <c r="BI317" i="2"/>
  <c r="BH317" i="2"/>
  <c r="BG317" i="2"/>
  <c r="BF317" i="2"/>
  <c r="T317" i="2"/>
  <c r="R317" i="2"/>
  <c r="P317" i="2"/>
  <c r="BK317" i="2"/>
  <c r="J317" i="2"/>
  <c r="BE317" i="2" s="1"/>
  <c r="BI315" i="2"/>
  <c r="BH315" i="2"/>
  <c r="BG315" i="2"/>
  <c r="BF315" i="2"/>
  <c r="T315" i="2"/>
  <c r="T314" i="2" s="1"/>
  <c r="R315" i="2"/>
  <c r="R314" i="2" s="1"/>
  <c r="P315" i="2"/>
  <c r="P314" i="2" s="1"/>
  <c r="BK315" i="2"/>
  <c r="BK314" i="2" s="1"/>
  <c r="J314" i="2" s="1"/>
  <c r="J102" i="2" s="1"/>
  <c r="J315" i="2"/>
  <c r="BE315" i="2"/>
  <c r="BI310" i="2"/>
  <c r="BH310" i="2"/>
  <c r="BG310" i="2"/>
  <c r="BF310" i="2"/>
  <c r="T310" i="2"/>
  <c r="R310" i="2"/>
  <c r="P310" i="2"/>
  <c r="BK310" i="2"/>
  <c r="J310" i="2"/>
  <c r="BE310" i="2" s="1"/>
  <c r="BI305" i="2"/>
  <c r="BH305" i="2"/>
  <c r="BG305" i="2"/>
  <c r="BF305" i="2"/>
  <c r="T305" i="2"/>
  <c r="R305" i="2"/>
  <c r="P305" i="2"/>
  <c r="BK305" i="2"/>
  <c r="J305" i="2"/>
  <c r="BE305" i="2" s="1"/>
  <c r="BI300" i="2"/>
  <c r="BH300" i="2"/>
  <c r="BG300" i="2"/>
  <c r="BF300" i="2"/>
  <c r="T300" i="2"/>
  <c r="R300" i="2"/>
  <c r="P300" i="2"/>
  <c r="BK300" i="2"/>
  <c r="J300" i="2"/>
  <c r="BE300" i="2" s="1"/>
  <c r="BI293" i="2"/>
  <c r="BH293" i="2"/>
  <c r="BG293" i="2"/>
  <c r="BF293" i="2"/>
  <c r="T293" i="2"/>
  <c r="R293" i="2"/>
  <c r="P293" i="2"/>
  <c r="BK293" i="2"/>
  <c r="J293" i="2"/>
  <c r="BE293" i="2" s="1"/>
  <c r="BI288" i="2"/>
  <c r="BH288" i="2"/>
  <c r="BG288" i="2"/>
  <c r="BF288" i="2"/>
  <c r="T288" i="2"/>
  <c r="R288" i="2"/>
  <c r="P288" i="2"/>
  <c r="BK288" i="2"/>
  <c r="J288" i="2"/>
  <c r="BE288" i="2" s="1"/>
  <c r="BI283" i="2"/>
  <c r="BH283" i="2"/>
  <c r="BG283" i="2"/>
  <c r="BF283" i="2"/>
  <c r="T283" i="2"/>
  <c r="R283" i="2"/>
  <c r="P283" i="2"/>
  <c r="BK283" i="2"/>
  <c r="J283" i="2"/>
  <c r="BE283" i="2" s="1"/>
  <c r="BI275" i="2"/>
  <c r="BH275" i="2"/>
  <c r="BG275" i="2"/>
  <c r="BF275" i="2"/>
  <c r="T275" i="2"/>
  <c r="R275" i="2"/>
  <c r="P275" i="2"/>
  <c r="BK275" i="2"/>
  <c r="J275" i="2"/>
  <c r="BE275" i="2" s="1"/>
  <c r="BI269" i="2"/>
  <c r="BH269" i="2"/>
  <c r="BG269" i="2"/>
  <c r="BF269" i="2"/>
  <c r="T269" i="2"/>
  <c r="R269" i="2"/>
  <c r="P269" i="2"/>
  <c r="BK269" i="2"/>
  <c r="J269" i="2"/>
  <c r="BE269" i="2" s="1"/>
  <c r="BI264" i="2"/>
  <c r="BH264" i="2"/>
  <c r="BG264" i="2"/>
  <c r="BF264" i="2"/>
  <c r="T264" i="2"/>
  <c r="R264" i="2"/>
  <c r="P264" i="2"/>
  <c r="BK264" i="2"/>
  <c r="J264" i="2"/>
  <c r="BE264" i="2" s="1"/>
  <c r="BI259" i="2"/>
  <c r="BH259" i="2"/>
  <c r="BG259" i="2"/>
  <c r="BF259" i="2"/>
  <c r="T259" i="2"/>
  <c r="R259" i="2"/>
  <c r="P259" i="2"/>
  <c r="BK259" i="2"/>
  <c r="J259" i="2"/>
  <c r="BE259" i="2" s="1"/>
  <c r="BI251" i="2"/>
  <c r="BH251" i="2"/>
  <c r="BG251" i="2"/>
  <c r="BF251" i="2"/>
  <c r="T251" i="2"/>
  <c r="R251" i="2"/>
  <c r="P251" i="2"/>
  <c r="BK251" i="2"/>
  <c r="J251" i="2"/>
  <c r="BE251" i="2" s="1"/>
  <c r="BI246" i="2"/>
  <c r="BH246" i="2"/>
  <c r="BG246" i="2"/>
  <c r="BF246" i="2"/>
  <c r="T246" i="2"/>
  <c r="R246" i="2"/>
  <c r="P246" i="2"/>
  <c r="BK246" i="2"/>
  <c r="J246" i="2"/>
  <c r="BE246" i="2" s="1"/>
  <c r="BI241" i="2"/>
  <c r="BH241" i="2"/>
  <c r="BG241" i="2"/>
  <c r="BF241" i="2"/>
  <c r="T241" i="2"/>
  <c r="R241" i="2"/>
  <c r="P241" i="2"/>
  <c r="BK241" i="2"/>
  <c r="J241" i="2"/>
  <c r="BE241" i="2" s="1"/>
  <c r="BI237" i="2"/>
  <c r="BH237" i="2"/>
  <c r="BG237" i="2"/>
  <c r="BF237" i="2"/>
  <c r="T237" i="2"/>
  <c r="R237" i="2"/>
  <c r="P237" i="2"/>
  <c r="BK237" i="2"/>
  <c r="J237" i="2"/>
  <c r="BE237" i="2" s="1"/>
  <c r="BI233" i="2"/>
  <c r="BH233" i="2"/>
  <c r="BG233" i="2"/>
  <c r="BF233" i="2"/>
  <c r="T233" i="2"/>
  <c r="R233" i="2"/>
  <c r="P233" i="2"/>
  <c r="BK233" i="2"/>
  <c r="J233" i="2"/>
  <c r="BE233" i="2" s="1"/>
  <c r="BI230" i="2"/>
  <c r="BH230" i="2"/>
  <c r="BG230" i="2"/>
  <c r="BF230" i="2"/>
  <c r="T230" i="2"/>
  <c r="R230" i="2"/>
  <c r="P230" i="2"/>
  <c r="BK230" i="2"/>
  <c r="J230" i="2"/>
  <c r="BE230" i="2" s="1"/>
  <c r="BI226" i="2"/>
  <c r="BH226" i="2"/>
  <c r="BG226" i="2"/>
  <c r="BF226" i="2"/>
  <c r="T226" i="2"/>
  <c r="R226" i="2"/>
  <c r="P226" i="2"/>
  <c r="BK226" i="2"/>
  <c r="J226" i="2"/>
  <c r="BE226" i="2" s="1"/>
  <c r="BI223" i="2"/>
  <c r="BH223" i="2"/>
  <c r="BG223" i="2"/>
  <c r="BF223" i="2"/>
  <c r="T223" i="2"/>
  <c r="T222" i="2" s="1"/>
  <c r="R223" i="2"/>
  <c r="R222" i="2" s="1"/>
  <c r="P223" i="2"/>
  <c r="P222" i="2" s="1"/>
  <c r="BK223" i="2"/>
  <c r="BK222" i="2" s="1"/>
  <c r="J222" i="2" s="1"/>
  <c r="J101" i="2" s="1"/>
  <c r="J223" i="2"/>
  <c r="BE223" i="2"/>
  <c r="BI218" i="2"/>
  <c r="BH218" i="2"/>
  <c r="BG218" i="2"/>
  <c r="BF218" i="2"/>
  <c r="T218" i="2"/>
  <c r="R218" i="2"/>
  <c r="P218" i="2"/>
  <c r="BK218" i="2"/>
  <c r="J218" i="2"/>
  <c r="BE218" i="2" s="1"/>
  <c r="BI214" i="2"/>
  <c r="BH214" i="2"/>
  <c r="BG214" i="2"/>
  <c r="BF214" i="2"/>
  <c r="T214" i="2"/>
  <c r="R214" i="2"/>
  <c r="P214" i="2"/>
  <c r="BK214" i="2"/>
  <c r="J214" i="2"/>
  <c r="BE214" i="2" s="1"/>
  <c r="BI210" i="2"/>
  <c r="BH210" i="2"/>
  <c r="BG210" i="2"/>
  <c r="BF210" i="2"/>
  <c r="T210" i="2"/>
  <c r="R210" i="2"/>
  <c r="P210" i="2"/>
  <c r="BK210" i="2"/>
  <c r="J210" i="2"/>
  <c r="BE210" i="2" s="1"/>
  <c r="BI204" i="2"/>
  <c r="BH204" i="2"/>
  <c r="BG204" i="2"/>
  <c r="BF204" i="2"/>
  <c r="T204" i="2"/>
  <c r="R204" i="2"/>
  <c r="P204" i="2"/>
  <c r="BK204" i="2"/>
  <c r="J204" i="2"/>
  <c r="BE204" i="2" s="1"/>
  <c r="BI201" i="2"/>
  <c r="BH201" i="2"/>
  <c r="BG201" i="2"/>
  <c r="BF201" i="2"/>
  <c r="T201" i="2"/>
  <c r="R201" i="2"/>
  <c r="P201" i="2"/>
  <c r="BK201" i="2"/>
  <c r="J201" i="2"/>
  <c r="BE201" i="2" s="1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0" i="2"/>
  <c r="BH190" i="2"/>
  <c r="BG190" i="2"/>
  <c r="BF190" i="2"/>
  <c r="T190" i="2"/>
  <c r="R190" i="2"/>
  <c r="P190" i="2"/>
  <c r="BK190" i="2"/>
  <c r="J190" i="2"/>
  <c r="BE190" i="2" s="1"/>
  <c r="BI186" i="2"/>
  <c r="BH186" i="2"/>
  <c r="BG186" i="2"/>
  <c r="BF186" i="2"/>
  <c r="T186" i="2"/>
  <c r="R186" i="2"/>
  <c r="P186" i="2"/>
  <c r="BK186" i="2"/>
  <c r="J186" i="2"/>
  <c r="BE186" i="2" s="1"/>
  <c r="BI183" i="2"/>
  <c r="BH183" i="2"/>
  <c r="BG183" i="2"/>
  <c r="BF183" i="2"/>
  <c r="T183" i="2"/>
  <c r="R183" i="2"/>
  <c r="P183" i="2"/>
  <c r="BK183" i="2"/>
  <c r="J183" i="2"/>
  <c r="BE183" i="2" s="1"/>
  <c r="BI179" i="2"/>
  <c r="BH179" i="2"/>
  <c r="BG179" i="2"/>
  <c r="BF179" i="2"/>
  <c r="T179" i="2"/>
  <c r="R179" i="2"/>
  <c r="P179" i="2"/>
  <c r="BK179" i="2"/>
  <c r="J179" i="2"/>
  <c r="BE179" i="2" s="1"/>
  <c r="BI172" i="2"/>
  <c r="BH172" i="2"/>
  <c r="BG172" i="2"/>
  <c r="BF172" i="2"/>
  <c r="T172" i="2"/>
  <c r="R172" i="2"/>
  <c r="P172" i="2"/>
  <c r="BK172" i="2"/>
  <c r="J172" i="2"/>
  <c r="BE172" i="2" s="1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 s="1"/>
  <c r="BI162" i="2"/>
  <c r="BH162" i="2"/>
  <c r="BG162" i="2"/>
  <c r="BF162" i="2"/>
  <c r="T162" i="2"/>
  <c r="R162" i="2"/>
  <c r="P162" i="2"/>
  <c r="BK162" i="2"/>
  <c r="J162" i="2"/>
  <c r="BE162" i="2" s="1"/>
  <c r="BI155" i="2"/>
  <c r="BH155" i="2"/>
  <c r="BG155" i="2"/>
  <c r="BF155" i="2"/>
  <c r="T155" i="2"/>
  <c r="R155" i="2"/>
  <c r="P155" i="2"/>
  <c r="BK155" i="2"/>
  <c r="J155" i="2"/>
  <c r="BE155" i="2" s="1"/>
  <c r="BI151" i="2"/>
  <c r="BH151" i="2"/>
  <c r="BG151" i="2"/>
  <c r="BF151" i="2"/>
  <c r="T151" i="2"/>
  <c r="R151" i="2"/>
  <c r="P151" i="2"/>
  <c r="BK151" i="2"/>
  <c r="J151" i="2"/>
  <c r="BE151" i="2" s="1"/>
  <c r="BI144" i="2"/>
  <c r="BH144" i="2"/>
  <c r="BG144" i="2"/>
  <c r="BF144" i="2"/>
  <c r="T144" i="2"/>
  <c r="R144" i="2"/>
  <c r="P144" i="2"/>
  <c r="BK144" i="2"/>
  <c r="J144" i="2"/>
  <c r="BE144" i="2" s="1"/>
  <c r="BI140" i="2"/>
  <c r="BH140" i="2"/>
  <c r="BG140" i="2"/>
  <c r="BF140" i="2"/>
  <c r="T140" i="2"/>
  <c r="R140" i="2"/>
  <c r="P140" i="2"/>
  <c r="BK140" i="2"/>
  <c r="J140" i="2"/>
  <c r="BE140" i="2" s="1"/>
  <c r="BI136" i="2"/>
  <c r="BH136" i="2"/>
  <c r="BG136" i="2"/>
  <c r="BF136" i="2"/>
  <c r="T136" i="2"/>
  <c r="R136" i="2"/>
  <c r="P136" i="2"/>
  <c r="BK136" i="2"/>
  <c r="J136" i="2"/>
  <c r="BE136" i="2" s="1"/>
  <c r="BI132" i="2"/>
  <c r="BH132" i="2"/>
  <c r="F38" i="2"/>
  <c r="BC96" i="1" s="1"/>
  <c r="BG132" i="2"/>
  <c r="BF132" i="2"/>
  <c r="J36" i="2"/>
  <c r="AW96" i="1" s="1"/>
  <c r="F36" i="2"/>
  <c r="BA96" i="1" s="1"/>
  <c r="T132" i="2"/>
  <c r="T131" i="2"/>
  <c r="T130" i="2"/>
  <c r="T129" i="2" s="1"/>
  <c r="R132" i="2"/>
  <c r="R131" i="2"/>
  <c r="R130" i="2"/>
  <c r="R129" i="2" s="1"/>
  <c r="P132" i="2"/>
  <c r="P131" i="2"/>
  <c r="P130" i="2"/>
  <c r="P129" i="2" s="1"/>
  <c r="AU96" i="1" s="1"/>
  <c r="AU95" i="1" s="1"/>
  <c r="BK132" i="2"/>
  <c r="BK131" i="2"/>
  <c r="J131" i="2" s="1"/>
  <c r="J100" i="2" s="1"/>
  <c r="J132" i="2"/>
  <c r="BE132" i="2" s="1"/>
  <c r="J125" i="2"/>
  <c r="F123" i="2"/>
  <c r="E121" i="2"/>
  <c r="J93" i="2"/>
  <c r="F91" i="2"/>
  <c r="E89" i="2"/>
  <c r="J26" i="2"/>
  <c r="E26" i="2"/>
  <c r="J126" i="2" s="1"/>
  <c r="J94" i="2"/>
  <c r="J25" i="2"/>
  <c r="J20" i="2"/>
  <c r="E20" i="2"/>
  <c r="F126" i="2"/>
  <c r="F94" i="2"/>
  <c r="J19" i="2"/>
  <c r="J17" i="2"/>
  <c r="E17" i="2"/>
  <c r="F125" i="2" s="1"/>
  <c r="J16" i="2"/>
  <c r="J14" i="2"/>
  <c r="J123" i="2" s="1"/>
  <c r="E7" i="2"/>
  <c r="E117" i="2"/>
  <c r="E85" i="2"/>
  <c r="BD103" i="1"/>
  <c r="BC103" i="1"/>
  <c r="BB103" i="1"/>
  <c r="AY103" i="1"/>
  <c r="AX103" i="1"/>
  <c r="AS103" i="1"/>
  <c r="BD99" i="1"/>
  <c r="BC99" i="1"/>
  <c r="BB99" i="1"/>
  <c r="AY99" i="1"/>
  <c r="AX99" i="1"/>
  <c r="AU99" i="1"/>
  <c r="AS99" i="1"/>
  <c r="AS94" i="1" s="1"/>
  <c r="BC95" i="1"/>
  <c r="BC94" i="1" s="1"/>
  <c r="AY95" i="1"/>
  <c r="AS95" i="1"/>
  <c r="AT102" i="1"/>
  <c r="AT98" i="1"/>
  <c r="AT97" i="1"/>
  <c r="L90" i="1"/>
  <c r="AM90" i="1"/>
  <c r="AM89" i="1"/>
  <c r="L89" i="1"/>
  <c r="AM87" i="1"/>
  <c r="L87" i="1"/>
  <c r="L85" i="1"/>
  <c r="L84" i="1"/>
  <c r="J91" i="5" l="1"/>
  <c r="J91" i="9"/>
  <c r="J91" i="7"/>
  <c r="W32" i="1"/>
  <c r="AY94" i="1"/>
  <c r="J35" i="2"/>
  <c r="AV96" i="1" s="1"/>
  <c r="AT96" i="1" s="1"/>
  <c r="F35" i="2"/>
  <c r="AZ96" i="1" s="1"/>
  <c r="BK130" i="2"/>
  <c r="J35" i="5"/>
  <c r="AV100" i="1" s="1"/>
  <c r="AT100" i="1" s="1"/>
  <c r="F35" i="5"/>
  <c r="AZ100" i="1" s="1"/>
  <c r="J91" i="2"/>
  <c r="F93" i="2"/>
  <c r="F37" i="2"/>
  <c r="BB96" i="1" s="1"/>
  <c r="BB95" i="1" s="1"/>
  <c r="F39" i="2"/>
  <c r="BD96" i="1" s="1"/>
  <c r="BD95" i="1" s="1"/>
  <c r="BD94" i="1" s="1"/>
  <c r="W33" i="1" s="1"/>
  <c r="R123" i="3"/>
  <c r="BK132" i="5"/>
  <c r="J133" i="5"/>
  <c r="J100" i="5" s="1"/>
  <c r="J373" i="5"/>
  <c r="J109" i="5" s="1"/>
  <c r="BK366" i="5"/>
  <c r="J366" i="5" s="1"/>
  <c r="J107" i="5" s="1"/>
  <c r="J98" i="7"/>
  <c r="J32" i="7"/>
  <c r="F35" i="3"/>
  <c r="AZ97" i="1" s="1"/>
  <c r="F36" i="3"/>
  <c r="BA97" i="1" s="1"/>
  <c r="F35" i="4"/>
  <c r="AZ98" i="1" s="1"/>
  <c r="F36" i="4"/>
  <c r="BA98" i="1" s="1"/>
  <c r="F36" i="5"/>
  <c r="BA100" i="1" s="1"/>
  <c r="J98" i="6"/>
  <c r="J32" i="6"/>
  <c r="F35" i="8"/>
  <c r="AZ104" i="1" s="1"/>
  <c r="J35" i="8"/>
  <c r="AV104" i="1" s="1"/>
  <c r="AT104" i="1" s="1"/>
  <c r="R128" i="8"/>
  <c r="J283" i="8"/>
  <c r="J106" i="8" s="1"/>
  <c r="BK282" i="8"/>
  <c r="J282" i="8" s="1"/>
  <c r="J105" i="8" s="1"/>
  <c r="BK415" i="2"/>
  <c r="J415" i="2" s="1"/>
  <c r="J106" i="2" s="1"/>
  <c r="J94" i="3"/>
  <c r="BK123" i="3"/>
  <c r="J123" i="3" s="1"/>
  <c r="J91" i="4"/>
  <c r="F93" i="4"/>
  <c r="BK121" i="4"/>
  <c r="J121" i="4" s="1"/>
  <c r="J94" i="5"/>
  <c r="T214" i="5"/>
  <c r="T132" i="5" s="1"/>
  <c r="T131" i="5" s="1"/>
  <c r="J130" i="8"/>
  <c r="J100" i="8" s="1"/>
  <c r="BK129" i="8"/>
  <c r="J35" i="9"/>
  <c r="AV105" i="1" s="1"/>
  <c r="AT105" i="1" s="1"/>
  <c r="F35" i="9"/>
  <c r="AZ105" i="1" s="1"/>
  <c r="F35" i="6"/>
  <c r="AZ101" i="1" s="1"/>
  <c r="P128" i="8"/>
  <c r="AU104" i="1" s="1"/>
  <c r="AU103" i="1" s="1"/>
  <c r="AU94" i="1" s="1"/>
  <c r="J122" i="9"/>
  <c r="J99" i="9" s="1"/>
  <c r="BK121" i="9"/>
  <c r="J121" i="9" s="1"/>
  <c r="J120" i="6"/>
  <c r="J35" i="6"/>
  <c r="AV101" i="1" s="1"/>
  <c r="J124" i="6"/>
  <c r="J99" i="6" s="1"/>
  <c r="J36" i="6"/>
  <c r="AW101" i="1" s="1"/>
  <c r="J118" i="7"/>
  <c r="F35" i="7"/>
  <c r="AZ102" i="1" s="1"/>
  <c r="F36" i="7"/>
  <c r="BA102" i="1" s="1"/>
  <c r="J122" i="8"/>
  <c r="F124" i="8"/>
  <c r="F36" i="8"/>
  <c r="BA104" i="1" s="1"/>
  <c r="BA103" i="1" s="1"/>
  <c r="AW103" i="1" s="1"/>
  <c r="J118" i="9"/>
  <c r="F94" i="9"/>
  <c r="J98" i="9" l="1"/>
  <c r="J32" i="9"/>
  <c r="AZ103" i="1"/>
  <c r="AV103" i="1" s="1"/>
  <c r="AT103" i="1" s="1"/>
  <c r="J41" i="7"/>
  <c r="AG102" i="1"/>
  <c r="AN102" i="1" s="1"/>
  <c r="AZ99" i="1"/>
  <c r="AV99" i="1" s="1"/>
  <c r="J32" i="3"/>
  <c r="J98" i="3"/>
  <c r="AG101" i="1"/>
  <c r="J41" i="6"/>
  <c r="BB94" i="1"/>
  <c r="AX95" i="1"/>
  <c r="AT101" i="1"/>
  <c r="J129" i="8"/>
  <c r="J99" i="8" s="1"/>
  <c r="BK128" i="8"/>
  <c r="J128" i="8" s="1"/>
  <c r="J32" i="4"/>
  <c r="J98" i="4"/>
  <c r="BA95" i="1"/>
  <c r="J132" i="5"/>
  <c r="J99" i="5" s="1"/>
  <c r="BK131" i="5"/>
  <c r="J131" i="5" s="1"/>
  <c r="J130" i="2"/>
  <c r="J99" i="2" s="1"/>
  <c r="BK129" i="2"/>
  <c r="J129" i="2" s="1"/>
  <c r="BA99" i="1"/>
  <c r="AW99" i="1" s="1"/>
  <c r="AZ95" i="1"/>
  <c r="J98" i="5" l="1"/>
  <c r="J32" i="5"/>
  <c r="AG98" i="1"/>
  <c r="AN98" i="1" s="1"/>
  <c r="J41" i="4"/>
  <c r="AV95" i="1"/>
  <c r="AZ94" i="1"/>
  <c r="J98" i="8"/>
  <c r="J32" i="8"/>
  <c r="W31" i="1"/>
  <c r="AX94" i="1"/>
  <c r="AG97" i="1"/>
  <c r="AN97" i="1" s="1"/>
  <c r="J41" i="3"/>
  <c r="J32" i="2"/>
  <c r="J98" i="2"/>
  <c r="AW95" i="1"/>
  <c r="BA94" i="1"/>
  <c r="AT99" i="1"/>
  <c r="J41" i="9"/>
  <c r="AG105" i="1"/>
  <c r="AN105" i="1" s="1"/>
  <c r="AN101" i="1"/>
  <c r="W30" i="1" l="1"/>
  <c r="AW94" i="1"/>
  <c r="AK30" i="1" s="1"/>
  <c r="J41" i="8"/>
  <c r="AG104" i="1"/>
  <c r="W29" i="1"/>
  <c r="AV94" i="1"/>
  <c r="J41" i="5"/>
  <c r="AG100" i="1"/>
  <c r="J41" i="2"/>
  <c r="AG96" i="1"/>
  <c r="AT95" i="1"/>
  <c r="AN104" i="1" l="1"/>
  <c r="AG103" i="1"/>
  <c r="AN103" i="1" s="1"/>
  <c r="AN100" i="1"/>
  <c r="AG99" i="1"/>
  <c r="AN99" i="1" s="1"/>
  <c r="AN96" i="1"/>
  <c r="AG95" i="1"/>
  <c r="AK29" i="1"/>
  <c r="AT94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<sst xmlns="http://schemas.openxmlformats.org/spreadsheetml/2006/main" count="9566" uniqueCount="948">
  <si>
    <t>Export Komplet</t>
  </si>
  <si>
    <t/>
  </si>
  <si>
    <t>2.0</t>
  </si>
  <si>
    <t>ZAMOK</t>
  </si>
  <si>
    <t>False</t>
  </si>
  <si>
    <t>{37e6265e-2b9d-4b76-8f27-88eb83690c42}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</si>
  <si>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</si>
  <si>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</si>
  <si>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</si>
  <si>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</si>
  <si>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</si>
  <si>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</si>
  <si>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</si>
  <si>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</si>
  <si>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1707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</si>
  <si>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</si>
  <si>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</si>
  <si>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Doksy - chodník Valdštejnská</t>
  </si>
  <si>
    <t>0,1</t>
  </si>
  <si>
    <t>KSO:</t>
  </si>
  <si>
    <t>CC-CZ:</t>
  </si>
  <si>
    <t>1</t>
  </si>
  <si>
    <t>Místo:</t>
  </si>
  <si>
    <t>Doksy</t>
  </si>
  <si>
    <t>Datum: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</si>
  <si>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</si>
  <si>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</si>
  <si>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</si>
  <si>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</si>
  <si>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</si>
  <si>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</si>
  <si>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</si>
  <si>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</si>
  <si>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</si>
  <si>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Martina Hřebřinová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</si>
  <si>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</si>
  <si>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</si>
  <si>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</si>
  <si>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</si>
  <si>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</si>
  <si>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</si>
  <si>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</si>
  <si>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</si>
  <si>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</si>
  <si>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</si>
  <si>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</si>
  <si>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</si>
  <si>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</si>
  <si>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</si>
  <si>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</si>
  <si>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</si>
  <si>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</si>
  <si>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</si>
  <si>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</si>
  <si>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</si>
  <si>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</si>
  <si>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</si>
  <si>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</si>
  <si>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</si>
  <si>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</si>
  <si>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</si>
  <si>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</si>
  <si>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</si>
  <si>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</si>
  <si>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</si>
  <si>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</si>
  <si>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</si>
  <si>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</si>
  <si>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</si>
  <si>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</si>
  <si>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</si>
  <si>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</si>
  <si>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</si>
  <si>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</si>
  <si>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</si>
  <si>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</si>
  <si>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</si>
  <si>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</si>
  <si>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</si>
  <si>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</si>
  <si>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</si>
  <si>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</si>
  <si>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I.</t>
  </si>
  <si>
    <t>etapa</t>
  </si>
  <si>
    <t>STA</t>
  </si>
  <si>
    <t>{a7642c46-0a09-4462-9ed6-4d1369a0ad77}</t>
  </si>
  <si>
    <t>2</t>
  </si>
  <si>
    <t>/</t>
  </si>
  <si>
    <t>SO 101</t>
  </si>
  <si>
    <t>Chodník</t>
  </si>
  <si>
    <t>Soupis</t>
  </si>
  <si>
    <t>{91c666f2-815f-4bd0-9f70-51049bda52e6}</t>
  </si>
  <si>
    <t>SO 401</t>
  </si>
  <si>
    <t>Veřejné osvětlení</t>
  </si>
  <si>
    <t>{5df30dc2-92f4-43a6-a223-6b31617fbab2}</t>
  </si>
  <si>
    <t>VRN</t>
  </si>
  <si>
    <t>Vedlejší rozpočtové náklady</t>
  </si>
  <si>
    <t>{f62a50d9-7f82-4281-bfd5-ec7795f50772}</t>
  </si>
  <si>
    <t>II.</t>
  </si>
  <si>
    <t>{b0048ba0-c96d-4e66-9ede-7feb5f052054}</t>
  </si>
  <si>
    <t>{1e55ae43-859b-4ea3-8430-65f09906cec0}</t>
  </si>
  <si>
    <t>{b7f528bc-63ca-4e81-b42d-abb75bb983e3}</t>
  </si>
  <si>
    <t>{740cd80b-d03a-47b2-b992-76f7d7f655e0}</t>
  </si>
  <si>
    <t>III.</t>
  </si>
  <si>
    <t>{6e6d4866-2132-466f-9318-710dbdf99cdc}</t>
  </si>
  <si>
    <t>{56967068-a2c3-409b-affb-4eb6796e304a}</t>
  </si>
  <si>
    <t>{5ebe6c86-261c-425a-83a8-3e16ab7a8ddf}</t>
  </si>
  <si>
    <t>KRYCÍ LIST SOUPISU PRACÍ</t>
  </si>
  <si>
    <t>Objekt:</t>
  </si>
  <si>
    <t>I. - etapa</t>
  </si>
  <si>
    <t>Soupis:</t>
  </si>
  <si>
    <t>SO 101 - Chodník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</si>
  <si>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</si>
  <si>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</si>
  <si>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</si>
  <si>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</si>
  <si>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</si>
  <si>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</si>
  <si>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</si>
  <si>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</si>
  <si>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</si>
  <si>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</si>
  <si>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</si>
  <si>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</si>
  <si>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</si>
  <si>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</si>
  <si>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</si>
  <si>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</si>
  <si>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</si>
  <si>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</si>
  <si>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</si>
  <si>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</si>
  <si>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</si>
  <si>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</si>
  <si>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</si>
  <si>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</si>
  <si>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</si>
  <si>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</si>
  <si>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</si>
  <si>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</si>
  <si>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</si>
  <si>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</si>
  <si>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</si>
  <si>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</si>
  <si>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113106131</t>
  </si>
  <si>
    <t>Rozebrání dlažeb z mozaiky komunikací pro pěší strojně pl do 50 m2</t>
  </si>
  <si>
    <t>m2</t>
  </si>
  <si>
    <t>CS ÚRS 2019 01</t>
  </si>
  <si>
    <t>4</t>
  </si>
  <si>
    <t>743827915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</si>
  <si>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</si>
  <si>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 mozaiky</t>
  </si>
  <si>
    <t>VV</t>
  </si>
  <si>
    <t>rozebrání kamenné mozaiky</t>
  </si>
  <si>
    <t>55,1</t>
  </si>
  <si>
    <t>113106134</t>
  </si>
  <si>
    <t>Rozebrání dlažeb ze zámkových dlaždic komunikací pro pěší strojně pl do 50 m2</t>
  </si>
  <si>
    <t>-2051129705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</si>
  <si>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</si>
  <si>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betonová zámková dlažba</t>
  </si>
  <si>
    <t>78,7</t>
  </si>
  <si>
    <t>3</t>
  </si>
  <si>
    <t>113107130</t>
  </si>
  <si>
    <t>Odstranění podkladu z betonu prostého tl 100 mm ručně</t>
  </si>
  <si>
    <t>-1314985061</t>
  </si>
  <si>
    <t>Odstranění podkladů nebo krytů ručně s přemístěním hmot na skládku na vzdálenost do 3 m nebo s naložením na dopravní prostředek z betonu prostého, o tl. vrstvy do 100 mm</t>
  </si>
  <si>
    <t>odstranění betonové plochy</t>
  </si>
  <si>
    <t>6,6</t>
  </si>
  <si>
    <t>113107163</t>
  </si>
  <si>
    <t>Odstranění podkladu z kameniva drceného tl 300 mm strojně pl přes 50 do 200 m2</t>
  </si>
  <si>
    <t>1064736970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</si>
  <si>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</si>
  <si>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podklad pod mozaikou</t>
  </si>
  <si>
    <t>podklad pod zámkovou dlažbou</t>
  </si>
  <si>
    <t>Součet</t>
  </si>
  <si>
    <t>5</t>
  </si>
  <si>
    <t>113107185</t>
  </si>
  <si>
    <t>Odstranění podkladu živičného tl 250 mm strojně pl přes 50 do 200 m2</t>
  </si>
  <si>
    <t>-672181776</t>
  </si>
  <si>
    <t>Odstranění podkladů nebo krytů strojně plochy jednotlivě přes 50 m2 do 200 m2 s přemístěním hmot na skládku na vzdálenost do 20 m nebo s naložením na dopravní prostředek živičných, o tl. vrstvy přes 200 do 250 mm</t>
  </si>
  <si>
    <t>odstranění asfaltového povrchu chodníku</t>
  </si>
  <si>
    <t>215,0</t>
  </si>
  <si>
    <t>6</t>
  </si>
  <si>
    <t>113107323</t>
  </si>
  <si>
    <t>Odstranění podkladu z kameniva drceného tl 300 mm strojně pl do 50 m2</t>
  </si>
  <si>
    <t>687706952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</si>
  <si>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</si>
  <si>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odstranění podkladu betonové plochy</t>
  </si>
  <si>
    <t>odstranění podkladu pod mozaikou</t>
  </si>
  <si>
    <t>7</t>
  </si>
  <si>
    <t>113201111</t>
  </si>
  <si>
    <t>Vytrhání obrub chodníkových ležatých</t>
  </si>
  <si>
    <t>m</t>
  </si>
  <si>
    <t>-409415159</t>
  </si>
  <si>
    <t>Vytrhání obrub  s vybouráním lože, s přemístěním hmot na skládku na vzdálenost do 3 m nebo s naložením na dopravní prostředek chodníkových ležatých</t>
  </si>
  <si>
    <t>odstranění kamenné obruby</t>
  </si>
  <si>
    <t>36,5</t>
  </si>
  <si>
    <t>8</t>
  </si>
  <si>
    <t>113201112</t>
  </si>
  <si>
    <t>Vytrhání obrub silničních ležatých</t>
  </si>
  <si>
    <t>-701361478</t>
  </si>
  <si>
    <t>Vytrhání obrub  s vybouráním lože, s přemístěním hmot na skládku na vzdálenost do 3 m nebo s naložením na dopravní prostředek silničních ležatých</t>
  </si>
  <si>
    <t>342,8</t>
  </si>
  <si>
    <t>9</t>
  </si>
  <si>
    <t>113204111</t>
  </si>
  <si>
    <t>Vytrhání obrub záhonových</t>
  </si>
  <si>
    <t>-120328522</t>
  </si>
  <si>
    <t>Vytrhání obrub  s vybouráním lože, s přemístěním hmot na skládku na vzdálenost do 3 m nebo s naložením na dopravní prostředek záhonových</t>
  </si>
  <si>
    <t>109,6</t>
  </si>
  <si>
    <t>122201101</t>
  </si>
  <si>
    <t>Odkopávky a prokopávky nezapažené v hornině tř. 3 objem do 100 m3</t>
  </si>
  <si>
    <t>m3</t>
  </si>
  <si>
    <t>-1255077220</t>
  </si>
  <si>
    <t>Odkopávky a prokopávky nezapažené  s přehozením výkopku na vzdálenost do 3 m nebo s naložením na dopravní prostředek v hornině tř. 3 do 100 m3</t>
  </si>
  <si>
    <t>sejmutí drnové vrstvy vč. podkladu</t>
  </si>
  <si>
    <t>32,2*0,35</t>
  </si>
  <si>
    <t>odstranění nezpevněného povrchu vč. podkladu</t>
  </si>
  <si>
    <t>13,5*0,35</t>
  </si>
  <si>
    <t>11</t>
  </si>
  <si>
    <t>122201109</t>
  </si>
  <si>
    <t>Příplatek za lepivost u odkopávek v hornině tř. 1 až 3</t>
  </si>
  <si>
    <t>-413323036</t>
  </si>
  <si>
    <t>Odkopávky a prokopávky nezapažené  s přehozením výkopku na vzdálenost do 3 m nebo s naložením na dopravní prostředek v hornině tř. 3 Příplatek k cenám za lepivost horniny tř. 3</t>
  </si>
  <si>
    <t>uvaž. 100%</t>
  </si>
  <si>
    <t>15,995</t>
  </si>
  <si>
    <t>12</t>
  </si>
  <si>
    <t>162701105.1</t>
  </si>
  <si>
    <t xml:space="preserve">Vodorovné přemístění výkopku/sypaniny z horniny tř. 1 až 4 - na skládku dle dodavatele </t>
  </si>
  <si>
    <t>1190482797</t>
  </si>
  <si>
    <t>Vodorovné přemístění výkopku/sypaniny z horniny tř. 1 až 4 - na skládku dle dodavatele</t>
  </si>
  <si>
    <t>15,995 "odkopávky</t>
  </si>
  <si>
    <t>13</t>
  </si>
  <si>
    <t>167101101</t>
  </si>
  <si>
    <t>Nakládání výkopku z hornin tř. 1 až 4 do 100 m3</t>
  </si>
  <si>
    <t>1857781058</t>
  </si>
  <si>
    <t>Nakládání, skládání a překládání neulehlého výkopku nebo sypaniny  nakládání, množství do 100 m3, z hornin tř. 1 až 4</t>
  </si>
  <si>
    <t>14</t>
  </si>
  <si>
    <t>171201201</t>
  </si>
  <si>
    <t>Uložení sypaniny na skládky</t>
  </si>
  <si>
    <t>-1634190545</t>
  </si>
  <si>
    <t>171201211</t>
  </si>
  <si>
    <t>Poplatek za uložení odpadu ze sypaniny na skládce (skládkovné)</t>
  </si>
  <si>
    <t>t</t>
  </si>
  <si>
    <t>670900959</t>
  </si>
  <si>
    <t>15,995*1,8</t>
  </si>
  <si>
    <t>16</t>
  </si>
  <si>
    <t>181411131</t>
  </si>
  <si>
    <t>Založení parkového trávníku výsevem plochy do 1000 m2 v rovině a ve svahu do 1:5</t>
  </si>
  <si>
    <t>-1579158944</t>
  </si>
  <si>
    <t>Založení trávníku na půdě předem připravené plochy do 1000 m2 výsevem včetně utažení parkového v rovině nebo na svahu do 1:5</t>
  </si>
  <si>
    <t>plocha k zatravnění</t>
  </si>
  <si>
    <t>181,1</t>
  </si>
  <si>
    <t>17</t>
  </si>
  <si>
    <t>M</t>
  </si>
  <si>
    <t>00572470</t>
  </si>
  <si>
    <t>osivo směs travní univerzál</t>
  </si>
  <si>
    <t>kg</t>
  </si>
  <si>
    <t>-1514871779</t>
  </si>
  <si>
    <t>181,1*0,015 'Přepočtené koeficientem množství</t>
  </si>
  <si>
    <t>18</t>
  </si>
  <si>
    <t>181951102</t>
  </si>
  <si>
    <t>Úprava pláně v hornině tř. 1 až 4 se zhutněním</t>
  </si>
  <si>
    <t>1603758753</t>
  </si>
  <si>
    <t>Úprava pláně vyrovnáním výškových rozdílů v hornině tř. 1 až 4 se zhutněním</t>
  </si>
  <si>
    <t>úprava pláně se zhutněním</t>
  </si>
  <si>
    <t>591+49,5+10,0+13,6+6,8+0,9+1,2+3,94</t>
  </si>
  <si>
    <t>100,9</t>
  </si>
  <si>
    <t>19</t>
  </si>
  <si>
    <t>182301121</t>
  </si>
  <si>
    <t>Rozprostření ornice pl do 500 m2 ve svahu přes 1:5 tl vrstvy do 100 mm</t>
  </si>
  <si>
    <t>-1407691093</t>
  </si>
  <si>
    <t>Rozprostření a urovnání ornice ve svahu sklonu přes 1:5 při souvislé ploše do 500 m2, tl. vrstvy do 100 mm</t>
  </si>
  <si>
    <t>20</t>
  </si>
  <si>
    <t>10364101</t>
  </si>
  <si>
    <t>zemina pro terénní úpravy -  ornice, vč. dopravy</t>
  </si>
  <si>
    <t>-1227715638</t>
  </si>
  <si>
    <t>zemina pro terénní úpravy -  ornice</t>
  </si>
  <si>
    <t>181,1*0,1*1,7</t>
  </si>
  <si>
    <t>30,787*1,8 'Přepočtené koeficientem množství</t>
  </si>
  <si>
    <t>185803111</t>
  </si>
  <si>
    <t>Ošetření trávníku shrabáním v rovině a svahu do 1:5</t>
  </si>
  <si>
    <t>1065459507</t>
  </si>
  <si>
    <t>Ošetření trávníku  jednorázové v rovině nebo na svahu do 1:5</t>
  </si>
  <si>
    <t>Komunikace pozemní</t>
  </si>
  <si>
    <t>22</t>
  </si>
  <si>
    <t>564851111</t>
  </si>
  <si>
    <t>Podklad ze štěrkodrtě ŠD tl 150 mm</t>
  </si>
  <si>
    <t>140998554</t>
  </si>
  <si>
    <t>Podklad ze štěrkodrti ŠD  s rozprostřením a zhutněním, po zhutnění tl. 150 mm</t>
  </si>
  <si>
    <t>656,2+20,24</t>
  </si>
  <si>
    <t>23</t>
  </si>
  <si>
    <t>567122110.1</t>
  </si>
  <si>
    <t>Podklad ze směsi stmelené cementem SC C 8/10 (KSC I) tl 100 mm</t>
  </si>
  <si>
    <t>-2021639709</t>
  </si>
  <si>
    <t>Podklad ze směsi stmelené cementem SC bez dilatačních spár, s rozprostřením a zhutněním SC C 8/10 (KSC I), po zhutnění tl. 100 mm</t>
  </si>
  <si>
    <t>"chodník"</t>
  </si>
  <si>
    <t>591,0+13,6+49,5+2,1</t>
  </si>
  <si>
    <t>24</t>
  </si>
  <si>
    <t>567122114</t>
  </si>
  <si>
    <t>Podklad ze směsi stmelené cementem SC C 8/10 (KSC I) tl 150 mm</t>
  </si>
  <si>
    <t>-1560090078</t>
  </si>
  <si>
    <t>Podklad ze směsi stmelené cementem SC bez dilatačních spár, s rozprostřením a zhutněním SC C 8/10 (KSC I), po zhutnění tl. 150 mm</t>
  </si>
  <si>
    <t>10,0+6,8+3,44</t>
  </si>
  <si>
    <t>25</t>
  </si>
  <si>
    <t>569951133</t>
  </si>
  <si>
    <t>Zpevnění krajnic asfaltovým recyklátem tl 150 mm</t>
  </si>
  <si>
    <t>292523487</t>
  </si>
  <si>
    <t>Zpevnění krajnic nebo komunikací pro pěší  s rozprostřením a zhutněním, po zhutnění asfaltovým recyklátem tl. 150 mm</t>
  </si>
  <si>
    <t>doplnění sjezdů</t>
  </si>
  <si>
    <t>7,8</t>
  </si>
  <si>
    <t>26</t>
  </si>
  <si>
    <t>591411111</t>
  </si>
  <si>
    <t>Kladení dlažby z mozaiky jednobarevné komunikací pro pěší lože z kameniva</t>
  </si>
  <si>
    <t>-372746063</t>
  </si>
  <si>
    <t>Kladení dlažby z mozaiky komunikací pro pěší  s vyplněním spár, s dvojím beraněním a se smetením přebytečného materiálu na vzdálenost do 3 m jednobarevné, s ložem tl. do 40 mm z kameniva</t>
  </si>
  <si>
    <t>zpětné použití rozebrané a očištěné</t>
  </si>
  <si>
    <t>49,5</t>
  </si>
  <si>
    <t>27</t>
  </si>
  <si>
    <t>596211110</t>
  </si>
  <si>
    <t>Kladení zámkové dlažby komunikací pro pěší tl 60 mm skupiny A pl do 50 m2</t>
  </si>
  <si>
    <t>1427517874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</si>
  <si>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</si>
  <si>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betonová drážkovaná dlažba šedá s vodicí linií</t>
  </si>
  <si>
    <t>3,44</t>
  </si>
  <si>
    <t>28</t>
  </si>
  <si>
    <t>59245006R</t>
  </si>
  <si>
    <t>dlažba betonová drážkovaná s vodicí linií 20x20x6 cm šedá</t>
  </si>
  <si>
    <t>128</t>
  </si>
  <si>
    <t>-1308101682</t>
  </si>
  <si>
    <t>dlažba skladebná betonová základní pro nevidomé 20 x 10 x 6 cm barevná</t>
  </si>
  <si>
    <t>drážkovaná dlažba s vodicí linií</t>
  </si>
  <si>
    <t>3,44*1,1 'Přepočtené koeficientem množství</t>
  </si>
  <si>
    <t>29</t>
  </si>
  <si>
    <t>596211112</t>
  </si>
  <si>
    <t>Kladení zámkové dlažby komunikací pro pěší tl 60 mm skupiny A pl do 300 m2</t>
  </si>
  <si>
    <t>277211967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</si>
  <si>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</si>
  <si>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přírodní (šedá) obdélník</t>
  </si>
  <si>
    <t>591,0</t>
  </si>
  <si>
    <t>reliéfní červená</t>
  </si>
  <si>
    <t>13,6</t>
  </si>
  <si>
    <t>30</t>
  </si>
  <si>
    <t>59245006</t>
  </si>
  <si>
    <t>dlažba betonová s vodicí linií 20x20x6 cm šedá</t>
  </si>
  <si>
    <t>CS ÚRS 2018 02</t>
  </si>
  <si>
    <t>-14890663</t>
  </si>
  <si>
    <t>13,6*1,05 'Přepočtené koeficientem množství</t>
  </si>
  <si>
    <t>31</t>
  </si>
  <si>
    <t>59245018</t>
  </si>
  <si>
    <t>dlažba skladebná betonová 20x10x6 cm přírodní</t>
  </si>
  <si>
    <t>1937265881</t>
  </si>
  <si>
    <t>přírodní (šedá)</t>
  </si>
  <si>
    <t>591*1,05 'Přepočtené koeficientem množství</t>
  </si>
  <si>
    <t>32</t>
  </si>
  <si>
    <t>596211114</t>
  </si>
  <si>
    <t>Příplatek za kombinaci dvou barev u kladení betonových dlažeb komunikací pro pěší tl 60 mm skupiny A</t>
  </si>
  <si>
    <t>706679434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</si>
  <si>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Příplatek k cenám za dlažbu z prvků dvou barev</t>
  </si>
  <si>
    <t>33</t>
  </si>
  <si>
    <t>596212210</t>
  </si>
  <si>
    <t>Kladení zámkové dlažby pozemních komunikací tl 80 mm skupiny A pl do 50 m2</t>
  </si>
  <si>
    <t>934312478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</si>
  <si>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</si>
  <si>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6,8</t>
  </si>
  <si>
    <t>šedá</t>
  </si>
  <si>
    <t>10,0</t>
  </si>
  <si>
    <t>34</t>
  </si>
  <si>
    <t>59245006.1</t>
  </si>
  <si>
    <t>dlažba skladebná betonová základní pro nevidomé 20x10x8 cm barevná - červená</t>
  </si>
  <si>
    <t>1006836804</t>
  </si>
  <si>
    <t>dlažba skladebná betonová základní pro nevidomé 20 x 10 x 8 cm barevná</t>
  </si>
  <si>
    <t>6,8*1,05 'Přepočtené koeficientem množství</t>
  </si>
  <si>
    <t>35</t>
  </si>
  <si>
    <t>59245020</t>
  </si>
  <si>
    <t>dlažba skladebná betonová 200x100x80mm přírodní</t>
  </si>
  <si>
    <t>-627312874</t>
  </si>
  <si>
    <t>10*1,05 'Přepočtené koeficientem množství</t>
  </si>
  <si>
    <t>36</t>
  </si>
  <si>
    <t>596811120</t>
  </si>
  <si>
    <t>Kladení betonové dlažby komunikací pro pěší do lože z kameniva vel do 0,09 m2 plochy do 50 m2</t>
  </si>
  <si>
    <t>-1753318015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</si>
  <si>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</si>
  <si>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hladká dlažba z umělého kamene 35 - bílý</t>
  </si>
  <si>
    <t>0,9</t>
  </si>
  <si>
    <t>reliéfní dlažba z umělého kamene 30 - bílý</t>
  </si>
  <si>
    <t>1,2</t>
  </si>
  <si>
    <t>37</t>
  </si>
  <si>
    <t>5924501R</t>
  </si>
  <si>
    <t>dlaždice s hladkým povrchem umělý kámen - bílý tl. 35</t>
  </si>
  <si>
    <t>-827379094</t>
  </si>
  <si>
    <t>hladká dlažba z umělého kamene odstín bílý tl. 35 mm (např. COMCON)</t>
  </si>
  <si>
    <t>0,9*1,15 'Přepočtené koeficientem množství</t>
  </si>
  <si>
    <t>38</t>
  </si>
  <si>
    <t>5924502R</t>
  </si>
  <si>
    <t>dlaždice s reliérním povrchem umělý kámen- bílý tl. 30</t>
  </si>
  <si>
    <t>-1054897953</t>
  </si>
  <si>
    <t xml:space="preserve">reliéfní dlažba z umělého kamene odstín bílý tl. 30 mm (např. COMCON)
</t>
  </si>
  <si>
    <t>1,2*1,15 'Přepočtené koeficientem množství</t>
  </si>
  <si>
    <t>39</t>
  </si>
  <si>
    <t>597661112.1</t>
  </si>
  <si>
    <t>Přídlažba kamenná kostka 120/120/120 mm, do lože z betonu prostého C 20/25 XF3 tl. 100 mm, vyspárování M25-XF4</t>
  </si>
  <si>
    <t>2132844</t>
  </si>
  <si>
    <t>Dlažba kamenná  do lože z betonu prostého tl. 100 mm, s vyplněním a zatřením spár cementovou maltou z dlažebních kostek velkých</t>
  </si>
  <si>
    <t>přídlažba kamenná kostka 120x120x120 mm</t>
  </si>
  <si>
    <t>Trubní vedení</t>
  </si>
  <si>
    <t>40</t>
  </si>
  <si>
    <t>89933111R</t>
  </si>
  <si>
    <t>Výšková úprava uličního vstupu nebo vpusti do 200 mm poklopu</t>
  </si>
  <si>
    <t>kus</t>
  </si>
  <si>
    <t>1548729134</t>
  </si>
  <si>
    <t>Výšková úprava uličního vstupu nebo vpusti do 200 mm  poklopu</t>
  </si>
  <si>
    <t>41</t>
  </si>
  <si>
    <t>89943111R</t>
  </si>
  <si>
    <t>Výšková úprava uličního vstupu nebo vpusti do 200 mm krycího hrnce, šoupěte nebo hydrantu</t>
  </si>
  <si>
    <t>1895004226</t>
  </si>
  <si>
    <t>Výšková úprava uličního vstupu nebo vpusti do 200 mm  krycího hrnce, šoupěte nebo hydrantu bez úpravy armatur</t>
  </si>
  <si>
    <t>Ostatní konstrukce a práce, bourání</t>
  </si>
  <si>
    <t>42</t>
  </si>
  <si>
    <t>91411000R.1</t>
  </si>
  <si>
    <t xml:space="preserve">Přemístění svislého dopravního značení </t>
  </si>
  <si>
    <t>-772928233</t>
  </si>
  <si>
    <t>43</t>
  </si>
  <si>
    <t>91412000R</t>
  </si>
  <si>
    <t xml:space="preserve">Přesazení uliční vpusti, vč. napojení DN 160 </t>
  </si>
  <si>
    <t>440956145</t>
  </si>
  <si>
    <t>Přesazení uliční vpusti, vč. napojení DN 160, dl. 0,5 m</t>
  </si>
  <si>
    <t>44</t>
  </si>
  <si>
    <t>915231112</t>
  </si>
  <si>
    <t>Vodorovné dopravní značení přechody pro chodce, šipky, symboly retroreflexní dvousložkový bílý plast</t>
  </si>
  <si>
    <t>-1194019393</t>
  </si>
  <si>
    <t>2*7,5*6*0,03</t>
  </si>
  <si>
    <t>2*7*0,5*1,25</t>
  </si>
  <si>
    <t>45</t>
  </si>
  <si>
    <t>915621111</t>
  </si>
  <si>
    <t>Předznačení vodorovného značení</t>
  </si>
  <si>
    <t>690107133</t>
  </si>
  <si>
    <t>Předznačení pro vodorovné značení  stříkané barvou nebo prováděné z nátěrových hmot plošné šipky, symboly, nápisy</t>
  </si>
  <si>
    <t>vodorovné dopravní značení</t>
  </si>
  <si>
    <t>46</t>
  </si>
  <si>
    <t>916131113</t>
  </si>
  <si>
    <t>Osazení silničního obrubníku betonového ležatého s boční opěrou do lože z betonu prostého</t>
  </si>
  <si>
    <t>-728721142</t>
  </si>
  <si>
    <t>Osazení silničního obrubníku betonového se zřízením lože, s vyplněním a zatřením spár cementovou maltou ležatého s boční opěrou z betonu prostého, do lože z betonu prostého</t>
  </si>
  <si>
    <t>betonová obruba CSB KO</t>
  </si>
  <si>
    <t>4,0</t>
  </si>
  <si>
    <t>betonová obruba CSB KO 15 - 2 ks</t>
  </si>
  <si>
    <t>0,6*2</t>
  </si>
  <si>
    <t>47</t>
  </si>
  <si>
    <t>5921703R</t>
  </si>
  <si>
    <t>obrubník betonový silniční přechodový (KO 15)</t>
  </si>
  <si>
    <t>ks</t>
  </si>
  <si>
    <t>161186273</t>
  </si>
  <si>
    <t>obrubník betonový silniční přechodový 1000x150x150-250mm</t>
  </si>
  <si>
    <t>48</t>
  </si>
  <si>
    <t>59217031</t>
  </si>
  <si>
    <t>obrubník betonový silniční (KO)</t>
  </si>
  <si>
    <t>-759677600</t>
  </si>
  <si>
    <t>obrubník betonový silniční 1000x150x250mm</t>
  </si>
  <si>
    <t>49</t>
  </si>
  <si>
    <t>916131213</t>
  </si>
  <si>
    <t>Osazení silničního obrubníku betonového stojatého s boční opěrou do lože z betonu prostého</t>
  </si>
  <si>
    <t>-1778294179</t>
  </si>
  <si>
    <t>Osazení silničního obrubníku betonového se zřízením lože, s vyplněním a zatřením spár cementovou maltou stojatého s boční opěrou z betonu prostého, do lože z betonu prostého</t>
  </si>
  <si>
    <t>nová silniční obruba</t>
  </si>
  <si>
    <t>355,8</t>
  </si>
  <si>
    <t>50</t>
  </si>
  <si>
    <t>59217034</t>
  </si>
  <si>
    <t>obrubník betonový silniční 1000x150x300mm</t>
  </si>
  <si>
    <t>-1304598928</t>
  </si>
  <si>
    <t>355,8*1,05 'Přepočtené koeficientem množství</t>
  </si>
  <si>
    <t>51</t>
  </si>
  <si>
    <t>916131213.1</t>
  </si>
  <si>
    <t>-1496088614</t>
  </si>
  <si>
    <t>197,4</t>
  </si>
  <si>
    <t>52</t>
  </si>
  <si>
    <t>916231213</t>
  </si>
  <si>
    <t>Osazení chodníkového obrubníku betonového stojatého s boční opěrou do lože z betonu prostého</t>
  </si>
  <si>
    <t>1721828115</t>
  </si>
  <si>
    <t>Osazení chodníkového obrubníku betonového se zřízením lože, s vyplněním a zatřením spár cementovou maltou stojatého s boční opěrou z betonu prostého, do lože z betonu prostého</t>
  </si>
  <si>
    <t>chodníková obruba</t>
  </si>
  <si>
    <t>18,7</t>
  </si>
  <si>
    <t>53</t>
  </si>
  <si>
    <t>59217001</t>
  </si>
  <si>
    <t>obrubník betonový zahradní 100 x 5 x 25 cm</t>
  </si>
  <si>
    <t>-1665136649</t>
  </si>
  <si>
    <t>18,7*1,05 'Přepočtené koeficientem množství</t>
  </si>
  <si>
    <t>54</t>
  </si>
  <si>
    <t>916241113</t>
  </si>
  <si>
    <t>Osazení obrubníku kamenného ležatého s boční opěrou do lože z betonu prostého</t>
  </si>
  <si>
    <t>347988576</t>
  </si>
  <si>
    <t>Osazení obrubníku kamenného se zřízením lože, s vyplněním a zatřením spár cementovou maltou ležatého s boční opěrou z betonu prostého tř. C 20/25 n XF3, do lože z betonu prostého téže značky</t>
  </si>
  <si>
    <t>"kamenná obruba 300x200 mm" 40,7</t>
  </si>
  <si>
    <t>55</t>
  </si>
  <si>
    <t>583803140</t>
  </si>
  <si>
    <t>obrubník kamenný přímý, (aAP) žula, OP2 30x20</t>
  </si>
  <si>
    <t>-729609469</t>
  </si>
  <si>
    <t>obrubník kamenný přímý, žula, 30x20</t>
  </si>
  <si>
    <t>40,7*1,05 'Přepočtené koeficientem množství</t>
  </si>
  <si>
    <t>56</t>
  </si>
  <si>
    <t>916241213</t>
  </si>
  <si>
    <t>Osazení obrubníku kamenného stojatého s boční opěrou do lože z betonu prostého</t>
  </si>
  <si>
    <t>1064103422</t>
  </si>
  <si>
    <t>Osazení obrubníku kamenného se zřízením lože, s vyplněním a zatřením spár cementovou maltou stojatého s boční opěrou z betonu prostého tř. C 20/25 n XF3, do lože z betonu prostého téže značky</t>
  </si>
  <si>
    <t>nové kamenné krajníky řezané</t>
  </si>
  <si>
    <t>39,0</t>
  </si>
  <si>
    <t>57</t>
  </si>
  <si>
    <t>58380220</t>
  </si>
  <si>
    <t>krajník kamenný žulový silniční 110x250x800-2500mm</t>
  </si>
  <si>
    <t>1106298127</t>
  </si>
  <si>
    <t>39*1,05 'Přepočtené koeficientem množství</t>
  </si>
  <si>
    <t>58</t>
  </si>
  <si>
    <t>919112212</t>
  </si>
  <si>
    <t>Řezání spár pro vytvoření komůrky š 10 mm hl 20 mm pro těsnící zálivku v živičném krytu</t>
  </si>
  <si>
    <t>-646041772</t>
  </si>
  <si>
    <t>Řezání dilatačních spár v živičném krytu  vytvoření komůrky pro těsnící zálivku šířky 10 mm, hloubky 20 mm</t>
  </si>
  <si>
    <t>asfaltová modifikovaná zálivka</t>
  </si>
  <si>
    <t>402,9</t>
  </si>
  <si>
    <t>59</t>
  </si>
  <si>
    <t>919121212</t>
  </si>
  <si>
    <t>Těsnění spár zálivkou za studena pro komůrky š 10 mm hl 20 mm bez těsnicího profilu</t>
  </si>
  <si>
    <t>953851417</t>
  </si>
  <si>
    <t>Utěsnění dilatačních spár zálivkou za studena  v cementobetonovém nebo živičném krytu včetně adhezního nátěru bez těsnicího profilu pod zálivkou, pro komůrky šířky 10 mm, hloubky 20 mm</t>
  </si>
  <si>
    <t>60</t>
  </si>
  <si>
    <t>919735113</t>
  </si>
  <si>
    <t>Řezání stávajícího živičného krytu hl do 150 mm</t>
  </si>
  <si>
    <t>300642078</t>
  </si>
  <si>
    <t>Řezání stávajícího živičného krytu nebo podkladu  hloubky přes 100 do 150 mm</t>
  </si>
  <si>
    <t>řezání AB krytu</t>
  </si>
  <si>
    <t>61</t>
  </si>
  <si>
    <t>966005111</t>
  </si>
  <si>
    <t>Rozebrání a odstranění silničního zábradlí se sloupky osazenými s betonovými patkami</t>
  </si>
  <si>
    <t>203492015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</si>
  <si>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s betonovými patkami</t>
  </si>
  <si>
    <t>odstranění ocelového trubkového zábradlí</t>
  </si>
  <si>
    <t>12,3</t>
  </si>
  <si>
    <t>62</t>
  </si>
  <si>
    <t>966007123</t>
  </si>
  <si>
    <t>Odstranění vodorovného značení frézováním plastu z plochy</t>
  </si>
  <si>
    <t>1094260434</t>
  </si>
  <si>
    <t>Odstranění vodorovného dopravního značení frézováním  značeného plastem plošného</t>
  </si>
  <si>
    <t>odstranění vodorovného doprav. značení</t>
  </si>
  <si>
    <t>34,0</t>
  </si>
  <si>
    <t>63</t>
  </si>
  <si>
    <t>979071131</t>
  </si>
  <si>
    <t>Očištění dlažebních kostek mozaikových kamenivem těženým nebo MV</t>
  </si>
  <si>
    <t>-759690270</t>
  </si>
  <si>
    <t>Očištění vybouraných dlažebních kostek  od spojovacího materiálu, s uložením očištěných kostek na skládku, s odklizením odpadových hmot na hromady a s odklizením vybouraných kostek na vzdálenost do 3 m mozaikových, s původním vyplněním spár kamenivem těženým nebo cementovou maltou</t>
  </si>
  <si>
    <t>rozebraná kamenná mozaika</t>
  </si>
  <si>
    <t>997</t>
  </si>
  <si>
    <t>Přesun sutě</t>
  </si>
  <si>
    <t>64</t>
  </si>
  <si>
    <t>997221551.1</t>
  </si>
  <si>
    <t>Vodorovná doprava suti - skládka dle dodavatele stavby</t>
  </si>
  <si>
    <t>-1754945184</t>
  </si>
  <si>
    <t xml:space="preserve">Vodorovná doprava suti  bez naložení, ale se složením a s hrubým urovnáním </t>
  </si>
  <si>
    <t>65</t>
  </si>
  <si>
    <t>997221611</t>
  </si>
  <si>
    <t>Nakládání suti na dopravní prostředky pro vodorovnou dopravu</t>
  </si>
  <si>
    <t>1030496504</t>
  </si>
  <si>
    <t>Nakládání na dopravní prostředky pro vodorovnou dopravu suti</t>
  </si>
  <si>
    <t>66</t>
  </si>
  <si>
    <t>997221845.1</t>
  </si>
  <si>
    <t xml:space="preserve">Poplatek za uložení na skládce (skládkovné) </t>
  </si>
  <si>
    <t>-1411088458</t>
  </si>
  <si>
    <t>Poplatek za uložení stavebního odpadu na skládce (skládkovné) asfaltového bez obsahu dehtu zatříděného do Katalogu odpadů pod kódem 170 302</t>
  </si>
  <si>
    <t>998</t>
  </si>
  <si>
    <t>Přesun hmot</t>
  </si>
  <si>
    <t>67</t>
  </si>
  <si>
    <t>998223011</t>
  </si>
  <si>
    <t>Přesun hmot pro pozemní komunikace s krytem dlážděným</t>
  </si>
  <si>
    <t>168120059</t>
  </si>
  <si>
    <t>Přesun hmot pro pozemní komunikace s krytem dlážděným  dopravní vzdálenost do 200 m jakékoliv délky objektu</t>
  </si>
  <si>
    <t>PSV</t>
  </si>
  <si>
    <t>Práce a dodávky PSV</t>
  </si>
  <si>
    <t>767</t>
  </si>
  <si>
    <t>Konstrukce zámečnické</t>
  </si>
  <si>
    <t>68</t>
  </si>
  <si>
    <t>767220001</t>
  </si>
  <si>
    <t>Dodávka a montáž ocelového trubkového zábradlí, v. 1,1 m, do patek z betonu - kompletní provedení vč. povrchové úpravy a kotevních prvků (betonové patky ø 0,25 x 0,8 m, beton C25/30)</t>
  </si>
  <si>
    <t>1462319703</t>
  </si>
  <si>
    <t>7,1+15,8</t>
  </si>
  <si>
    <t>SO 401 - Veřejné osvětlení</t>
  </si>
  <si>
    <t>D1 - VEŘEJNÉ OSVĚTLENÍ</t>
  </si>
  <si>
    <t>D2 - ZEMNÍ PRÁCE</t>
  </si>
  <si>
    <t>D3 - PŘIDRUŽENÉ NÁKLADY</t>
  </si>
  <si>
    <t>D1</t>
  </si>
  <si>
    <t>VEŘEJNÉ OSVĚTLENÍ</t>
  </si>
  <si>
    <t>trubka oheb.el.inst.(pod) typ 23- 16mm</t>
  </si>
  <si>
    <t>chránička DN63</t>
  </si>
  <si>
    <t>ukonč.vod.v rozv.vč.zap.a konc.do 2.5mm2</t>
  </si>
  <si>
    <t>ukonč.vod.v rozv.vc.zap.a konc.do 6mm2</t>
  </si>
  <si>
    <t>Svítidlo přechodové asymetrické LED 75W/8757Lm/4000K/IP66, CLO, pravostranné</t>
  </si>
  <si>
    <t>Svítidlo přechodové asymetrické LED 75W/8757Lm/4000K/IP66, CLO, levostranné</t>
  </si>
  <si>
    <t>stožár bezpaticový ocelový žár.pozink. 6,0 m, PB6-133/108/89</t>
  </si>
  <si>
    <t>stožár bezpaticový ocelový žár.pozink. 6,0 m, PC6-159/133/114</t>
  </si>
  <si>
    <t>výložník lomený ocel.pozink 2,0m, PD1-2000/89</t>
  </si>
  <si>
    <t>výložník lomený ocel.pozink 3,0m, PD1-3000/114</t>
  </si>
  <si>
    <t>stožárová svorkovnice  SV-A 6.16.4</t>
  </si>
  <si>
    <t>stožárová svorkovnice  SV-A 9.16.4</t>
  </si>
  <si>
    <t>uzemn. v zemi FeZn 30x4 mm vč.svorek</t>
  </si>
  <si>
    <t>uzemn. v zemi FeZn 10 mm vč.svorek;propoj.aj.</t>
  </si>
  <si>
    <t>položení výstražné folie PVC s=330mm</t>
  </si>
  <si>
    <t>Vodič CY 6 mm2  z/z</t>
  </si>
  <si>
    <t>Kabel CYKY 5-Jx1.5 mm2 750V (TR)</t>
  </si>
  <si>
    <t>Kabel CYKY 4-Jx16 mm2 750V (VU)</t>
  </si>
  <si>
    <t>Pojistka E14, 6A</t>
  </si>
  <si>
    <t>Betonová směs C25/30</t>
  </si>
  <si>
    <t>stožárové pouzdro SP-250/1000</t>
  </si>
  <si>
    <t>Beton deska D=60cm</t>
  </si>
  <si>
    <t>písek pro kabelové lože</t>
  </si>
  <si>
    <t>D2</t>
  </si>
  <si>
    <t>ZEMNÍ PRÁCE</t>
  </si>
  <si>
    <t>vytyč.trati kab.vedeni v zastavěném prostoru</t>
  </si>
  <si>
    <t>km</t>
  </si>
  <si>
    <t>kabel.rýha 30cm/šíř., 60cm/hl. zem.tr.4</t>
  </si>
  <si>
    <t>ruč.zához.kab.rýhy 30cm šiř., 60cm hl.zem.tr.4</t>
  </si>
  <si>
    <t>kabel.rýha 50cm/šíř., 90cm/hl. zem.tr.4</t>
  </si>
  <si>
    <t>ruč.zához.kab.rýhy 50cm/šiř., 90Cm/hl.zem.tr.4</t>
  </si>
  <si>
    <t>výkop jámy ručně, zem.tr.3-4</t>
  </si>
  <si>
    <t>zához jámy, zem.tr.3-4</t>
  </si>
  <si>
    <t>hutnění zeminy strojem, tl.20cm</t>
  </si>
  <si>
    <t>lože z kop.písku</t>
  </si>
  <si>
    <t>beton.základ do bednění</t>
  </si>
  <si>
    <t>D3</t>
  </si>
  <si>
    <t>PŘIDRUŽENÉ NÁKLADY</t>
  </si>
  <si>
    <t>Doprava a přesun</t>
  </si>
  <si>
    <t>Podružný materiál</t>
  </si>
  <si>
    <t>70</t>
  </si>
  <si>
    <t>Zařízení staveniště</t>
  </si>
  <si>
    <t>72</t>
  </si>
  <si>
    <t>Vytyčení zemních sítí</t>
  </si>
  <si>
    <t>74</t>
  </si>
  <si>
    <t>Dokumentace skutečného provedení</t>
  </si>
  <si>
    <t>76</t>
  </si>
  <si>
    <t>Revizní zpráva</t>
  </si>
  <si>
    <t>78</t>
  </si>
  <si>
    <t>VRN - Vedlejší rozpočtové náklady</t>
  </si>
  <si>
    <t>738 42 346</t>
  </si>
  <si>
    <t>011103000</t>
  </si>
  <si>
    <t>Pomocné práce zajišť nebo zříz ochranu inženýrských sítí - příprava území stavby - vytyčení</t>
  </si>
  <si>
    <t>kpl</t>
  </si>
  <si>
    <t>1024</t>
  </si>
  <si>
    <t>-1945779714</t>
  </si>
  <si>
    <t>Geologický průzkum bez rozlišení</t>
  </si>
  <si>
    <t>012303000</t>
  </si>
  <si>
    <t>Geodetické zaměření skutečného provedení</t>
  </si>
  <si>
    <t>1721660673</t>
  </si>
  <si>
    <t xml:space="preserve">Náklady na vyhotovení geodetického zaměření skutečného provedení díla včetně jejich předání objednateli v požadované formě a požadovaném počtu.
Geodetické zaměření skutečného provedení díla bude provedeno a ověřeno oprávněným zeměměřičským inženýrem a bude předáno objednateli 3x v tištěné a 1x v elektronické formě na CD (včetně inženýrských sítí). 
V zaměření budou vyznačeny hranice stavby, označeny druhy povrchů (materiál, povrch, barva), snížené obruby, vpusti, poklopy, propustky, lampy, svislé dopravní značení, opěrné zdi,…. Budou spočítány výměry (obruby + dlažby) vč. přiřazení k příslušným položkám a do příslušných SO dle rozpočtu.
</t>
  </si>
  <si>
    <t>P</t>
  </si>
  <si>
    <t xml:space="preserve">Poznámka k položce:_x000D_
_x000D_
</t>
  </si>
  <si>
    <t>012403000</t>
  </si>
  <si>
    <t>Geometrický plán</t>
  </si>
  <si>
    <t>1230965938</t>
  </si>
  <si>
    <t xml:space="preserve">Náklady na vyhotovení geometrického plánu včetně jejich předání objednateli v požadované formě a požadovaném počtu.
 - Geometrický plán oddělující stavbu chodníku a souvisejících konstrukčních prvků (opěrné a zárubní zdí, lávky, silniční obruby,…) včetně změn druhu pozemku a způsobu využití kultury (chodník - ostatní plocha / ostatní komunikace), s vyznačením věcných břemen na cizích pozemcích týkajících se např. autobusových zálivů, kabelů a lamp VO a částí chodníků nad vodotečí, tak jak je požadováno ke kolaudaci stavby a pro vklad do Katastru nemovitostí. 9x v tištěné a 1x v elektronické formě na CD. 
</t>
  </si>
  <si>
    <t>030001000</t>
  </si>
  <si>
    <t>CS ÚRS 2018 01</t>
  </si>
  <si>
    <t>-803201091</t>
  </si>
  <si>
    <t xml:space="preserve">Položka zahrnuje veškeré náklady spojené s vybudováním, provozem a odstraněním zařízení staveniště
-oplocení
-WC
-zázemí stavby
</t>
  </si>
  <si>
    <t>031203000</t>
  </si>
  <si>
    <t>Příprava území stavby, vč. vytyčení stavby</t>
  </si>
  <si>
    <t>-1247878449</t>
  </si>
  <si>
    <t>Terénní úpravy pro zařízení staveniště</t>
  </si>
  <si>
    <t>034303000</t>
  </si>
  <si>
    <t>DIO - pomocné práce zříz nebo zajišť regulaci a ochranu dopravy</t>
  </si>
  <si>
    <t>378382127</t>
  </si>
  <si>
    <t xml:space="preserve">Položka obsahuje veškerá přechodná dopravní značení pro regulaci a ochranu dopravy,
včetně čištění stávající dopravní infrastruktury v průběhu stavby.
</t>
  </si>
  <si>
    <t>034503000</t>
  </si>
  <si>
    <t>Informační tabule (plast A3) na sloupku a mobilním podstavci</t>
  </si>
  <si>
    <t>1464880963</t>
  </si>
  <si>
    <t>Informační tabule na staveništi</t>
  </si>
  <si>
    <t>045203000</t>
  </si>
  <si>
    <t>Kompletační činnost</t>
  </si>
  <si>
    <t>948677586</t>
  </si>
  <si>
    <t>Zahrnuje veškeré náklady spojené s tvorbou posudků, kontrol, revizních zpráv a dalších úkonů požadovaných dotčenými orgány</t>
  </si>
  <si>
    <t>II. - etapa</t>
  </si>
  <si>
    <t xml:space="preserve">    4 - Vodorovné konstrukce</t>
  </si>
  <si>
    <t xml:space="preserve">    711 - Izolace proti vodě, vlhkosti a plynům</t>
  </si>
  <si>
    <t>-1751871893</t>
  </si>
  <si>
    <t>rozebrání kamenné mozaiky, dlažby</t>
  </si>
  <si>
    <t>31,1+15,6</t>
  </si>
  <si>
    <t>2065277071</t>
  </si>
  <si>
    <t>rozebrání betonové zámkové dlažby</t>
  </si>
  <si>
    <t>108,2+43,4+7,3</t>
  </si>
  <si>
    <t>-1575591256</t>
  </si>
  <si>
    <t>odebrání podkladu zámkové dlažby tl. 250 mm</t>
  </si>
  <si>
    <t>113107345</t>
  </si>
  <si>
    <t>Odstranění podkladu živičného tl 250 mm strojně pl do 50 m2</t>
  </si>
  <si>
    <t>-1659717442</t>
  </si>
  <si>
    <t>Odstranění podkladů nebo krytů strojně plochy jednotlivě do 50 m2 s přemístěním hmot na skládku na vzdálenost do 3 m nebo s naložením na dopravní prostředek živičných, o tl. vrstvy přes 200 do 250 mm</t>
  </si>
  <si>
    <t>odstranění asfaltového povrchu vozovky tl. 220 mm</t>
  </si>
  <si>
    <t>(11,5+14,2+3,0+21,4)</t>
  </si>
  <si>
    <t>11310734R</t>
  </si>
  <si>
    <t>Odstranění podkladu živičného tl 450 mm strojně pl do 50 m2</t>
  </si>
  <si>
    <t>2006760097</t>
  </si>
  <si>
    <t>Odstranění podkladů nebo krytů strojně plochy jednotlivě do 50 m2 s přemístěním hmot na skládku na vzdálenost do 3 m nebo s naložením na dopravní prostředek živičných, o tl. vrstvy přes 250 do 300 mm</t>
  </si>
  <si>
    <t>odstranění asfaltového povrchu vozovky tl. 450 mm</t>
  </si>
  <si>
    <t>10,7</t>
  </si>
  <si>
    <t>-1082489362</t>
  </si>
  <si>
    <t>19,7</t>
  </si>
  <si>
    <t>-1313284394</t>
  </si>
  <si>
    <t>odstranění betoné obruby</t>
  </si>
  <si>
    <t>76,7</t>
  </si>
  <si>
    <t>-496770667</t>
  </si>
  <si>
    <t>odstranění sadové obruby</t>
  </si>
  <si>
    <t>2,0</t>
  </si>
  <si>
    <t>47875237</t>
  </si>
  <si>
    <t>sejmutí drnové vrstvy, hlíny, trávy</t>
  </si>
  <si>
    <t>12,4*0,35</t>
  </si>
  <si>
    <t>-922531945</t>
  </si>
  <si>
    <t>4,34</t>
  </si>
  <si>
    <t>188984763</t>
  </si>
  <si>
    <t>4,34 "odkopávky</t>
  </si>
  <si>
    <t>-1747309882</t>
  </si>
  <si>
    <t>984505840</t>
  </si>
  <si>
    <t>382115655</t>
  </si>
  <si>
    <t>4,34*1,8</t>
  </si>
  <si>
    <t>-1122999673</t>
  </si>
  <si>
    <t>26,2</t>
  </si>
  <si>
    <t>553916185</t>
  </si>
  <si>
    <t>26,2*0,015 'Přepočtené koeficientem množství</t>
  </si>
  <si>
    <t>1947994562</t>
  </si>
  <si>
    <t>176,0+5,4+12,9+21,5+1,6+2,1+10,7+21,4</t>
  </si>
  <si>
    <t>-1131680442</t>
  </si>
  <si>
    <t>245896227</t>
  </si>
  <si>
    <t>26,2*0,1*1,7</t>
  </si>
  <si>
    <t>4,454*1,8 'Přepočtené koeficientem množství</t>
  </si>
  <si>
    <t>-878612053</t>
  </si>
  <si>
    <t>Vodorovné konstrukce</t>
  </si>
  <si>
    <t>45131977R</t>
  </si>
  <si>
    <t>Příplatek ZKD 10 mm tl přes 50 mm u podkladu nebo lože pod dlažbu z betonu</t>
  </si>
  <si>
    <t>-646366930</t>
  </si>
  <si>
    <t>Podklad nebo lože pod dlažbu (přídlažbu)  Příplatek k cenám za každých dalších i započatých 10 mm tloušťky podkladu nebo lože přes 50 mm z betonu prostého</t>
  </si>
  <si>
    <t>kamenná přídlažba (celk. tl. podkladu 100 mm)</t>
  </si>
  <si>
    <t>5*21,4</t>
  </si>
  <si>
    <t>Podklad ze štěrkodrtě ŠD tl 150 mm - 32/63</t>
  </si>
  <si>
    <t>-66679804</t>
  </si>
  <si>
    <t>210,1+9,1</t>
  </si>
  <si>
    <t>564861114</t>
  </si>
  <si>
    <t>Podklad ze štěrkodrtě ŠD tl 230 mm -32/63</t>
  </si>
  <si>
    <t>1894666688</t>
  </si>
  <si>
    <t>Podklad ze štěrkodrti ŠD  s rozprostřením a zhutněním, po zhutnění tl. 230 mm</t>
  </si>
  <si>
    <t>1572704541</t>
  </si>
  <si>
    <t>176,0+21,2+12,9</t>
  </si>
  <si>
    <t>567122111</t>
  </si>
  <si>
    <t>Podklad ze směsi stmelené cementem SC C 8/10 (KSC I) tl 120 mm</t>
  </si>
  <si>
    <t>-182369512</t>
  </si>
  <si>
    <t>Podklad ze směsi stmelené cementem SC bez dilatačních spár, s rozprostřením a zhutněním SC C 8/10 (KSC I), po zhutnění tl. 120 mm</t>
  </si>
  <si>
    <t>-1127261305</t>
  </si>
  <si>
    <t>5,4+2,1+1,6</t>
  </si>
  <si>
    <t>573191111</t>
  </si>
  <si>
    <t>Postřik infiltrační kationaktivní emulzí v množství 1 kg/m2 - PI-E</t>
  </si>
  <si>
    <t>2091726422</t>
  </si>
  <si>
    <t>Postřik infiltrační kationaktivní emulzí v množství 1,00 kg/m2</t>
  </si>
  <si>
    <t>"kce komunikace v místě doplnění"</t>
  </si>
  <si>
    <t>573231106</t>
  </si>
  <si>
    <t>Postřik živičný spojovací ze silniční emulze v množství 0,30 kg/m2 - PS-E</t>
  </si>
  <si>
    <t>705187653</t>
  </si>
  <si>
    <t>Postřik spojovací PS bez posypu kamenivem ze silniční emulze, v množství 0,30 kg/m2</t>
  </si>
  <si>
    <t>577134111</t>
  </si>
  <si>
    <t>Asfaltový beton vrstva obrusná ACO 11 (ABS) tř. I tl 40 mm š do 3 m z nemodifikovaného asfaltu</t>
  </si>
  <si>
    <t>2076755617</t>
  </si>
  <si>
    <t>Asfaltový beton vrstva obrusná ACO 11 (ABS)  s rozprostřením a se zhutněním z nemodifikovaného asfaltu v pruhu šířky do 3 m tř. I, po zhutnění tl. 40 mm</t>
  </si>
  <si>
    <t>577155112</t>
  </si>
  <si>
    <t>Asfaltový beton vrstva ložní ACL 16 (ABH) tl 60 mm š do 3 m z nemodifikovaného asfaltu</t>
  </si>
  <si>
    <t>511561517</t>
  </si>
  <si>
    <t>Asfaltový beton vrstva ložní ACL 16 (ABH)  s rozprostřením a zhutněním z nemodifikovaného asfaltu v pruhu šířky do 3 m, po zhutnění tl. 60 mm</t>
  </si>
  <si>
    <t>591211111</t>
  </si>
  <si>
    <t>Kladení dlažby z kostek drobných z kamene do lože z kameniva těženého tl 50 mm</t>
  </si>
  <si>
    <t>-1344823940</t>
  </si>
  <si>
    <t>Kladení dlažby z kostek  s provedením lože do tl. 50 mm, s vyplněním spár, s dvojím beraněním a se smetením přebytečného materiálu na krajnici drobných z kamene, do lože z kameniva těženého</t>
  </si>
  <si>
    <t>kamenné kostky 100/100 - sjezd - použity zpět vybourané</t>
  </si>
  <si>
    <t>5,4</t>
  </si>
  <si>
    <t>-2132926881</t>
  </si>
  <si>
    <t>kamenná mozaika 5/6</t>
  </si>
  <si>
    <t>176,0</t>
  </si>
  <si>
    <t>58381005</t>
  </si>
  <si>
    <t>kostka dlažební mozaika žula 5/6 šedá</t>
  </si>
  <si>
    <t>1689469871</t>
  </si>
  <si>
    <t>176*1,05 'Přepočtené koeficientem množství</t>
  </si>
  <si>
    <t>131299293</t>
  </si>
  <si>
    <t>12,9</t>
  </si>
  <si>
    <t>21,2</t>
  </si>
  <si>
    <t>reliéfní dlažba z umělého kamene 60 - bílý</t>
  </si>
  <si>
    <t>2,1</t>
  </si>
  <si>
    <t>hladká dlažba z umělého kamene 60 - bílý</t>
  </si>
  <si>
    <t>1,6</t>
  </si>
  <si>
    <t>-1600574846</t>
  </si>
  <si>
    <t>12,9*1,15 'Přepočtené koeficientem množství</t>
  </si>
  <si>
    <t>1956563475</t>
  </si>
  <si>
    <t>21,2*1,15 'Přepočtené koeficientem množství</t>
  </si>
  <si>
    <t>5924503R</t>
  </si>
  <si>
    <t>dlaždice s reliérním povrchem umělý kámen - bílý tl. 60</t>
  </si>
  <si>
    <t>1865458848</t>
  </si>
  <si>
    <t xml:space="preserve">reliéfní dlažba z umělého kamene odstín bílý tl. 60 mm (např. COMCON)
</t>
  </si>
  <si>
    <t>2,1*1,15 'Přepočtené koeficientem množství</t>
  </si>
  <si>
    <t>5924504R</t>
  </si>
  <si>
    <t>dlaždice s hladkým povrchem umělý kámen - bílý tl. 60</t>
  </si>
  <si>
    <t>67952502</t>
  </si>
  <si>
    <t xml:space="preserve">hladká dlažba z umělého kamene odstín bílý tl. 60 mm (např. COMCON)
</t>
  </si>
  <si>
    <t>1,6*1,15 'Přepočtené koeficientem množství</t>
  </si>
  <si>
    <t>301342238</t>
  </si>
  <si>
    <t>21,4</t>
  </si>
  <si>
    <t>394787854</t>
  </si>
  <si>
    <t>výšková úprava šachty</t>
  </si>
  <si>
    <t>1,0</t>
  </si>
  <si>
    <t>189014514</t>
  </si>
  <si>
    <t>výšková úprava plynu</t>
  </si>
  <si>
    <t>Přemístění svislého dopravního značení - značka</t>
  </si>
  <si>
    <t>-1414290360</t>
  </si>
  <si>
    <t>91411000R.2</t>
  </si>
  <si>
    <t>Přemístění svislého dopravního značení - zrcadlo</t>
  </si>
  <si>
    <t>-2049979990</t>
  </si>
  <si>
    <t>1772550408</t>
  </si>
  <si>
    <t>336442206</t>
  </si>
  <si>
    <t>10,3</t>
  </si>
  <si>
    <t>-541210675</t>
  </si>
  <si>
    <t>984943251</t>
  </si>
  <si>
    <t>"kamenná obruba 300x200 mm" 83,4</t>
  </si>
  <si>
    <t>-1437905014</t>
  </si>
  <si>
    <t>83,4*1,05 'Přepočtené koeficientem množství</t>
  </si>
  <si>
    <t>632346981</t>
  </si>
  <si>
    <t>25,6+17,7</t>
  </si>
  <si>
    <t>krajník kamenný žulový silniční 120x250x800-2500mm</t>
  </si>
  <si>
    <t>-1322578904</t>
  </si>
  <si>
    <t>krajník kamenný žulový silniční 12
0x250x800-2500mm</t>
  </si>
  <si>
    <t>43,3*1,05 'Přepočtené koeficientem množství</t>
  </si>
  <si>
    <t>-1598616700</t>
  </si>
  <si>
    <t>81,2</t>
  </si>
  <si>
    <t>1588975548</t>
  </si>
  <si>
    <t>620426314</t>
  </si>
  <si>
    <t>966006251</t>
  </si>
  <si>
    <t>Odstranění ocelového zahrazovacího sloupku spojených řetězem</t>
  </si>
  <si>
    <t>-340144098</t>
  </si>
  <si>
    <t>Odstranění zábrany  s odklizením materiálu na vzdálenost do 20 m nebo s naložením na dopravní prostředek sloupku zabetonovaného</t>
  </si>
  <si>
    <t>1536068405</t>
  </si>
  <si>
    <t>odstranění vodorovného doprav. značení (VDZ)</t>
  </si>
  <si>
    <t>29,5</t>
  </si>
  <si>
    <t>966008212</t>
  </si>
  <si>
    <t>Bourání odvodňovacího žlabu z betonových příkopových tvárnic š do 800 mm</t>
  </si>
  <si>
    <t>1308047492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</si>
  <si>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</si>
  <si>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odstranění betonových žlabovek</t>
  </si>
  <si>
    <t>12,2</t>
  </si>
  <si>
    <t>68315626</t>
  </si>
  <si>
    <t>-274115145</t>
  </si>
  <si>
    <t>142354977</t>
  </si>
  <si>
    <t>1280254554</t>
  </si>
  <si>
    <t>1789637488</t>
  </si>
  <si>
    <t>711</t>
  </si>
  <si>
    <t>Izolace proti vodě, vlhkosti a plynům</t>
  </si>
  <si>
    <t>711161221</t>
  </si>
  <si>
    <t>Izolace proti zemní vlhkosti nopovou fólií s textilií svislá, nopek v 4,0 mm, tl. fólie do 0,6 mm</t>
  </si>
  <si>
    <t>-283517922</t>
  </si>
  <si>
    <t>Izolace proti zemní vlhkosti a beztlakové vodě nopovými fóliemi na ploše svislé S vrstva ochranná, odvětrávací a drenážní s nakašírovanou filtrační textilií výška nopku 4,0 mm, tl. fólie do 0,6 mm</t>
  </si>
  <si>
    <t>21,0</t>
  </si>
  <si>
    <t>998711101</t>
  </si>
  <si>
    <t>Přesun hmot tonážní pro izolace proti vodě, vlhkosti a plynům v objektech výšky do 6 m</t>
  </si>
  <si>
    <t>-917009186</t>
  </si>
  <si>
    <t>Přesun hmot pro izolace proti vodě, vlhkosti a plynům  stanovený z hmotnosti přesunovaného materiálu vodorovná dopravní vzdálenost do 50 m v objektech výšky do 6 m</t>
  </si>
  <si>
    <t>767220002</t>
  </si>
  <si>
    <t xml:space="preserve">Zkrácení trubkového zábradlí v. 1,1 včetně vlnitého plechu </t>
  </si>
  <si>
    <t>1650217633</t>
  </si>
  <si>
    <t>1,5</t>
  </si>
  <si>
    <t>Svítidlo silniční LED 102W/10877Lm/3000K/IP66, CLO+DIMM dle Výpočtu osvětlení</t>
  </si>
  <si>
    <t>Svítidlo silniční LED 70W/8115Lm/3000K/IP66, CLO+DIMM dle Výpočtu osvětlení</t>
  </si>
  <si>
    <t>stožár bezpaticový ocelový žár.pozink. 6,2 m, UZM-8-133/108/89</t>
  </si>
  <si>
    <t>výložník oblouk.ocel.pozink 1,8/1,5m, UZB1 – 1500/1800/89</t>
  </si>
  <si>
    <t>skříň pojistková 3x400V/6x100A, IP44, do výklenku</t>
  </si>
  <si>
    <t>Pojistka PN00, 16A</t>
  </si>
  <si>
    <t>demontáž svítidla výbojkového 70W, výška 8m</t>
  </si>
  <si>
    <t>demontáž pojistkové skříně HDSS 3x63A</t>
  </si>
  <si>
    <t>80</t>
  </si>
  <si>
    <t>82</t>
  </si>
  <si>
    <t>III. - etapa</t>
  </si>
  <si>
    <t>-381550794</t>
  </si>
  <si>
    <t>89,4+6,9</t>
  </si>
  <si>
    <t>-313226097</t>
  </si>
  <si>
    <t>odebrání podkladu pod mozaikou tl. 250 mm</t>
  </si>
  <si>
    <t>89,4</t>
  </si>
  <si>
    <t>113107324</t>
  </si>
  <si>
    <t>Odstranění podkladu z kameniva drceného tl 400 mm strojně pl do 50 m2</t>
  </si>
  <si>
    <t>-252749366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</si>
  <si>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</si>
  <si>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podklad pod kostkami</t>
  </si>
  <si>
    <t>6,9</t>
  </si>
  <si>
    <t>-511957550</t>
  </si>
  <si>
    <t>36,7</t>
  </si>
  <si>
    <t>-1648607280</t>
  </si>
  <si>
    <t>96,8</t>
  </si>
  <si>
    <t>1381782085</t>
  </si>
  <si>
    <t>24,2+3,8+90,4+1,5+2,0+1,2+2,3+1,9</t>
  </si>
  <si>
    <t>-776434724</t>
  </si>
  <si>
    <t>93,6+5,7</t>
  </si>
  <si>
    <t>240492450</t>
  </si>
  <si>
    <t>3,8</t>
  </si>
  <si>
    <t>1135286083</t>
  </si>
  <si>
    <t>93,6</t>
  </si>
  <si>
    <t>1700479484</t>
  </si>
  <si>
    <t>1241229871</t>
  </si>
  <si>
    <t>1,5+2,3+1,9</t>
  </si>
  <si>
    <t>2000258303</t>
  </si>
  <si>
    <t>-1663532372</t>
  </si>
  <si>
    <t>-1443451974</t>
  </si>
  <si>
    <t>-1411128992</t>
  </si>
  <si>
    <t>-2102561150</t>
  </si>
  <si>
    <t>kamenné kostky 100/100  - použity zpět vybourané</t>
  </si>
  <si>
    <t>-828663259</t>
  </si>
  <si>
    <t xml:space="preserve">kamenná mozaika 5/6 </t>
  </si>
  <si>
    <t>90,4</t>
  </si>
  <si>
    <t>123806065</t>
  </si>
  <si>
    <t>-0,9*89,4 "použití 90% původní dlažby</t>
  </si>
  <si>
    <t>9,94*1,05 'Přepočtené koeficientem množství</t>
  </si>
  <si>
    <t>-225001217</t>
  </si>
  <si>
    <t>2,3</t>
  </si>
  <si>
    <t>1,9</t>
  </si>
  <si>
    <t>-204968637</t>
  </si>
  <si>
    <t>-597596084</t>
  </si>
  <si>
    <t>2*1,15 'Přepočtené koeficientem množství</t>
  </si>
  <si>
    <t>-1113150746</t>
  </si>
  <si>
    <t>2,3*1,15 'Přepočtené koeficientem množství</t>
  </si>
  <si>
    <t>-1002667687</t>
  </si>
  <si>
    <t>1,9*1,15 'Přepočtené koeficientem množství</t>
  </si>
  <si>
    <t>1016582743</t>
  </si>
  <si>
    <t>24,2</t>
  </si>
  <si>
    <t>-1190570512</t>
  </si>
  <si>
    <t>"kamenná obruba 300x200 mm" 97,0</t>
  </si>
  <si>
    <t>-2011792622</t>
  </si>
  <si>
    <t>97*1,05 'Přepočtené koeficientem množství</t>
  </si>
  <si>
    <t>-54291923</t>
  </si>
  <si>
    <t>-747042965</t>
  </si>
  <si>
    <t>5,4*1,05 'Přepočtené koeficientem množství</t>
  </si>
  <si>
    <t>1809612298</t>
  </si>
  <si>
    <t>96,9</t>
  </si>
  <si>
    <t>-1108142123</t>
  </si>
  <si>
    <t>117773240</t>
  </si>
  <si>
    <t>979071121</t>
  </si>
  <si>
    <t>Očištění dlažebních kostek drobných s původním spárováním kamenivem těženým</t>
  </si>
  <si>
    <t>1261324693</t>
  </si>
  <si>
    <t>Očištění vybouraných dlažebních kostek  od spojovacího materiálu, s uložením očištěných kostek na skládku, s odklizením odpadových hmot na hromady a s odklizením vybouraných kostek na vzdálenost do 3 m drobných, s původním vyplněním spár kamenivem těženým</t>
  </si>
  <si>
    <t>kamenné kostky 100/100</t>
  </si>
  <si>
    <t>-1615157612</t>
  </si>
  <si>
    <t>-1494694833</t>
  </si>
  <si>
    <t>2098157539</t>
  </si>
  <si>
    <t>1159933809</t>
  </si>
  <si>
    <t>-680764625</t>
  </si>
  <si>
    <t>-226030203</t>
  </si>
  <si>
    <t>1,0*(47,2+29,0+8,6)</t>
  </si>
  <si>
    <t>-510701584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</si>
</sst>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workbookViewId="0">
      <selection activeCell="AN9" sqref="AN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98" t="s">
        <v>14</v>
      </c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299"/>
      <c r="AN5" s="299"/>
      <c r="AO5" s="299"/>
      <c r="AP5" s="22"/>
      <c r="AQ5" s="22"/>
      <c r="AR5" s="20"/>
      <c r="BE5" s="277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0" t="s">
        <v>17</v>
      </c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2"/>
      <c r="AQ6" s="22"/>
      <c r="AR6" s="20"/>
      <c r="BE6" s="278"/>
      <c r="BS6" s="17" t="s">
        <v>18</v>
      </c>
    </row>
    <row r="7" spans="1:74" s="1" customFormat="1" ht="12" customHeight="1">
      <c r="B7" s="21"/>
      <c r="C7" s="22"/>
      <c r="D7" s="29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</v>
      </c>
      <c r="AO7" s="22"/>
      <c r="AP7" s="22"/>
      <c r="AQ7" s="22"/>
      <c r="AR7" s="20"/>
      <c r="BE7" s="278"/>
      <c r="BS7" s="17" t="s">
        <v>21</v>
      </c>
    </row>
    <row r="8" spans="1:74" s="1" customFormat="1" ht="12" customHeight="1">
      <c r="B8" s="21"/>
      <c r="C8" s="22"/>
      <c r="D8" s="29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24</v>
      </c>
      <c r="AL8" s="22"/>
      <c r="AM8" s="22"/>
      <c r="AN8" s="330">
        <v>43783</v>
      </c>
      <c r="AO8" s="22"/>
      <c r="AP8" s="22"/>
      <c r="AQ8" s="22"/>
      <c r="AR8" s="20"/>
      <c r="BE8" s="278"/>
      <c r="BS8" s="17" t="s">
        <v>25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8"/>
      <c r="BS9" s="17" t="s">
        <v>26</v>
      </c>
    </row>
    <row r="10" spans="1:74" s="1" customFormat="1" ht="12" customHeight="1">
      <c r="B10" s="21"/>
      <c r="C10" s="22"/>
      <c r="D10" s="29" t="s">
        <v>27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28</v>
      </c>
      <c r="AL10" s="22"/>
      <c r="AM10" s="22"/>
      <c r="AN10" s="27" t="s">
        <v>1</v>
      </c>
      <c r="AO10" s="22"/>
      <c r="AP10" s="22"/>
      <c r="AQ10" s="22"/>
      <c r="AR10" s="20"/>
      <c r="BE10" s="278"/>
      <c r="BS10" s="17" t="s">
        <v>18</v>
      </c>
    </row>
    <row r="11" spans="1:74" s="1" customFormat="1" ht="18.399999999999999" customHeight="1">
      <c r="B11" s="21"/>
      <c r="C11" s="22"/>
      <c r="D11" s="22"/>
      <c r="E11" s="27" t="s">
        <v>29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30</v>
      </c>
      <c r="AL11" s="22"/>
      <c r="AM11" s="22"/>
      <c r="AN11" s="27" t="s">
        <v>1</v>
      </c>
      <c r="AO11" s="22"/>
      <c r="AP11" s="22"/>
      <c r="AQ11" s="22"/>
      <c r="AR11" s="20"/>
      <c r="BE11" s="278"/>
      <c r="BS11" s="17" t="s">
        <v>18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8"/>
      <c r="BS12" s="17" t="s">
        <v>18</v>
      </c>
    </row>
    <row r="13" spans="1:74" s="1" customFormat="1" ht="12" customHeight="1">
      <c r="B13" s="21"/>
      <c r="C13" s="22"/>
      <c r="D13" s="29" t="s">
        <v>31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28</v>
      </c>
      <c r="AL13" s="22"/>
      <c r="AM13" s="22"/>
      <c r="AN13" s="31" t="s">
        <v>32</v>
      </c>
      <c r="AO13" s="22"/>
      <c r="AP13" s="22"/>
      <c r="AQ13" s="22"/>
      <c r="AR13" s="20"/>
      <c r="BE13" s="278"/>
      <c r="BS13" s="17" t="s">
        <v>18</v>
      </c>
    </row>
    <row r="14" spans="1:74" ht="12.75">
      <c r="B14" s="21"/>
      <c r="C14" s="22"/>
      <c r="D14" s="22"/>
      <c r="E14" s="301" t="s">
        <v>32</v>
      </c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29" t="s">
        <v>30</v>
      </c>
      <c r="AL14" s="22"/>
      <c r="AM14" s="22"/>
      <c r="AN14" s="31" t="s">
        <v>32</v>
      </c>
      <c r="AO14" s="22"/>
      <c r="AP14" s="22"/>
      <c r="AQ14" s="22"/>
      <c r="AR14" s="20"/>
      <c r="BE14" s="278"/>
      <c r="BS14" s="17" t="s">
        <v>18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8"/>
      <c r="BS15" s="17" t="s">
        <v>4</v>
      </c>
    </row>
    <row r="16" spans="1:74" s="1" customFormat="1" ht="12" customHeight="1">
      <c r="B16" s="21"/>
      <c r="C16" s="22"/>
      <c r="D16" s="29" t="s">
        <v>33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28</v>
      </c>
      <c r="AL16" s="22"/>
      <c r="AM16" s="22"/>
      <c r="AN16" s="27" t="s">
        <v>1</v>
      </c>
      <c r="AO16" s="22"/>
      <c r="AP16" s="22"/>
      <c r="AQ16" s="22"/>
      <c r="AR16" s="20"/>
      <c r="BE16" s="278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30</v>
      </c>
      <c r="AL17" s="22"/>
      <c r="AM17" s="22"/>
      <c r="AN17" s="27" t="s">
        <v>1</v>
      </c>
      <c r="AO17" s="22"/>
      <c r="AP17" s="22"/>
      <c r="AQ17" s="22"/>
      <c r="AR17" s="20"/>
      <c r="BE17" s="278"/>
      <c r="BS17" s="17" t="s">
        <v>35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8"/>
      <c r="BS18" s="17" t="s">
        <v>6</v>
      </c>
    </row>
    <row r="19" spans="1:71" s="1" customFormat="1" ht="12" customHeight="1">
      <c r="B19" s="21"/>
      <c r="C19" s="22"/>
      <c r="D19" s="29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28</v>
      </c>
      <c r="AL19" s="22"/>
      <c r="AM19" s="22"/>
      <c r="AN19" s="27" t="s">
        <v>1</v>
      </c>
      <c r="AO19" s="22"/>
      <c r="AP19" s="22"/>
      <c r="AQ19" s="22"/>
      <c r="AR19" s="20"/>
      <c r="BE19" s="278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29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30</v>
      </c>
      <c r="AL20" s="22"/>
      <c r="AM20" s="22"/>
      <c r="AN20" s="27" t="s">
        <v>1</v>
      </c>
      <c r="AO20" s="22"/>
      <c r="AP20" s="22"/>
      <c r="AQ20" s="22"/>
      <c r="AR20" s="20"/>
      <c r="BE20" s="278"/>
      <c r="BS20" s="17" t="s">
        <v>35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8"/>
    </row>
    <row r="22" spans="1:71" s="1" customFormat="1" ht="12" customHeight="1">
      <c r="B22" s="21"/>
      <c r="C22" s="22"/>
      <c r="D22" s="29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8"/>
    </row>
    <row r="23" spans="1:71" s="1" customFormat="1" ht="16.5" customHeight="1">
      <c r="B23" s="21"/>
      <c r="C23" s="22"/>
      <c r="D23" s="22"/>
      <c r="E23" s="303" t="s">
        <v>1</v>
      </c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22"/>
      <c r="AP23" s="22"/>
      <c r="AQ23" s="22"/>
      <c r="AR23" s="20"/>
      <c r="BE23" s="278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8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8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80">
        <f>ROUND(AG94,2)</f>
        <v>0</v>
      </c>
      <c r="AL26" s="281"/>
      <c r="AM26" s="281"/>
      <c r="AN26" s="281"/>
      <c r="AO26" s="281"/>
      <c r="AP26" s="36"/>
      <c r="AQ26" s="36"/>
      <c r="AR26" s="39"/>
      <c r="BE26" s="278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8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04" t="s">
        <v>39</v>
      </c>
      <c r="M28" s="304"/>
      <c r="N28" s="304"/>
      <c r="O28" s="304"/>
      <c r="P28" s="304"/>
      <c r="Q28" s="36"/>
      <c r="R28" s="36"/>
      <c r="S28" s="36"/>
      <c r="T28" s="36"/>
      <c r="U28" s="36"/>
      <c r="V28" s="36"/>
      <c r="W28" s="304" t="s">
        <v>40</v>
      </c>
      <c r="X28" s="304"/>
      <c r="Y28" s="304"/>
      <c r="Z28" s="304"/>
      <c r="AA28" s="304"/>
      <c r="AB28" s="304"/>
      <c r="AC28" s="304"/>
      <c r="AD28" s="304"/>
      <c r="AE28" s="304"/>
      <c r="AF28" s="36"/>
      <c r="AG28" s="36"/>
      <c r="AH28" s="36"/>
      <c r="AI28" s="36"/>
      <c r="AJ28" s="36"/>
      <c r="AK28" s="304" t="s">
        <v>41</v>
      </c>
      <c r="AL28" s="304"/>
      <c r="AM28" s="304"/>
      <c r="AN28" s="304"/>
      <c r="AO28" s="304"/>
      <c r="AP28" s="36"/>
      <c r="AQ28" s="36"/>
      <c r="AR28" s="39"/>
      <c r="BE28" s="278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05">
        <v>0.21</v>
      </c>
      <c r="M29" s="276"/>
      <c r="N29" s="276"/>
      <c r="O29" s="276"/>
      <c r="P29" s="276"/>
      <c r="Q29" s="41"/>
      <c r="R29" s="41"/>
      <c r="S29" s="41"/>
      <c r="T29" s="41"/>
      <c r="U29" s="41"/>
      <c r="V29" s="41"/>
      <c r="W29" s="275">
        <f>ROUND(AZ94, 2)</f>
        <v>0</v>
      </c>
      <c r="X29" s="276"/>
      <c r="Y29" s="276"/>
      <c r="Z29" s="276"/>
      <c r="AA29" s="276"/>
      <c r="AB29" s="276"/>
      <c r="AC29" s="276"/>
      <c r="AD29" s="276"/>
      <c r="AE29" s="276"/>
      <c r="AF29" s="41"/>
      <c r="AG29" s="41"/>
      <c r="AH29" s="41"/>
      <c r="AI29" s="41"/>
      <c r="AJ29" s="41"/>
      <c r="AK29" s="275">
        <f>ROUND(AV94, 2)</f>
        <v>0</v>
      </c>
      <c r="AL29" s="276"/>
      <c r="AM29" s="276"/>
      <c r="AN29" s="276"/>
      <c r="AO29" s="276"/>
      <c r="AP29" s="41"/>
      <c r="AQ29" s="41"/>
      <c r="AR29" s="42"/>
      <c r="BE29" s="279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05">
        <v>0.15</v>
      </c>
      <c r="M30" s="276"/>
      <c r="N30" s="276"/>
      <c r="O30" s="276"/>
      <c r="P30" s="276"/>
      <c r="Q30" s="41"/>
      <c r="R30" s="41"/>
      <c r="S30" s="41"/>
      <c r="T30" s="41"/>
      <c r="U30" s="41"/>
      <c r="V30" s="41"/>
      <c r="W30" s="275">
        <f>ROUND(BA94, 2)</f>
        <v>0</v>
      </c>
      <c r="X30" s="276"/>
      <c r="Y30" s="276"/>
      <c r="Z30" s="276"/>
      <c r="AA30" s="276"/>
      <c r="AB30" s="276"/>
      <c r="AC30" s="276"/>
      <c r="AD30" s="276"/>
      <c r="AE30" s="276"/>
      <c r="AF30" s="41"/>
      <c r="AG30" s="41"/>
      <c r="AH30" s="41"/>
      <c r="AI30" s="41"/>
      <c r="AJ30" s="41"/>
      <c r="AK30" s="275">
        <f>ROUND(AW94, 2)</f>
        <v>0</v>
      </c>
      <c r="AL30" s="276"/>
      <c r="AM30" s="276"/>
      <c r="AN30" s="276"/>
      <c r="AO30" s="276"/>
      <c r="AP30" s="41"/>
      <c r="AQ30" s="41"/>
      <c r="AR30" s="42"/>
      <c r="BE30" s="279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05">
        <v>0.21</v>
      </c>
      <c r="M31" s="276"/>
      <c r="N31" s="276"/>
      <c r="O31" s="276"/>
      <c r="P31" s="276"/>
      <c r="Q31" s="41"/>
      <c r="R31" s="41"/>
      <c r="S31" s="41"/>
      <c r="T31" s="41"/>
      <c r="U31" s="41"/>
      <c r="V31" s="41"/>
      <c r="W31" s="275">
        <f>ROUND(BB94, 2)</f>
        <v>0</v>
      </c>
      <c r="X31" s="276"/>
      <c r="Y31" s="276"/>
      <c r="Z31" s="276"/>
      <c r="AA31" s="276"/>
      <c r="AB31" s="276"/>
      <c r="AC31" s="276"/>
      <c r="AD31" s="276"/>
      <c r="AE31" s="276"/>
      <c r="AF31" s="41"/>
      <c r="AG31" s="41"/>
      <c r="AH31" s="41"/>
      <c r="AI31" s="41"/>
      <c r="AJ31" s="41"/>
      <c r="AK31" s="275">
        <v>0</v>
      </c>
      <c r="AL31" s="276"/>
      <c r="AM31" s="276"/>
      <c r="AN31" s="276"/>
      <c r="AO31" s="276"/>
      <c r="AP31" s="41"/>
      <c r="AQ31" s="41"/>
      <c r="AR31" s="42"/>
      <c r="BE31" s="279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05">
        <v>0.15</v>
      </c>
      <c r="M32" s="276"/>
      <c r="N32" s="276"/>
      <c r="O32" s="276"/>
      <c r="P32" s="276"/>
      <c r="Q32" s="41"/>
      <c r="R32" s="41"/>
      <c r="S32" s="41"/>
      <c r="T32" s="41"/>
      <c r="U32" s="41"/>
      <c r="V32" s="41"/>
      <c r="W32" s="275">
        <f>ROUND(BC94, 2)</f>
        <v>0</v>
      </c>
      <c r="X32" s="276"/>
      <c r="Y32" s="276"/>
      <c r="Z32" s="276"/>
      <c r="AA32" s="276"/>
      <c r="AB32" s="276"/>
      <c r="AC32" s="276"/>
      <c r="AD32" s="276"/>
      <c r="AE32" s="276"/>
      <c r="AF32" s="41"/>
      <c r="AG32" s="41"/>
      <c r="AH32" s="41"/>
      <c r="AI32" s="41"/>
      <c r="AJ32" s="41"/>
      <c r="AK32" s="275">
        <v>0</v>
      </c>
      <c r="AL32" s="276"/>
      <c r="AM32" s="276"/>
      <c r="AN32" s="276"/>
      <c r="AO32" s="276"/>
      <c r="AP32" s="41"/>
      <c r="AQ32" s="41"/>
      <c r="AR32" s="42"/>
      <c r="BE32" s="279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05">
        <v>0</v>
      </c>
      <c r="M33" s="276"/>
      <c r="N33" s="276"/>
      <c r="O33" s="276"/>
      <c r="P33" s="276"/>
      <c r="Q33" s="41"/>
      <c r="R33" s="41"/>
      <c r="S33" s="41"/>
      <c r="T33" s="41"/>
      <c r="U33" s="41"/>
      <c r="V33" s="41"/>
      <c r="W33" s="275">
        <f>ROUND(BD94, 2)</f>
        <v>0</v>
      </c>
      <c r="X33" s="276"/>
      <c r="Y33" s="276"/>
      <c r="Z33" s="276"/>
      <c r="AA33" s="276"/>
      <c r="AB33" s="276"/>
      <c r="AC33" s="276"/>
      <c r="AD33" s="276"/>
      <c r="AE33" s="276"/>
      <c r="AF33" s="41"/>
      <c r="AG33" s="41"/>
      <c r="AH33" s="41"/>
      <c r="AI33" s="41"/>
      <c r="AJ33" s="41"/>
      <c r="AK33" s="275">
        <v>0</v>
      </c>
      <c r="AL33" s="276"/>
      <c r="AM33" s="276"/>
      <c r="AN33" s="276"/>
      <c r="AO33" s="276"/>
      <c r="AP33" s="41"/>
      <c r="AQ33" s="41"/>
      <c r="AR33" s="42"/>
      <c r="BE33" s="279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8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282" t="s">
        <v>50</v>
      </c>
      <c r="Y35" s="283"/>
      <c r="Z35" s="283"/>
      <c r="AA35" s="283"/>
      <c r="AB35" s="283"/>
      <c r="AC35" s="45"/>
      <c r="AD35" s="45"/>
      <c r="AE35" s="45"/>
      <c r="AF35" s="45"/>
      <c r="AG35" s="45"/>
      <c r="AH35" s="45"/>
      <c r="AI35" s="45"/>
      <c r="AJ35" s="45"/>
      <c r="AK35" s="284">
        <f>SUM(AK26:AK33)</f>
        <v>0</v>
      </c>
      <c r="AL35" s="283"/>
      <c r="AM35" s="283"/>
      <c r="AN35" s="283"/>
      <c r="AO35" s="285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52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53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54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53</v>
      </c>
      <c r="AI60" s="38"/>
      <c r="AJ60" s="38"/>
      <c r="AK60" s="38"/>
      <c r="AL60" s="38"/>
      <c r="AM60" s="52" t="s">
        <v>54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55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56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53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54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53</v>
      </c>
      <c r="AI75" s="38"/>
      <c r="AJ75" s="38"/>
      <c r="AK75" s="38"/>
      <c r="AL75" s="38"/>
      <c r="AM75" s="52" t="s">
        <v>54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57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1707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5" t="str">
        <f>K6</f>
        <v>Doksy - chodník Valdštejnská</v>
      </c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22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Doksy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24</v>
      </c>
      <c r="AJ87" s="36"/>
      <c r="AK87" s="36"/>
      <c r="AL87" s="36"/>
      <c r="AM87" s="297">
        <f>IF(AN8= "","",AN8)</f>
        <v>43783</v>
      </c>
      <c r="AN87" s="297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27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33</v>
      </c>
      <c r="AJ89" s="36"/>
      <c r="AK89" s="36"/>
      <c r="AL89" s="36"/>
      <c r="AM89" s="293" t="str">
        <f>IF(E17="","",E17)</f>
        <v>Ing. Martina Hřebřinová</v>
      </c>
      <c r="AN89" s="294"/>
      <c r="AO89" s="294"/>
      <c r="AP89" s="294"/>
      <c r="AQ89" s="36"/>
      <c r="AR89" s="39"/>
      <c r="AS89" s="287" t="s">
        <v>58</v>
      </c>
      <c r="AT89" s="28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31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36</v>
      </c>
      <c r="AJ90" s="36"/>
      <c r="AK90" s="36"/>
      <c r="AL90" s="36"/>
      <c r="AM90" s="293" t="str">
        <f>IF(E20="","",E20)</f>
        <v xml:space="preserve"> </v>
      </c>
      <c r="AN90" s="294"/>
      <c r="AO90" s="294"/>
      <c r="AP90" s="294"/>
      <c r="AQ90" s="36"/>
      <c r="AR90" s="39"/>
      <c r="AS90" s="289"/>
      <c r="AT90" s="29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1"/>
      <c r="AT91" s="29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313" t="s">
        <v>59</v>
      </c>
      <c r="D92" s="314"/>
      <c r="E92" s="314"/>
      <c r="F92" s="314"/>
      <c r="G92" s="314"/>
      <c r="H92" s="73"/>
      <c r="I92" s="315" t="s">
        <v>60</v>
      </c>
      <c r="J92" s="314"/>
      <c r="K92" s="314"/>
      <c r="L92" s="314"/>
      <c r="M92" s="314"/>
      <c r="N92" s="314"/>
      <c r="O92" s="314"/>
      <c r="P92" s="314"/>
      <c r="Q92" s="314"/>
      <c r="R92" s="314"/>
      <c r="S92" s="314"/>
      <c r="T92" s="314"/>
      <c r="U92" s="314"/>
      <c r="V92" s="314"/>
      <c r="W92" s="314"/>
      <c r="X92" s="314"/>
      <c r="Y92" s="314"/>
      <c r="Z92" s="314"/>
      <c r="AA92" s="314"/>
      <c r="AB92" s="314"/>
      <c r="AC92" s="314"/>
      <c r="AD92" s="314"/>
      <c r="AE92" s="314"/>
      <c r="AF92" s="314"/>
      <c r="AG92" s="317" t="s">
        <v>61</v>
      </c>
      <c r="AH92" s="314"/>
      <c r="AI92" s="314"/>
      <c r="AJ92" s="314"/>
      <c r="AK92" s="314"/>
      <c r="AL92" s="314"/>
      <c r="AM92" s="314"/>
      <c r="AN92" s="315" t="s">
        <v>62</v>
      </c>
      <c r="AO92" s="314"/>
      <c r="AP92" s="316"/>
      <c r="AQ92" s="74" t="s">
        <v>63</v>
      </c>
      <c r="AR92" s="39"/>
      <c r="AS92" s="75" t="s">
        <v>64</v>
      </c>
      <c r="AT92" s="76" t="s">
        <v>65</v>
      </c>
      <c r="AU92" s="76" t="s">
        <v>66</v>
      </c>
      <c r="AV92" s="76" t="s">
        <v>67</v>
      </c>
      <c r="AW92" s="76" t="s">
        <v>68</v>
      </c>
      <c r="AX92" s="76" t="s">
        <v>69</v>
      </c>
      <c r="AY92" s="76" t="s">
        <v>70</v>
      </c>
      <c r="AZ92" s="76" t="s">
        <v>71</v>
      </c>
      <c r="BA92" s="76" t="s">
        <v>72</v>
      </c>
      <c r="BB92" s="76" t="s">
        <v>73</v>
      </c>
      <c r="BC92" s="76" t="s">
        <v>74</v>
      </c>
      <c r="BD92" s="77" t="s">
        <v>75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76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18">
        <f>ROUND(AG95+AG99+AG103,2)</f>
        <v>0</v>
      </c>
      <c r="AH94" s="318"/>
      <c r="AI94" s="318"/>
      <c r="AJ94" s="318"/>
      <c r="AK94" s="318"/>
      <c r="AL94" s="318"/>
      <c r="AM94" s="318"/>
      <c r="AN94" s="319">
        <f t="shared" ref="AN94:AN105" si="0">SUM(AG94,AT94)</f>
        <v>0</v>
      </c>
      <c r="AO94" s="319"/>
      <c r="AP94" s="319"/>
      <c r="AQ94" s="85" t="s">
        <v>1</v>
      </c>
      <c r="AR94" s="86"/>
      <c r="AS94" s="87">
        <f>ROUND(AS95+AS99+AS103,2)</f>
        <v>0</v>
      </c>
      <c r="AT94" s="88">
        <f t="shared" ref="AT94:AT105" si="1">ROUND(SUM(AV94:AW94),2)</f>
        <v>0</v>
      </c>
      <c r="AU94" s="89">
        <f>ROUND(AU95+AU99+AU103,5)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ROUND(AZ95+AZ99+AZ103,2)</f>
        <v>0</v>
      </c>
      <c r="BA94" s="88">
        <f>ROUND(BA95+BA99+BA103,2)</f>
        <v>0</v>
      </c>
      <c r="BB94" s="88">
        <f>ROUND(BB95+BB99+BB103,2)</f>
        <v>0</v>
      </c>
      <c r="BC94" s="88">
        <f>ROUND(BC95+BC99+BC103,2)</f>
        <v>0</v>
      </c>
      <c r="BD94" s="90">
        <f>ROUND(BD95+BD99+BD103,2)</f>
        <v>0</v>
      </c>
      <c r="BS94" s="91" t="s">
        <v>77</v>
      </c>
      <c r="BT94" s="91" t="s">
        <v>78</v>
      </c>
      <c r="BU94" s="92" t="s">
        <v>79</v>
      </c>
      <c r="BV94" s="91" t="s">
        <v>80</v>
      </c>
      <c r="BW94" s="91" t="s">
        <v>5</v>
      </c>
      <c r="BX94" s="91" t="s">
        <v>81</v>
      </c>
      <c r="CL94" s="91" t="s">
        <v>1</v>
      </c>
    </row>
    <row r="95" spans="1:91" s="7" customFormat="1" ht="16.5" customHeight="1">
      <c r="B95" s="93"/>
      <c r="C95" s="94"/>
      <c r="D95" s="311" t="s">
        <v>82</v>
      </c>
      <c r="E95" s="311"/>
      <c r="F95" s="311"/>
      <c r="G95" s="311"/>
      <c r="H95" s="311"/>
      <c r="I95" s="95"/>
      <c r="J95" s="311" t="s">
        <v>83</v>
      </c>
      <c r="K95" s="311"/>
      <c r="L95" s="311"/>
      <c r="M95" s="311"/>
      <c r="N95" s="311"/>
      <c r="O95" s="311"/>
      <c r="P95" s="311"/>
      <c r="Q95" s="311"/>
      <c r="R95" s="311"/>
      <c r="S95" s="311"/>
      <c r="T95" s="311"/>
      <c r="U95" s="311"/>
      <c r="V95" s="311"/>
      <c r="W95" s="311"/>
      <c r="X95" s="311"/>
      <c r="Y95" s="311"/>
      <c r="Z95" s="311"/>
      <c r="AA95" s="311"/>
      <c r="AB95" s="311"/>
      <c r="AC95" s="311"/>
      <c r="AD95" s="311"/>
      <c r="AE95" s="311"/>
      <c r="AF95" s="311"/>
      <c r="AG95" s="312">
        <f>ROUND(SUM(AG96:AG98),2)</f>
        <v>0</v>
      </c>
      <c r="AH95" s="309"/>
      <c r="AI95" s="309"/>
      <c r="AJ95" s="309"/>
      <c r="AK95" s="309"/>
      <c r="AL95" s="309"/>
      <c r="AM95" s="309"/>
      <c r="AN95" s="308">
        <f t="shared" si="0"/>
        <v>0</v>
      </c>
      <c r="AO95" s="309"/>
      <c r="AP95" s="309"/>
      <c r="AQ95" s="96" t="s">
        <v>84</v>
      </c>
      <c r="AR95" s="97"/>
      <c r="AS95" s="98">
        <f>ROUND(SUM(AS96:AS98),2)</f>
        <v>0</v>
      </c>
      <c r="AT95" s="99">
        <f t="shared" si="1"/>
        <v>0</v>
      </c>
      <c r="AU95" s="100">
        <f>ROUND(SUM(AU96:AU98),5)</f>
        <v>0</v>
      </c>
      <c r="AV95" s="99">
        <f>ROUND(AZ95*L29,2)</f>
        <v>0</v>
      </c>
      <c r="AW95" s="99">
        <f>ROUND(BA95*L30,2)</f>
        <v>0</v>
      </c>
      <c r="AX95" s="99">
        <f>ROUND(BB95*L29,2)</f>
        <v>0</v>
      </c>
      <c r="AY95" s="99">
        <f>ROUND(BC95*L30,2)</f>
        <v>0</v>
      </c>
      <c r="AZ95" s="99">
        <f>ROUND(SUM(AZ96:AZ98),2)</f>
        <v>0</v>
      </c>
      <c r="BA95" s="99">
        <f>ROUND(SUM(BA96:BA98),2)</f>
        <v>0</v>
      </c>
      <c r="BB95" s="99">
        <f>ROUND(SUM(BB96:BB98),2)</f>
        <v>0</v>
      </c>
      <c r="BC95" s="99">
        <f>ROUND(SUM(BC96:BC98),2)</f>
        <v>0</v>
      </c>
      <c r="BD95" s="101">
        <f>ROUND(SUM(BD96:BD98),2)</f>
        <v>0</v>
      </c>
      <c r="BS95" s="102" t="s">
        <v>77</v>
      </c>
      <c r="BT95" s="102" t="s">
        <v>21</v>
      </c>
      <c r="BU95" s="102" t="s">
        <v>79</v>
      </c>
      <c r="BV95" s="102" t="s">
        <v>80</v>
      </c>
      <c r="BW95" s="102" t="s">
        <v>85</v>
      </c>
      <c r="BX95" s="102" t="s">
        <v>5</v>
      </c>
      <c r="CL95" s="102" t="s">
        <v>1</v>
      </c>
      <c r="CM95" s="102" t="s">
        <v>86</v>
      </c>
    </row>
    <row r="96" spans="1:91" s="4" customFormat="1" ht="16.5" customHeight="1">
      <c r="A96" s="103" t="s">
        <v>87</v>
      </c>
      <c r="B96" s="58"/>
      <c r="C96" s="104"/>
      <c r="D96" s="104"/>
      <c r="E96" s="310" t="s">
        <v>88</v>
      </c>
      <c r="F96" s="310"/>
      <c r="G96" s="310"/>
      <c r="H96" s="310"/>
      <c r="I96" s="310"/>
      <c r="J96" s="104"/>
      <c r="K96" s="310" t="s">
        <v>89</v>
      </c>
      <c r="L96" s="310"/>
      <c r="M96" s="310"/>
      <c r="N96" s="310"/>
      <c r="O96" s="310"/>
      <c r="P96" s="310"/>
      <c r="Q96" s="310"/>
      <c r="R96" s="310"/>
      <c r="S96" s="310"/>
      <c r="T96" s="310"/>
      <c r="U96" s="310"/>
      <c r="V96" s="310"/>
      <c r="W96" s="310"/>
      <c r="X96" s="310"/>
      <c r="Y96" s="310"/>
      <c r="Z96" s="310"/>
      <c r="AA96" s="310"/>
      <c r="AB96" s="310"/>
      <c r="AC96" s="310"/>
      <c r="AD96" s="310"/>
      <c r="AE96" s="310"/>
      <c r="AF96" s="310"/>
      <c r="AG96" s="306">
        <f>'SO 101 - Chodník'!J32</f>
        <v>0</v>
      </c>
      <c r="AH96" s="307"/>
      <c r="AI96" s="307"/>
      <c r="AJ96" s="307"/>
      <c r="AK96" s="307"/>
      <c r="AL96" s="307"/>
      <c r="AM96" s="307"/>
      <c r="AN96" s="306">
        <f t="shared" si="0"/>
        <v>0</v>
      </c>
      <c r="AO96" s="307"/>
      <c r="AP96" s="307"/>
      <c r="AQ96" s="105" t="s">
        <v>90</v>
      </c>
      <c r="AR96" s="60"/>
      <c r="AS96" s="106">
        <v>0</v>
      </c>
      <c r="AT96" s="107">
        <f t="shared" si="1"/>
        <v>0</v>
      </c>
      <c r="AU96" s="108">
        <f>'SO 101 - Chodník'!P129</f>
        <v>0</v>
      </c>
      <c r="AV96" s="107">
        <f>'SO 101 - Chodník'!J35</f>
        <v>0</v>
      </c>
      <c r="AW96" s="107">
        <f>'SO 101 - Chodník'!J36</f>
        <v>0</v>
      </c>
      <c r="AX96" s="107">
        <f>'SO 101 - Chodník'!J37</f>
        <v>0</v>
      </c>
      <c r="AY96" s="107">
        <f>'SO 101 - Chodník'!J38</f>
        <v>0</v>
      </c>
      <c r="AZ96" s="107">
        <f>'SO 101 - Chodník'!F35</f>
        <v>0</v>
      </c>
      <c r="BA96" s="107">
        <f>'SO 101 - Chodník'!F36</f>
        <v>0</v>
      </c>
      <c r="BB96" s="107">
        <f>'SO 101 - Chodník'!F37</f>
        <v>0</v>
      </c>
      <c r="BC96" s="107">
        <f>'SO 101 - Chodník'!F38</f>
        <v>0</v>
      </c>
      <c r="BD96" s="109">
        <f>'SO 101 - Chodník'!F39</f>
        <v>0</v>
      </c>
      <c r="BT96" s="110" t="s">
        <v>86</v>
      </c>
      <c r="BV96" s="110" t="s">
        <v>80</v>
      </c>
      <c r="BW96" s="110" t="s">
        <v>91</v>
      </c>
      <c r="BX96" s="110" t="s">
        <v>85</v>
      </c>
      <c r="CL96" s="110" t="s">
        <v>1</v>
      </c>
    </row>
    <row r="97" spans="1:91" s="4" customFormat="1" ht="16.5" customHeight="1">
      <c r="A97" s="103" t="s">
        <v>87</v>
      </c>
      <c r="B97" s="58"/>
      <c r="C97" s="104"/>
      <c r="D97" s="104"/>
      <c r="E97" s="310" t="s">
        <v>92</v>
      </c>
      <c r="F97" s="310"/>
      <c r="G97" s="310"/>
      <c r="H97" s="310"/>
      <c r="I97" s="310"/>
      <c r="J97" s="104"/>
      <c r="K97" s="310" t="s">
        <v>93</v>
      </c>
      <c r="L97" s="310"/>
      <c r="M97" s="310"/>
      <c r="N97" s="310"/>
      <c r="O97" s="310"/>
      <c r="P97" s="310"/>
      <c r="Q97" s="310"/>
      <c r="R97" s="310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06">
        <f>'SO 401 - Veřejné osvětlení'!J32</f>
        <v>0</v>
      </c>
      <c r="AH97" s="307"/>
      <c r="AI97" s="307"/>
      <c r="AJ97" s="307"/>
      <c r="AK97" s="307"/>
      <c r="AL97" s="307"/>
      <c r="AM97" s="307"/>
      <c r="AN97" s="306">
        <f t="shared" si="0"/>
        <v>0</v>
      </c>
      <c r="AO97" s="307"/>
      <c r="AP97" s="307"/>
      <c r="AQ97" s="105" t="s">
        <v>90</v>
      </c>
      <c r="AR97" s="60"/>
      <c r="AS97" s="106">
        <v>0</v>
      </c>
      <c r="AT97" s="107">
        <f t="shared" si="1"/>
        <v>0</v>
      </c>
      <c r="AU97" s="108">
        <f>'SO 401 - Veřejné osvětlení'!P123</f>
        <v>0</v>
      </c>
      <c r="AV97" s="107">
        <f>'SO 401 - Veřejné osvětlení'!J35</f>
        <v>0</v>
      </c>
      <c r="AW97" s="107">
        <f>'SO 401 - Veřejné osvětlení'!J36</f>
        <v>0</v>
      </c>
      <c r="AX97" s="107">
        <f>'SO 401 - Veřejné osvětlení'!J37</f>
        <v>0</v>
      </c>
      <c r="AY97" s="107">
        <f>'SO 401 - Veřejné osvětlení'!J38</f>
        <v>0</v>
      </c>
      <c r="AZ97" s="107">
        <f>'SO 401 - Veřejné osvětlení'!F35</f>
        <v>0</v>
      </c>
      <c r="BA97" s="107">
        <f>'SO 401 - Veřejné osvětlení'!F36</f>
        <v>0</v>
      </c>
      <c r="BB97" s="107">
        <f>'SO 401 - Veřejné osvětlení'!F37</f>
        <v>0</v>
      </c>
      <c r="BC97" s="107">
        <f>'SO 401 - Veřejné osvětlení'!F38</f>
        <v>0</v>
      </c>
      <c r="BD97" s="109">
        <f>'SO 401 - Veřejné osvětlení'!F39</f>
        <v>0</v>
      </c>
      <c r="BT97" s="110" t="s">
        <v>86</v>
      </c>
      <c r="BV97" s="110" t="s">
        <v>80</v>
      </c>
      <c r="BW97" s="110" t="s">
        <v>94</v>
      </c>
      <c r="BX97" s="110" t="s">
        <v>85</v>
      </c>
      <c r="CL97" s="110" t="s">
        <v>1</v>
      </c>
    </row>
    <row r="98" spans="1:91" s="4" customFormat="1" ht="16.5" customHeight="1">
      <c r="A98" s="103" t="s">
        <v>87</v>
      </c>
      <c r="B98" s="58"/>
      <c r="C98" s="104"/>
      <c r="D98" s="104"/>
      <c r="E98" s="310" t="s">
        <v>95</v>
      </c>
      <c r="F98" s="310"/>
      <c r="G98" s="310"/>
      <c r="H98" s="310"/>
      <c r="I98" s="310"/>
      <c r="J98" s="104"/>
      <c r="K98" s="310" t="s">
        <v>96</v>
      </c>
      <c r="L98" s="310"/>
      <c r="M98" s="310"/>
      <c r="N98" s="310"/>
      <c r="O98" s="310"/>
      <c r="P98" s="310"/>
      <c r="Q98" s="310"/>
      <c r="R98" s="310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06">
        <f>'VRN - Vedlejší rozpočtové...'!J32</f>
        <v>0</v>
      </c>
      <c r="AH98" s="307"/>
      <c r="AI98" s="307"/>
      <c r="AJ98" s="307"/>
      <c r="AK98" s="307"/>
      <c r="AL98" s="307"/>
      <c r="AM98" s="307"/>
      <c r="AN98" s="306">
        <f t="shared" si="0"/>
        <v>0</v>
      </c>
      <c r="AO98" s="307"/>
      <c r="AP98" s="307"/>
      <c r="AQ98" s="105" t="s">
        <v>90</v>
      </c>
      <c r="AR98" s="60"/>
      <c r="AS98" s="106">
        <v>0</v>
      </c>
      <c r="AT98" s="107">
        <f t="shared" si="1"/>
        <v>0</v>
      </c>
      <c r="AU98" s="108">
        <f>'VRN - Vedlejší rozpočtové...'!P121</f>
        <v>0</v>
      </c>
      <c r="AV98" s="107">
        <f>'VRN - Vedlejší rozpočtové...'!J35</f>
        <v>0</v>
      </c>
      <c r="AW98" s="107">
        <f>'VRN - Vedlejší rozpočtové...'!J36</f>
        <v>0</v>
      </c>
      <c r="AX98" s="107">
        <f>'VRN - Vedlejší rozpočtové...'!J37</f>
        <v>0</v>
      </c>
      <c r="AY98" s="107">
        <f>'VRN - Vedlejší rozpočtové...'!J38</f>
        <v>0</v>
      </c>
      <c r="AZ98" s="107">
        <f>'VRN - Vedlejší rozpočtové...'!F35</f>
        <v>0</v>
      </c>
      <c r="BA98" s="107">
        <f>'VRN - Vedlejší rozpočtové...'!F36</f>
        <v>0</v>
      </c>
      <c r="BB98" s="107">
        <f>'VRN - Vedlejší rozpočtové...'!F37</f>
        <v>0</v>
      </c>
      <c r="BC98" s="107">
        <f>'VRN - Vedlejší rozpočtové...'!F38</f>
        <v>0</v>
      </c>
      <c r="BD98" s="109">
        <f>'VRN - Vedlejší rozpočtové...'!F39</f>
        <v>0</v>
      </c>
      <c r="BT98" s="110" t="s">
        <v>86</v>
      </c>
      <c r="BV98" s="110" t="s">
        <v>80</v>
      </c>
      <c r="BW98" s="110" t="s">
        <v>97</v>
      </c>
      <c r="BX98" s="110" t="s">
        <v>85</v>
      </c>
      <c r="CL98" s="110" t="s">
        <v>1</v>
      </c>
    </row>
    <row r="99" spans="1:91" s="7" customFormat="1" ht="16.5" customHeight="1">
      <c r="B99" s="93"/>
      <c r="C99" s="94"/>
      <c r="D99" s="311" t="s">
        <v>98</v>
      </c>
      <c r="E99" s="311"/>
      <c r="F99" s="311"/>
      <c r="G99" s="311"/>
      <c r="H99" s="311"/>
      <c r="I99" s="95"/>
      <c r="J99" s="311" t="s">
        <v>83</v>
      </c>
      <c r="K99" s="311"/>
      <c r="L99" s="311"/>
      <c r="M99" s="311"/>
      <c r="N99" s="311"/>
      <c r="O99" s="311"/>
      <c r="P99" s="311"/>
      <c r="Q99" s="311"/>
      <c r="R99" s="311"/>
      <c r="S99" s="311"/>
      <c r="T99" s="311"/>
      <c r="U99" s="311"/>
      <c r="V99" s="311"/>
      <c r="W99" s="311"/>
      <c r="X99" s="311"/>
      <c r="Y99" s="311"/>
      <c r="Z99" s="311"/>
      <c r="AA99" s="311"/>
      <c r="AB99" s="311"/>
      <c r="AC99" s="311"/>
      <c r="AD99" s="311"/>
      <c r="AE99" s="311"/>
      <c r="AF99" s="311"/>
      <c r="AG99" s="312">
        <f>ROUND(SUM(AG100:AG102),2)</f>
        <v>0</v>
      </c>
      <c r="AH99" s="309"/>
      <c r="AI99" s="309"/>
      <c r="AJ99" s="309"/>
      <c r="AK99" s="309"/>
      <c r="AL99" s="309"/>
      <c r="AM99" s="309"/>
      <c r="AN99" s="308">
        <f t="shared" si="0"/>
        <v>0</v>
      </c>
      <c r="AO99" s="309"/>
      <c r="AP99" s="309"/>
      <c r="AQ99" s="96" t="s">
        <v>84</v>
      </c>
      <c r="AR99" s="97"/>
      <c r="AS99" s="98">
        <f>ROUND(SUM(AS100:AS102),2)</f>
        <v>0</v>
      </c>
      <c r="AT99" s="99">
        <f t="shared" si="1"/>
        <v>0</v>
      </c>
      <c r="AU99" s="100">
        <f>ROUND(SUM(AU100:AU102),5)</f>
        <v>0</v>
      </c>
      <c r="AV99" s="99">
        <f>ROUND(AZ99*L29,2)</f>
        <v>0</v>
      </c>
      <c r="AW99" s="99">
        <f>ROUND(BA99*L30,2)</f>
        <v>0</v>
      </c>
      <c r="AX99" s="99">
        <f>ROUND(BB99*L29,2)</f>
        <v>0</v>
      </c>
      <c r="AY99" s="99">
        <f>ROUND(BC99*L30,2)</f>
        <v>0</v>
      </c>
      <c r="AZ99" s="99">
        <f>ROUND(SUM(AZ100:AZ102),2)</f>
        <v>0</v>
      </c>
      <c r="BA99" s="99">
        <f>ROUND(SUM(BA100:BA102),2)</f>
        <v>0</v>
      </c>
      <c r="BB99" s="99">
        <f>ROUND(SUM(BB100:BB102),2)</f>
        <v>0</v>
      </c>
      <c r="BC99" s="99">
        <f>ROUND(SUM(BC100:BC102),2)</f>
        <v>0</v>
      </c>
      <c r="BD99" s="101">
        <f>ROUND(SUM(BD100:BD102),2)</f>
        <v>0</v>
      </c>
      <c r="BS99" s="102" t="s">
        <v>77</v>
      </c>
      <c r="BT99" s="102" t="s">
        <v>21</v>
      </c>
      <c r="BU99" s="102" t="s">
        <v>79</v>
      </c>
      <c r="BV99" s="102" t="s">
        <v>80</v>
      </c>
      <c r="BW99" s="102" t="s">
        <v>99</v>
      </c>
      <c r="BX99" s="102" t="s">
        <v>5</v>
      </c>
      <c r="CL99" s="102" t="s">
        <v>1</v>
      </c>
      <c r="CM99" s="102" t="s">
        <v>86</v>
      </c>
    </row>
    <row r="100" spans="1:91" s="4" customFormat="1" ht="16.5" customHeight="1">
      <c r="A100" s="103" t="s">
        <v>87</v>
      </c>
      <c r="B100" s="58"/>
      <c r="C100" s="104"/>
      <c r="D100" s="104"/>
      <c r="E100" s="310" t="s">
        <v>88</v>
      </c>
      <c r="F100" s="310"/>
      <c r="G100" s="310"/>
      <c r="H100" s="310"/>
      <c r="I100" s="310"/>
      <c r="J100" s="104"/>
      <c r="K100" s="310" t="s">
        <v>89</v>
      </c>
      <c r="L100" s="310"/>
      <c r="M100" s="310"/>
      <c r="N100" s="310"/>
      <c r="O100" s="310"/>
      <c r="P100" s="310"/>
      <c r="Q100" s="310"/>
      <c r="R100" s="310"/>
      <c r="S100" s="310"/>
      <c r="T100" s="310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06">
        <f>'SO 101 - Chodník_01'!J32</f>
        <v>0</v>
      </c>
      <c r="AH100" s="307"/>
      <c r="AI100" s="307"/>
      <c r="AJ100" s="307"/>
      <c r="AK100" s="307"/>
      <c r="AL100" s="307"/>
      <c r="AM100" s="307"/>
      <c r="AN100" s="306">
        <f t="shared" si="0"/>
        <v>0</v>
      </c>
      <c r="AO100" s="307"/>
      <c r="AP100" s="307"/>
      <c r="AQ100" s="105" t="s">
        <v>90</v>
      </c>
      <c r="AR100" s="60"/>
      <c r="AS100" s="106">
        <v>0</v>
      </c>
      <c r="AT100" s="107">
        <f t="shared" si="1"/>
        <v>0</v>
      </c>
      <c r="AU100" s="108">
        <f>'SO 101 - Chodník_01'!P131</f>
        <v>0</v>
      </c>
      <c r="AV100" s="107">
        <f>'SO 101 - Chodník_01'!J35</f>
        <v>0</v>
      </c>
      <c r="AW100" s="107">
        <f>'SO 101 - Chodník_01'!J36</f>
        <v>0</v>
      </c>
      <c r="AX100" s="107">
        <f>'SO 101 - Chodník_01'!J37</f>
        <v>0</v>
      </c>
      <c r="AY100" s="107">
        <f>'SO 101 - Chodník_01'!J38</f>
        <v>0</v>
      </c>
      <c r="AZ100" s="107">
        <f>'SO 101 - Chodník_01'!F35</f>
        <v>0</v>
      </c>
      <c r="BA100" s="107">
        <f>'SO 101 - Chodník_01'!F36</f>
        <v>0</v>
      </c>
      <c r="BB100" s="107">
        <f>'SO 101 - Chodník_01'!F37</f>
        <v>0</v>
      </c>
      <c r="BC100" s="107">
        <f>'SO 101 - Chodník_01'!F38</f>
        <v>0</v>
      </c>
      <c r="BD100" s="109">
        <f>'SO 101 - Chodník_01'!F39</f>
        <v>0</v>
      </c>
      <c r="BT100" s="110" t="s">
        <v>86</v>
      </c>
      <c r="BV100" s="110" t="s">
        <v>80</v>
      </c>
      <c r="BW100" s="110" t="s">
        <v>100</v>
      </c>
      <c r="BX100" s="110" t="s">
        <v>99</v>
      </c>
      <c r="CL100" s="110" t="s">
        <v>1</v>
      </c>
    </row>
    <row r="101" spans="1:91" s="4" customFormat="1" ht="16.5" customHeight="1">
      <c r="A101" s="103" t="s">
        <v>87</v>
      </c>
      <c r="B101" s="58"/>
      <c r="C101" s="104"/>
      <c r="D101" s="104"/>
      <c r="E101" s="310" t="s">
        <v>92</v>
      </c>
      <c r="F101" s="310"/>
      <c r="G101" s="310"/>
      <c r="H101" s="310"/>
      <c r="I101" s="310"/>
      <c r="J101" s="104"/>
      <c r="K101" s="310" t="s">
        <v>93</v>
      </c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06">
        <f>'SO 401 - Veřejné osvětlení_01'!J32</f>
        <v>0</v>
      </c>
      <c r="AH101" s="307"/>
      <c r="AI101" s="307"/>
      <c r="AJ101" s="307"/>
      <c r="AK101" s="307"/>
      <c r="AL101" s="307"/>
      <c r="AM101" s="307"/>
      <c r="AN101" s="306">
        <f t="shared" si="0"/>
        <v>0</v>
      </c>
      <c r="AO101" s="307"/>
      <c r="AP101" s="307"/>
      <c r="AQ101" s="105" t="s">
        <v>90</v>
      </c>
      <c r="AR101" s="60"/>
      <c r="AS101" s="106">
        <v>0</v>
      </c>
      <c r="AT101" s="107">
        <f t="shared" si="1"/>
        <v>0</v>
      </c>
      <c r="AU101" s="108">
        <f>'SO 401 - Veřejné osvětlení_01'!P123</f>
        <v>0</v>
      </c>
      <c r="AV101" s="107">
        <f>'SO 401 - Veřejné osvětlení_01'!J35</f>
        <v>0</v>
      </c>
      <c r="AW101" s="107">
        <f>'SO 401 - Veřejné osvětlení_01'!J36</f>
        <v>0</v>
      </c>
      <c r="AX101" s="107">
        <f>'SO 401 - Veřejné osvětlení_01'!J37</f>
        <v>0</v>
      </c>
      <c r="AY101" s="107">
        <f>'SO 401 - Veřejné osvětlení_01'!J38</f>
        <v>0</v>
      </c>
      <c r="AZ101" s="107">
        <f>'SO 401 - Veřejné osvětlení_01'!F35</f>
        <v>0</v>
      </c>
      <c r="BA101" s="107">
        <f>'SO 401 - Veřejné osvětlení_01'!F36</f>
        <v>0</v>
      </c>
      <c r="BB101" s="107">
        <f>'SO 401 - Veřejné osvětlení_01'!F37</f>
        <v>0</v>
      </c>
      <c r="BC101" s="107">
        <f>'SO 401 - Veřejné osvětlení_01'!F38</f>
        <v>0</v>
      </c>
      <c r="BD101" s="109">
        <f>'SO 401 - Veřejné osvětlení_01'!F39</f>
        <v>0</v>
      </c>
      <c r="BT101" s="110" t="s">
        <v>86</v>
      </c>
      <c r="BV101" s="110" t="s">
        <v>80</v>
      </c>
      <c r="BW101" s="110" t="s">
        <v>101</v>
      </c>
      <c r="BX101" s="110" t="s">
        <v>99</v>
      </c>
      <c r="CL101" s="110" t="s">
        <v>1</v>
      </c>
    </row>
    <row r="102" spans="1:91" s="4" customFormat="1" ht="16.5" customHeight="1">
      <c r="A102" s="103" t="s">
        <v>87</v>
      </c>
      <c r="B102" s="58"/>
      <c r="C102" s="104"/>
      <c r="D102" s="104"/>
      <c r="E102" s="310" t="s">
        <v>95</v>
      </c>
      <c r="F102" s="310"/>
      <c r="G102" s="310"/>
      <c r="H102" s="310"/>
      <c r="I102" s="310"/>
      <c r="J102" s="104"/>
      <c r="K102" s="310" t="s">
        <v>96</v>
      </c>
      <c r="L102" s="310"/>
      <c r="M102" s="310"/>
      <c r="N102" s="310"/>
      <c r="O102" s="310"/>
      <c r="P102" s="310"/>
      <c r="Q102" s="310"/>
      <c r="R102" s="310"/>
      <c r="S102" s="310"/>
      <c r="T102" s="310"/>
      <c r="U102" s="310"/>
      <c r="V102" s="310"/>
      <c r="W102" s="310"/>
      <c r="X102" s="310"/>
      <c r="Y102" s="310"/>
      <c r="Z102" s="310"/>
      <c r="AA102" s="310"/>
      <c r="AB102" s="310"/>
      <c r="AC102" s="310"/>
      <c r="AD102" s="310"/>
      <c r="AE102" s="310"/>
      <c r="AF102" s="310"/>
      <c r="AG102" s="306">
        <f>'VRN - Vedlejší rozpočtové..._01'!J32</f>
        <v>0</v>
      </c>
      <c r="AH102" s="307"/>
      <c r="AI102" s="307"/>
      <c r="AJ102" s="307"/>
      <c r="AK102" s="307"/>
      <c r="AL102" s="307"/>
      <c r="AM102" s="307"/>
      <c r="AN102" s="306">
        <f t="shared" si="0"/>
        <v>0</v>
      </c>
      <c r="AO102" s="307"/>
      <c r="AP102" s="307"/>
      <c r="AQ102" s="105" t="s">
        <v>90</v>
      </c>
      <c r="AR102" s="60"/>
      <c r="AS102" s="106">
        <v>0</v>
      </c>
      <c r="AT102" s="107">
        <f t="shared" si="1"/>
        <v>0</v>
      </c>
      <c r="AU102" s="108">
        <f>'VRN - Vedlejší rozpočtové..._01'!P121</f>
        <v>0</v>
      </c>
      <c r="AV102" s="107">
        <f>'VRN - Vedlejší rozpočtové..._01'!J35</f>
        <v>0</v>
      </c>
      <c r="AW102" s="107">
        <f>'VRN - Vedlejší rozpočtové..._01'!J36</f>
        <v>0</v>
      </c>
      <c r="AX102" s="107">
        <f>'VRN - Vedlejší rozpočtové..._01'!J37</f>
        <v>0</v>
      </c>
      <c r="AY102" s="107">
        <f>'VRN - Vedlejší rozpočtové..._01'!J38</f>
        <v>0</v>
      </c>
      <c r="AZ102" s="107">
        <f>'VRN - Vedlejší rozpočtové..._01'!F35</f>
        <v>0</v>
      </c>
      <c r="BA102" s="107">
        <f>'VRN - Vedlejší rozpočtové..._01'!F36</f>
        <v>0</v>
      </c>
      <c r="BB102" s="107">
        <f>'VRN - Vedlejší rozpočtové..._01'!F37</f>
        <v>0</v>
      </c>
      <c r="BC102" s="107">
        <f>'VRN - Vedlejší rozpočtové..._01'!F38</f>
        <v>0</v>
      </c>
      <c r="BD102" s="109">
        <f>'VRN - Vedlejší rozpočtové..._01'!F39</f>
        <v>0</v>
      </c>
      <c r="BT102" s="110" t="s">
        <v>86</v>
      </c>
      <c r="BV102" s="110" t="s">
        <v>80</v>
      </c>
      <c r="BW102" s="110" t="s">
        <v>102</v>
      </c>
      <c r="BX102" s="110" t="s">
        <v>99</v>
      </c>
      <c r="CL102" s="110" t="s">
        <v>1</v>
      </c>
    </row>
    <row r="103" spans="1:91" s="7" customFormat="1" ht="16.5" customHeight="1">
      <c r="B103" s="93"/>
      <c r="C103" s="94"/>
      <c r="D103" s="311" t="s">
        <v>103</v>
      </c>
      <c r="E103" s="311"/>
      <c r="F103" s="311"/>
      <c r="G103" s="311"/>
      <c r="H103" s="311"/>
      <c r="I103" s="95"/>
      <c r="J103" s="311" t="s">
        <v>83</v>
      </c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2">
        <f>ROUND(SUM(AG104:AG105),2)</f>
        <v>0</v>
      </c>
      <c r="AH103" s="309"/>
      <c r="AI103" s="309"/>
      <c r="AJ103" s="309"/>
      <c r="AK103" s="309"/>
      <c r="AL103" s="309"/>
      <c r="AM103" s="309"/>
      <c r="AN103" s="308">
        <f t="shared" si="0"/>
        <v>0</v>
      </c>
      <c r="AO103" s="309"/>
      <c r="AP103" s="309"/>
      <c r="AQ103" s="96" t="s">
        <v>84</v>
      </c>
      <c r="AR103" s="97"/>
      <c r="AS103" s="98">
        <f>ROUND(SUM(AS104:AS105),2)</f>
        <v>0</v>
      </c>
      <c r="AT103" s="99">
        <f t="shared" si="1"/>
        <v>0</v>
      </c>
      <c r="AU103" s="100">
        <f>ROUND(SUM(AU104:AU105),5)</f>
        <v>0</v>
      </c>
      <c r="AV103" s="99">
        <f>ROUND(AZ103*L29,2)</f>
        <v>0</v>
      </c>
      <c r="AW103" s="99">
        <f>ROUND(BA103*L30,2)</f>
        <v>0</v>
      </c>
      <c r="AX103" s="99">
        <f>ROUND(BB103*L29,2)</f>
        <v>0</v>
      </c>
      <c r="AY103" s="99">
        <f>ROUND(BC103*L30,2)</f>
        <v>0</v>
      </c>
      <c r="AZ103" s="99">
        <f>ROUND(SUM(AZ104:AZ105),2)</f>
        <v>0</v>
      </c>
      <c r="BA103" s="99">
        <f>ROUND(SUM(BA104:BA105),2)</f>
        <v>0</v>
      </c>
      <c r="BB103" s="99">
        <f>ROUND(SUM(BB104:BB105),2)</f>
        <v>0</v>
      </c>
      <c r="BC103" s="99">
        <f>ROUND(SUM(BC104:BC105),2)</f>
        <v>0</v>
      </c>
      <c r="BD103" s="101">
        <f>ROUND(SUM(BD104:BD105),2)</f>
        <v>0</v>
      </c>
      <c r="BS103" s="102" t="s">
        <v>77</v>
      </c>
      <c r="BT103" s="102" t="s">
        <v>21</v>
      </c>
      <c r="BU103" s="102" t="s">
        <v>79</v>
      </c>
      <c r="BV103" s="102" t="s">
        <v>80</v>
      </c>
      <c r="BW103" s="102" t="s">
        <v>104</v>
      </c>
      <c r="BX103" s="102" t="s">
        <v>5</v>
      </c>
      <c r="CL103" s="102" t="s">
        <v>1</v>
      </c>
      <c r="CM103" s="102" t="s">
        <v>86</v>
      </c>
    </row>
    <row r="104" spans="1:91" s="4" customFormat="1" ht="16.5" customHeight="1">
      <c r="A104" s="103" t="s">
        <v>87</v>
      </c>
      <c r="B104" s="58"/>
      <c r="C104" s="104"/>
      <c r="D104" s="104"/>
      <c r="E104" s="310" t="s">
        <v>88</v>
      </c>
      <c r="F104" s="310"/>
      <c r="G104" s="310"/>
      <c r="H104" s="310"/>
      <c r="I104" s="310"/>
      <c r="J104" s="104"/>
      <c r="K104" s="310" t="s">
        <v>89</v>
      </c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06">
        <f>'SO 101 - Chodník_02'!J32</f>
        <v>0</v>
      </c>
      <c r="AH104" s="307"/>
      <c r="AI104" s="307"/>
      <c r="AJ104" s="307"/>
      <c r="AK104" s="307"/>
      <c r="AL104" s="307"/>
      <c r="AM104" s="307"/>
      <c r="AN104" s="306">
        <f t="shared" si="0"/>
        <v>0</v>
      </c>
      <c r="AO104" s="307"/>
      <c r="AP104" s="307"/>
      <c r="AQ104" s="105" t="s">
        <v>90</v>
      </c>
      <c r="AR104" s="60"/>
      <c r="AS104" s="106">
        <v>0</v>
      </c>
      <c r="AT104" s="107">
        <f t="shared" si="1"/>
        <v>0</v>
      </c>
      <c r="AU104" s="108">
        <f>'SO 101 - Chodník_02'!P128</f>
        <v>0</v>
      </c>
      <c r="AV104" s="107">
        <f>'SO 101 - Chodník_02'!J35</f>
        <v>0</v>
      </c>
      <c r="AW104" s="107">
        <f>'SO 101 - Chodník_02'!J36</f>
        <v>0</v>
      </c>
      <c r="AX104" s="107">
        <f>'SO 101 - Chodník_02'!J37</f>
        <v>0</v>
      </c>
      <c r="AY104" s="107">
        <f>'SO 101 - Chodník_02'!J38</f>
        <v>0</v>
      </c>
      <c r="AZ104" s="107">
        <f>'SO 101 - Chodník_02'!F35</f>
        <v>0</v>
      </c>
      <c r="BA104" s="107">
        <f>'SO 101 - Chodník_02'!F36</f>
        <v>0</v>
      </c>
      <c r="BB104" s="107">
        <f>'SO 101 - Chodník_02'!F37</f>
        <v>0</v>
      </c>
      <c r="BC104" s="107">
        <f>'SO 101 - Chodník_02'!F38</f>
        <v>0</v>
      </c>
      <c r="BD104" s="109">
        <f>'SO 101 - Chodník_02'!F39</f>
        <v>0</v>
      </c>
      <c r="BT104" s="110" t="s">
        <v>86</v>
      </c>
      <c r="BV104" s="110" t="s">
        <v>80</v>
      </c>
      <c r="BW104" s="110" t="s">
        <v>105</v>
      </c>
      <c r="BX104" s="110" t="s">
        <v>104</v>
      </c>
      <c r="CL104" s="110" t="s">
        <v>1</v>
      </c>
    </row>
    <row r="105" spans="1:91" s="4" customFormat="1" ht="16.5" customHeight="1">
      <c r="A105" s="103" t="s">
        <v>87</v>
      </c>
      <c r="B105" s="58"/>
      <c r="C105" s="104"/>
      <c r="D105" s="104"/>
      <c r="E105" s="310" t="s">
        <v>95</v>
      </c>
      <c r="F105" s="310"/>
      <c r="G105" s="310"/>
      <c r="H105" s="310"/>
      <c r="I105" s="310"/>
      <c r="J105" s="104"/>
      <c r="K105" s="310" t="s">
        <v>96</v>
      </c>
      <c r="L105" s="310"/>
      <c r="M105" s="310"/>
      <c r="N105" s="310"/>
      <c r="O105" s="310"/>
      <c r="P105" s="310"/>
      <c r="Q105" s="310"/>
      <c r="R105" s="310"/>
      <c r="S105" s="310"/>
      <c r="T105" s="310"/>
      <c r="U105" s="310"/>
      <c r="V105" s="310"/>
      <c r="W105" s="310"/>
      <c r="X105" s="310"/>
      <c r="Y105" s="310"/>
      <c r="Z105" s="310"/>
      <c r="AA105" s="310"/>
      <c r="AB105" s="310"/>
      <c r="AC105" s="310"/>
      <c r="AD105" s="310"/>
      <c r="AE105" s="310"/>
      <c r="AF105" s="310"/>
      <c r="AG105" s="306">
        <f>'VRN - Vedlejší rozpočtové..._02'!J32</f>
        <v>0</v>
      </c>
      <c r="AH105" s="307"/>
      <c r="AI105" s="307"/>
      <c r="AJ105" s="307"/>
      <c r="AK105" s="307"/>
      <c r="AL105" s="307"/>
      <c r="AM105" s="307"/>
      <c r="AN105" s="306">
        <f t="shared" si="0"/>
        <v>0</v>
      </c>
      <c r="AO105" s="307"/>
      <c r="AP105" s="307"/>
      <c r="AQ105" s="105" t="s">
        <v>90</v>
      </c>
      <c r="AR105" s="60"/>
      <c r="AS105" s="111">
        <v>0</v>
      </c>
      <c r="AT105" s="112">
        <f t="shared" si="1"/>
        <v>0</v>
      </c>
      <c r="AU105" s="113">
        <f>'VRN - Vedlejší rozpočtové..._02'!P121</f>
        <v>0</v>
      </c>
      <c r="AV105" s="112">
        <f>'VRN - Vedlejší rozpočtové..._02'!J35</f>
        <v>0</v>
      </c>
      <c r="AW105" s="112">
        <f>'VRN - Vedlejší rozpočtové..._02'!J36</f>
        <v>0</v>
      </c>
      <c r="AX105" s="112">
        <f>'VRN - Vedlejší rozpočtové..._02'!J37</f>
        <v>0</v>
      </c>
      <c r="AY105" s="112">
        <f>'VRN - Vedlejší rozpočtové..._02'!J38</f>
        <v>0</v>
      </c>
      <c r="AZ105" s="112">
        <f>'VRN - Vedlejší rozpočtové..._02'!F35</f>
        <v>0</v>
      </c>
      <c r="BA105" s="112">
        <f>'VRN - Vedlejší rozpočtové..._02'!F36</f>
        <v>0</v>
      </c>
      <c r="BB105" s="112">
        <f>'VRN - Vedlejší rozpočtové..._02'!F37</f>
        <v>0</v>
      </c>
      <c r="BC105" s="112">
        <f>'VRN - Vedlejší rozpočtové..._02'!F38</f>
        <v>0</v>
      </c>
      <c r="BD105" s="114">
        <f>'VRN - Vedlejší rozpočtové..._02'!F39</f>
        <v>0</v>
      </c>
      <c r="BT105" s="110" t="s">
        <v>86</v>
      </c>
      <c r="BV105" s="110" t="s">
        <v>80</v>
      </c>
      <c r="BW105" s="110" t="s">
        <v>106</v>
      </c>
      <c r="BX105" s="110" t="s">
        <v>104</v>
      </c>
      <c r="CL105" s="110" t="s">
        <v>1</v>
      </c>
    </row>
    <row r="106" spans="1:91" s="2" customFormat="1" ht="30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9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  <row r="107" spans="1:91" s="2" customFormat="1" ht="6.95" customHeight="1">
      <c r="A107" s="3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39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</row>
  </sheetData>
  <sheetProtection algorithmName="SHA-512" hashValue="Dx5K1DxoOd4pKQW+emoFkisFSMXZi61kXwHaES/YU7e8/HjXkDF5WTU7qSUKtOxMvhQD9GA93wjYvs31FNJFaA==" saltValue="I9KAtt1Hw2nsoinsgGCxElrZoDivSXFjGxwEjCv06H2flB4xmM/0G7f7mQI47fGCH/mWULGVMSSkX/MOtYtPgw==" spinCount="100000" sheet="1" objects="1" scenarios="1" formatColumns="0" formatRows="0"/>
  <mergeCells count="82">
    <mergeCell ref="AN94:AP94"/>
    <mergeCell ref="AG99:AM99"/>
    <mergeCell ref="AG100:AM100"/>
    <mergeCell ref="AG101:AM101"/>
    <mergeCell ref="AG102:AM102"/>
    <mergeCell ref="AG94:AM94"/>
    <mergeCell ref="AN96:AP96"/>
    <mergeCell ref="AG96:AM96"/>
    <mergeCell ref="AN97:AP97"/>
    <mergeCell ref="AG97:AM97"/>
    <mergeCell ref="AG98:AM98"/>
    <mergeCell ref="C92:G92"/>
    <mergeCell ref="I92:AF92"/>
    <mergeCell ref="J95:AF95"/>
    <mergeCell ref="K96:AF96"/>
    <mergeCell ref="K97:AF97"/>
    <mergeCell ref="E100:I100"/>
    <mergeCell ref="E101:I101"/>
    <mergeCell ref="D103:H103"/>
    <mergeCell ref="E104:I104"/>
    <mergeCell ref="E105:I105"/>
    <mergeCell ref="D95:H95"/>
    <mergeCell ref="E96:I96"/>
    <mergeCell ref="E97:I97"/>
    <mergeCell ref="E98:I98"/>
    <mergeCell ref="D99:H99"/>
    <mergeCell ref="AN102:AP102"/>
    <mergeCell ref="AN103:AP103"/>
    <mergeCell ref="AN104:AP104"/>
    <mergeCell ref="AN105:AP105"/>
    <mergeCell ref="E102:I102"/>
    <mergeCell ref="AG104:AM104"/>
    <mergeCell ref="AG103:AM103"/>
    <mergeCell ref="AG105:AM105"/>
    <mergeCell ref="K102:AF102"/>
    <mergeCell ref="J103:AF103"/>
    <mergeCell ref="K104:AF104"/>
    <mergeCell ref="K105:AF105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K98:AF98"/>
    <mergeCell ref="J99:AF99"/>
    <mergeCell ref="K100:AF100"/>
    <mergeCell ref="K101:AF101"/>
    <mergeCell ref="AN92:AP92"/>
    <mergeCell ref="AG92:AM92"/>
    <mergeCell ref="AN95:AP95"/>
    <mergeCell ref="AG95:AM95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6" location="'SO 101 - Chodník'!C2" display="/"/>
    <hyperlink ref="A97" location="'SO 401 - Veřejné osvětlení'!C2" display="/"/>
    <hyperlink ref="A98" location="'VRN - Vedlejší rozpočtové...'!C2" display="/"/>
    <hyperlink ref="A100" location="'SO 101 - Chodník_01'!C2" display="/"/>
    <hyperlink ref="A101" location="'SO 401 - Veřejné osvětlení_01'!C2" display="/"/>
    <hyperlink ref="A102" location="'VRN - Vedlejší rozpočtové..._01'!C2" display="/"/>
    <hyperlink ref="A104" location="'SO 101 - Chodník_02'!C2" display="/"/>
    <hyperlink ref="A105" location="'VRN - Vedlejší rozpočtové..._0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2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91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hidden="1" customHeight="1">
      <c r="B4" s="20"/>
      <c r="D4" s="119" t="s">
        <v>107</v>
      </c>
      <c r="I4" s="115"/>
      <c r="L4" s="20"/>
      <c r="M4" s="120" t="s">
        <v>10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16.5" hidden="1" customHeight="1">
      <c r="B7" s="20"/>
      <c r="E7" s="320" t="str">
        <f>'Rekapitulace stavby'!K6</f>
        <v>Doksy - chodník Valdštejnská</v>
      </c>
      <c r="F7" s="321"/>
      <c r="G7" s="321"/>
      <c r="H7" s="321"/>
      <c r="I7" s="115"/>
      <c r="L7" s="20"/>
    </row>
    <row r="8" spans="1:46" s="1" customFormat="1" ht="12" hidden="1" customHeight="1">
      <c r="B8" s="20"/>
      <c r="D8" s="121" t="s">
        <v>108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20" t="s">
        <v>109</v>
      </c>
      <c r="F9" s="322"/>
      <c r="G9" s="322"/>
      <c r="H9" s="322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110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23" t="s">
        <v>111</v>
      </c>
      <c r="F11" s="322"/>
      <c r="G11" s="322"/>
      <c r="H11" s="322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19</v>
      </c>
      <c r="E13" s="34"/>
      <c r="F13" s="110" t="s">
        <v>1</v>
      </c>
      <c r="G13" s="34"/>
      <c r="H13" s="34"/>
      <c r="I13" s="123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22</v>
      </c>
      <c r="E14" s="34"/>
      <c r="F14" s="110" t="s">
        <v>23</v>
      </c>
      <c r="G14" s="34"/>
      <c r="H14" s="34"/>
      <c r="I14" s="123" t="s">
        <v>24</v>
      </c>
      <c r="J14" s="124">
        <f>'Rekapitulace stavby'!AN8</f>
        <v>43783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27</v>
      </c>
      <c r="E16" s="34"/>
      <c r="F16" s="34"/>
      <c r="G16" s="34"/>
      <c r="H16" s="34"/>
      <c r="I16" s="123" t="s">
        <v>28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30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31</v>
      </c>
      <c r="E19" s="34"/>
      <c r="F19" s="34"/>
      <c r="G19" s="34"/>
      <c r="H19" s="34"/>
      <c r="I19" s="123" t="s">
        <v>28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30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33</v>
      </c>
      <c r="E22" s="34"/>
      <c r="F22" s="34"/>
      <c r="G22" s="34"/>
      <c r="H22" s="34"/>
      <c r="I22" s="123" t="s">
        <v>28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30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36</v>
      </c>
      <c r="E25" s="34"/>
      <c r="F25" s="34"/>
      <c r="G25" s="34"/>
      <c r="H25" s="34"/>
      <c r="I25" s="123" t="s">
        <v>28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30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37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38</v>
      </c>
      <c r="E32" s="34"/>
      <c r="F32" s="34"/>
      <c r="G32" s="34"/>
      <c r="H32" s="34"/>
      <c r="I32" s="122"/>
      <c r="J32" s="132">
        <f>ROUND(J129,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40</v>
      </c>
      <c r="G34" s="34"/>
      <c r="H34" s="34"/>
      <c r="I34" s="134" t="s">
        <v>39</v>
      </c>
      <c r="J34" s="133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42</v>
      </c>
      <c r="E35" s="121" t="s">
        <v>43</v>
      </c>
      <c r="F35" s="136">
        <f>ROUND((SUM(BE129:BE419)),  2)</f>
        <v>0</v>
      </c>
      <c r="G35" s="34"/>
      <c r="H35" s="34"/>
      <c r="I35" s="137">
        <v>0.21</v>
      </c>
      <c r="J35" s="136">
        <f>ROUND(((SUM(BE129:BE419))*I35),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44</v>
      </c>
      <c r="F36" s="136">
        <f>ROUND((SUM(BF129:BF419)),  2)</f>
        <v>0</v>
      </c>
      <c r="G36" s="34"/>
      <c r="H36" s="34"/>
      <c r="I36" s="137">
        <v>0.15</v>
      </c>
      <c r="J36" s="136">
        <f>ROUND(((SUM(BF129:BF419))*I36),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45</v>
      </c>
      <c r="F37" s="136">
        <f>ROUND((SUM(BG129:BG419)),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46</v>
      </c>
      <c r="F38" s="136">
        <f>ROUND((SUM(BH129:BH419)),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47</v>
      </c>
      <c r="F39" s="136">
        <f>ROUND((SUM(BI129:BI419)),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48</v>
      </c>
      <c r="E41" s="140"/>
      <c r="F41" s="140"/>
      <c r="G41" s="141" t="s">
        <v>49</v>
      </c>
      <c r="H41" s="142" t="s">
        <v>50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51</v>
      </c>
      <c r="E50" s="147"/>
      <c r="F50" s="147"/>
      <c r="G50" s="146" t="s">
        <v>52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2"/>
      <c r="J61" s="153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55</v>
      </c>
      <c r="E65" s="154"/>
      <c r="F65" s="154"/>
      <c r="G65" s="146" t="s">
        <v>56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2"/>
      <c r="J76" s="153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Doksy - chodník Valdštejnská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109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5" t="str">
        <f>E11</f>
        <v>SO 101 - Chodník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Doksy</v>
      </c>
      <c r="G91" s="36"/>
      <c r="H91" s="36"/>
      <c r="I91" s="123" t="s">
        <v>24</v>
      </c>
      <c r="J91" s="66">
        <f>IF(J14="","",J14)</f>
        <v>43783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7.95" customHeight="1">
      <c r="A93" s="34"/>
      <c r="B93" s="35"/>
      <c r="C93" s="29" t="s">
        <v>27</v>
      </c>
      <c r="D93" s="36"/>
      <c r="E93" s="36"/>
      <c r="F93" s="27" t="str">
        <f>E17</f>
        <v xml:space="preserve"> </v>
      </c>
      <c r="G93" s="36"/>
      <c r="H93" s="36"/>
      <c r="I93" s="123" t="s">
        <v>33</v>
      </c>
      <c r="J93" s="32" t="str">
        <f>E23</f>
        <v>Ing. Martina Hřebřinová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123" t="s">
        <v>36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J129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9" customFormat="1" ht="24.95" customHeight="1">
      <c r="B99" s="167"/>
      <c r="C99" s="168"/>
      <c r="D99" s="169" t="s">
        <v>117</v>
      </c>
      <c r="E99" s="170"/>
      <c r="F99" s="170"/>
      <c r="G99" s="170"/>
      <c r="H99" s="170"/>
      <c r="I99" s="171"/>
      <c r="J99" s="172">
        <f>J130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118</v>
      </c>
      <c r="E100" s="176"/>
      <c r="F100" s="176"/>
      <c r="G100" s="176"/>
      <c r="H100" s="176"/>
      <c r="I100" s="177"/>
      <c r="J100" s="178">
        <f>J131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119</v>
      </c>
      <c r="E101" s="176"/>
      <c r="F101" s="176"/>
      <c r="G101" s="176"/>
      <c r="H101" s="176"/>
      <c r="I101" s="177"/>
      <c r="J101" s="178">
        <f>J222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120</v>
      </c>
      <c r="E102" s="176"/>
      <c r="F102" s="176"/>
      <c r="G102" s="176"/>
      <c r="H102" s="176"/>
      <c r="I102" s="177"/>
      <c r="J102" s="178">
        <f>J314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121</v>
      </c>
      <c r="E103" s="176"/>
      <c r="F103" s="176"/>
      <c r="G103" s="176"/>
      <c r="H103" s="176"/>
      <c r="I103" s="177"/>
      <c r="J103" s="178">
        <f>J319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122</v>
      </c>
      <c r="E104" s="176"/>
      <c r="F104" s="176"/>
      <c r="G104" s="176"/>
      <c r="H104" s="176"/>
      <c r="I104" s="177"/>
      <c r="J104" s="178">
        <f>J405</f>
        <v>0</v>
      </c>
      <c r="K104" s="104"/>
      <c r="L104" s="179"/>
    </row>
    <row r="105" spans="1:47" s="10" customFormat="1" ht="19.899999999999999" customHeight="1">
      <c r="B105" s="174"/>
      <c r="C105" s="104"/>
      <c r="D105" s="175" t="s">
        <v>123</v>
      </c>
      <c r="E105" s="176"/>
      <c r="F105" s="176"/>
      <c r="G105" s="176"/>
      <c r="H105" s="176"/>
      <c r="I105" s="177"/>
      <c r="J105" s="178">
        <f>J412</f>
        <v>0</v>
      </c>
      <c r="K105" s="104"/>
      <c r="L105" s="179"/>
    </row>
    <row r="106" spans="1:47" s="9" customFormat="1" ht="24.95" customHeight="1">
      <c r="B106" s="167"/>
      <c r="C106" s="168"/>
      <c r="D106" s="169" t="s">
        <v>124</v>
      </c>
      <c r="E106" s="170"/>
      <c r="F106" s="170"/>
      <c r="G106" s="170"/>
      <c r="H106" s="170"/>
      <c r="I106" s="171"/>
      <c r="J106" s="172">
        <f>J415</f>
        <v>0</v>
      </c>
      <c r="K106" s="168"/>
      <c r="L106" s="173"/>
    </row>
    <row r="107" spans="1:47" s="10" customFormat="1" ht="19.899999999999999" customHeight="1">
      <c r="B107" s="174"/>
      <c r="C107" s="104"/>
      <c r="D107" s="175" t="s">
        <v>125</v>
      </c>
      <c r="E107" s="176"/>
      <c r="F107" s="176"/>
      <c r="G107" s="176"/>
      <c r="H107" s="176"/>
      <c r="I107" s="177"/>
      <c r="J107" s="178">
        <f>J416</f>
        <v>0</v>
      </c>
      <c r="K107" s="104"/>
      <c r="L107" s="179"/>
    </row>
    <row r="108" spans="1:47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54"/>
      <c r="C109" s="55"/>
      <c r="D109" s="55"/>
      <c r="E109" s="55"/>
      <c r="F109" s="55"/>
      <c r="G109" s="55"/>
      <c r="H109" s="55"/>
      <c r="I109" s="158"/>
      <c r="J109" s="55"/>
      <c r="K109" s="55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3" spans="1:31" s="2" customFormat="1" ht="6.95" customHeight="1">
      <c r="A113" s="34"/>
      <c r="B113" s="56"/>
      <c r="C113" s="57"/>
      <c r="D113" s="57"/>
      <c r="E113" s="57"/>
      <c r="F113" s="57"/>
      <c r="G113" s="57"/>
      <c r="H113" s="57"/>
      <c r="I113" s="161"/>
      <c r="J113" s="57"/>
      <c r="K113" s="57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24.95" customHeight="1">
      <c r="A114" s="34"/>
      <c r="B114" s="35"/>
      <c r="C114" s="23" t="s">
        <v>126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31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12" customHeight="1">
      <c r="A116" s="34"/>
      <c r="B116" s="35"/>
      <c r="C116" s="29" t="s">
        <v>16</v>
      </c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16.5" customHeight="1">
      <c r="A117" s="34"/>
      <c r="B117" s="35"/>
      <c r="C117" s="36"/>
      <c r="D117" s="36"/>
      <c r="E117" s="327" t="str">
        <f>E7</f>
        <v>Doksy - chodník Valdštejnská</v>
      </c>
      <c r="F117" s="328"/>
      <c r="G117" s="328"/>
      <c r="H117" s="328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1" customFormat="1" ht="12" customHeight="1">
      <c r="B118" s="21"/>
      <c r="C118" s="29" t="s">
        <v>108</v>
      </c>
      <c r="D118" s="22"/>
      <c r="E118" s="22"/>
      <c r="F118" s="22"/>
      <c r="G118" s="22"/>
      <c r="H118" s="22"/>
      <c r="I118" s="115"/>
      <c r="J118" s="22"/>
      <c r="K118" s="22"/>
      <c r="L118" s="20"/>
    </row>
    <row r="119" spans="1:31" s="2" customFormat="1" ht="16.5" customHeight="1">
      <c r="A119" s="34"/>
      <c r="B119" s="35"/>
      <c r="C119" s="36"/>
      <c r="D119" s="36"/>
      <c r="E119" s="327" t="s">
        <v>109</v>
      </c>
      <c r="F119" s="329"/>
      <c r="G119" s="329"/>
      <c r="H119" s="329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110</v>
      </c>
      <c r="D120" s="36"/>
      <c r="E120" s="36"/>
      <c r="F120" s="36"/>
      <c r="G120" s="36"/>
      <c r="H120" s="36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95" t="str">
        <f>E11</f>
        <v>SO 101 - Chodník</v>
      </c>
      <c r="F121" s="329"/>
      <c r="G121" s="329"/>
      <c r="H121" s="329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22</v>
      </c>
      <c r="D123" s="36"/>
      <c r="E123" s="36"/>
      <c r="F123" s="27" t="str">
        <f>F14</f>
        <v>Doksy</v>
      </c>
      <c r="G123" s="36"/>
      <c r="H123" s="36"/>
      <c r="I123" s="123" t="s">
        <v>24</v>
      </c>
      <c r="J123" s="66">
        <f>IF(J14="","",J14)</f>
        <v>43783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27.95" customHeight="1">
      <c r="A125" s="34"/>
      <c r="B125" s="35"/>
      <c r="C125" s="29" t="s">
        <v>27</v>
      </c>
      <c r="D125" s="36"/>
      <c r="E125" s="36"/>
      <c r="F125" s="27" t="str">
        <f>E17</f>
        <v xml:space="preserve"> </v>
      </c>
      <c r="G125" s="36"/>
      <c r="H125" s="36"/>
      <c r="I125" s="123" t="s">
        <v>33</v>
      </c>
      <c r="J125" s="32" t="str">
        <f>E23</f>
        <v>Ing. Martina Hřebřinová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31</v>
      </c>
      <c r="D126" s="36"/>
      <c r="E126" s="36"/>
      <c r="F126" s="27" t="str">
        <f>IF(E20="","",E20)</f>
        <v>Vyplň údaj</v>
      </c>
      <c r="G126" s="36"/>
      <c r="H126" s="36"/>
      <c r="I126" s="123" t="s">
        <v>36</v>
      </c>
      <c r="J126" s="32" t="str">
        <f>E26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122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80"/>
      <c r="B128" s="181"/>
      <c r="C128" s="182" t="s">
        <v>127</v>
      </c>
      <c r="D128" s="183" t="s">
        <v>63</v>
      </c>
      <c r="E128" s="183" t="s">
        <v>59</v>
      </c>
      <c r="F128" s="183" t="s">
        <v>60</v>
      </c>
      <c r="G128" s="183" t="s">
        <v>128</v>
      </c>
      <c r="H128" s="183" t="s">
        <v>129</v>
      </c>
      <c r="I128" s="184" t="s">
        <v>130</v>
      </c>
      <c r="J128" s="183" t="s">
        <v>114</v>
      </c>
      <c r="K128" s="185" t="s">
        <v>131</v>
      </c>
      <c r="L128" s="186"/>
      <c r="M128" s="75" t="s">
        <v>1</v>
      </c>
      <c r="N128" s="76" t="s">
        <v>42</v>
      </c>
      <c r="O128" s="76" t="s">
        <v>132</v>
      </c>
      <c r="P128" s="76" t="s">
        <v>133</v>
      </c>
      <c r="Q128" s="76" t="s">
        <v>134</v>
      </c>
      <c r="R128" s="76" t="s">
        <v>135</v>
      </c>
      <c r="S128" s="76" t="s">
        <v>136</v>
      </c>
      <c r="T128" s="77" t="s">
        <v>137</v>
      </c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</row>
    <row r="129" spans="1:65" s="2" customFormat="1" ht="22.9" customHeight="1">
      <c r="A129" s="34"/>
      <c r="B129" s="35"/>
      <c r="C129" s="82" t="s">
        <v>138</v>
      </c>
      <c r="D129" s="36"/>
      <c r="E129" s="36"/>
      <c r="F129" s="36"/>
      <c r="G129" s="36"/>
      <c r="H129" s="36"/>
      <c r="I129" s="122"/>
      <c r="J129" s="187">
        <f>BK129</f>
        <v>0</v>
      </c>
      <c r="K129" s="36"/>
      <c r="L129" s="39"/>
      <c r="M129" s="78"/>
      <c r="N129" s="188"/>
      <c r="O129" s="79"/>
      <c r="P129" s="189">
        <f>P130+P415</f>
        <v>0</v>
      </c>
      <c r="Q129" s="79"/>
      <c r="R129" s="189">
        <f>R130+R415</f>
        <v>428.95702011999992</v>
      </c>
      <c r="S129" s="79"/>
      <c r="T129" s="190">
        <f>T130+T415</f>
        <v>361.30059999999997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77</v>
      </c>
      <c r="AU129" s="17" t="s">
        <v>116</v>
      </c>
      <c r="BK129" s="191">
        <f>BK130+BK415</f>
        <v>0</v>
      </c>
    </row>
    <row r="130" spans="1:65" s="12" customFormat="1" ht="25.9" customHeight="1">
      <c r="B130" s="192"/>
      <c r="C130" s="193"/>
      <c r="D130" s="194" t="s">
        <v>77</v>
      </c>
      <c r="E130" s="195" t="s">
        <v>139</v>
      </c>
      <c r="F130" s="195" t="s">
        <v>140</v>
      </c>
      <c r="G130" s="193"/>
      <c r="H130" s="193"/>
      <c r="I130" s="196"/>
      <c r="J130" s="197">
        <f>BK130</f>
        <v>0</v>
      </c>
      <c r="K130" s="193"/>
      <c r="L130" s="198"/>
      <c r="M130" s="199"/>
      <c r="N130" s="200"/>
      <c r="O130" s="200"/>
      <c r="P130" s="201">
        <f>P131+P222+P314+P319+P405+P412</f>
        <v>0</v>
      </c>
      <c r="Q130" s="200"/>
      <c r="R130" s="201">
        <f>R131+R222+R314+R319+R405+R412</f>
        <v>428.95702011999992</v>
      </c>
      <c r="S130" s="200"/>
      <c r="T130" s="202">
        <f>T131+T222+T314+T319+T405+T412</f>
        <v>361.30059999999997</v>
      </c>
      <c r="AR130" s="203" t="s">
        <v>21</v>
      </c>
      <c r="AT130" s="204" t="s">
        <v>77</v>
      </c>
      <c r="AU130" s="204" t="s">
        <v>78</v>
      </c>
      <c r="AY130" s="203" t="s">
        <v>141</v>
      </c>
      <c r="BK130" s="205">
        <f>BK131+BK222+BK314+BK319+BK405+BK412</f>
        <v>0</v>
      </c>
    </row>
    <row r="131" spans="1:65" s="12" customFormat="1" ht="22.9" customHeight="1">
      <c r="B131" s="192"/>
      <c r="C131" s="193"/>
      <c r="D131" s="194" t="s">
        <v>77</v>
      </c>
      <c r="E131" s="206" t="s">
        <v>21</v>
      </c>
      <c r="F131" s="206" t="s">
        <v>142</v>
      </c>
      <c r="G131" s="193"/>
      <c r="H131" s="193"/>
      <c r="I131" s="196"/>
      <c r="J131" s="207">
        <f>BK131</f>
        <v>0</v>
      </c>
      <c r="K131" s="193"/>
      <c r="L131" s="198"/>
      <c r="M131" s="199"/>
      <c r="N131" s="200"/>
      <c r="O131" s="200"/>
      <c r="P131" s="201">
        <f>SUM(P132:P221)</f>
        <v>0</v>
      </c>
      <c r="Q131" s="200"/>
      <c r="R131" s="201">
        <f>SUM(R132:R221)</f>
        <v>55.419716999999999</v>
      </c>
      <c r="S131" s="200"/>
      <c r="T131" s="202">
        <f>SUM(T132:T221)</f>
        <v>360.87009999999998</v>
      </c>
      <c r="AR131" s="203" t="s">
        <v>21</v>
      </c>
      <c r="AT131" s="204" t="s">
        <v>77</v>
      </c>
      <c r="AU131" s="204" t="s">
        <v>21</v>
      </c>
      <c r="AY131" s="203" t="s">
        <v>141</v>
      </c>
      <c r="BK131" s="205">
        <f>SUM(BK132:BK221)</f>
        <v>0</v>
      </c>
    </row>
    <row r="132" spans="1:65" s="2" customFormat="1" ht="24" customHeight="1">
      <c r="A132" s="34"/>
      <c r="B132" s="35"/>
      <c r="C132" s="208" t="s">
        <v>21</v>
      </c>
      <c r="D132" s="208" t="s">
        <v>143</v>
      </c>
      <c r="E132" s="209" t="s">
        <v>144</v>
      </c>
      <c r="F132" s="210" t="s">
        <v>145</v>
      </c>
      <c r="G132" s="211" t="s">
        <v>146</v>
      </c>
      <c r="H132" s="212">
        <v>55.1</v>
      </c>
      <c r="I132" s="213"/>
      <c r="J132" s="214">
        <f>ROUND(I132*H132,2)</f>
        <v>0</v>
      </c>
      <c r="K132" s="210" t="s">
        <v>147</v>
      </c>
      <c r="L132" s="39"/>
      <c r="M132" s="215" t="s">
        <v>1</v>
      </c>
      <c r="N132" s="216" t="s">
        <v>43</v>
      </c>
      <c r="O132" s="71"/>
      <c r="P132" s="217">
        <f>O132*H132</f>
        <v>0</v>
      </c>
      <c r="Q132" s="217">
        <v>0</v>
      </c>
      <c r="R132" s="217">
        <f>Q132*H132</f>
        <v>0</v>
      </c>
      <c r="S132" s="217">
        <v>0.28100000000000003</v>
      </c>
      <c r="T132" s="218">
        <f>S132*H132</f>
        <v>15.483100000000002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148</v>
      </c>
      <c r="AT132" s="219" t="s">
        <v>143</v>
      </c>
      <c r="AU132" s="219" t="s">
        <v>86</v>
      </c>
      <c r="AY132" s="17" t="s">
        <v>141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7" t="s">
        <v>21</v>
      </c>
      <c r="BK132" s="220">
        <f>ROUND(I132*H132,2)</f>
        <v>0</v>
      </c>
      <c r="BL132" s="17" t="s">
        <v>148</v>
      </c>
      <c r="BM132" s="219" t="s">
        <v>149</v>
      </c>
    </row>
    <row r="133" spans="1:65" s="2" customFormat="1" ht="39">
      <c r="A133" s="34"/>
      <c r="B133" s="35"/>
      <c r="C133" s="36"/>
      <c r="D133" s="221" t="s">
        <v>150</v>
      </c>
      <c r="E133" s="36"/>
      <c r="F133" s="222" t="s">
        <v>151</v>
      </c>
      <c r="G133" s="36"/>
      <c r="H133" s="36"/>
      <c r="I133" s="122"/>
      <c r="J133" s="36"/>
      <c r="K133" s="36"/>
      <c r="L133" s="39"/>
      <c r="M133" s="223"/>
      <c r="N133" s="22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150</v>
      </c>
      <c r="AU133" s="17" t="s">
        <v>86</v>
      </c>
    </row>
    <row r="134" spans="1:65" s="13" customFormat="1" ht="11.25">
      <c r="B134" s="225"/>
      <c r="C134" s="226"/>
      <c r="D134" s="221" t="s">
        <v>152</v>
      </c>
      <c r="E134" s="227" t="s">
        <v>1</v>
      </c>
      <c r="F134" s="228" t="s">
        <v>153</v>
      </c>
      <c r="G134" s="226"/>
      <c r="H134" s="227" t="s">
        <v>1</v>
      </c>
      <c r="I134" s="229"/>
      <c r="J134" s="226"/>
      <c r="K134" s="226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152</v>
      </c>
      <c r="AU134" s="234" t="s">
        <v>86</v>
      </c>
      <c r="AV134" s="13" t="s">
        <v>21</v>
      </c>
      <c r="AW134" s="13" t="s">
        <v>35</v>
      </c>
      <c r="AX134" s="13" t="s">
        <v>78</v>
      </c>
      <c r="AY134" s="234" t="s">
        <v>141</v>
      </c>
    </row>
    <row r="135" spans="1:65" s="14" customFormat="1" ht="11.25">
      <c r="B135" s="235"/>
      <c r="C135" s="236"/>
      <c r="D135" s="221" t="s">
        <v>152</v>
      </c>
      <c r="E135" s="237" t="s">
        <v>1</v>
      </c>
      <c r="F135" s="238" t="s">
        <v>154</v>
      </c>
      <c r="G135" s="236"/>
      <c r="H135" s="239">
        <v>55.1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AT135" s="245" t="s">
        <v>152</v>
      </c>
      <c r="AU135" s="245" t="s">
        <v>86</v>
      </c>
      <c r="AV135" s="14" t="s">
        <v>86</v>
      </c>
      <c r="AW135" s="14" t="s">
        <v>35</v>
      </c>
      <c r="AX135" s="14" t="s">
        <v>21</v>
      </c>
      <c r="AY135" s="245" t="s">
        <v>141</v>
      </c>
    </row>
    <row r="136" spans="1:65" s="2" customFormat="1" ht="24" customHeight="1">
      <c r="A136" s="34"/>
      <c r="B136" s="35"/>
      <c r="C136" s="208" t="s">
        <v>86</v>
      </c>
      <c r="D136" s="208" t="s">
        <v>143</v>
      </c>
      <c r="E136" s="209" t="s">
        <v>155</v>
      </c>
      <c r="F136" s="210" t="s">
        <v>156</v>
      </c>
      <c r="G136" s="211" t="s">
        <v>146</v>
      </c>
      <c r="H136" s="212">
        <v>78.7</v>
      </c>
      <c r="I136" s="213"/>
      <c r="J136" s="214">
        <f>ROUND(I136*H136,2)</f>
        <v>0</v>
      </c>
      <c r="K136" s="210" t="s">
        <v>147</v>
      </c>
      <c r="L136" s="39"/>
      <c r="M136" s="215" t="s">
        <v>1</v>
      </c>
      <c r="N136" s="216" t="s">
        <v>43</v>
      </c>
      <c r="O136" s="71"/>
      <c r="P136" s="217">
        <f>O136*H136</f>
        <v>0</v>
      </c>
      <c r="Q136" s="217">
        <v>0</v>
      </c>
      <c r="R136" s="217">
        <f>Q136*H136</f>
        <v>0</v>
      </c>
      <c r="S136" s="217">
        <v>0.26</v>
      </c>
      <c r="T136" s="218">
        <f>S136*H136</f>
        <v>20.462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148</v>
      </c>
      <c r="AT136" s="219" t="s">
        <v>143</v>
      </c>
      <c r="AU136" s="219" t="s">
        <v>86</v>
      </c>
      <c r="AY136" s="17" t="s">
        <v>141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7" t="s">
        <v>21</v>
      </c>
      <c r="BK136" s="220">
        <f>ROUND(I136*H136,2)</f>
        <v>0</v>
      </c>
      <c r="BL136" s="17" t="s">
        <v>148</v>
      </c>
      <c r="BM136" s="219" t="s">
        <v>157</v>
      </c>
    </row>
    <row r="137" spans="1:65" s="2" customFormat="1" ht="39">
      <c r="A137" s="34"/>
      <c r="B137" s="35"/>
      <c r="C137" s="36"/>
      <c r="D137" s="221" t="s">
        <v>150</v>
      </c>
      <c r="E137" s="36"/>
      <c r="F137" s="222" t="s">
        <v>158</v>
      </c>
      <c r="G137" s="36"/>
      <c r="H137" s="36"/>
      <c r="I137" s="122"/>
      <c r="J137" s="36"/>
      <c r="K137" s="36"/>
      <c r="L137" s="39"/>
      <c r="M137" s="223"/>
      <c r="N137" s="22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150</v>
      </c>
      <c r="AU137" s="17" t="s">
        <v>86</v>
      </c>
    </row>
    <row r="138" spans="1:65" s="13" customFormat="1" ht="11.25">
      <c r="B138" s="225"/>
      <c r="C138" s="226"/>
      <c r="D138" s="221" t="s">
        <v>152</v>
      </c>
      <c r="E138" s="227" t="s">
        <v>1</v>
      </c>
      <c r="F138" s="228" t="s">
        <v>159</v>
      </c>
      <c r="G138" s="226"/>
      <c r="H138" s="227" t="s">
        <v>1</v>
      </c>
      <c r="I138" s="229"/>
      <c r="J138" s="226"/>
      <c r="K138" s="226"/>
      <c r="L138" s="230"/>
      <c r="M138" s="231"/>
      <c r="N138" s="232"/>
      <c r="O138" s="232"/>
      <c r="P138" s="232"/>
      <c r="Q138" s="232"/>
      <c r="R138" s="232"/>
      <c r="S138" s="232"/>
      <c r="T138" s="233"/>
      <c r="AT138" s="234" t="s">
        <v>152</v>
      </c>
      <c r="AU138" s="234" t="s">
        <v>86</v>
      </c>
      <c r="AV138" s="13" t="s">
        <v>21</v>
      </c>
      <c r="AW138" s="13" t="s">
        <v>35</v>
      </c>
      <c r="AX138" s="13" t="s">
        <v>78</v>
      </c>
      <c r="AY138" s="234" t="s">
        <v>141</v>
      </c>
    </row>
    <row r="139" spans="1:65" s="14" customFormat="1" ht="11.25">
      <c r="B139" s="235"/>
      <c r="C139" s="236"/>
      <c r="D139" s="221" t="s">
        <v>152</v>
      </c>
      <c r="E139" s="237" t="s">
        <v>1</v>
      </c>
      <c r="F139" s="238" t="s">
        <v>160</v>
      </c>
      <c r="G139" s="236"/>
      <c r="H139" s="239">
        <v>78.7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AT139" s="245" t="s">
        <v>152</v>
      </c>
      <c r="AU139" s="245" t="s">
        <v>86</v>
      </c>
      <c r="AV139" s="14" t="s">
        <v>86</v>
      </c>
      <c r="AW139" s="14" t="s">
        <v>35</v>
      </c>
      <c r="AX139" s="14" t="s">
        <v>21</v>
      </c>
      <c r="AY139" s="245" t="s">
        <v>141</v>
      </c>
    </row>
    <row r="140" spans="1:65" s="2" customFormat="1" ht="24" customHeight="1">
      <c r="A140" s="34"/>
      <c r="B140" s="35"/>
      <c r="C140" s="208" t="s">
        <v>161</v>
      </c>
      <c r="D140" s="208" t="s">
        <v>143</v>
      </c>
      <c r="E140" s="209" t="s">
        <v>162</v>
      </c>
      <c r="F140" s="210" t="s">
        <v>163</v>
      </c>
      <c r="G140" s="211" t="s">
        <v>146</v>
      </c>
      <c r="H140" s="212">
        <v>6.6</v>
      </c>
      <c r="I140" s="213"/>
      <c r="J140" s="214">
        <f>ROUND(I140*H140,2)</f>
        <v>0</v>
      </c>
      <c r="K140" s="210" t="s">
        <v>147</v>
      </c>
      <c r="L140" s="39"/>
      <c r="M140" s="215" t="s">
        <v>1</v>
      </c>
      <c r="N140" s="216" t="s">
        <v>43</v>
      </c>
      <c r="O140" s="71"/>
      <c r="P140" s="217">
        <f>O140*H140</f>
        <v>0</v>
      </c>
      <c r="Q140" s="217">
        <v>0</v>
      </c>
      <c r="R140" s="217">
        <f>Q140*H140</f>
        <v>0</v>
      </c>
      <c r="S140" s="217">
        <v>0.24</v>
      </c>
      <c r="T140" s="218">
        <f>S140*H140</f>
        <v>1.5839999999999999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9" t="s">
        <v>148</v>
      </c>
      <c r="AT140" s="219" t="s">
        <v>143</v>
      </c>
      <c r="AU140" s="219" t="s">
        <v>86</v>
      </c>
      <c r="AY140" s="17" t="s">
        <v>141</v>
      </c>
      <c r="BE140" s="220">
        <f>IF(N140="základní",J140,0)</f>
        <v>0</v>
      </c>
      <c r="BF140" s="220">
        <f>IF(N140="snížená",J140,0)</f>
        <v>0</v>
      </c>
      <c r="BG140" s="220">
        <f>IF(N140="zákl. přenesená",J140,0)</f>
        <v>0</v>
      </c>
      <c r="BH140" s="220">
        <f>IF(N140="sníž. přenesená",J140,0)</f>
        <v>0</v>
      </c>
      <c r="BI140" s="220">
        <f>IF(N140="nulová",J140,0)</f>
        <v>0</v>
      </c>
      <c r="BJ140" s="17" t="s">
        <v>21</v>
      </c>
      <c r="BK140" s="220">
        <f>ROUND(I140*H140,2)</f>
        <v>0</v>
      </c>
      <c r="BL140" s="17" t="s">
        <v>148</v>
      </c>
      <c r="BM140" s="219" t="s">
        <v>164</v>
      </c>
    </row>
    <row r="141" spans="1:65" s="2" customFormat="1" ht="29.25">
      <c r="A141" s="34"/>
      <c r="B141" s="35"/>
      <c r="C141" s="36"/>
      <c r="D141" s="221" t="s">
        <v>150</v>
      </c>
      <c r="E141" s="36"/>
      <c r="F141" s="222" t="s">
        <v>165</v>
      </c>
      <c r="G141" s="36"/>
      <c r="H141" s="36"/>
      <c r="I141" s="122"/>
      <c r="J141" s="36"/>
      <c r="K141" s="36"/>
      <c r="L141" s="39"/>
      <c r="M141" s="223"/>
      <c r="N141" s="224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150</v>
      </c>
      <c r="AU141" s="17" t="s">
        <v>86</v>
      </c>
    </row>
    <row r="142" spans="1:65" s="13" customFormat="1" ht="11.25">
      <c r="B142" s="225"/>
      <c r="C142" s="226"/>
      <c r="D142" s="221" t="s">
        <v>152</v>
      </c>
      <c r="E142" s="227" t="s">
        <v>1</v>
      </c>
      <c r="F142" s="228" t="s">
        <v>166</v>
      </c>
      <c r="G142" s="226"/>
      <c r="H142" s="227" t="s">
        <v>1</v>
      </c>
      <c r="I142" s="229"/>
      <c r="J142" s="226"/>
      <c r="K142" s="226"/>
      <c r="L142" s="230"/>
      <c r="M142" s="231"/>
      <c r="N142" s="232"/>
      <c r="O142" s="232"/>
      <c r="P142" s="232"/>
      <c r="Q142" s="232"/>
      <c r="R142" s="232"/>
      <c r="S142" s="232"/>
      <c r="T142" s="233"/>
      <c r="AT142" s="234" t="s">
        <v>152</v>
      </c>
      <c r="AU142" s="234" t="s">
        <v>86</v>
      </c>
      <c r="AV142" s="13" t="s">
        <v>21</v>
      </c>
      <c r="AW142" s="13" t="s">
        <v>35</v>
      </c>
      <c r="AX142" s="13" t="s">
        <v>78</v>
      </c>
      <c r="AY142" s="234" t="s">
        <v>141</v>
      </c>
    </row>
    <row r="143" spans="1:65" s="14" customFormat="1" ht="11.25">
      <c r="B143" s="235"/>
      <c r="C143" s="236"/>
      <c r="D143" s="221" t="s">
        <v>152</v>
      </c>
      <c r="E143" s="237" t="s">
        <v>1</v>
      </c>
      <c r="F143" s="238" t="s">
        <v>167</v>
      </c>
      <c r="G143" s="236"/>
      <c r="H143" s="239">
        <v>6.6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AT143" s="245" t="s">
        <v>152</v>
      </c>
      <c r="AU143" s="245" t="s">
        <v>86</v>
      </c>
      <c r="AV143" s="14" t="s">
        <v>86</v>
      </c>
      <c r="AW143" s="14" t="s">
        <v>35</v>
      </c>
      <c r="AX143" s="14" t="s">
        <v>21</v>
      </c>
      <c r="AY143" s="245" t="s">
        <v>141</v>
      </c>
    </row>
    <row r="144" spans="1:65" s="2" customFormat="1" ht="24" customHeight="1">
      <c r="A144" s="34"/>
      <c r="B144" s="35"/>
      <c r="C144" s="208" t="s">
        <v>148</v>
      </c>
      <c r="D144" s="208" t="s">
        <v>143</v>
      </c>
      <c r="E144" s="209" t="s">
        <v>168</v>
      </c>
      <c r="F144" s="210" t="s">
        <v>169</v>
      </c>
      <c r="G144" s="211" t="s">
        <v>146</v>
      </c>
      <c r="H144" s="212">
        <v>133.80000000000001</v>
      </c>
      <c r="I144" s="213"/>
      <c r="J144" s="214">
        <f>ROUND(I144*H144,2)</f>
        <v>0</v>
      </c>
      <c r="K144" s="210" t="s">
        <v>147</v>
      </c>
      <c r="L144" s="39"/>
      <c r="M144" s="215" t="s">
        <v>1</v>
      </c>
      <c r="N144" s="216" t="s">
        <v>43</v>
      </c>
      <c r="O144" s="71"/>
      <c r="P144" s="217">
        <f>O144*H144</f>
        <v>0</v>
      </c>
      <c r="Q144" s="217">
        <v>0</v>
      </c>
      <c r="R144" s="217">
        <f>Q144*H144</f>
        <v>0</v>
      </c>
      <c r="S144" s="217">
        <v>0.44</v>
      </c>
      <c r="T144" s="218">
        <f>S144*H144</f>
        <v>58.872000000000007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19" t="s">
        <v>148</v>
      </c>
      <c r="AT144" s="219" t="s">
        <v>143</v>
      </c>
      <c r="AU144" s="219" t="s">
        <v>86</v>
      </c>
      <c r="AY144" s="17" t="s">
        <v>141</v>
      </c>
      <c r="BE144" s="220">
        <f>IF(N144="základní",J144,0)</f>
        <v>0</v>
      </c>
      <c r="BF144" s="220">
        <f>IF(N144="snížená",J144,0)</f>
        <v>0</v>
      </c>
      <c r="BG144" s="220">
        <f>IF(N144="zákl. přenesená",J144,0)</f>
        <v>0</v>
      </c>
      <c r="BH144" s="220">
        <f>IF(N144="sníž. přenesená",J144,0)</f>
        <v>0</v>
      </c>
      <c r="BI144" s="220">
        <f>IF(N144="nulová",J144,0)</f>
        <v>0</v>
      </c>
      <c r="BJ144" s="17" t="s">
        <v>21</v>
      </c>
      <c r="BK144" s="220">
        <f>ROUND(I144*H144,2)</f>
        <v>0</v>
      </c>
      <c r="BL144" s="17" t="s">
        <v>148</v>
      </c>
      <c r="BM144" s="219" t="s">
        <v>170</v>
      </c>
    </row>
    <row r="145" spans="1:65" s="2" customFormat="1" ht="39">
      <c r="A145" s="34"/>
      <c r="B145" s="35"/>
      <c r="C145" s="36"/>
      <c r="D145" s="221" t="s">
        <v>150</v>
      </c>
      <c r="E145" s="36"/>
      <c r="F145" s="222" t="s">
        <v>171</v>
      </c>
      <c r="G145" s="36"/>
      <c r="H145" s="36"/>
      <c r="I145" s="122"/>
      <c r="J145" s="36"/>
      <c r="K145" s="36"/>
      <c r="L145" s="39"/>
      <c r="M145" s="223"/>
      <c r="N145" s="224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150</v>
      </c>
      <c r="AU145" s="17" t="s">
        <v>86</v>
      </c>
    </row>
    <row r="146" spans="1:65" s="13" customFormat="1" ht="11.25">
      <c r="B146" s="225"/>
      <c r="C146" s="226"/>
      <c r="D146" s="221" t="s">
        <v>152</v>
      </c>
      <c r="E146" s="227" t="s">
        <v>1</v>
      </c>
      <c r="F146" s="228" t="s">
        <v>172</v>
      </c>
      <c r="G146" s="226"/>
      <c r="H146" s="227" t="s">
        <v>1</v>
      </c>
      <c r="I146" s="229"/>
      <c r="J146" s="226"/>
      <c r="K146" s="226"/>
      <c r="L146" s="230"/>
      <c r="M146" s="231"/>
      <c r="N146" s="232"/>
      <c r="O146" s="232"/>
      <c r="P146" s="232"/>
      <c r="Q146" s="232"/>
      <c r="R146" s="232"/>
      <c r="S146" s="232"/>
      <c r="T146" s="233"/>
      <c r="AT146" s="234" t="s">
        <v>152</v>
      </c>
      <c r="AU146" s="234" t="s">
        <v>86</v>
      </c>
      <c r="AV146" s="13" t="s">
        <v>21</v>
      </c>
      <c r="AW146" s="13" t="s">
        <v>35</v>
      </c>
      <c r="AX146" s="13" t="s">
        <v>78</v>
      </c>
      <c r="AY146" s="234" t="s">
        <v>141</v>
      </c>
    </row>
    <row r="147" spans="1:65" s="14" customFormat="1" ht="11.25">
      <c r="B147" s="235"/>
      <c r="C147" s="236"/>
      <c r="D147" s="221" t="s">
        <v>152</v>
      </c>
      <c r="E147" s="237" t="s">
        <v>1</v>
      </c>
      <c r="F147" s="238" t="s">
        <v>154</v>
      </c>
      <c r="G147" s="236"/>
      <c r="H147" s="239">
        <v>55.1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AT147" s="245" t="s">
        <v>152</v>
      </c>
      <c r="AU147" s="245" t="s">
        <v>86</v>
      </c>
      <c r="AV147" s="14" t="s">
        <v>86</v>
      </c>
      <c r="AW147" s="14" t="s">
        <v>35</v>
      </c>
      <c r="AX147" s="14" t="s">
        <v>78</v>
      </c>
      <c r="AY147" s="245" t="s">
        <v>141</v>
      </c>
    </row>
    <row r="148" spans="1:65" s="13" customFormat="1" ht="11.25">
      <c r="B148" s="225"/>
      <c r="C148" s="226"/>
      <c r="D148" s="221" t="s">
        <v>152</v>
      </c>
      <c r="E148" s="227" t="s">
        <v>1</v>
      </c>
      <c r="F148" s="228" t="s">
        <v>173</v>
      </c>
      <c r="G148" s="226"/>
      <c r="H148" s="227" t="s">
        <v>1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152</v>
      </c>
      <c r="AU148" s="234" t="s">
        <v>86</v>
      </c>
      <c r="AV148" s="13" t="s">
        <v>21</v>
      </c>
      <c r="AW148" s="13" t="s">
        <v>35</v>
      </c>
      <c r="AX148" s="13" t="s">
        <v>78</v>
      </c>
      <c r="AY148" s="234" t="s">
        <v>141</v>
      </c>
    </row>
    <row r="149" spans="1:65" s="14" customFormat="1" ht="11.25">
      <c r="B149" s="235"/>
      <c r="C149" s="236"/>
      <c r="D149" s="221" t="s">
        <v>152</v>
      </c>
      <c r="E149" s="237" t="s">
        <v>1</v>
      </c>
      <c r="F149" s="238" t="s">
        <v>160</v>
      </c>
      <c r="G149" s="236"/>
      <c r="H149" s="239">
        <v>78.7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AT149" s="245" t="s">
        <v>152</v>
      </c>
      <c r="AU149" s="245" t="s">
        <v>86</v>
      </c>
      <c r="AV149" s="14" t="s">
        <v>86</v>
      </c>
      <c r="AW149" s="14" t="s">
        <v>35</v>
      </c>
      <c r="AX149" s="14" t="s">
        <v>78</v>
      </c>
      <c r="AY149" s="245" t="s">
        <v>141</v>
      </c>
    </row>
    <row r="150" spans="1:65" s="15" customFormat="1" ht="11.25">
      <c r="B150" s="246"/>
      <c r="C150" s="247"/>
      <c r="D150" s="221" t="s">
        <v>152</v>
      </c>
      <c r="E150" s="248" t="s">
        <v>1</v>
      </c>
      <c r="F150" s="249" t="s">
        <v>174</v>
      </c>
      <c r="G150" s="247"/>
      <c r="H150" s="250">
        <v>133.80000000000001</v>
      </c>
      <c r="I150" s="251"/>
      <c r="J150" s="247"/>
      <c r="K150" s="247"/>
      <c r="L150" s="252"/>
      <c r="M150" s="253"/>
      <c r="N150" s="254"/>
      <c r="O150" s="254"/>
      <c r="P150" s="254"/>
      <c r="Q150" s="254"/>
      <c r="R150" s="254"/>
      <c r="S150" s="254"/>
      <c r="T150" s="255"/>
      <c r="AT150" s="256" t="s">
        <v>152</v>
      </c>
      <c r="AU150" s="256" t="s">
        <v>86</v>
      </c>
      <c r="AV150" s="15" t="s">
        <v>148</v>
      </c>
      <c r="AW150" s="15" t="s">
        <v>35</v>
      </c>
      <c r="AX150" s="15" t="s">
        <v>21</v>
      </c>
      <c r="AY150" s="256" t="s">
        <v>141</v>
      </c>
    </row>
    <row r="151" spans="1:65" s="2" customFormat="1" ht="24" customHeight="1">
      <c r="A151" s="34"/>
      <c r="B151" s="35"/>
      <c r="C151" s="208" t="s">
        <v>175</v>
      </c>
      <c r="D151" s="208" t="s">
        <v>143</v>
      </c>
      <c r="E151" s="209" t="s">
        <v>176</v>
      </c>
      <c r="F151" s="210" t="s">
        <v>177</v>
      </c>
      <c r="G151" s="211" t="s">
        <v>146</v>
      </c>
      <c r="H151" s="212">
        <v>215</v>
      </c>
      <c r="I151" s="213"/>
      <c r="J151" s="214">
        <f>ROUND(I151*H151,2)</f>
        <v>0</v>
      </c>
      <c r="K151" s="210" t="s">
        <v>147</v>
      </c>
      <c r="L151" s="39"/>
      <c r="M151" s="215" t="s">
        <v>1</v>
      </c>
      <c r="N151" s="216" t="s">
        <v>43</v>
      </c>
      <c r="O151" s="71"/>
      <c r="P151" s="217">
        <f>O151*H151</f>
        <v>0</v>
      </c>
      <c r="Q151" s="217">
        <v>0</v>
      </c>
      <c r="R151" s="217">
        <f>Q151*H151</f>
        <v>0</v>
      </c>
      <c r="S151" s="217">
        <v>0.58199999999999996</v>
      </c>
      <c r="T151" s="218">
        <f>S151*H151</f>
        <v>125.13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148</v>
      </c>
      <c r="AT151" s="219" t="s">
        <v>143</v>
      </c>
      <c r="AU151" s="219" t="s">
        <v>86</v>
      </c>
      <c r="AY151" s="17" t="s">
        <v>141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7" t="s">
        <v>21</v>
      </c>
      <c r="BK151" s="220">
        <f>ROUND(I151*H151,2)</f>
        <v>0</v>
      </c>
      <c r="BL151" s="17" t="s">
        <v>148</v>
      </c>
      <c r="BM151" s="219" t="s">
        <v>178</v>
      </c>
    </row>
    <row r="152" spans="1:65" s="2" customFormat="1" ht="39">
      <c r="A152" s="34"/>
      <c r="B152" s="35"/>
      <c r="C152" s="36"/>
      <c r="D152" s="221" t="s">
        <v>150</v>
      </c>
      <c r="E152" s="36"/>
      <c r="F152" s="222" t="s">
        <v>179</v>
      </c>
      <c r="G152" s="36"/>
      <c r="H152" s="36"/>
      <c r="I152" s="122"/>
      <c r="J152" s="36"/>
      <c r="K152" s="36"/>
      <c r="L152" s="39"/>
      <c r="M152" s="223"/>
      <c r="N152" s="22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150</v>
      </c>
      <c r="AU152" s="17" t="s">
        <v>86</v>
      </c>
    </row>
    <row r="153" spans="1:65" s="13" customFormat="1" ht="11.25">
      <c r="B153" s="225"/>
      <c r="C153" s="226"/>
      <c r="D153" s="221" t="s">
        <v>152</v>
      </c>
      <c r="E153" s="227" t="s">
        <v>1</v>
      </c>
      <c r="F153" s="228" t="s">
        <v>180</v>
      </c>
      <c r="G153" s="226"/>
      <c r="H153" s="227" t="s">
        <v>1</v>
      </c>
      <c r="I153" s="229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152</v>
      </c>
      <c r="AU153" s="234" t="s">
        <v>86</v>
      </c>
      <c r="AV153" s="13" t="s">
        <v>21</v>
      </c>
      <c r="AW153" s="13" t="s">
        <v>35</v>
      </c>
      <c r="AX153" s="13" t="s">
        <v>78</v>
      </c>
      <c r="AY153" s="234" t="s">
        <v>141</v>
      </c>
    </row>
    <row r="154" spans="1:65" s="14" customFormat="1" ht="11.25">
      <c r="B154" s="235"/>
      <c r="C154" s="236"/>
      <c r="D154" s="221" t="s">
        <v>152</v>
      </c>
      <c r="E154" s="237" t="s">
        <v>1</v>
      </c>
      <c r="F154" s="238" t="s">
        <v>181</v>
      </c>
      <c r="G154" s="236"/>
      <c r="H154" s="239">
        <v>215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152</v>
      </c>
      <c r="AU154" s="245" t="s">
        <v>86</v>
      </c>
      <c r="AV154" s="14" t="s">
        <v>86</v>
      </c>
      <c r="AW154" s="14" t="s">
        <v>35</v>
      </c>
      <c r="AX154" s="14" t="s">
        <v>21</v>
      </c>
      <c r="AY154" s="245" t="s">
        <v>141</v>
      </c>
    </row>
    <row r="155" spans="1:65" s="2" customFormat="1" ht="24" customHeight="1">
      <c r="A155" s="34"/>
      <c r="B155" s="35"/>
      <c r="C155" s="208" t="s">
        <v>182</v>
      </c>
      <c r="D155" s="208" t="s">
        <v>143</v>
      </c>
      <c r="E155" s="209" t="s">
        <v>183</v>
      </c>
      <c r="F155" s="210" t="s">
        <v>184</v>
      </c>
      <c r="G155" s="211" t="s">
        <v>146</v>
      </c>
      <c r="H155" s="212">
        <v>61.7</v>
      </c>
      <c r="I155" s="213"/>
      <c r="J155" s="214">
        <f>ROUND(I155*H155,2)</f>
        <v>0</v>
      </c>
      <c r="K155" s="210" t="s">
        <v>147</v>
      </c>
      <c r="L155" s="39"/>
      <c r="M155" s="215" t="s">
        <v>1</v>
      </c>
      <c r="N155" s="216" t="s">
        <v>43</v>
      </c>
      <c r="O155" s="71"/>
      <c r="P155" s="217">
        <f>O155*H155</f>
        <v>0</v>
      </c>
      <c r="Q155" s="217">
        <v>0</v>
      </c>
      <c r="R155" s="217">
        <f>Q155*H155</f>
        <v>0</v>
      </c>
      <c r="S155" s="217">
        <v>0.44</v>
      </c>
      <c r="T155" s="218">
        <f>S155*H155</f>
        <v>27.148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148</v>
      </c>
      <c r="AT155" s="219" t="s">
        <v>143</v>
      </c>
      <c r="AU155" s="219" t="s">
        <v>86</v>
      </c>
      <c r="AY155" s="17" t="s">
        <v>141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7" t="s">
        <v>21</v>
      </c>
      <c r="BK155" s="220">
        <f>ROUND(I155*H155,2)</f>
        <v>0</v>
      </c>
      <c r="BL155" s="17" t="s">
        <v>148</v>
      </c>
      <c r="BM155" s="219" t="s">
        <v>185</v>
      </c>
    </row>
    <row r="156" spans="1:65" s="2" customFormat="1" ht="39">
      <c r="A156" s="34"/>
      <c r="B156" s="35"/>
      <c r="C156" s="36"/>
      <c r="D156" s="221" t="s">
        <v>150</v>
      </c>
      <c r="E156" s="36"/>
      <c r="F156" s="222" t="s">
        <v>186</v>
      </c>
      <c r="G156" s="36"/>
      <c r="H156" s="36"/>
      <c r="I156" s="122"/>
      <c r="J156" s="36"/>
      <c r="K156" s="36"/>
      <c r="L156" s="39"/>
      <c r="M156" s="223"/>
      <c r="N156" s="22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150</v>
      </c>
      <c r="AU156" s="17" t="s">
        <v>86</v>
      </c>
    </row>
    <row r="157" spans="1:65" s="13" customFormat="1" ht="11.25">
      <c r="B157" s="225"/>
      <c r="C157" s="226"/>
      <c r="D157" s="221" t="s">
        <v>152</v>
      </c>
      <c r="E157" s="227" t="s">
        <v>1</v>
      </c>
      <c r="F157" s="228" t="s">
        <v>187</v>
      </c>
      <c r="G157" s="226"/>
      <c r="H157" s="227" t="s">
        <v>1</v>
      </c>
      <c r="I157" s="229"/>
      <c r="J157" s="226"/>
      <c r="K157" s="226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152</v>
      </c>
      <c r="AU157" s="234" t="s">
        <v>86</v>
      </c>
      <c r="AV157" s="13" t="s">
        <v>21</v>
      </c>
      <c r="AW157" s="13" t="s">
        <v>35</v>
      </c>
      <c r="AX157" s="13" t="s">
        <v>78</v>
      </c>
      <c r="AY157" s="234" t="s">
        <v>141</v>
      </c>
    </row>
    <row r="158" spans="1:65" s="14" customFormat="1" ht="11.25">
      <c r="B158" s="235"/>
      <c r="C158" s="236"/>
      <c r="D158" s="221" t="s">
        <v>152</v>
      </c>
      <c r="E158" s="237" t="s">
        <v>1</v>
      </c>
      <c r="F158" s="238" t="s">
        <v>167</v>
      </c>
      <c r="G158" s="236"/>
      <c r="H158" s="239">
        <v>6.6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152</v>
      </c>
      <c r="AU158" s="245" t="s">
        <v>86</v>
      </c>
      <c r="AV158" s="14" t="s">
        <v>86</v>
      </c>
      <c r="AW158" s="14" t="s">
        <v>35</v>
      </c>
      <c r="AX158" s="14" t="s">
        <v>78</v>
      </c>
      <c r="AY158" s="245" t="s">
        <v>141</v>
      </c>
    </row>
    <row r="159" spans="1:65" s="13" customFormat="1" ht="11.25">
      <c r="B159" s="225"/>
      <c r="C159" s="226"/>
      <c r="D159" s="221" t="s">
        <v>152</v>
      </c>
      <c r="E159" s="227" t="s">
        <v>1</v>
      </c>
      <c r="F159" s="228" t="s">
        <v>188</v>
      </c>
      <c r="G159" s="226"/>
      <c r="H159" s="227" t="s">
        <v>1</v>
      </c>
      <c r="I159" s="229"/>
      <c r="J159" s="226"/>
      <c r="K159" s="226"/>
      <c r="L159" s="230"/>
      <c r="M159" s="231"/>
      <c r="N159" s="232"/>
      <c r="O159" s="232"/>
      <c r="P159" s="232"/>
      <c r="Q159" s="232"/>
      <c r="R159" s="232"/>
      <c r="S159" s="232"/>
      <c r="T159" s="233"/>
      <c r="AT159" s="234" t="s">
        <v>152</v>
      </c>
      <c r="AU159" s="234" t="s">
        <v>86</v>
      </c>
      <c r="AV159" s="13" t="s">
        <v>21</v>
      </c>
      <c r="AW159" s="13" t="s">
        <v>35</v>
      </c>
      <c r="AX159" s="13" t="s">
        <v>78</v>
      </c>
      <c r="AY159" s="234" t="s">
        <v>141</v>
      </c>
    </row>
    <row r="160" spans="1:65" s="14" customFormat="1" ht="11.25">
      <c r="B160" s="235"/>
      <c r="C160" s="236"/>
      <c r="D160" s="221" t="s">
        <v>152</v>
      </c>
      <c r="E160" s="237" t="s">
        <v>1</v>
      </c>
      <c r="F160" s="238" t="s">
        <v>154</v>
      </c>
      <c r="G160" s="236"/>
      <c r="H160" s="239">
        <v>55.1</v>
      </c>
      <c r="I160" s="240"/>
      <c r="J160" s="236"/>
      <c r="K160" s="236"/>
      <c r="L160" s="241"/>
      <c r="M160" s="242"/>
      <c r="N160" s="243"/>
      <c r="O160" s="243"/>
      <c r="P160" s="243"/>
      <c r="Q160" s="243"/>
      <c r="R160" s="243"/>
      <c r="S160" s="243"/>
      <c r="T160" s="244"/>
      <c r="AT160" s="245" t="s">
        <v>152</v>
      </c>
      <c r="AU160" s="245" t="s">
        <v>86</v>
      </c>
      <c r="AV160" s="14" t="s">
        <v>86</v>
      </c>
      <c r="AW160" s="14" t="s">
        <v>35</v>
      </c>
      <c r="AX160" s="14" t="s">
        <v>78</v>
      </c>
      <c r="AY160" s="245" t="s">
        <v>141</v>
      </c>
    </row>
    <row r="161" spans="1:65" s="15" customFormat="1" ht="11.25">
      <c r="B161" s="246"/>
      <c r="C161" s="247"/>
      <c r="D161" s="221" t="s">
        <v>152</v>
      </c>
      <c r="E161" s="248" t="s">
        <v>1</v>
      </c>
      <c r="F161" s="249" t="s">
        <v>174</v>
      </c>
      <c r="G161" s="247"/>
      <c r="H161" s="250">
        <v>61.7</v>
      </c>
      <c r="I161" s="251"/>
      <c r="J161" s="247"/>
      <c r="K161" s="247"/>
      <c r="L161" s="252"/>
      <c r="M161" s="253"/>
      <c r="N161" s="254"/>
      <c r="O161" s="254"/>
      <c r="P161" s="254"/>
      <c r="Q161" s="254"/>
      <c r="R161" s="254"/>
      <c r="S161" s="254"/>
      <c r="T161" s="255"/>
      <c r="AT161" s="256" t="s">
        <v>152</v>
      </c>
      <c r="AU161" s="256" t="s">
        <v>86</v>
      </c>
      <c r="AV161" s="15" t="s">
        <v>148</v>
      </c>
      <c r="AW161" s="15" t="s">
        <v>35</v>
      </c>
      <c r="AX161" s="15" t="s">
        <v>21</v>
      </c>
      <c r="AY161" s="256" t="s">
        <v>141</v>
      </c>
    </row>
    <row r="162" spans="1:65" s="2" customFormat="1" ht="16.5" customHeight="1">
      <c r="A162" s="34"/>
      <c r="B162" s="35"/>
      <c r="C162" s="208" t="s">
        <v>189</v>
      </c>
      <c r="D162" s="208" t="s">
        <v>143</v>
      </c>
      <c r="E162" s="209" t="s">
        <v>190</v>
      </c>
      <c r="F162" s="210" t="s">
        <v>191</v>
      </c>
      <c r="G162" s="211" t="s">
        <v>192</v>
      </c>
      <c r="H162" s="212">
        <v>36.5</v>
      </c>
      <c r="I162" s="213"/>
      <c r="J162" s="214">
        <f>ROUND(I162*H162,2)</f>
        <v>0</v>
      </c>
      <c r="K162" s="210" t="s">
        <v>147</v>
      </c>
      <c r="L162" s="39"/>
      <c r="M162" s="215" t="s">
        <v>1</v>
      </c>
      <c r="N162" s="216" t="s">
        <v>43</v>
      </c>
      <c r="O162" s="71"/>
      <c r="P162" s="217">
        <f>O162*H162</f>
        <v>0</v>
      </c>
      <c r="Q162" s="217">
        <v>0</v>
      </c>
      <c r="R162" s="217">
        <f>Q162*H162</f>
        <v>0</v>
      </c>
      <c r="S162" s="217">
        <v>0.23</v>
      </c>
      <c r="T162" s="218">
        <f>S162*H162</f>
        <v>8.3949999999999996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148</v>
      </c>
      <c r="AT162" s="219" t="s">
        <v>143</v>
      </c>
      <c r="AU162" s="219" t="s">
        <v>86</v>
      </c>
      <c r="AY162" s="17" t="s">
        <v>141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7" t="s">
        <v>21</v>
      </c>
      <c r="BK162" s="220">
        <f>ROUND(I162*H162,2)</f>
        <v>0</v>
      </c>
      <c r="BL162" s="17" t="s">
        <v>148</v>
      </c>
      <c r="BM162" s="219" t="s">
        <v>193</v>
      </c>
    </row>
    <row r="163" spans="1:65" s="2" customFormat="1" ht="29.25">
      <c r="A163" s="34"/>
      <c r="B163" s="35"/>
      <c r="C163" s="36"/>
      <c r="D163" s="221" t="s">
        <v>150</v>
      </c>
      <c r="E163" s="36"/>
      <c r="F163" s="222" t="s">
        <v>194</v>
      </c>
      <c r="G163" s="36"/>
      <c r="H163" s="36"/>
      <c r="I163" s="122"/>
      <c r="J163" s="36"/>
      <c r="K163" s="36"/>
      <c r="L163" s="39"/>
      <c r="M163" s="223"/>
      <c r="N163" s="22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150</v>
      </c>
      <c r="AU163" s="17" t="s">
        <v>86</v>
      </c>
    </row>
    <row r="164" spans="1:65" s="13" customFormat="1" ht="11.25">
      <c r="B164" s="225"/>
      <c r="C164" s="226"/>
      <c r="D164" s="221" t="s">
        <v>152</v>
      </c>
      <c r="E164" s="227" t="s">
        <v>1</v>
      </c>
      <c r="F164" s="228" t="s">
        <v>195</v>
      </c>
      <c r="G164" s="226"/>
      <c r="H164" s="227" t="s">
        <v>1</v>
      </c>
      <c r="I164" s="229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152</v>
      </c>
      <c r="AU164" s="234" t="s">
        <v>86</v>
      </c>
      <c r="AV164" s="13" t="s">
        <v>21</v>
      </c>
      <c r="AW164" s="13" t="s">
        <v>35</v>
      </c>
      <c r="AX164" s="13" t="s">
        <v>78</v>
      </c>
      <c r="AY164" s="234" t="s">
        <v>141</v>
      </c>
    </row>
    <row r="165" spans="1:65" s="14" customFormat="1" ht="11.25">
      <c r="B165" s="235"/>
      <c r="C165" s="236"/>
      <c r="D165" s="221" t="s">
        <v>152</v>
      </c>
      <c r="E165" s="237" t="s">
        <v>1</v>
      </c>
      <c r="F165" s="238" t="s">
        <v>196</v>
      </c>
      <c r="G165" s="236"/>
      <c r="H165" s="239">
        <v>36.5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152</v>
      </c>
      <c r="AU165" s="245" t="s">
        <v>86</v>
      </c>
      <c r="AV165" s="14" t="s">
        <v>86</v>
      </c>
      <c r="AW165" s="14" t="s">
        <v>35</v>
      </c>
      <c r="AX165" s="14" t="s">
        <v>21</v>
      </c>
      <c r="AY165" s="245" t="s">
        <v>141</v>
      </c>
    </row>
    <row r="166" spans="1:65" s="2" customFormat="1" ht="16.5" customHeight="1">
      <c r="A166" s="34"/>
      <c r="B166" s="35"/>
      <c r="C166" s="208" t="s">
        <v>197</v>
      </c>
      <c r="D166" s="208" t="s">
        <v>143</v>
      </c>
      <c r="E166" s="209" t="s">
        <v>198</v>
      </c>
      <c r="F166" s="210" t="s">
        <v>199</v>
      </c>
      <c r="G166" s="211" t="s">
        <v>192</v>
      </c>
      <c r="H166" s="212">
        <v>342.8</v>
      </c>
      <c r="I166" s="213"/>
      <c r="J166" s="214">
        <f>ROUND(I166*H166,2)</f>
        <v>0</v>
      </c>
      <c r="K166" s="210" t="s">
        <v>147</v>
      </c>
      <c r="L166" s="39"/>
      <c r="M166" s="215" t="s">
        <v>1</v>
      </c>
      <c r="N166" s="216" t="s">
        <v>43</v>
      </c>
      <c r="O166" s="71"/>
      <c r="P166" s="217">
        <f>O166*H166</f>
        <v>0</v>
      </c>
      <c r="Q166" s="217">
        <v>0</v>
      </c>
      <c r="R166" s="217">
        <f>Q166*H166</f>
        <v>0</v>
      </c>
      <c r="S166" s="217">
        <v>0.28999999999999998</v>
      </c>
      <c r="T166" s="218">
        <f>S166*H166</f>
        <v>99.411999999999992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148</v>
      </c>
      <c r="AT166" s="219" t="s">
        <v>143</v>
      </c>
      <c r="AU166" s="219" t="s">
        <v>86</v>
      </c>
      <c r="AY166" s="17" t="s">
        <v>141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7" t="s">
        <v>21</v>
      </c>
      <c r="BK166" s="220">
        <f>ROUND(I166*H166,2)</f>
        <v>0</v>
      </c>
      <c r="BL166" s="17" t="s">
        <v>148</v>
      </c>
      <c r="BM166" s="219" t="s">
        <v>200</v>
      </c>
    </row>
    <row r="167" spans="1:65" s="2" customFormat="1" ht="29.25">
      <c r="A167" s="34"/>
      <c r="B167" s="35"/>
      <c r="C167" s="36"/>
      <c r="D167" s="221" t="s">
        <v>150</v>
      </c>
      <c r="E167" s="36"/>
      <c r="F167" s="222" t="s">
        <v>201</v>
      </c>
      <c r="G167" s="36"/>
      <c r="H167" s="36"/>
      <c r="I167" s="122"/>
      <c r="J167" s="36"/>
      <c r="K167" s="36"/>
      <c r="L167" s="39"/>
      <c r="M167" s="223"/>
      <c r="N167" s="22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150</v>
      </c>
      <c r="AU167" s="17" t="s">
        <v>86</v>
      </c>
    </row>
    <row r="168" spans="1:65" s="14" customFormat="1" ht="11.25">
      <c r="B168" s="235"/>
      <c r="C168" s="236"/>
      <c r="D168" s="221" t="s">
        <v>152</v>
      </c>
      <c r="E168" s="237" t="s">
        <v>1</v>
      </c>
      <c r="F168" s="238" t="s">
        <v>202</v>
      </c>
      <c r="G168" s="236"/>
      <c r="H168" s="239">
        <v>342.8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AT168" s="245" t="s">
        <v>152</v>
      </c>
      <c r="AU168" s="245" t="s">
        <v>86</v>
      </c>
      <c r="AV168" s="14" t="s">
        <v>86</v>
      </c>
      <c r="AW168" s="14" t="s">
        <v>35</v>
      </c>
      <c r="AX168" s="14" t="s">
        <v>21</v>
      </c>
      <c r="AY168" s="245" t="s">
        <v>141</v>
      </c>
    </row>
    <row r="169" spans="1:65" s="2" customFormat="1" ht="16.5" customHeight="1">
      <c r="A169" s="34"/>
      <c r="B169" s="35"/>
      <c r="C169" s="208" t="s">
        <v>203</v>
      </c>
      <c r="D169" s="208" t="s">
        <v>143</v>
      </c>
      <c r="E169" s="209" t="s">
        <v>204</v>
      </c>
      <c r="F169" s="210" t="s">
        <v>205</v>
      </c>
      <c r="G169" s="211" t="s">
        <v>192</v>
      </c>
      <c r="H169" s="212">
        <v>109.6</v>
      </c>
      <c r="I169" s="213"/>
      <c r="J169" s="214">
        <f>ROUND(I169*H169,2)</f>
        <v>0</v>
      </c>
      <c r="K169" s="210" t="s">
        <v>147</v>
      </c>
      <c r="L169" s="39"/>
      <c r="M169" s="215" t="s">
        <v>1</v>
      </c>
      <c r="N169" s="216" t="s">
        <v>43</v>
      </c>
      <c r="O169" s="71"/>
      <c r="P169" s="217">
        <f>O169*H169</f>
        <v>0</v>
      </c>
      <c r="Q169" s="217">
        <v>0</v>
      </c>
      <c r="R169" s="217">
        <f>Q169*H169</f>
        <v>0</v>
      </c>
      <c r="S169" s="217">
        <v>0.04</v>
      </c>
      <c r="T169" s="218">
        <f>S169*H169</f>
        <v>4.3839999999999995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148</v>
      </c>
      <c r="AT169" s="219" t="s">
        <v>143</v>
      </c>
      <c r="AU169" s="219" t="s">
        <v>86</v>
      </c>
      <c r="AY169" s="17" t="s">
        <v>141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7" t="s">
        <v>21</v>
      </c>
      <c r="BK169" s="220">
        <f>ROUND(I169*H169,2)</f>
        <v>0</v>
      </c>
      <c r="BL169" s="17" t="s">
        <v>148</v>
      </c>
      <c r="BM169" s="219" t="s">
        <v>206</v>
      </c>
    </row>
    <row r="170" spans="1:65" s="2" customFormat="1" ht="29.25">
      <c r="A170" s="34"/>
      <c r="B170" s="35"/>
      <c r="C170" s="36"/>
      <c r="D170" s="221" t="s">
        <v>150</v>
      </c>
      <c r="E170" s="36"/>
      <c r="F170" s="222" t="s">
        <v>207</v>
      </c>
      <c r="G170" s="36"/>
      <c r="H170" s="36"/>
      <c r="I170" s="122"/>
      <c r="J170" s="36"/>
      <c r="K170" s="36"/>
      <c r="L170" s="39"/>
      <c r="M170" s="223"/>
      <c r="N170" s="22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150</v>
      </c>
      <c r="AU170" s="17" t="s">
        <v>86</v>
      </c>
    </row>
    <row r="171" spans="1:65" s="14" customFormat="1" ht="11.25">
      <c r="B171" s="235"/>
      <c r="C171" s="236"/>
      <c r="D171" s="221" t="s">
        <v>152</v>
      </c>
      <c r="E171" s="237" t="s">
        <v>1</v>
      </c>
      <c r="F171" s="238" t="s">
        <v>208</v>
      </c>
      <c r="G171" s="236"/>
      <c r="H171" s="239">
        <v>109.6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AT171" s="245" t="s">
        <v>152</v>
      </c>
      <c r="AU171" s="245" t="s">
        <v>86</v>
      </c>
      <c r="AV171" s="14" t="s">
        <v>86</v>
      </c>
      <c r="AW171" s="14" t="s">
        <v>35</v>
      </c>
      <c r="AX171" s="14" t="s">
        <v>21</v>
      </c>
      <c r="AY171" s="245" t="s">
        <v>141</v>
      </c>
    </row>
    <row r="172" spans="1:65" s="2" customFormat="1" ht="24" customHeight="1">
      <c r="A172" s="34"/>
      <c r="B172" s="35"/>
      <c r="C172" s="208" t="s">
        <v>25</v>
      </c>
      <c r="D172" s="208" t="s">
        <v>143</v>
      </c>
      <c r="E172" s="209" t="s">
        <v>209</v>
      </c>
      <c r="F172" s="210" t="s">
        <v>210</v>
      </c>
      <c r="G172" s="211" t="s">
        <v>211</v>
      </c>
      <c r="H172" s="212">
        <v>15.994999999999999</v>
      </c>
      <c r="I172" s="213"/>
      <c r="J172" s="214">
        <f>ROUND(I172*H172,2)</f>
        <v>0</v>
      </c>
      <c r="K172" s="210" t="s">
        <v>147</v>
      </c>
      <c r="L172" s="39"/>
      <c r="M172" s="215" t="s">
        <v>1</v>
      </c>
      <c r="N172" s="216" t="s">
        <v>43</v>
      </c>
      <c r="O172" s="71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148</v>
      </c>
      <c r="AT172" s="219" t="s">
        <v>143</v>
      </c>
      <c r="AU172" s="219" t="s">
        <v>86</v>
      </c>
      <c r="AY172" s="17" t="s">
        <v>141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7" t="s">
        <v>21</v>
      </c>
      <c r="BK172" s="220">
        <f>ROUND(I172*H172,2)</f>
        <v>0</v>
      </c>
      <c r="BL172" s="17" t="s">
        <v>148</v>
      </c>
      <c r="BM172" s="219" t="s">
        <v>212</v>
      </c>
    </row>
    <row r="173" spans="1:65" s="2" customFormat="1" ht="29.25">
      <c r="A173" s="34"/>
      <c r="B173" s="35"/>
      <c r="C173" s="36"/>
      <c r="D173" s="221" t="s">
        <v>150</v>
      </c>
      <c r="E173" s="36"/>
      <c r="F173" s="222" t="s">
        <v>213</v>
      </c>
      <c r="G173" s="36"/>
      <c r="H173" s="36"/>
      <c r="I173" s="122"/>
      <c r="J173" s="36"/>
      <c r="K173" s="36"/>
      <c r="L173" s="39"/>
      <c r="M173" s="223"/>
      <c r="N173" s="22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150</v>
      </c>
      <c r="AU173" s="17" t="s">
        <v>86</v>
      </c>
    </row>
    <row r="174" spans="1:65" s="13" customFormat="1" ht="11.25">
      <c r="B174" s="225"/>
      <c r="C174" s="226"/>
      <c r="D174" s="221" t="s">
        <v>152</v>
      </c>
      <c r="E174" s="227" t="s">
        <v>1</v>
      </c>
      <c r="F174" s="228" t="s">
        <v>214</v>
      </c>
      <c r="G174" s="226"/>
      <c r="H174" s="227" t="s">
        <v>1</v>
      </c>
      <c r="I174" s="229"/>
      <c r="J174" s="226"/>
      <c r="K174" s="226"/>
      <c r="L174" s="230"/>
      <c r="M174" s="231"/>
      <c r="N174" s="232"/>
      <c r="O174" s="232"/>
      <c r="P174" s="232"/>
      <c r="Q174" s="232"/>
      <c r="R174" s="232"/>
      <c r="S174" s="232"/>
      <c r="T174" s="233"/>
      <c r="AT174" s="234" t="s">
        <v>152</v>
      </c>
      <c r="AU174" s="234" t="s">
        <v>86</v>
      </c>
      <c r="AV174" s="13" t="s">
        <v>21</v>
      </c>
      <c r="AW174" s="13" t="s">
        <v>35</v>
      </c>
      <c r="AX174" s="13" t="s">
        <v>78</v>
      </c>
      <c r="AY174" s="234" t="s">
        <v>141</v>
      </c>
    </row>
    <row r="175" spans="1:65" s="14" customFormat="1" ht="11.25">
      <c r="B175" s="235"/>
      <c r="C175" s="236"/>
      <c r="D175" s="221" t="s">
        <v>152</v>
      </c>
      <c r="E175" s="237" t="s">
        <v>1</v>
      </c>
      <c r="F175" s="238" t="s">
        <v>215</v>
      </c>
      <c r="G175" s="236"/>
      <c r="H175" s="239">
        <v>11.27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AT175" s="245" t="s">
        <v>152</v>
      </c>
      <c r="AU175" s="245" t="s">
        <v>86</v>
      </c>
      <c r="AV175" s="14" t="s">
        <v>86</v>
      </c>
      <c r="AW175" s="14" t="s">
        <v>35</v>
      </c>
      <c r="AX175" s="14" t="s">
        <v>78</v>
      </c>
      <c r="AY175" s="245" t="s">
        <v>141</v>
      </c>
    </row>
    <row r="176" spans="1:65" s="13" customFormat="1" ht="11.25">
      <c r="B176" s="225"/>
      <c r="C176" s="226"/>
      <c r="D176" s="221" t="s">
        <v>152</v>
      </c>
      <c r="E176" s="227" t="s">
        <v>1</v>
      </c>
      <c r="F176" s="228" t="s">
        <v>216</v>
      </c>
      <c r="G176" s="226"/>
      <c r="H176" s="227" t="s">
        <v>1</v>
      </c>
      <c r="I176" s="229"/>
      <c r="J176" s="226"/>
      <c r="K176" s="226"/>
      <c r="L176" s="230"/>
      <c r="M176" s="231"/>
      <c r="N176" s="232"/>
      <c r="O176" s="232"/>
      <c r="P176" s="232"/>
      <c r="Q176" s="232"/>
      <c r="R176" s="232"/>
      <c r="S176" s="232"/>
      <c r="T176" s="233"/>
      <c r="AT176" s="234" t="s">
        <v>152</v>
      </c>
      <c r="AU176" s="234" t="s">
        <v>86</v>
      </c>
      <c r="AV176" s="13" t="s">
        <v>21</v>
      </c>
      <c r="AW176" s="13" t="s">
        <v>35</v>
      </c>
      <c r="AX176" s="13" t="s">
        <v>78</v>
      </c>
      <c r="AY176" s="234" t="s">
        <v>141</v>
      </c>
    </row>
    <row r="177" spans="1:65" s="14" customFormat="1" ht="11.25">
      <c r="B177" s="235"/>
      <c r="C177" s="236"/>
      <c r="D177" s="221" t="s">
        <v>152</v>
      </c>
      <c r="E177" s="237" t="s">
        <v>1</v>
      </c>
      <c r="F177" s="238" t="s">
        <v>217</v>
      </c>
      <c r="G177" s="236"/>
      <c r="H177" s="239">
        <v>4.7249999999999996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AT177" s="245" t="s">
        <v>152</v>
      </c>
      <c r="AU177" s="245" t="s">
        <v>86</v>
      </c>
      <c r="AV177" s="14" t="s">
        <v>86</v>
      </c>
      <c r="AW177" s="14" t="s">
        <v>35</v>
      </c>
      <c r="AX177" s="14" t="s">
        <v>78</v>
      </c>
      <c r="AY177" s="245" t="s">
        <v>141</v>
      </c>
    </row>
    <row r="178" spans="1:65" s="15" customFormat="1" ht="11.25">
      <c r="B178" s="246"/>
      <c r="C178" s="247"/>
      <c r="D178" s="221" t="s">
        <v>152</v>
      </c>
      <c r="E178" s="248" t="s">
        <v>1</v>
      </c>
      <c r="F178" s="249" t="s">
        <v>174</v>
      </c>
      <c r="G178" s="247"/>
      <c r="H178" s="250">
        <v>15.994999999999999</v>
      </c>
      <c r="I178" s="251"/>
      <c r="J178" s="247"/>
      <c r="K178" s="247"/>
      <c r="L178" s="252"/>
      <c r="M178" s="253"/>
      <c r="N178" s="254"/>
      <c r="O178" s="254"/>
      <c r="P178" s="254"/>
      <c r="Q178" s="254"/>
      <c r="R178" s="254"/>
      <c r="S178" s="254"/>
      <c r="T178" s="255"/>
      <c r="AT178" s="256" t="s">
        <v>152</v>
      </c>
      <c r="AU178" s="256" t="s">
        <v>86</v>
      </c>
      <c r="AV178" s="15" t="s">
        <v>148</v>
      </c>
      <c r="AW178" s="15" t="s">
        <v>35</v>
      </c>
      <c r="AX178" s="15" t="s">
        <v>21</v>
      </c>
      <c r="AY178" s="256" t="s">
        <v>141</v>
      </c>
    </row>
    <row r="179" spans="1:65" s="2" customFormat="1" ht="16.5" customHeight="1">
      <c r="A179" s="34"/>
      <c r="B179" s="35"/>
      <c r="C179" s="208" t="s">
        <v>218</v>
      </c>
      <c r="D179" s="208" t="s">
        <v>143</v>
      </c>
      <c r="E179" s="209" t="s">
        <v>219</v>
      </c>
      <c r="F179" s="210" t="s">
        <v>220</v>
      </c>
      <c r="G179" s="211" t="s">
        <v>211</v>
      </c>
      <c r="H179" s="212">
        <v>15.994999999999999</v>
      </c>
      <c r="I179" s="213"/>
      <c r="J179" s="214">
        <f>ROUND(I179*H179,2)</f>
        <v>0</v>
      </c>
      <c r="K179" s="210" t="s">
        <v>147</v>
      </c>
      <c r="L179" s="39"/>
      <c r="M179" s="215" t="s">
        <v>1</v>
      </c>
      <c r="N179" s="216" t="s">
        <v>43</v>
      </c>
      <c r="O179" s="71"/>
      <c r="P179" s="217">
        <f>O179*H179</f>
        <v>0</v>
      </c>
      <c r="Q179" s="217">
        <v>0</v>
      </c>
      <c r="R179" s="217">
        <f>Q179*H179</f>
        <v>0</v>
      </c>
      <c r="S179" s="217">
        <v>0</v>
      </c>
      <c r="T179" s="218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19" t="s">
        <v>148</v>
      </c>
      <c r="AT179" s="219" t="s">
        <v>143</v>
      </c>
      <c r="AU179" s="219" t="s">
        <v>86</v>
      </c>
      <c r="AY179" s="17" t="s">
        <v>141</v>
      </c>
      <c r="BE179" s="220">
        <f>IF(N179="základní",J179,0)</f>
        <v>0</v>
      </c>
      <c r="BF179" s="220">
        <f>IF(N179="snížená",J179,0)</f>
        <v>0</v>
      </c>
      <c r="BG179" s="220">
        <f>IF(N179="zákl. přenesená",J179,0)</f>
        <v>0</v>
      </c>
      <c r="BH179" s="220">
        <f>IF(N179="sníž. přenesená",J179,0)</f>
        <v>0</v>
      </c>
      <c r="BI179" s="220">
        <f>IF(N179="nulová",J179,0)</f>
        <v>0</v>
      </c>
      <c r="BJ179" s="17" t="s">
        <v>21</v>
      </c>
      <c r="BK179" s="220">
        <f>ROUND(I179*H179,2)</f>
        <v>0</v>
      </c>
      <c r="BL179" s="17" t="s">
        <v>148</v>
      </c>
      <c r="BM179" s="219" t="s">
        <v>221</v>
      </c>
    </row>
    <row r="180" spans="1:65" s="2" customFormat="1" ht="29.25">
      <c r="A180" s="34"/>
      <c r="B180" s="35"/>
      <c r="C180" s="36"/>
      <c r="D180" s="221" t="s">
        <v>150</v>
      </c>
      <c r="E180" s="36"/>
      <c r="F180" s="222" t="s">
        <v>222</v>
      </c>
      <c r="G180" s="36"/>
      <c r="H180" s="36"/>
      <c r="I180" s="122"/>
      <c r="J180" s="36"/>
      <c r="K180" s="36"/>
      <c r="L180" s="39"/>
      <c r="M180" s="223"/>
      <c r="N180" s="224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150</v>
      </c>
      <c r="AU180" s="17" t="s">
        <v>86</v>
      </c>
    </row>
    <row r="181" spans="1:65" s="13" customFormat="1" ht="11.25">
      <c r="B181" s="225"/>
      <c r="C181" s="226"/>
      <c r="D181" s="221" t="s">
        <v>152</v>
      </c>
      <c r="E181" s="227" t="s">
        <v>1</v>
      </c>
      <c r="F181" s="228" t="s">
        <v>223</v>
      </c>
      <c r="G181" s="226"/>
      <c r="H181" s="227" t="s">
        <v>1</v>
      </c>
      <c r="I181" s="229"/>
      <c r="J181" s="226"/>
      <c r="K181" s="226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152</v>
      </c>
      <c r="AU181" s="234" t="s">
        <v>86</v>
      </c>
      <c r="AV181" s="13" t="s">
        <v>21</v>
      </c>
      <c r="AW181" s="13" t="s">
        <v>35</v>
      </c>
      <c r="AX181" s="13" t="s">
        <v>78</v>
      </c>
      <c r="AY181" s="234" t="s">
        <v>141</v>
      </c>
    </row>
    <row r="182" spans="1:65" s="14" customFormat="1" ht="11.25">
      <c r="B182" s="235"/>
      <c r="C182" s="236"/>
      <c r="D182" s="221" t="s">
        <v>152</v>
      </c>
      <c r="E182" s="237" t="s">
        <v>1</v>
      </c>
      <c r="F182" s="238" t="s">
        <v>224</v>
      </c>
      <c r="G182" s="236"/>
      <c r="H182" s="239">
        <v>15.994999999999999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152</v>
      </c>
      <c r="AU182" s="245" t="s">
        <v>86</v>
      </c>
      <c r="AV182" s="14" t="s">
        <v>86</v>
      </c>
      <c r="AW182" s="14" t="s">
        <v>35</v>
      </c>
      <c r="AX182" s="14" t="s">
        <v>21</v>
      </c>
      <c r="AY182" s="245" t="s">
        <v>141</v>
      </c>
    </row>
    <row r="183" spans="1:65" s="2" customFormat="1" ht="24" customHeight="1">
      <c r="A183" s="34"/>
      <c r="B183" s="35"/>
      <c r="C183" s="208" t="s">
        <v>225</v>
      </c>
      <c r="D183" s="208" t="s">
        <v>143</v>
      </c>
      <c r="E183" s="209" t="s">
        <v>226</v>
      </c>
      <c r="F183" s="210" t="s">
        <v>227</v>
      </c>
      <c r="G183" s="211" t="s">
        <v>211</v>
      </c>
      <c r="H183" s="212">
        <v>15.994999999999999</v>
      </c>
      <c r="I183" s="213"/>
      <c r="J183" s="214">
        <f>ROUND(I183*H183,2)</f>
        <v>0</v>
      </c>
      <c r="K183" s="210" t="s">
        <v>1</v>
      </c>
      <c r="L183" s="39"/>
      <c r="M183" s="215" t="s">
        <v>1</v>
      </c>
      <c r="N183" s="216" t="s">
        <v>43</v>
      </c>
      <c r="O183" s="71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148</v>
      </c>
      <c r="AT183" s="219" t="s">
        <v>143</v>
      </c>
      <c r="AU183" s="219" t="s">
        <v>86</v>
      </c>
      <c r="AY183" s="17" t="s">
        <v>141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7" t="s">
        <v>21</v>
      </c>
      <c r="BK183" s="220">
        <f>ROUND(I183*H183,2)</f>
        <v>0</v>
      </c>
      <c r="BL183" s="17" t="s">
        <v>148</v>
      </c>
      <c r="BM183" s="219" t="s">
        <v>228</v>
      </c>
    </row>
    <row r="184" spans="1:65" s="2" customFormat="1" ht="19.5">
      <c r="A184" s="34"/>
      <c r="B184" s="35"/>
      <c r="C184" s="36"/>
      <c r="D184" s="221" t="s">
        <v>150</v>
      </c>
      <c r="E184" s="36"/>
      <c r="F184" s="222" t="s">
        <v>229</v>
      </c>
      <c r="G184" s="36"/>
      <c r="H184" s="36"/>
      <c r="I184" s="122"/>
      <c r="J184" s="36"/>
      <c r="K184" s="36"/>
      <c r="L184" s="39"/>
      <c r="M184" s="223"/>
      <c r="N184" s="22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150</v>
      </c>
      <c r="AU184" s="17" t="s">
        <v>86</v>
      </c>
    </row>
    <row r="185" spans="1:65" s="14" customFormat="1" ht="11.25">
      <c r="B185" s="235"/>
      <c r="C185" s="236"/>
      <c r="D185" s="221" t="s">
        <v>152</v>
      </c>
      <c r="E185" s="237" t="s">
        <v>1</v>
      </c>
      <c r="F185" s="238" t="s">
        <v>230</v>
      </c>
      <c r="G185" s="236"/>
      <c r="H185" s="239">
        <v>15.994999999999999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152</v>
      </c>
      <c r="AU185" s="245" t="s">
        <v>86</v>
      </c>
      <c r="AV185" s="14" t="s">
        <v>86</v>
      </c>
      <c r="AW185" s="14" t="s">
        <v>35</v>
      </c>
      <c r="AX185" s="14" t="s">
        <v>21</v>
      </c>
      <c r="AY185" s="245" t="s">
        <v>141</v>
      </c>
    </row>
    <row r="186" spans="1:65" s="2" customFormat="1" ht="16.5" customHeight="1">
      <c r="A186" s="34"/>
      <c r="B186" s="35"/>
      <c r="C186" s="208" t="s">
        <v>231</v>
      </c>
      <c r="D186" s="208" t="s">
        <v>143</v>
      </c>
      <c r="E186" s="209" t="s">
        <v>232</v>
      </c>
      <c r="F186" s="210" t="s">
        <v>233</v>
      </c>
      <c r="G186" s="211" t="s">
        <v>211</v>
      </c>
      <c r="H186" s="212">
        <v>15.994999999999999</v>
      </c>
      <c r="I186" s="213"/>
      <c r="J186" s="214">
        <f>ROUND(I186*H186,2)</f>
        <v>0</v>
      </c>
      <c r="K186" s="210" t="s">
        <v>147</v>
      </c>
      <c r="L186" s="39"/>
      <c r="M186" s="215" t="s">
        <v>1</v>
      </c>
      <c r="N186" s="216" t="s">
        <v>43</v>
      </c>
      <c r="O186" s="71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148</v>
      </c>
      <c r="AT186" s="219" t="s">
        <v>143</v>
      </c>
      <c r="AU186" s="219" t="s">
        <v>86</v>
      </c>
      <c r="AY186" s="17" t="s">
        <v>141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21</v>
      </c>
      <c r="BK186" s="220">
        <f>ROUND(I186*H186,2)</f>
        <v>0</v>
      </c>
      <c r="BL186" s="17" t="s">
        <v>148</v>
      </c>
      <c r="BM186" s="219" t="s">
        <v>234</v>
      </c>
    </row>
    <row r="187" spans="1:65" s="2" customFormat="1" ht="19.5">
      <c r="A187" s="34"/>
      <c r="B187" s="35"/>
      <c r="C187" s="36"/>
      <c r="D187" s="221" t="s">
        <v>150</v>
      </c>
      <c r="E187" s="36"/>
      <c r="F187" s="222" t="s">
        <v>235</v>
      </c>
      <c r="G187" s="36"/>
      <c r="H187" s="36"/>
      <c r="I187" s="122"/>
      <c r="J187" s="36"/>
      <c r="K187" s="36"/>
      <c r="L187" s="39"/>
      <c r="M187" s="223"/>
      <c r="N187" s="22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150</v>
      </c>
      <c r="AU187" s="17" t="s">
        <v>86</v>
      </c>
    </row>
    <row r="188" spans="1:65" s="14" customFormat="1" ht="11.25">
      <c r="B188" s="235"/>
      <c r="C188" s="236"/>
      <c r="D188" s="221" t="s">
        <v>152</v>
      </c>
      <c r="E188" s="237" t="s">
        <v>1</v>
      </c>
      <c r="F188" s="238" t="s">
        <v>230</v>
      </c>
      <c r="G188" s="236"/>
      <c r="H188" s="239">
        <v>15.994999999999999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152</v>
      </c>
      <c r="AU188" s="245" t="s">
        <v>86</v>
      </c>
      <c r="AV188" s="14" t="s">
        <v>86</v>
      </c>
      <c r="AW188" s="14" t="s">
        <v>35</v>
      </c>
      <c r="AX188" s="14" t="s">
        <v>78</v>
      </c>
      <c r="AY188" s="245" t="s">
        <v>141</v>
      </c>
    </row>
    <row r="189" spans="1:65" s="15" customFormat="1" ht="11.25">
      <c r="B189" s="246"/>
      <c r="C189" s="247"/>
      <c r="D189" s="221" t="s">
        <v>152</v>
      </c>
      <c r="E189" s="248" t="s">
        <v>1</v>
      </c>
      <c r="F189" s="249" t="s">
        <v>174</v>
      </c>
      <c r="G189" s="247"/>
      <c r="H189" s="250">
        <v>15.994999999999999</v>
      </c>
      <c r="I189" s="251"/>
      <c r="J189" s="247"/>
      <c r="K189" s="247"/>
      <c r="L189" s="252"/>
      <c r="M189" s="253"/>
      <c r="N189" s="254"/>
      <c r="O189" s="254"/>
      <c r="P189" s="254"/>
      <c r="Q189" s="254"/>
      <c r="R189" s="254"/>
      <c r="S189" s="254"/>
      <c r="T189" s="255"/>
      <c r="AT189" s="256" t="s">
        <v>152</v>
      </c>
      <c r="AU189" s="256" t="s">
        <v>86</v>
      </c>
      <c r="AV189" s="15" t="s">
        <v>148</v>
      </c>
      <c r="AW189" s="15" t="s">
        <v>35</v>
      </c>
      <c r="AX189" s="15" t="s">
        <v>21</v>
      </c>
      <c r="AY189" s="256" t="s">
        <v>141</v>
      </c>
    </row>
    <row r="190" spans="1:65" s="2" customFormat="1" ht="16.5" customHeight="1">
      <c r="A190" s="34"/>
      <c r="B190" s="35"/>
      <c r="C190" s="208" t="s">
        <v>236</v>
      </c>
      <c r="D190" s="208" t="s">
        <v>143</v>
      </c>
      <c r="E190" s="209" t="s">
        <v>237</v>
      </c>
      <c r="F190" s="210" t="s">
        <v>238</v>
      </c>
      <c r="G190" s="211" t="s">
        <v>211</v>
      </c>
      <c r="H190" s="212">
        <v>15.994999999999999</v>
      </c>
      <c r="I190" s="213"/>
      <c r="J190" s="214">
        <f>ROUND(I190*H190,2)</f>
        <v>0</v>
      </c>
      <c r="K190" s="210" t="s">
        <v>147</v>
      </c>
      <c r="L190" s="39"/>
      <c r="M190" s="215" t="s">
        <v>1</v>
      </c>
      <c r="N190" s="216" t="s">
        <v>43</v>
      </c>
      <c r="O190" s="71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148</v>
      </c>
      <c r="AT190" s="219" t="s">
        <v>143</v>
      </c>
      <c r="AU190" s="219" t="s">
        <v>86</v>
      </c>
      <c r="AY190" s="17" t="s">
        <v>141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7" t="s">
        <v>21</v>
      </c>
      <c r="BK190" s="220">
        <f>ROUND(I190*H190,2)</f>
        <v>0</v>
      </c>
      <c r="BL190" s="17" t="s">
        <v>148</v>
      </c>
      <c r="BM190" s="219" t="s">
        <v>239</v>
      </c>
    </row>
    <row r="191" spans="1:65" s="2" customFormat="1" ht="11.25">
      <c r="A191" s="34"/>
      <c r="B191" s="35"/>
      <c r="C191" s="36"/>
      <c r="D191" s="221" t="s">
        <v>150</v>
      </c>
      <c r="E191" s="36"/>
      <c r="F191" s="222" t="s">
        <v>238</v>
      </c>
      <c r="G191" s="36"/>
      <c r="H191" s="36"/>
      <c r="I191" s="122"/>
      <c r="J191" s="36"/>
      <c r="K191" s="36"/>
      <c r="L191" s="39"/>
      <c r="M191" s="223"/>
      <c r="N191" s="224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150</v>
      </c>
      <c r="AU191" s="17" t="s">
        <v>86</v>
      </c>
    </row>
    <row r="192" spans="1:65" s="14" customFormat="1" ht="11.25">
      <c r="B192" s="235"/>
      <c r="C192" s="236"/>
      <c r="D192" s="221" t="s">
        <v>152</v>
      </c>
      <c r="E192" s="237" t="s">
        <v>1</v>
      </c>
      <c r="F192" s="238" t="s">
        <v>230</v>
      </c>
      <c r="G192" s="236"/>
      <c r="H192" s="239">
        <v>15.994999999999999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152</v>
      </c>
      <c r="AU192" s="245" t="s">
        <v>86</v>
      </c>
      <c r="AV192" s="14" t="s">
        <v>86</v>
      </c>
      <c r="AW192" s="14" t="s">
        <v>35</v>
      </c>
      <c r="AX192" s="14" t="s">
        <v>78</v>
      </c>
      <c r="AY192" s="245" t="s">
        <v>141</v>
      </c>
    </row>
    <row r="193" spans="1:65" s="15" customFormat="1" ht="11.25">
      <c r="B193" s="246"/>
      <c r="C193" s="247"/>
      <c r="D193" s="221" t="s">
        <v>152</v>
      </c>
      <c r="E193" s="248" t="s">
        <v>1</v>
      </c>
      <c r="F193" s="249" t="s">
        <v>174</v>
      </c>
      <c r="G193" s="247"/>
      <c r="H193" s="250">
        <v>15.994999999999999</v>
      </c>
      <c r="I193" s="251"/>
      <c r="J193" s="247"/>
      <c r="K193" s="247"/>
      <c r="L193" s="252"/>
      <c r="M193" s="253"/>
      <c r="N193" s="254"/>
      <c r="O193" s="254"/>
      <c r="P193" s="254"/>
      <c r="Q193" s="254"/>
      <c r="R193" s="254"/>
      <c r="S193" s="254"/>
      <c r="T193" s="255"/>
      <c r="AT193" s="256" t="s">
        <v>152</v>
      </c>
      <c r="AU193" s="256" t="s">
        <v>86</v>
      </c>
      <c r="AV193" s="15" t="s">
        <v>148</v>
      </c>
      <c r="AW193" s="15" t="s">
        <v>35</v>
      </c>
      <c r="AX193" s="15" t="s">
        <v>21</v>
      </c>
      <c r="AY193" s="256" t="s">
        <v>141</v>
      </c>
    </row>
    <row r="194" spans="1:65" s="2" customFormat="1" ht="24" customHeight="1">
      <c r="A194" s="34"/>
      <c r="B194" s="35"/>
      <c r="C194" s="208" t="s">
        <v>8</v>
      </c>
      <c r="D194" s="208" t="s">
        <v>143</v>
      </c>
      <c r="E194" s="209" t="s">
        <v>240</v>
      </c>
      <c r="F194" s="210" t="s">
        <v>241</v>
      </c>
      <c r="G194" s="211" t="s">
        <v>242</v>
      </c>
      <c r="H194" s="212">
        <v>28.791</v>
      </c>
      <c r="I194" s="213"/>
      <c r="J194" s="214">
        <f>ROUND(I194*H194,2)</f>
        <v>0</v>
      </c>
      <c r="K194" s="210" t="s">
        <v>147</v>
      </c>
      <c r="L194" s="39"/>
      <c r="M194" s="215" t="s">
        <v>1</v>
      </c>
      <c r="N194" s="216" t="s">
        <v>43</v>
      </c>
      <c r="O194" s="71"/>
      <c r="P194" s="217">
        <f>O194*H194</f>
        <v>0</v>
      </c>
      <c r="Q194" s="217">
        <v>0</v>
      </c>
      <c r="R194" s="217">
        <f>Q194*H194</f>
        <v>0</v>
      </c>
      <c r="S194" s="217">
        <v>0</v>
      </c>
      <c r="T194" s="218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19" t="s">
        <v>148</v>
      </c>
      <c r="AT194" s="219" t="s">
        <v>143</v>
      </c>
      <c r="AU194" s="219" t="s">
        <v>86</v>
      </c>
      <c r="AY194" s="17" t="s">
        <v>141</v>
      </c>
      <c r="BE194" s="220">
        <f>IF(N194="základní",J194,0)</f>
        <v>0</v>
      </c>
      <c r="BF194" s="220">
        <f>IF(N194="snížená",J194,0)</f>
        <v>0</v>
      </c>
      <c r="BG194" s="220">
        <f>IF(N194="zákl. přenesená",J194,0)</f>
        <v>0</v>
      </c>
      <c r="BH194" s="220">
        <f>IF(N194="sníž. přenesená",J194,0)</f>
        <v>0</v>
      </c>
      <c r="BI194" s="220">
        <f>IF(N194="nulová",J194,0)</f>
        <v>0</v>
      </c>
      <c r="BJ194" s="17" t="s">
        <v>21</v>
      </c>
      <c r="BK194" s="220">
        <f>ROUND(I194*H194,2)</f>
        <v>0</v>
      </c>
      <c r="BL194" s="17" t="s">
        <v>148</v>
      </c>
      <c r="BM194" s="219" t="s">
        <v>243</v>
      </c>
    </row>
    <row r="195" spans="1:65" s="2" customFormat="1" ht="11.25">
      <c r="A195" s="34"/>
      <c r="B195" s="35"/>
      <c r="C195" s="36"/>
      <c r="D195" s="221" t="s">
        <v>150</v>
      </c>
      <c r="E195" s="36"/>
      <c r="F195" s="222" t="s">
        <v>241</v>
      </c>
      <c r="G195" s="36"/>
      <c r="H195" s="36"/>
      <c r="I195" s="122"/>
      <c r="J195" s="36"/>
      <c r="K195" s="36"/>
      <c r="L195" s="39"/>
      <c r="M195" s="223"/>
      <c r="N195" s="224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150</v>
      </c>
      <c r="AU195" s="17" t="s">
        <v>86</v>
      </c>
    </row>
    <row r="196" spans="1:65" s="14" customFormat="1" ht="11.25">
      <c r="B196" s="235"/>
      <c r="C196" s="236"/>
      <c r="D196" s="221" t="s">
        <v>152</v>
      </c>
      <c r="E196" s="237" t="s">
        <v>1</v>
      </c>
      <c r="F196" s="238" t="s">
        <v>244</v>
      </c>
      <c r="G196" s="236"/>
      <c r="H196" s="239">
        <v>28.791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152</v>
      </c>
      <c r="AU196" s="245" t="s">
        <v>86</v>
      </c>
      <c r="AV196" s="14" t="s">
        <v>86</v>
      </c>
      <c r="AW196" s="14" t="s">
        <v>35</v>
      </c>
      <c r="AX196" s="14" t="s">
        <v>21</v>
      </c>
      <c r="AY196" s="245" t="s">
        <v>141</v>
      </c>
    </row>
    <row r="197" spans="1:65" s="2" customFormat="1" ht="24" customHeight="1">
      <c r="A197" s="34"/>
      <c r="B197" s="35"/>
      <c r="C197" s="208" t="s">
        <v>245</v>
      </c>
      <c r="D197" s="208" t="s">
        <v>143</v>
      </c>
      <c r="E197" s="209" t="s">
        <v>246</v>
      </c>
      <c r="F197" s="210" t="s">
        <v>247</v>
      </c>
      <c r="G197" s="211" t="s">
        <v>146</v>
      </c>
      <c r="H197" s="212">
        <v>181.1</v>
      </c>
      <c r="I197" s="213"/>
      <c r="J197" s="214">
        <f>ROUND(I197*H197,2)</f>
        <v>0</v>
      </c>
      <c r="K197" s="210" t="s">
        <v>147</v>
      </c>
      <c r="L197" s="39"/>
      <c r="M197" s="215" t="s">
        <v>1</v>
      </c>
      <c r="N197" s="216" t="s">
        <v>43</v>
      </c>
      <c r="O197" s="71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148</v>
      </c>
      <c r="AT197" s="219" t="s">
        <v>143</v>
      </c>
      <c r="AU197" s="219" t="s">
        <v>86</v>
      </c>
      <c r="AY197" s="17" t="s">
        <v>141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21</v>
      </c>
      <c r="BK197" s="220">
        <f>ROUND(I197*H197,2)</f>
        <v>0</v>
      </c>
      <c r="BL197" s="17" t="s">
        <v>148</v>
      </c>
      <c r="BM197" s="219" t="s">
        <v>248</v>
      </c>
    </row>
    <row r="198" spans="1:65" s="2" customFormat="1" ht="19.5">
      <c r="A198" s="34"/>
      <c r="B198" s="35"/>
      <c r="C198" s="36"/>
      <c r="D198" s="221" t="s">
        <v>150</v>
      </c>
      <c r="E198" s="36"/>
      <c r="F198" s="222" t="s">
        <v>249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150</v>
      </c>
      <c r="AU198" s="17" t="s">
        <v>86</v>
      </c>
    </row>
    <row r="199" spans="1:65" s="13" customFormat="1" ht="11.25">
      <c r="B199" s="225"/>
      <c r="C199" s="226"/>
      <c r="D199" s="221" t="s">
        <v>152</v>
      </c>
      <c r="E199" s="227" t="s">
        <v>1</v>
      </c>
      <c r="F199" s="228" t="s">
        <v>250</v>
      </c>
      <c r="G199" s="226"/>
      <c r="H199" s="227" t="s">
        <v>1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152</v>
      </c>
      <c r="AU199" s="234" t="s">
        <v>86</v>
      </c>
      <c r="AV199" s="13" t="s">
        <v>21</v>
      </c>
      <c r="AW199" s="13" t="s">
        <v>35</v>
      </c>
      <c r="AX199" s="13" t="s">
        <v>78</v>
      </c>
      <c r="AY199" s="234" t="s">
        <v>141</v>
      </c>
    </row>
    <row r="200" spans="1:65" s="14" customFormat="1" ht="11.25">
      <c r="B200" s="235"/>
      <c r="C200" s="236"/>
      <c r="D200" s="221" t="s">
        <v>152</v>
      </c>
      <c r="E200" s="237" t="s">
        <v>1</v>
      </c>
      <c r="F200" s="238" t="s">
        <v>251</v>
      </c>
      <c r="G200" s="236"/>
      <c r="H200" s="239">
        <v>181.1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152</v>
      </c>
      <c r="AU200" s="245" t="s">
        <v>86</v>
      </c>
      <c r="AV200" s="14" t="s">
        <v>86</v>
      </c>
      <c r="AW200" s="14" t="s">
        <v>35</v>
      </c>
      <c r="AX200" s="14" t="s">
        <v>21</v>
      </c>
      <c r="AY200" s="245" t="s">
        <v>141</v>
      </c>
    </row>
    <row r="201" spans="1:65" s="2" customFormat="1" ht="16.5" customHeight="1">
      <c r="A201" s="34"/>
      <c r="B201" s="35"/>
      <c r="C201" s="257" t="s">
        <v>252</v>
      </c>
      <c r="D201" s="257" t="s">
        <v>253</v>
      </c>
      <c r="E201" s="258" t="s">
        <v>254</v>
      </c>
      <c r="F201" s="259" t="s">
        <v>255</v>
      </c>
      <c r="G201" s="260" t="s">
        <v>256</v>
      </c>
      <c r="H201" s="261">
        <v>2.7170000000000001</v>
      </c>
      <c r="I201" s="262"/>
      <c r="J201" s="263">
        <f>ROUND(I201*H201,2)</f>
        <v>0</v>
      </c>
      <c r="K201" s="259" t="s">
        <v>147</v>
      </c>
      <c r="L201" s="264"/>
      <c r="M201" s="265" t="s">
        <v>1</v>
      </c>
      <c r="N201" s="266" t="s">
        <v>43</v>
      </c>
      <c r="O201" s="71"/>
      <c r="P201" s="217">
        <f>O201*H201</f>
        <v>0</v>
      </c>
      <c r="Q201" s="217">
        <v>1E-3</v>
      </c>
      <c r="R201" s="217">
        <f>Q201*H201</f>
        <v>2.7170000000000002E-3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197</v>
      </c>
      <c r="AT201" s="219" t="s">
        <v>253</v>
      </c>
      <c r="AU201" s="219" t="s">
        <v>86</v>
      </c>
      <c r="AY201" s="17" t="s">
        <v>141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21</v>
      </c>
      <c r="BK201" s="220">
        <f>ROUND(I201*H201,2)</f>
        <v>0</v>
      </c>
      <c r="BL201" s="17" t="s">
        <v>148</v>
      </c>
      <c r="BM201" s="219" t="s">
        <v>257</v>
      </c>
    </row>
    <row r="202" spans="1:65" s="2" customFormat="1" ht="11.25">
      <c r="A202" s="34"/>
      <c r="B202" s="35"/>
      <c r="C202" s="36"/>
      <c r="D202" s="221" t="s">
        <v>150</v>
      </c>
      <c r="E202" s="36"/>
      <c r="F202" s="222" t="s">
        <v>255</v>
      </c>
      <c r="G202" s="36"/>
      <c r="H202" s="36"/>
      <c r="I202" s="122"/>
      <c r="J202" s="36"/>
      <c r="K202" s="36"/>
      <c r="L202" s="39"/>
      <c r="M202" s="223"/>
      <c r="N202" s="22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150</v>
      </c>
      <c r="AU202" s="17" t="s">
        <v>86</v>
      </c>
    </row>
    <row r="203" spans="1:65" s="14" customFormat="1" ht="11.25">
      <c r="B203" s="235"/>
      <c r="C203" s="236"/>
      <c r="D203" s="221" t="s">
        <v>152</v>
      </c>
      <c r="E203" s="236"/>
      <c r="F203" s="238" t="s">
        <v>258</v>
      </c>
      <c r="G203" s="236"/>
      <c r="H203" s="239">
        <v>2.7170000000000001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152</v>
      </c>
      <c r="AU203" s="245" t="s">
        <v>86</v>
      </c>
      <c r="AV203" s="14" t="s">
        <v>86</v>
      </c>
      <c r="AW203" s="14" t="s">
        <v>4</v>
      </c>
      <c r="AX203" s="14" t="s">
        <v>21</v>
      </c>
      <c r="AY203" s="245" t="s">
        <v>141</v>
      </c>
    </row>
    <row r="204" spans="1:65" s="2" customFormat="1" ht="16.5" customHeight="1">
      <c r="A204" s="34"/>
      <c r="B204" s="35"/>
      <c r="C204" s="208" t="s">
        <v>259</v>
      </c>
      <c r="D204" s="208" t="s">
        <v>143</v>
      </c>
      <c r="E204" s="209" t="s">
        <v>260</v>
      </c>
      <c r="F204" s="210" t="s">
        <v>261</v>
      </c>
      <c r="G204" s="211" t="s">
        <v>146</v>
      </c>
      <c r="H204" s="212">
        <v>777.84</v>
      </c>
      <c r="I204" s="213"/>
      <c r="J204" s="214">
        <f>ROUND(I204*H204,2)</f>
        <v>0</v>
      </c>
      <c r="K204" s="210" t="s">
        <v>147</v>
      </c>
      <c r="L204" s="39"/>
      <c r="M204" s="215" t="s">
        <v>1</v>
      </c>
      <c r="N204" s="216" t="s">
        <v>43</v>
      </c>
      <c r="O204" s="71"/>
      <c r="P204" s="217">
        <f>O204*H204</f>
        <v>0</v>
      </c>
      <c r="Q204" s="217">
        <v>0</v>
      </c>
      <c r="R204" s="217">
        <f>Q204*H204</f>
        <v>0</v>
      </c>
      <c r="S204" s="217">
        <v>0</v>
      </c>
      <c r="T204" s="218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19" t="s">
        <v>148</v>
      </c>
      <c r="AT204" s="219" t="s">
        <v>143</v>
      </c>
      <c r="AU204" s="219" t="s">
        <v>86</v>
      </c>
      <c r="AY204" s="17" t="s">
        <v>141</v>
      </c>
      <c r="BE204" s="220">
        <f>IF(N204="základní",J204,0)</f>
        <v>0</v>
      </c>
      <c r="BF204" s="220">
        <f>IF(N204="snížená",J204,0)</f>
        <v>0</v>
      </c>
      <c r="BG204" s="220">
        <f>IF(N204="zákl. přenesená",J204,0)</f>
        <v>0</v>
      </c>
      <c r="BH204" s="220">
        <f>IF(N204="sníž. přenesená",J204,0)</f>
        <v>0</v>
      </c>
      <c r="BI204" s="220">
        <f>IF(N204="nulová",J204,0)</f>
        <v>0</v>
      </c>
      <c r="BJ204" s="17" t="s">
        <v>21</v>
      </c>
      <c r="BK204" s="220">
        <f>ROUND(I204*H204,2)</f>
        <v>0</v>
      </c>
      <c r="BL204" s="17" t="s">
        <v>148</v>
      </c>
      <c r="BM204" s="219" t="s">
        <v>262</v>
      </c>
    </row>
    <row r="205" spans="1:65" s="2" customFormat="1" ht="19.5">
      <c r="A205" s="34"/>
      <c r="B205" s="35"/>
      <c r="C205" s="36"/>
      <c r="D205" s="221" t="s">
        <v>150</v>
      </c>
      <c r="E205" s="36"/>
      <c r="F205" s="222" t="s">
        <v>263</v>
      </c>
      <c r="G205" s="36"/>
      <c r="H205" s="36"/>
      <c r="I205" s="122"/>
      <c r="J205" s="36"/>
      <c r="K205" s="36"/>
      <c r="L205" s="39"/>
      <c r="M205" s="223"/>
      <c r="N205" s="224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150</v>
      </c>
      <c r="AU205" s="17" t="s">
        <v>86</v>
      </c>
    </row>
    <row r="206" spans="1:65" s="13" customFormat="1" ht="11.25">
      <c r="B206" s="225"/>
      <c r="C206" s="226"/>
      <c r="D206" s="221" t="s">
        <v>152</v>
      </c>
      <c r="E206" s="227" t="s">
        <v>1</v>
      </c>
      <c r="F206" s="228" t="s">
        <v>264</v>
      </c>
      <c r="G206" s="226"/>
      <c r="H206" s="227" t="s">
        <v>1</v>
      </c>
      <c r="I206" s="229"/>
      <c r="J206" s="226"/>
      <c r="K206" s="226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152</v>
      </c>
      <c r="AU206" s="234" t="s">
        <v>86</v>
      </c>
      <c r="AV206" s="13" t="s">
        <v>21</v>
      </c>
      <c r="AW206" s="13" t="s">
        <v>35</v>
      </c>
      <c r="AX206" s="13" t="s">
        <v>78</v>
      </c>
      <c r="AY206" s="234" t="s">
        <v>141</v>
      </c>
    </row>
    <row r="207" spans="1:65" s="14" customFormat="1" ht="11.25">
      <c r="B207" s="235"/>
      <c r="C207" s="236"/>
      <c r="D207" s="221" t="s">
        <v>152</v>
      </c>
      <c r="E207" s="237" t="s">
        <v>1</v>
      </c>
      <c r="F207" s="238" t="s">
        <v>265</v>
      </c>
      <c r="G207" s="236"/>
      <c r="H207" s="239">
        <v>676.94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AT207" s="245" t="s">
        <v>152</v>
      </c>
      <c r="AU207" s="245" t="s">
        <v>86</v>
      </c>
      <c r="AV207" s="14" t="s">
        <v>86</v>
      </c>
      <c r="AW207" s="14" t="s">
        <v>35</v>
      </c>
      <c r="AX207" s="14" t="s">
        <v>78</v>
      </c>
      <c r="AY207" s="245" t="s">
        <v>141</v>
      </c>
    </row>
    <row r="208" spans="1:65" s="14" customFormat="1" ht="11.25">
      <c r="B208" s="235"/>
      <c r="C208" s="236"/>
      <c r="D208" s="221" t="s">
        <v>152</v>
      </c>
      <c r="E208" s="237" t="s">
        <v>1</v>
      </c>
      <c r="F208" s="238" t="s">
        <v>266</v>
      </c>
      <c r="G208" s="236"/>
      <c r="H208" s="239">
        <v>100.9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152</v>
      </c>
      <c r="AU208" s="245" t="s">
        <v>86</v>
      </c>
      <c r="AV208" s="14" t="s">
        <v>86</v>
      </c>
      <c r="AW208" s="14" t="s">
        <v>35</v>
      </c>
      <c r="AX208" s="14" t="s">
        <v>78</v>
      </c>
      <c r="AY208" s="245" t="s">
        <v>141</v>
      </c>
    </row>
    <row r="209" spans="1:65" s="15" customFormat="1" ht="11.25">
      <c r="B209" s="246"/>
      <c r="C209" s="247"/>
      <c r="D209" s="221" t="s">
        <v>152</v>
      </c>
      <c r="E209" s="248" t="s">
        <v>1</v>
      </c>
      <c r="F209" s="249" t="s">
        <v>174</v>
      </c>
      <c r="G209" s="247"/>
      <c r="H209" s="250">
        <v>777.84</v>
      </c>
      <c r="I209" s="251"/>
      <c r="J209" s="247"/>
      <c r="K209" s="247"/>
      <c r="L209" s="252"/>
      <c r="M209" s="253"/>
      <c r="N209" s="254"/>
      <c r="O209" s="254"/>
      <c r="P209" s="254"/>
      <c r="Q209" s="254"/>
      <c r="R209" s="254"/>
      <c r="S209" s="254"/>
      <c r="T209" s="255"/>
      <c r="AT209" s="256" t="s">
        <v>152</v>
      </c>
      <c r="AU209" s="256" t="s">
        <v>86</v>
      </c>
      <c r="AV209" s="15" t="s">
        <v>148</v>
      </c>
      <c r="AW209" s="15" t="s">
        <v>35</v>
      </c>
      <c r="AX209" s="15" t="s">
        <v>21</v>
      </c>
      <c r="AY209" s="256" t="s">
        <v>141</v>
      </c>
    </row>
    <row r="210" spans="1:65" s="2" customFormat="1" ht="24" customHeight="1">
      <c r="A210" s="34"/>
      <c r="B210" s="35"/>
      <c r="C210" s="208" t="s">
        <v>267</v>
      </c>
      <c r="D210" s="208" t="s">
        <v>143</v>
      </c>
      <c r="E210" s="209" t="s">
        <v>268</v>
      </c>
      <c r="F210" s="210" t="s">
        <v>269</v>
      </c>
      <c r="G210" s="211" t="s">
        <v>146</v>
      </c>
      <c r="H210" s="212">
        <v>181.1</v>
      </c>
      <c r="I210" s="213"/>
      <c r="J210" s="214">
        <f>ROUND(I210*H210,2)</f>
        <v>0</v>
      </c>
      <c r="K210" s="210" t="s">
        <v>147</v>
      </c>
      <c r="L210" s="39"/>
      <c r="M210" s="215" t="s">
        <v>1</v>
      </c>
      <c r="N210" s="216" t="s">
        <v>43</v>
      </c>
      <c r="O210" s="71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148</v>
      </c>
      <c r="AT210" s="219" t="s">
        <v>143</v>
      </c>
      <c r="AU210" s="219" t="s">
        <v>86</v>
      </c>
      <c r="AY210" s="17" t="s">
        <v>141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7" t="s">
        <v>21</v>
      </c>
      <c r="BK210" s="220">
        <f>ROUND(I210*H210,2)</f>
        <v>0</v>
      </c>
      <c r="BL210" s="17" t="s">
        <v>148</v>
      </c>
      <c r="BM210" s="219" t="s">
        <v>270</v>
      </c>
    </row>
    <row r="211" spans="1:65" s="2" customFormat="1" ht="19.5">
      <c r="A211" s="34"/>
      <c r="B211" s="35"/>
      <c r="C211" s="36"/>
      <c r="D211" s="221" t="s">
        <v>150</v>
      </c>
      <c r="E211" s="36"/>
      <c r="F211" s="222" t="s">
        <v>271</v>
      </c>
      <c r="G211" s="36"/>
      <c r="H211" s="36"/>
      <c r="I211" s="122"/>
      <c r="J211" s="36"/>
      <c r="K211" s="36"/>
      <c r="L211" s="39"/>
      <c r="M211" s="223"/>
      <c r="N211" s="22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150</v>
      </c>
      <c r="AU211" s="17" t="s">
        <v>86</v>
      </c>
    </row>
    <row r="212" spans="1:65" s="13" customFormat="1" ht="11.25">
      <c r="B212" s="225"/>
      <c r="C212" s="226"/>
      <c r="D212" s="221" t="s">
        <v>152</v>
      </c>
      <c r="E212" s="227" t="s">
        <v>1</v>
      </c>
      <c r="F212" s="228" t="s">
        <v>250</v>
      </c>
      <c r="G212" s="226"/>
      <c r="H212" s="227" t="s">
        <v>1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152</v>
      </c>
      <c r="AU212" s="234" t="s">
        <v>86</v>
      </c>
      <c r="AV212" s="13" t="s">
        <v>21</v>
      </c>
      <c r="AW212" s="13" t="s">
        <v>35</v>
      </c>
      <c r="AX212" s="13" t="s">
        <v>78</v>
      </c>
      <c r="AY212" s="234" t="s">
        <v>141</v>
      </c>
    </row>
    <row r="213" spans="1:65" s="14" customFormat="1" ht="11.25">
      <c r="B213" s="235"/>
      <c r="C213" s="236"/>
      <c r="D213" s="221" t="s">
        <v>152</v>
      </c>
      <c r="E213" s="237" t="s">
        <v>1</v>
      </c>
      <c r="F213" s="238" t="s">
        <v>251</v>
      </c>
      <c r="G213" s="236"/>
      <c r="H213" s="239">
        <v>181.1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152</v>
      </c>
      <c r="AU213" s="245" t="s">
        <v>86</v>
      </c>
      <c r="AV213" s="14" t="s">
        <v>86</v>
      </c>
      <c r="AW213" s="14" t="s">
        <v>35</v>
      </c>
      <c r="AX213" s="14" t="s">
        <v>21</v>
      </c>
      <c r="AY213" s="245" t="s">
        <v>141</v>
      </c>
    </row>
    <row r="214" spans="1:65" s="2" customFormat="1" ht="16.5" customHeight="1">
      <c r="A214" s="34"/>
      <c r="B214" s="35"/>
      <c r="C214" s="257" t="s">
        <v>272</v>
      </c>
      <c r="D214" s="257" t="s">
        <v>253</v>
      </c>
      <c r="E214" s="258" t="s">
        <v>273</v>
      </c>
      <c r="F214" s="259" t="s">
        <v>274</v>
      </c>
      <c r="G214" s="260" t="s">
        <v>242</v>
      </c>
      <c r="H214" s="261">
        <v>55.417000000000002</v>
      </c>
      <c r="I214" s="262"/>
      <c r="J214" s="263">
        <f>ROUND(I214*H214,2)</f>
        <v>0</v>
      </c>
      <c r="K214" s="259" t="s">
        <v>147</v>
      </c>
      <c r="L214" s="264"/>
      <c r="M214" s="265" t="s">
        <v>1</v>
      </c>
      <c r="N214" s="266" t="s">
        <v>43</v>
      </c>
      <c r="O214" s="71"/>
      <c r="P214" s="217">
        <f>O214*H214</f>
        <v>0</v>
      </c>
      <c r="Q214" s="217">
        <v>1</v>
      </c>
      <c r="R214" s="217">
        <f>Q214*H214</f>
        <v>55.417000000000002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197</v>
      </c>
      <c r="AT214" s="219" t="s">
        <v>253</v>
      </c>
      <c r="AU214" s="219" t="s">
        <v>86</v>
      </c>
      <c r="AY214" s="17" t="s">
        <v>141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7" t="s">
        <v>21</v>
      </c>
      <c r="BK214" s="220">
        <f>ROUND(I214*H214,2)</f>
        <v>0</v>
      </c>
      <c r="BL214" s="17" t="s">
        <v>148</v>
      </c>
      <c r="BM214" s="219" t="s">
        <v>275</v>
      </c>
    </row>
    <row r="215" spans="1:65" s="2" customFormat="1" ht="11.25">
      <c r="A215" s="34"/>
      <c r="B215" s="35"/>
      <c r="C215" s="36"/>
      <c r="D215" s="221" t="s">
        <v>150</v>
      </c>
      <c r="E215" s="36"/>
      <c r="F215" s="222" t="s">
        <v>276</v>
      </c>
      <c r="G215" s="36"/>
      <c r="H215" s="36"/>
      <c r="I215" s="122"/>
      <c r="J215" s="36"/>
      <c r="K215" s="36"/>
      <c r="L215" s="39"/>
      <c r="M215" s="223"/>
      <c r="N215" s="22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150</v>
      </c>
      <c r="AU215" s="17" t="s">
        <v>86</v>
      </c>
    </row>
    <row r="216" spans="1:65" s="14" customFormat="1" ht="11.25">
      <c r="B216" s="235"/>
      <c r="C216" s="236"/>
      <c r="D216" s="221" t="s">
        <v>152</v>
      </c>
      <c r="E216" s="237" t="s">
        <v>1</v>
      </c>
      <c r="F216" s="238" t="s">
        <v>277</v>
      </c>
      <c r="G216" s="236"/>
      <c r="H216" s="239">
        <v>30.786999999999999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AT216" s="245" t="s">
        <v>152</v>
      </c>
      <c r="AU216" s="245" t="s">
        <v>86</v>
      </c>
      <c r="AV216" s="14" t="s">
        <v>86</v>
      </c>
      <c r="AW216" s="14" t="s">
        <v>35</v>
      </c>
      <c r="AX216" s="14" t="s">
        <v>21</v>
      </c>
      <c r="AY216" s="245" t="s">
        <v>141</v>
      </c>
    </row>
    <row r="217" spans="1:65" s="14" customFormat="1" ht="11.25">
      <c r="B217" s="235"/>
      <c r="C217" s="236"/>
      <c r="D217" s="221" t="s">
        <v>152</v>
      </c>
      <c r="E217" s="236"/>
      <c r="F217" s="238" t="s">
        <v>278</v>
      </c>
      <c r="G217" s="236"/>
      <c r="H217" s="239">
        <v>55.417000000000002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152</v>
      </c>
      <c r="AU217" s="245" t="s">
        <v>86</v>
      </c>
      <c r="AV217" s="14" t="s">
        <v>86</v>
      </c>
      <c r="AW217" s="14" t="s">
        <v>4</v>
      </c>
      <c r="AX217" s="14" t="s">
        <v>21</v>
      </c>
      <c r="AY217" s="245" t="s">
        <v>141</v>
      </c>
    </row>
    <row r="218" spans="1:65" s="2" customFormat="1" ht="16.5" customHeight="1">
      <c r="A218" s="34"/>
      <c r="B218" s="35"/>
      <c r="C218" s="208" t="s">
        <v>7</v>
      </c>
      <c r="D218" s="208" t="s">
        <v>143</v>
      </c>
      <c r="E218" s="209" t="s">
        <v>279</v>
      </c>
      <c r="F218" s="210" t="s">
        <v>280</v>
      </c>
      <c r="G218" s="211" t="s">
        <v>146</v>
      </c>
      <c r="H218" s="212">
        <v>181.1</v>
      </c>
      <c r="I218" s="213"/>
      <c r="J218" s="214">
        <f>ROUND(I218*H218,2)</f>
        <v>0</v>
      </c>
      <c r="K218" s="210" t="s">
        <v>147</v>
      </c>
      <c r="L218" s="39"/>
      <c r="M218" s="215" t="s">
        <v>1</v>
      </c>
      <c r="N218" s="216" t="s">
        <v>43</v>
      </c>
      <c r="O218" s="71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148</v>
      </c>
      <c r="AT218" s="219" t="s">
        <v>143</v>
      </c>
      <c r="AU218" s="219" t="s">
        <v>86</v>
      </c>
      <c r="AY218" s="17" t="s">
        <v>141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7" t="s">
        <v>21</v>
      </c>
      <c r="BK218" s="220">
        <f>ROUND(I218*H218,2)</f>
        <v>0</v>
      </c>
      <c r="BL218" s="17" t="s">
        <v>148</v>
      </c>
      <c r="BM218" s="219" t="s">
        <v>281</v>
      </c>
    </row>
    <row r="219" spans="1:65" s="2" customFormat="1" ht="11.25">
      <c r="A219" s="34"/>
      <c r="B219" s="35"/>
      <c r="C219" s="36"/>
      <c r="D219" s="221" t="s">
        <v>150</v>
      </c>
      <c r="E219" s="36"/>
      <c r="F219" s="222" t="s">
        <v>282</v>
      </c>
      <c r="G219" s="36"/>
      <c r="H219" s="36"/>
      <c r="I219" s="122"/>
      <c r="J219" s="36"/>
      <c r="K219" s="36"/>
      <c r="L219" s="39"/>
      <c r="M219" s="223"/>
      <c r="N219" s="224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150</v>
      </c>
      <c r="AU219" s="17" t="s">
        <v>86</v>
      </c>
    </row>
    <row r="220" spans="1:65" s="13" customFormat="1" ht="11.25">
      <c r="B220" s="225"/>
      <c r="C220" s="226"/>
      <c r="D220" s="221" t="s">
        <v>152</v>
      </c>
      <c r="E220" s="227" t="s">
        <v>1</v>
      </c>
      <c r="F220" s="228" t="s">
        <v>250</v>
      </c>
      <c r="G220" s="226"/>
      <c r="H220" s="227" t="s">
        <v>1</v>
      </c>
      <c r="I220" s="229"/>
      <c r="J220" s="226"/>
      <c r="K220" s="226"/>
      <c r="L220" s="230"/>
      <c r="M220" s="231"/>
      <c r="N220" s="232"/>
      <c r="O220" s="232"/>
      <c r="P220" s="232"/>
      <c r="Q220" s="232"/>
      <c r="R220" s="232"/>
      <c r="S220" s="232"/>
      <c r="T220" s="233"/>
      <c r="AT220" s="234" t="s">
        <v>152</v>
      </c>
      <c r="AU220" s="234" t="s">
        <v>86</v>
      </c>
      <c r="AV220" s="13" t="s">
        <v>21</v>
      </c>
      <c r="AW220" s="13" t="s">
        <v>35</v>
      </c>
      <c r="AX220" s="13" t="s">
        <v>78</v>
      </c>
      <c r="AY220" s="234" t="s">
        <v>141</v>
      </c>
    </row>
    <row r="221" spans="1:65" s="14" customFormat="1" ht="11.25">
      <c r="B221" s="235"/>
      <c r="C221" s="236"/>
      <c r="D221" s="221" t="s">
        <v>152</v>
      </c>
      <c r="E221" s="237" t="s">
        <v>1</v>
      </c>
      <c r="F221" s="238" t="s">
        <v>251</v>
      </c>
      <c r="G221" s="236"/>
      <c r="H221" s="239">
        <v>181.1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AT221" s="245" t="s">
        <v>152</v>
      </c>
      <c r="AU221" s="245" t="s">
        <v>86</v>
      </c>
      <c r="AV221" s="14" t="s">
        <v>86</v>
      </c>
      <c r="AW221" s="14" t="s">
        <v>35</v>
      </c>
      <c r="AX221" s="14" t="s">
        <v>21</v>
      </c>
      <c r="AY221" s="245" t="s">
        <v>141</v>
      </c>
    </row>
    <row r="222" spans="1:65" s="12" customFormat="1" ht="22.9" customHeight="1">
      <c r="B222" s="192"/>
      <c r="C222" s="193"/>
      <c r="D222" s="194" t="s">
        <v>77</v>
      </c>
      <c r="E222" s="206" t="s">
        <v>175</v>
      </c>
      <c r="F222" s="206" t="s">
        <v>283</v>
      </c>
      <c r="G222" s="193"/>
      <c r="H222" s="193"/>
      <c r="I222" s="196"/>
      <c r="J222" s="207">
        <f>BK222</f>
        <v>0</v>
      </c>
      <c r="K222" s="193"/>
      <c r="L222" s="198"/>
      <c r="M222" s="199"/>
      <c r="N222" s="200"/>
      <c r="O222" s="200"/>
      <c r="P222" s="201">
        <f>SUM(P223:P313)</f>
        <v>0</v>
      </c>
      <c r="Q222" s="200"/>
      <c r="R222" s="201">
        <f>SUM(R223:R313)</f>
        <v>222.62842000000001</v>
      </c>
      <c r="S222" s="200"/>
      <c r="T222" s="202">
        <f>SUM(T223:T313)</f>
        <v>0</v>
      </c>
      <c r="AR222" s="203" t="s">
        <v>21</v>
      </c>
      <c r="AT222" s="204" t="s">
        <v>77</v>
      </c>
      <c r="AU222" s="204" t="s">
        <v>21</v>
      </c>
      <c r="AY222" s="203" t="s">
        <v>141</v>
      </c>
      <c r="BK222" s="205">
        <f>SUM(BK223:BK313)</f>
        <v>0</v>
      </c>
    </row>
    <row r="223" spans="1:65" s="2" customFormat="1" ht="16.5" customHeight="1">
      <c r="A223" s="34"/>
      <c r="B223" s="35"/>
      <c r="C223" s="208" t="s">
        <v>284</v>
      </c>
      <c r="D223" s="208" t="s">
        <v>143</v>
      </c>
      <c r="E223" s="209" t="s">
        <v>285</v>
      </c>
      <c r="F223" s="210" t="s">
        <v>286</v>
      </c>
      <c r="G223" s="211" t="s">
        <v>146</v>
      </c>
      <c r="H223" s="212">
        <v>676.44</v>
      </c>
      <c r="I223" s="213"/>
      <c r="J223" s="214">
        <f>ROUND(I223*H223,2)</f>
        <v>0</v>
      </c>
      <c r="K223" s="210" t="s">
        <v>147</v>
      </c>
      <c r="L223" s="39"/>
      <c r="M223" s="215" t="s">
        <v>1</v>
      </c>
      <c r="N223" s="216" t="s">
        <v>43</v>
      </c>
      <c r="O223" s="71"/>
      <c r="P223" s="217">
        <f>O223*H223</f>
        <v>0</v>
      </c>
      <c r="Q223" s="217">
        <v>0</v>
      </c>
      <c r="R223" s="217">
        <f>Q223*H223</f>
        <v>0</v>
      </c>
      <c r="S223" s="217">
        <v>0</v>
      </c>
      <c r="T223" s="21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9" t="s">
        <v>148</v>
      </c>
      <c r="AT223" s="219" t="s">
        <v>143</v>
      </c>
      <c r="AU223" s="219" t="s">
        <v>86</v>
      </c>
      <c r="AY223" s="17" t="s">
        <v>141</v>
      </c>
      <c r="BE223" s="220">
        <f>IF(N223="základní",J223,0)</f>
        <v>0</v>
      </c>
      <c r="BF223" s="220">
        <f>IF(N223="snížená",J223,0)</f>
        <v>0</v>
      </c>
      <c r="BG223" s="220">
        <f>IF(N223="zákl. přenesená",J223,0)</f>
        <v>0</v>
      </c>
      <c r="BH223" s="220">
        <f>IF(N223="sníž. přenesená",J223,0)</f>
        <v>0</v>
      </c>
      <c r="BI223" s="220">
        <f>IF(N223="nulová",J223,0)</f>
        <v>0</v>
      </c>
      <c r="BJ223" s="17" t="s">
        <v>21</v>
      </c>
      <c r="BK223" s="220">
        <f>ROUND(I223*H223,2)</f>
        <v>0</v>
      </c>
      <c r="BL223" s="17" t="s">
        <v>148</v>
      </c>
      <c r="BM223" s="219" t="s">
        <v>287</v>
      </c>
    </row>
    <row r="224" spans="1:65" s="2" customFormat="1" ht="19.5">
      <c r="A224" s="34"/>
      <c r="B224" s="35"/>
      <c r="C224" s="36"/>
      <c r="D224" s="221" t="s">
        <v>150</v>
      </c>
      <c r="E224" s="36"/>
      <c r="F224" s="222" t="s">
        <v>288</v>
      </c>
      <c r="G224" s="36"/>
      <c r="H224" s="36"/>
      <c r="I224" s="122"/>
      <c r="J224" s="36"/>
      <c r="K224" s="36"/>
      <c r="L224" s="39"/>
      <c r="M224" s="223"/>
      <c r="N224" s="224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150</v>
      </c>
      <c r="AU224" s="17" t="s">
        <v>86</v>
      </c>
    </row>
    <row r="225" spans="1:65" s="14" customFormat="1" ht="11.25">
      <c r="B225" s="235"/>
      <c r="C225" s="236"/>
      <c r="D225" s="221" t="s">
        <v>152</v>
      </c>
      <c r="E225" s="237" t="s">
        <v>1</v>
      </c>
      <c r="F225" s="238" t="s">
        <v>289</v>
      </c>
      <c r="G225" s="236"/>
      <c r="H225" s="239">
        <v>676.44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AT225" s="245" t="s">
        <v>152</v>
      </c>
      <c r="AU225" s="245" t="s">
        <v>86</v>
      </c>
      <c r="AV225" s="14" t="s">
        <v>86</v>
      </c>
      <c r="AW225" s="14" t="s">
        <v>35</v>
      </c>
      <c r="AX225" s="14" t="s">
        <v>21</v>
      </c>
      <c r="AY225" s="245" t="s">
        <v>141</v>
      </c>
    </row>
    <row r="226" spans="1:65" s="2" customFormat="1" ht="24" customHeight="1">
      <c r="A226" s="34"/>
      <c r="B226" s="35"/>
      <c r="C226" s="208" t="s">
        <v>290</v>
      </c>
      <c r="D226" s="208" t="s">
        <v>143</v>
      </c>
      <c r="E226" s="209" t="s">
        <v>291</v>
      </c>
      <c r="F226" s="210" t="s">
        <v>292</v>
      </c>
      <c r="G226" s="211" t="s">
        <v>146</v>
      </c>
      <c r="H226" s="212">
        <v>656.2</v>
      </c>
      <c r="I226" s="213"/>
      <c r="J226" s="214">
        <f>ROUND(I226*H226,2)</f>
        <v>0</v>
      </c>
      <c r="K226" s="210" t="s">
        <v>1</v>
      </c>
      <c r="L226" s="39"/>
      <c r="M226" s="215" t="s">
        <v>1</v>
      </c>
      <c r="N226" s="216" t="s">
        <v>43</v>
      </c>
      <c r="O226" s="71"/>
      <c r="P226" s="217">
        <f>O226*H226</f>
        <v>0</v>
      </c>
      <c r="Q226" s="217">
        <v>0</v>
      </c>
      <c r="R226" s="217">
        <f>Q226*H226</f>
        <v>0</v>
      </c>
      <c r="S226" s="217">
        <v>0</v>
      </c>
      <c r="T226" s="21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19" t="s">
        <v>148</v>
      </c>
      <c r="AT226" s="219" t="s">
        <v>143</v>
      </c>
      <c r="AU226" s="219" t="s">
        <v>86</v>
      </c>
      <c r="AY226" s="17" t="s">
        <v>141</v>
      </c>
      <c r="BE226" s="220">
        <f>IF(N226="základní",J226,0)</f>
        <v>0</v>
      </c>
      <c r="BF226" s="220">
        <f>IF(N226="snížená",J226,0)</f>
        <v>0</v>
      </c>
      <c r="BG226" s="220">
        <f>IF(N226="zákl. přenesená",J226,0)</f>
        <v>0</v>
      </c>
      <c r="BH226" s="220">
        <f>IF(N226="sníž. přenesená",J226,0)</f>
        <v>0</v>
      </c>
      <c r="BI226" s="220">
        <f>IF(N226="nulová",J226,0)</f>
        <v>0</v>
      </c>
      <c r="BJ226" s="17" t="s">
        <v>21</v>
      </c>
      <c r="BK226" s="220">
        <f>ROUND(I226*H226,2)</f>
        <v>0</v>
      </c>
      <c r="BL226" s="17" t="s">
        <v>148</v>
      </c>
      <c r="BM226" s="219" t="s">
        <v>293</v>
      </c>
    </row>
    <row r="227" spans="1:65" s="2" customFormat="1" ht="29.25">
      <c r="A227" s="34"/>
      <c r="B227" s="35"/>
      <c r="C227" s="36"/>
      <c r="D227" s="221" t="s">
        <v>150</v>
      </c>
      <c r="E227" s="36"/>
      <c r="F227" s="222" t="s">
        <v>294</v>
      </c>
      <c r="G227" s="36"/>
      <c r="H227" s="36"/>
      <c r="I227" s="122"/>
      <c r="J227" s="36"/>
      <c r="K227" s="36"/>
      <c r="L227" s="39"/>
      <c r="M227" s="223"/>
      <c r="N227" s="224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150</v>
      </c>
      <c r="AU227" s="17" t="s">
        <v>86</v>
      </c>
    </row>
    <row r="228" spans="1:65" s="13" customFormat="1" ht="11.25">
      <c r="B228" s="225"/>
      <c r="C228" s="226"/>
      <c r="D228" s="221" t="s">
        <v>152</v>
      </c>
      <c r="E228" s="227" t="s">
        <v>1</v>
      </c>
      <c r="F228" s="228" t="s">
        <v>295</v>
      </c>
      <c r="G228" s="226"/>
      <c r="H228" s="227" t="s">
        <v>1</v>
      </c>
      <c r="I228" s="229"/>
      <c r="J228" s="226"/>
      <c r="K228" s="226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152</v>
      </c>
      <c r="AU228" s="234" t="s">
        <v>86</v>
      </c>
      <c r="AV228" s="13" t="s">
        <v>21</v>
      </c>
      <c r="AW228" s="13" t="s">
        <v>35</v>
      </c>
      <c r="AX228" s="13" t="s">
        <v>78</v>
      </c>
      <c r="AY228" s="234" t="s">
        <v>141</v>
      </c>
    </row>
    <row r="229" spans="1:65" s="14" customFormat="1" ht="11.25">
      <c r="B229" s="235"/>
      <c r="C229" s="236"/>
      <c r="D229" s="221" t="s">
        <v>152</v>
      </c>
      <c r="E229" s="237" t="s">
        <v>1</v>
      </c>
      <c r="F229" s="238" t="s">
        <v>296</v>
      </c>
      <c r="G229" s="236"/>
      <c r="H229" s="239">
        <v>656.2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AT229" s="245" t="s">
        <v>152</v>
      </c>
      <c r="AU229" s="245" t="s">
        <v>86</v>
      </c>
      <c r="AV229" s="14" t="s">
        <v>86</v>
      </c>
      <c r="AW229" s="14" t="s">
        <v>35</v>
      </c>
      <c r="AX229" s="14" t="s">
        <v>21</v>
      </c>
      <c r="AY229" s="245" t="s">
        <v>141</v>
      </c>
    </row>
    <row r="230" spans="1:65" s="2" customFormat="1" ht="24" customHeight="1">
      <c r="A230" s="34"/>
      <c r="B230" s="35"/>
      <c r="C230" s="208" t="s">
        <v>297</v>
      </c>
      <c r="D230" s="208" t="s">
        <v>143</v>
      </c>
      <c r="E230" s="209" t="s">
        <v>298</v>
      </c>
      <c r="F230" s="210" t="s">
        <v>299</v>
      </c>
      <c r="G230" s="211" t="s">
        <v>146</v>
      </c>
      <c r="H230" s="212">
        <v>20.239999999999998</v>
      </c>
      <c r="I230" s="213"/>
      <c r="J230" s="214">
        <f>ROUND(I230*H230,2)</f>
        <v>0</v>
      </c>
      <c r="K230" s="210" t="s">
        <v>147</v>
      </c>
      <c r="L230" s="39"/>
      <c r="M230" s="215" t="s">
        <v>1</v>
      </c>
      <c r="N230" s="216" t="s">
        <v>43</v>
      </c>
      <c r="O230" s="71"/>
      <c r="P230" s="217">
        <f>O230*H230</f>
        <v>0</v>
      </c>
      <c r="Q230" s="217">
        <v>0</v>
      </c>
      <c r="R230" s="217">
        <f>Q230*H230</f>
        <v>0</v>
      </c>
      <c r="S230" s="217">
        <v>0</v>
      </c>
      <c r="T230" s="21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9" t="s">
        <v>148</v>
      </c>
      <c r="AT230" s="219" t="s">
        <v>143</v>
      </c>
      <c r="AU230" s="219" t="s">
        <v>86</v>
      </c>
      <c r="AY230" s="17" t="s">
        <v>141</v>
      </c>
      <c r="BE230" s="220">
        <f>IF(N230="základní",J230,0)</f>
        <v>0</v>
      </c>
      <c r="BF230" s="220">
        <f>IF(N230="snížená",J230,0)</f>
        <v>0</v>
      </c>
      <c r="BG230" s="220">
        <f>IF(N230="zákl. přenesená",J230,0)</f>
        <v>0</v>
      </c>
      <c r="BH230" s="220">
        <f>IF(N230="sníž. přenesená",J230,0)</f>
        <v>0</v>
      </c>
      <c r="BI230" s="220">
        <f>IF(N230="nulová",J230,0)</f>
        <v>0</v>
      </c>
      <c r="BJ230" s="17" t="s">
        <v>21</v>
      </c>
      <c r="BK230" s="220">
        <f>ROUND(I230*H230,2)</f>
        <v>0</v>
      </c>
      <c r="BL230" s="17" t="s">
        <v>148</v>
      </c>
      <c r="BM230" s="219" t="s">
        <v>300</v>
      </c>
    </row>
    <row r="231" spans="1:65" s="2" customFormat="1" ht="29.25">
      <c r="A231" s="34"/>
      <c r="B231" s="35"/>
      <c r="C231" s="36"/>
      <c r="D231" s="221" t="s">
        <v>150</v>
      </c>
      <c r="E231" s="36"/>
      <c r="F231" s="222" t="s">
        <v>301</v>
      </c>
      <c r="G231" s="36"/>
      <c r="H231" s="36"/>
      <c r="I231" s="122"/>
      <c r="J231" s="36"/>
      <c r="K231" s="36"/>
      <c r="L231" s="39"/>
      <c r="M231" s="223"/>
      <c r="N231" s="224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150</v>
      </c>
      <c r="AU231" s="17" t="s">
        <v>86</v>
      </c>
    </row>
    <row r="232" spans="1:65" s="14" customFormat="1" ht="11.25">
      <c r="B232" s="235"/>
      <c r="C232" s="236"/>
      <c r="D232" s="221" t="s">
        <v>152</v>
      </c>
      <c r="E232" s="237" t="s">
        <v>1</v>
      </c>
      <c r="F232" s="238" t="s">
        <v>302</v>
      </c>
      <c r="G232" s="236"/>
      <c r="H232" s="239">
        <v>20.239999999999998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152</v>
      </c>
      <c r="AU232" s="245" t="s">
        <v>86</v>
      </c>
      <c r="AV232" s="14" t="s">
        <v>86</v>
      </c>
      <c r="AW232" s="14" t="s">
        <v>35</v>
      </c>
      <c r="AX232" s="14" t="s">
        <v>21</v>
      </c>
      <c r="AY232" s="245" t="s">
        <v>141</v>
      </c>
    </row>
    <row r="233" spans="1:65" s="2" customFormat="1" ht="16.5" customHeight="1">
      <c r="A233" s="34"/>
      <c r="B233" s="35"/>
      <c r="C233" s="208" t="s">
        <v>303</v>
      </c>
      <c r="D233" s="208" t="s">
        <v>143</v>
      </c>
      <c r="E233" s="209" t="s">
        <v>304</v>
      </c>
      <c r="F233" s="210" t="s">
        <v>305</v>
      </c>
      <c r="G233" s="211" t="s">
        <v>146</v>
      </c>
      <c r="H233" s="212">
        <v>7.8</v>
      </c>
      <c r="I233" s="213"/>
      <c r="J233" s="214">
        <f>ROUND(I233*H233,2)</f>
        <v>0</v>
      </c>
      <c r="K233" s="210" t="s">
        <v>147</v>
      </c>
      <c r="L233" s="39"/>
      <c r="M233" s="215" t="s">
        <v>1</v>
      </c>
      <c r="N233" s="216" t="s">
        <v>43</v>
      </c>
      <c r="O233" s="71"/>
      <c r="P233" s="217">
        <f>O233*H233</f>
        <v>0</v>
      </c>
      <c r="Q233" s="217">
        <v>0.32400000000000001</v>
      </c>
      <c r="R233" s="217">
        <f>Q233*H233</f>
        <v>2.5272000000000001</v>
      </c>
      <c r="S233" s="217">
        <v>0</v>
      </c>
      <c r="T233" s="21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19" t="s">
        <v>148</v>
      </c>
      <c r="AT233" s="219" t="s">
        <v>143</v>
      </c>
      <c r="AU233" s="219" t="s">
        <v>86</v>
      </c>
      <c r="AY233" s="17" t="s">
        <v>141</v>
      </c>
      <c r="BE233" s="220">
        <f>IF(N233="základní",J233,0)</f>
        <v>0</v>
      </c>
      <c r="BF233" s="220">
        <f>IF(N233="snížená",J233,0)</f>
        <v>0</v>
      </c>
      <c r="BG233" s="220">
        <f>IF(N233="zákl. přenesená",J233,0)</f>
        <v>0</v>
      </c>
      <c r="BH233" s="220">
        <f>IF(N233="sníž. přenesená",J233,0)</f>
        <v>0</v>
      </c>
      <c r="BI233" s="220">
        <f>IF(N233="nulová",J233,0)</f>
        <v>0</v>
      </c>
      <c r="BJ233" s="17" t="s">
        <v>21</v>
      </c>
      <c r="BK233" s="220">
        <f>ROUND(I233*H233,2)</f>
        <v>0</v>
      </c>
      <c r="BL233" s="17" t="s">
        <v>148</v>
      </c>
      <c r="BM233" s="219" t="s">
        <v>306</v>
      </c>
    </row>
    <row r="234" spans="1:65" s="2" customFormat="1" ht="19.5">
      <c r="A234" s="34"/>
      <c r="B234" s="35"/>
      <c r="C234" s="36"/>
      <c r="D234" s="221" t="s">
        <v>150</v>
      </c>
      <c r="E234" s="36"/>
      <c r="F234" s="222" t="s">
        <v>307</v>
      </c>
      <c r="G234" s="36"/>
      <c r="H234" s="36"/>
      <c r="I234" s="122"/>
      <c r="J234" s="36"/>
      <c r="K234" s="36"/>
      <c r="L234" s="39"/>
      <c r="M234" s="223"/>
      <c r="N234" s="224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150</v>
      </c>
      <c r="AU234" s="17" t="s">
        <v>86</v>
      </c>
    </row>
    <row r="235" spans="1:65" s="13" customFormat="1" ht="11.25">
      <c r="B235" s="225"/>
      <c r="C235" s="226"/>
      <c r="D235" s="221" t="s">
        <v>152</v>
      </c>
      <c r="E235" s="227" t="s">
        <v>1</v>
      </c>
      <c r="F235" s="228" t="s">
        <v>308</v>
      </c>
      <c r="G235" s="226"/>
      <c r="H235" s="227" t="s">
        <v>1</v>
      </c>
      <c r="I235" s="229"/>
      <c r="J235" s="226"/>
      <c r="K235" s="226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152</v>
      </c>
      <c r="AU235" s="234" t="s">
        <v>86</v>
      </c>
      <c r="AV235" s="13" t="s">
        <v>21</v>
      </c>
      <c r="AW235" s="13" t="s">
        <v>35</v>
      </c>
      <c r="AX235" s="13" t="s">
        <v>78</v>
      </c>
      <c r="AY235" s="234" t="s">
        <v>141</v>
      </c>
    </row>
    <row r="236" spans="1:65" s="14" customFormat="1" ht="11.25">
      <c r="B236" s="235"/>
      <c r="C236" s="236"/>
      <c r="D236" s="221" t="s">
        <v>152</v>
      </c>
      <c r="E236" s="237" t="s">
        <v>1</v>
      </c>
      <c r="F236" s="238" t="s">
        <v>309</v>
      </c>
      <c r="G236" s="236"/>
      <c r="H236" s="239">
        <v>7.8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AT236" s="245" t="s">
        <v>152</v>
      </c>
      <c r="AU236" s="245" t="s">
        <v>86</v>
      </c>
      <c r="AV236" s="14" t="s">
        <v>86</v>
      </c>
      <c r="AW236" s="14" t="s">
        <v>35</v>
      </c>
      <c r="AX236" s="14" t="s">
        <v>21</v>
      </c>
      <c r="AY236" s="245" t="s">
        <v>141</v>
      </c>
    </row>
    <row r="237" spans="1:65" s="2" customFormat="1" ht="24" customHeight="1">
      <c r="A237" s="34"/>
      <c r="B237" s="35"/>
      <c r="C237" s="208" t="s">
        <v>310</v>
      </c>
      <c r="D237" s="208" t="s">
        <v>143</v>
      </c>
      <c r="E237" s="209" t="s">
        <v>311</v>
      </c>
      <c r="F237" s="210" t="s">
        <v>312</v>
      </c>
      <c r="G237" s="211" t="s">
        <v>146</v>
      </c>
      <c r="H237" s="212">
        <v>49.5</v>
      </c>
      <c r="I237" s="213"/>
      <c r="J237" s="214">
        <f>ROUND(I237*H237,2)</f>
        <v>0</v>
      </c>
      <c r="K237" s="210" t="s">
        <v>147</v>
      </c>
      <c r="L237" s="39"/>
      <c r="M237" s="215" t="s">
        <v>1</v>
      </c>
      <c r="N237" s="216" t="s">
        <v>43</v>
      </c>
      <c r="O237" s="71"/>
      <c r="P237" s="217">
        <f>O237*H237</f>
        <v>0</v>
      </c>
      <c r="Q237" s="217">
        <v>0.16700000000000001</v>
      </c>
      <c r="R237" s="217">
        <f>Q237*H237</f>
        <v>8.2665000000000006</v>
      </c>
      <c r="S237" s="217">
        <v>0</v>
      </c>
      <c r="T237" s="21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19" t="s">
        <v>148</v>
      </c>
      <c r="AT237" s="219" t="s">
        <v>143</v>
      </c>
      <c r="AU237" s="219" t="s">
        <v>86</v>
      </c>
      <c r="AY237" s="17" t="s">
        <v>141</v>
      </c>
      <c r="BE237" s="220">
        <f>IF(N237="základní",J237,0)</f>
        <v>0</v>
      </c>
      <c r="BF237" s="220">
        <f>IF(N237="snížená",J237,0)</f>
        <v>0</v>
      </c>
      <c r="BG237" s="220">
        <f>IF(N237="zákl. přenesená",J237,0)</f>
        <v>0</v>
      </c>
      <c r="BH237" s="220">
        <f>IF(N237="sníž. přenesená",J237,0)</f>
        <v>0</v>
      </c>
      <c r="BI237" s="220">
        <f>IF(N237="nulová",J237,0)</f>
        <v>0</v>
      </c>
      <c r="BJ237" s="17" t="s">
        <v>21</v>
      </c>
      <c r="BK237" s="220">
        <f>ROUND(I237*H237,2)</f>
        <v>0</v>
      </c>
      <c r="BL237" s="17" t="s">
        <v>148</v>
      </c>
      <c r="BM237" s="219" t="s">
        <v>313</v>
      </c>
    </row>
    <row r="238" spans="1:65" s="2" customFormat="1" ht="29.25">
      <c r="A238" s="34"/>
      <c r="B238" s="35"/>
      <c r="C238" s="36"/>
      <c r="D238" s="221" t="s">
        <v>150</v>
      </c>
      <c r="E238" s="36"/>
      <c r="F238" s="222" t="s">
        <v>314</v>
      </c>
      <c r="G238" s="36"/>
      <c r="H238" s="36"/>
      <c r="I238" s="122"/>
      <c r="J238" s="36"/>
      <c r="K238" s="36"/>
      <c r="L238" s="39"/>
      <c r="M238" s="223"/>
      <c r="N238" s="224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150</v>
      </c>
      <c r="AU238" s="17" t="s">
        <v>86</v>
      </c>
    </row>
    <row r="239" spans="1:65" s="13" customFormat="1" ht="11.25">
      <c r="B239" s="225"/>
      <c r="C239" s="226"/>
      <c r="D239" s="221" t="s">
        <v>152</v>
      </c>
      <c r="E239" s="227" t="s">
        <v>1</v>
      </c>
      <c r="F239" s="228" t="s">
        <v>315</v>
      </c>
      <c r="G239" s="226"/>
      <c r="H239" s="227" t="s">
        <v>1</v>
      </c>
      <c r="I239" s="229"/>
      <c r="J239" s="226"/>
      <c r="K239" s="226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152</v>
      </c>
      <c r="AU239" s="234" t="s">
        <v>86</v>
      </c>
      <c r="AV239" s="13" t="s">
        <v>21</v>
      </c>
      <c r="AW239" s="13" t="s">
        <v>35</v>
      </c>
      <c r="AX239" s="13" t="s">
        <v>78</v>
      </c>
      <c r="AY239" s="234" t="s">
        <v>141</v>
      </c>
    </row>
    <row r="240" spans="1:65" s="14" customFormat="1" ht="11.25">
      <c r="B240" s="235"/>
      <c r="C240" s="236"/>
      <c r="D240" s="221" t="s">
        <v>152</v>
      </c>
      <c r="E240" s="237" t="s">
        <v>1</v>
      </c>
      <c r="F240" s="238" t="s">
        <v>316</v>
      </c>
      <c r="G240" s="236"/>
      <c r="H240" s="239">
        <v>49.5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AT240" s="245" t="s">
        <v>152</v>
      </c>
      <c r="AU240" s="245" t="s">
        <v>86</v>
      </c>
      <c r="AV240" s="14" t="s">
        <v>86</v>
      </c>
      <c r="AW240" s="14" t="s">
        <v>35</v>
      </c>
      <c r="AX240" s="14" t="s">
        <v>21</v>
      </c>
      <c r="AY240" s="245" t="s">
        <v>141</v>
      </c>
    </row>
    <row r="241" spans="1:65" s="2" customFormat="1" ht="24" customHeight="1">
      <c r="A241" s="34"/>
      <c r="B241" s="35"/>
      <c r="C241" s="208" t="s">
        <v>317</v>
      </c>
      <c r="D241" s="208" t="s">
        <v>143</v>
      </c>
      <c r="E241" s="209" t="s">
        <v>318</v>
      </c>
      <c r="F241" s="210" t="s">
        <v>319</v>
      </c>
      <c r="G241" s="211" t="s">
        <v>146</v>
      </c>
      <c r="H241" s="212">
        <v>3.44</v>
      </c>
      <c r="I241" s="213"/>
      <c r="J241" s="214">
        <f>ROUND(I241*H241,2)</f>
        <v>0</v>
      </c>
      <c r="K241" s="210" t="s">
        <v>147</v>
      </c>
      <c r="L241" s="39"/>
      <c r="M241" s="215" t="s">
        <v>1</v>
      </c>
      <c r="N241" s="216" t="s">
        <v>43</v>
      </c>
      <c r="O241" s="71"/>
      <c r="P241" s="217">
        <f>O241*H241</f>
        <v>0</v>
      </c>
      <c r="Q241" s="217">
        <v>8.4250000000000005E-2</v>
      </c>
      <c r="R241" s="217">
        <f>Q241*H241</f>
        <v>0.28982000000000002</v>
      </c>
      <c r="S241" s="217">
        <v>0</v>
      </c>
      <c r="T241" s="218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19" t="s">
        <v>148</v>
      </c>
      <c r="AT241" s="219" t="s">
        <v>143</v>
      </c>
      <c r="AU241" s="219" t="s">
        <v>86</v>
      </c>
      <c r="AY241" s="17" t="s">
        <v>141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17" t="s">
        <v>21</v>
      </c>
      <c r="BK241" s="220">
        <f>ROUND(I241*H241,2)</f>
        <v>0</v>
      </c>
      <c r="BL241" s="17" t="s">
        <v>148</v>
      </c>
      <c r="BM241" s="219" t="s">
        <v>320</v>
      </c>
    </row>
    <row r="242" spans="1:65" s="2" customFormat="1" ht="48.75">
      <c r="A242" s="34"/>
      <c r="B242" s="35"/>
      <c r="C242" s="36"/>
      <c r="D242" s="221" t="s">
        <v>150</v>
      </c>
      <c r="E242" s="36"/>
      <c r="F242" s="222" t="s">
        <v>321</v>
      </c>
      <c r="G242" s="36"/>
      <c r="H242" s="36"/>
      <c r="I242" s="122"/>
      <c r="J242" s="36"/>
      <c r="K242" s="36"/>
      <c r="L242" s="39"/>
      <c r="M242" s="223"/>
      <c r="N242" s="224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150</v>
      </c>
      <c r="AU242" s="17" t="s">
        <v>86</v>
      </c>
    </row>
    <row r="243" spans="1:65" s="13" customFormat="1" ht="11.25">
      <c r="B243" s="225"/>
      <c r="C243" s="226"/>
      <c r="D243" s="221" t="s">
        <v>152</v>
      </c>
      <c r="E243" s="227" t="s">
        <v>1</v>
      </c>
      <c r="F243" s="228" t="s">
        <v>295</v>
      </c>
      <c r="G243" s="226"/>
      <c r="H243" s="227" t="s">
        <v>1</v>
      </c>
      <c r="I243" s="229"/>
      <c r="J243" s="226"/>
      <c r="K243" s="226"/>
      <c r="L243" s="230"/>
      <c r="M243" s="231"/>
      <c r="N243" s="232"/>
      <c r="O243" s="232"/>
      <c r="P243" s="232"/>
      <c r="Q243" s="232"/>
      <c r="R243" s="232"/>
      <c r="S243" s="232"/>
      <c r="T243" s="233"/>
      <c r="AT243" s="234" t="s">
        <v>152</v>
      </c>
      <c r="AU243" s="234" t="s">
        <v>86</v>
      </c>
      <c r="AV243" s="13" t="s">
        <v>21</v>
      </c>
      <c r="AW243" s="13" t="s">
        <v>35</v>
      </c>
      <c r="AX243" s="13" t="s">
        <v>78</v>
      </c>
      <c r="AY243" s="234" t="s">
        <v>141</v>
      </c>
    </row>
    <row r="244" spans="1:65" s="13" customFormat="1" ht="11.25">
      <c r="B244" s="225"/>
      <c r="C244" s="226"/>
      <c r="D244" s="221" t="s">
        <v>152</v>
      </c>
      <c r="E244" s="227" t="s">
        <v>1</v>
      </c>
      <c r="F244" s="228" t="s">
        <v>322</v>
      </c>
      <c r="G244" s="226"/>
      <c r="H244" s="227" t="s">
        <v>1</v>
      </c>
      <c r="I244" s="229"/>
      <c r="J244" s="226"/>
      <c r="K244" s="226"/>
      <c r="L244" s="230"/>
      <c r="M244" s="231"/>
      <c r="N244" s="232"/>
      <c r="O244" s="232"/>
      <c r="P244" s="232"/>
      <c r="Q244" s="232"/>
      <c r="R244" s="232"/>
      <c r="S244" s="232"/>
      <c r="T244" s="233"/>
      <c r="AT244" s="234" t="s">
        <v>152</v>
      </c>
      <c r="AU244" s="234" t="s">
        <v>86</v>
      </c>
      <c r="AV244" s="13" t="s">
        <v>21</v>
      </c>
      <c r="AW244" s="13" t="s">
        <v>35</v>
      </c>
      <c r="AX244" s="13" t="s">
        <v>78</v>
      </c>
      <c r="AY244" s="234" t="s">
        <v>141</v>
      </c>
    </row>
    <row r="245" spans="1:65" s="14" customFormat="1" ht="11.25">
      <c r="B245" s="235"/>
      <c r="C245" s="236"/>
      <c r="D245" s="221" t="s">
        <v>152</v>
      </c>
      <c r="E245" s="237" t="s">
        <v>1</v>
      </c>
      <c r="F245" s="238" t="s">
        <v>323</v>
      </c>
      <c r="G245" s="236"/>
      <c r="H245" s="239">
        <v>3.44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AT245" s="245" t="s">
        <v>152</v>
      </c>
      <c r="AU245" s="245" t="s">
        <v>86</v>
      </c>
      <c r="AV245" s="14" t="s">
        <v>86</v>
      </c>
      <c r="AW245" s="14" t="s">
        <v>35</v>
      </c>
      <c r="AX245" s="14" t="s">
        <v>21</v>
      </c>
      <c r="AY245" s="245" t="s">
        <v>141</v>
      </c>
    </row>
    <row r="246" spans="1:65" s="2" customFormat="1" ht="24" customHeight="1">
      <c r="A246" s="34"/>
      <c r="B246" s="35"/>
      <c r="C246" s="257" t="s">
        <v>324</v>
      </c>
      <c r="D246" s="257" t="s">
        <v>253</v>
      </c>
      <c r="E246" s="258" t="s">
        <v>325</v>
      </c>
      <c r="F246" s="259" t="s">
        <v>326</v>
      </c>
      <c r="G246" s="260" t="s">
        <v>146</v>
      </c>
      <c r="H246" s="261">
        <v>3.7839999999999998</v>
      </c>
      <c r="I246" s="262"/>
      <c r="J246" s="263">
        <f>ROUND(I246*H246,2)</f>
        <v>0</v>
      </c>
      <c r="K246" s="259" t="s">
        <v>1</v>
      </c>
      <c r="L246" s="264"/>
      <c r="M246" s="265" t="s">
        <v>1</v>
      </c>
      <c r="N246" s="266" t="s">
        <v>43</v>
      </c>
      <c r="O246" s="71"/>
      <c r="P246" s="217">
        <f>O246*H246</f>
        <v>0</v>
      </c>
      <c r="Q246" s="217">
        <v>0.13100000000000001</v>
      </c>
      <c r="R246" s="217">
        <f>Q246*H246</f>
        <v>0.49570399999999998</v>
      </c>
      <c r="S246" s="217">
        <v>0</v>
      </c>
      <c r="T246" s="218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9" t="s">
        <v>327</v>
      </c>
      <c r="AT246" s="219" t="s">
        <v>253</v>
      </c>
      <c r="AU246" s="219" t="s">
        <v>86</v>
      </c>
      <c r="AY246" s="17" t="s">
        <v>141</v>
      </c>
      <c r="BE246" s="220">
        <f>IF(N246="základní",J246,0)</f>
        <v>0</v>
      </c>
      <c r="BF246" s="220">
        <f>IF(N246="snížená",J246,0)</f>
        <v>0</v>
      </c>
      <c r="BG246" s="220">
        <f>IF(N246="zákl. přenesená",J246,0)</f>
        <v>0</v>
      </c>
      <c r="BH246" s="220">
        <f>IF(N246="sníž. přenesená",J246,0)</f>
        <v>0</v>
      </c>
      <c r="BI246" s="220">
        <f>IF(N246="nulová",J246,0)</f>
        <v>0</v>
      </c>
      <c r="BJ246" s="17" t="s">
        <v>21</v>
      </c>
      <c r="BK246" s="220">
        <f>ROUND(I246*H246,2)</f>
        <v>0</v>
      </c>
      <c r="BL246" s="17" t="s">
        <v>327</v>
      </c>
      <c r="BM246" s="219" t="s">
        <v>328</v>
      </c>
    </row>
    <row r="247" spans="1:65" s="2" customFormat="1" ht="19.5">
      <c r="A247" s="34"/>
      <c r="B247" s="35"/>
      <c r="C247" s="36"/>
      <c r="D247" s="221" t="s">
        <v>150</v>
      </c>
      <c r="E247" s="36"/>
      <c r="F247" s="222" t="s">
        <v>329</v>
      </c>
      <c r="G247" s="36"/>
      <c r="H247" s="36"/>
      <c r="I247" s="122"/>
      <c r="J247" s="36"/>
      <c r="K247" s="36"/>
      <c r="L247" s="39"/>
      <c r="M247" s="223"/>
      <c r="N247" s="224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150</v>
      </c>
      <c r="AU247" s="17" t="s">
        <v>86</v>
      </c>
    </row>
    <row r="248" spans="1:65" s="13" customFormat="1" ht="11.25">
      <c r="B248" s="225"/>
      <c r="C248" s="226"/>
      <c r="D248" s="221" t="s">
        <v>152</v>
      </c>
      <c r="E248" s="227" t="s">
        <v>1</v>
      </c>
      <c r="F248" s="228" t="s">
        <v>330</v>
      </c>
      <c r="G248" s="226"/>
      <c r="H248" s="227" t="s">
        <v>1</v>
      </c>
      <c r="I248" s="229"/>
      <c r="J248" s="226"/>
      <c r="K248" s="226"/>
      <c r="L248" s="230"/>
      <c r="M248" s="231"/>
      <c r="N248" s="232"/>
      <c r="O248" s="232"/>
      <c r="P248" s="232"/>
      <c r="Q248" s="232"/>
      <c r="R248" s="232"/>
      <c r="S248" s="232"/>
      <c r="T248" s="233"/>
      <c r="AT248" s="234" t="s">
        <v>152</v>
      </c>
      <c r="AU248" s="234" t="s">
        <v>86</v>
      </c>
      <c r="AV248" s="13" t="s">
        <v>21</v>
      </c>
      <c r="AW248" s="13" t="s">
        <v>35</v>
      </c>
      <c r="AX248" s="13" t="s">
        <v>78</v>
      </c>
      <c r="AY248" s="234" t="s">
        <v>141</v>
      </c>
    </row>
    <row r="249" spans="1:65" s="14" customFormat="1" ht="11.25">
      <c r="B249" s="235"/>
      <c r="C249" s="236"/>
      <c r="D249" s="221" t="s">
        <v>152</v>
      </c>
      <c r="E249" s="237" t="s">
        <v>1</v>
      </c>
      <c r="F249" s="238" t="s">
        <v>323</v>
      </c>
      <c r="G249" s="236"/>
      <c r="H249" s="239">
        <v>3.44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AT249" s="245" t="s">
        <v>152</v>
      </c>
      <c r="AU249" s="245" t="s">
        <v>86</v>
      </c>
      <c r="AV249" s="14" t="s">
        <v>86</v>
      </c>
      <c r="AW249" s="14" t="s">
        <v>35</v>
      </c>
      <c r="AX249" s="14" t="s">
        <v>21</v>
      </c>
      <c r="AY249" s="245" t="s">
        <v>141</v>
      </c>
    </row>
    <row r="250" spans="1:65" s="14" customFormat="1" ht="11.25">
      <c r="B250" s="235"/>
      <c r="C250" s="236"/>
      <c r="D250" s="221" t="s">
        <v>152</v>
      </c>
      <c r="E250" s="236"/>
      <c r="F250" s="238" t="s">
        <v>331</v>
      </c>
      <c r="G250" s="236"/>
      <c r="H250" s="239">
        <v>3.7839999999999998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AT250" s="245" t="s">
        <v>152</v>
      </c>
      <c r="AU250" s="245" t="s">
        <v>86</v>
      </c>
      <c r="AV250" s="14" t="s">
        <v>86</v>
      </c>
      <c r="AW250" s="14" t="s">
        <v>4</v>
      </c>
      <c r="AX250" s="14" t="s">
        <v>21</v>
      </c>
      <c r="AY250" s="245" t="s">
        <v>141</v>
      </c>
    </row>
    <row r="251" spans="1:65" s="2" customFormat="1" ht="24" customHeight="1">
      <c r="A251" s="34"/>
      <c r="B251" s="35"/>
      <c r="C251" s="208" t="s">
        <v>332</v>
      </c>
      <c r="D251" s="208" t="s">
        <v>143</v>
      </c>
      <c r="E251" s="209" t="s">
        <v>333</v>
      </c>
      <c r="F251" s="210" t="s">
        <v>334</v>
      </c>
      <c r="G251" s="211" t="s">
        <v>146</v>
      </c>
      <c r="H251" s="212">
        <v>604.6</v>
      </c>
      <c r="I251" s="213"/>
      <c r="J251" s="214">
        <f>ROUND(I251*H251,2)</f>
        <v>0</v>
      </c>
      <c r="K251" s="210" t="s">
        <v>147</v>
      </c>
      <c r="L251" s="39"/>
      <c r="M251" s="215" t="s">
        <v>1</v>
      </c>
      <c r="N251" s="216" t="s">
        <v>43</v>
      </c>
      <c r="O251" s="71"/>
      <c r="P251" s="217">
        <f>O251*H251</f>
        <v>0</v>
      </c>
      <c r="Q251" s="217">
        <v>8.4250000000000005E-2</v>
      </c>
      <c r="R251" s="217">
        <f>Q251*H251</f>
        <v>50.937550000000002</v>
      </c>
      <c r="S251" s="217">
        <v>0</v>
      </c>
      <c r="T251" s="218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9" t="s">
        <v>148</v>
      </c>
      <c r="AT251" s="219" t="s">
        <v>143</v>
      </c>
      <c r="AU251" s="219" t="s">
        <v>86</v>
      </c>
      <c r="AY251" s="17" t="s">
        <v>141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17" t="s">
        <v>21</v>
      </c>
      <c r="BK251" s="220">
        <f>ROUND(I251*H251,2)</f>
        <v>0</v>
      </c>
      <c r="BL251" s="17" t="s">
        <v>148</v>
      </c>
      <c r="BM251" s="219" t="s">
        <v>335</v>
      </c>
    </row>
    <row r="252" spans="1:65" s="2" customFormat="1" ht="48.75">
      <c r="A252" s="34"/>
      <c r="B252" s="35"/>
      <c r="C252" s="36"/>
      <c r="D252" s="221" t="s">
        <v>150</v>
      </c>
      <c r="E252" s="36"/>
      <c r="F252" s="222" t="s">
        <v>336</v>
      </c>
      <c r="G252" s="36"/>
      <c r="H252" s="36"/>
      <c r="I252" s="122"/>
      <c r="J252" s="36"/>
      <c r="K252" s="36"/>
      <c r="L252" s="39"/>
      <c r="M252" s="223"/>
      <c r="N252" s="224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150</v>
      </c>
      <c r="AU252" s="17" t="s">
        <v>86</v>
      </c>
    </row>
    <row r="253" spans="1:65" s="13" customFormat="1" ht="11.25">
      <c r="B253" s="225"/>
      <c r="C253" s="226"/>
      <c r="D253" s="221" t="s">
        <v>152</v>
      </c>
      <c r="E253" s="227" t="s">
        <v>1</v>
      </c>
      <c r="F253" s="228" t="s">
        <v>295</v>
      </c>
      <c r="G253" s="226"/>
      <c r="H253" s="227" t="s">
        <v>1</v>
      </c>
      <c r="I253" s="229"/>
      <c r="J253" s="226"/>
      <c r="K253" s="226"/>
      <c r="L253" s="230"/>
      <c r="M253" s="231"/>
      <c r="N253" s="232"/>
      <c r="O253" s="232"/>
      <c r="P253" s="232"/>
      <c r="Q253" s="232"/>
      <c r="R253" s="232"/>
      <c r="S253" s="232"/>
      <c r="T253" s="233"/>
      <c r="AT253" s="234" t="s">
        <v>152</v>
      </c>
      <c r="AU253" s="234" t="s">
        <v>86</v>
      </c>
      <c r="AV253" s="13" t="s">
        <v>21</v>
      </c>
      <c r="AW253" s="13" t="s">
        <v>35</v>
      </c>
      <c r="AX253" s="13" t="s">
        <v>78</v>
      </c>
      <c r="AY253" s="234" t="s">
        <v>141</v>
      </c>
    </row>
    <row r="254" spans="1:65" s="13" customFormat="1" ht="11.25">
      <c r="B254" s="225"/>
      <c r="C254" s="226"/>
      <c r="D254" s="221" t="s">
        <v>152</v>
      </c>
      <c r="E254" s="227" t="s">
        <v>1</v>
      </c>
      <c r="F254" s="228" t="s">
        <v>337</v>
      </c>
      <c r="G254" s="226"/>
      <c r="H254" s="227" t="s">
        <v>1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152</v>
      </c>
      <c r="AU254" s="234" t="s">
        <v>86</v>
      </c>
      <c r="AV254" s="13" t="s">
        <v>21</v>
      </c>
      <c r="AW254" s="13" t="s">
        <v>35</v>
      </c>
      <c r="AX254" s="13" t="s">
        <v>78</v>
      </c>
      <c r="AY254" s="234" t="s">
        <v>141</v>
      </c>
    </row>
    <row r="255" spans="1:65" s="14" customFormat="1" ht="11.25">
      <c r="B255" s="235"/>
      <c r="C255" s="236"/>
      <c r="D255" s="221" t="s">
        <v>152</v>
      </c>
      <c r="E255" s="237" t="s">
        <v>1</v>
      </c>
      <c r="F255" s="238" t="s">
        <v>338</v>
      </c>
      <c r="G255" s="236"/>
      <c r="H255" s="239">
        <v>591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152</v>
      </c>
      <c r="AU255" s="245" t="s">
        <v>86</v>
      </c>
      <c r="AV255" s="14" t="s">
        <v>86</v>
      </c>
      <c r="AW255" s="14" t="s">
        <v>35</v>
      </c>
      <c r="AX255" s="14" t="s">
        <v>78</v>
      </c>
      <c r="AY255" s="245" t="s">
        <v>141</v>
      </c>
    </row>
    <row r="256" spans="1:65" s="13" customFormat="1" ht="11.25">
      <c r="B256" s="225"/>
      <c r="C256" s="226"/>
      <c r="D256" s="221" t="s">
        <v>152</v>
      </c>
      <c r="E256" s="227" t="s">
        <v>1</v>
      </c>
      <c r="F256" s="228" t="s">
        <v>339</v>
      </c>
      <c r="G256" s="226"/>
      <c r="H256" s="227" t="s">
        <v>1</v>
      </c>
      <c r="I256" s="229"/>
      <c r="J256" s="226"/>
      <c r="K256" s="226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152</v>
      </c>
      <c r="AU256" s="234" t="s">
        <v>86</v>
      </c>
      <c r="AV256" s="13" t="s">
        <v>21</v>
      </c>
      <c r="AW256" s="13" t="s">
        <v>35</v>
      </c>
      <c r="AX256" s="13" t="s">
        <v>78</v>
      </c>
      <c r="AY256" s="234" t="s">
        <v>141</v>
      </c>
    </row>
    <row r="257" spans="1:65" s="14" customFormat="1" ht="11.25">
      <c r="B257" s="235"/>
      <c r="C257" s="236"/>
      <c r="D257" s="221" t="s">
        <v>152</v>
      </c>
      <c r="E257" s="237" t="s">
        <v>1</v>
      </c>
      <c r="F257" s="238" t="s">
        <v>340</v>
      </c>
      <c r="G257" s="236"/>
      <c r="H257" s="239">
        <v>13.6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AT257" s="245" t="s">
        <v>152</v>
      </c>
      <c r="AU257" s="245" t="s">
        <v>86</v>
      </c>
      <c r="AV257" s="14" t="s">
        <v>86</v>
      </c>
      <c r="AW257" s="14" t="s">
        <v>35</v>
      </c>
      <c r="AX257" s="14" t="s">
        <v>78</v>
      </c>
      <c r="AY257" s="245" t="s">
        <v>141</v>
      </c>
    </row>
    <row r="258" spans="1:65" s="15" customFormat="1" ht="11.25">
      <c r="B258" s="246"/>
      <c r="C258" s="247"/>
      <c r="D258" s="221" t="s">
        <v>152</v>
      </c>
      <c r="E258" s="248" t="s">
        <v>1</v>
      </c>
      <c r="F258" s="249" t="s">
        <v>174</v>
      </c>
      <c r="G258" s="247"/>
      <c r="H258" s="250">
        <v>604.6</v>
      </c>
      <c r="I258" s="251"/>
      <c r="J258" s="247"/>
      <c r="K258" s="247"/>
      <c r="L258" s="252"/>
      <c r="M258" s="253"/>
      <c r="N258" s="254"/>
      <c r="O258" s="254"/>
      <c r="P258" s="254"/>
      <c r="Q258" s="254"/>
      <c r="R258" s="254"/>
      <c r="S258" s="254"/>
      <c r="T258" s="255"/>
      <c r="AT258" s="256" t="s">
        <v>152</v>
      </c>
      <c r="AU258" s="256" t="s">
        <v>86</v>
      </c>
      <c r="AV258" s="15" t="s">
        <v>148</v>
      </c>
      <c r="AW258" s="15" t="s">
        <v>35</v>
      </c>
      <c r="AX258" s="15" t="s">
        <v>21</v>
      </c>
      <c r="AY258" s="256" t="s">
        <v>141</v>
      </c>
    </row>
    <row r="259" spans="1:65" s="2" customFormat="1" ht="16.5" customHeight="1">
      <c r="A259" s="34"/>
      <c r="B259" s="35"/>
      <c r="C259" s="257" t="s">
        <v>341</v>
      </c>
      <c r="D259" s="257" t="s">
        <v>253</v>
      </c>
      <c r="E259" s="258" t="s">
        <v>342</v>
      </c>
      <c r="F259" s="259" t="s">
        <v>343</v>
      </c>
      <c r="G259" s="260" t="s">
        <v>146</v>
      </c>
      <c r="H259" s="261">
        <v>14.28</v>
      </c>
      <c r="I259" s="262"/>
      <c r="J259" s="263">
        <f>ROUND(I259*H259,2)</f>
        <v>0</v>
      </c>
      <c r="K259" s="259" t="s">
        <v>344</v>
      </c>
      <c r="L259" s="264"/>
      <c r="M259" s="265" t="s">
        <v>1</v>
      </c>
      <c r="N259" s="266" t="s">
        <v>43</v>
      </c>
      <c r="O259" s="71"/>
      <c r="P259" s="217">
        <f>O259*H259</f>
        <v>0</v>
      </c>
      <c r="Q259" s="217">
        <v>0.13100000000000001</v>
      </c>
      <c r="R259" s="217">
        <f>Q259*H259</f>
        <v>1.8706799999999999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327</v>
      </c>
      <c r="AT259" s="219" t="s">
        <v>253</v>
      </c>
      <c r="AU259" s="219" t="s">
        <v>86</v>
      </c>
      <c r="AY259" s="17" t="s">
        <v>141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7" t="s">
        <v>21</v>
      </c>
      <c r="BK259" s="220">
        <f>ROUND(I259*H259,2)</f>
        <v>0</v>
      </c>
      <c r="BL259" s="17" t="s">
        <v>327</v>
      </c>
      <c r="BM259" s="219" t="s">
        <v>345</v>
      </c>
    </row>
    <row r="260" spans="1:65" s="2" customFormat="1" ht="19.5">
      <c r="A260" s="34"/>
      <c r="B260" s="35"/>
      <c r="C260" s="36"/>
      <c r="D260" s="221" t="s">
        <v>150</v>
      </c>
      <c r="E260" s="36"/>
      <c r="F260" s="222" t="s">
        <v>329</v>
      </c>
      <c r="G260" s="36"/>
      <c r="H260" s="36"/>
      <c r="I260" s="122"/>
      <c r="J260" s="36"/>
      <c r="K260" s="36"/>
      <c r="L260" s="39"/>
      <c r="M260" s="223"/>
      <c r="N260" s="224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150</v>
      </c>
      <c r="AU260" s="17" t="s">
        <v>86</v>
      </c>
    </row>
    <row r="261" spans="1:65" s="13" customFormat="1" ht="11.25">
      <c r="B261" s="225"/>
      <c r="C261" s="226"/>
      <c r="D261" s="221" t="s">
        <v>152</v>
      </c>
      <c r="E261" s="227" t="s">
        <v>1</v>
      </c>
      <c r="F261" s="228" t="s">
        <v>339</v>
      </c>
      <c r="G261" s="226"/>
      <c r="H261" s="227" t="s">
        <v>1</v>
      </c>
      <c r="I261" s="229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152</v>
      </c>
      <c r="AU261" s="234" t="s">
        <v>86</v>
      </c>
      <c r="AV261" s="13" t="s">
        <v>21</v>
      </c>
      <c r="AW261" s="13" t="s">
        <v>35</v>
      </c>
      <c r="AX261" s="13" t="s">
        <v>78</v>
      </c>
      <c r="AY261" s="234" t="s">
        <v>141</v>
      </c>
    </row>
    <row r="262" spans="1:65" s="14" customFormat="1" ht="11.25">
      <c r="B262" s="235"/>
      <c r="C262" s="236"/>
      <c r="D262" s="221" t="s">
        <v>152</v>
      </c>
      <c r="E262" s="237" t="s">
        <v>1</v>
      </c>
      <c r="F262" s="238" t="s">
        <v>340</v>
      </c>
      <c r="G262" s="236"/>
      <c r="H262" s="239">
        <v>13.6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152</v>
      </c>
      <c r="AU262" s="245" t="s">
        <v>86</v>
      </c>
      <c r="AV262" s="14" t="s">
        <v>86</v>
      </c>
      <c r="AW262" s="14" t="s">
        <v>35</v>
      </c>
      <c r="AX262" s="14" t="s">
        <v>21</v>
      </c>
      <c r="AY262" s="245" t="s">
        <v>141</v>
      </c>
    </row>
    <row r="263" spans="1:65" s="14" customFormat="1" ht="11.25">
      <c r="B263" s="235"/>
      <c r="C263" s="236"/>
      <c r="D263" s="221" t="s">
        <v>152</v>
      </c>
      <c r="E263" s="236"/>
      <c r="F263" s="238" t="s">
        <v>346</v>
      </c>
      <c r="G263" s="236"/>
      <c r="H263" s="239">
        <v>14.28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AT263" s="245" t="s">
        <v>152</v>
      </c>
      <c r="AU263" s="245" t="s">
        <v>86</v>
      </c>
      <c r="AV263" s="14" t="s">
        <v>86</v>
      </c>
      <c r="AW263" s="14" t="s">
        <v>4</v>
      </c>
      <c r="AX263" s="14" t="s">
        <v>21</v>
      </c>
      <c r="AY263" s="245" t="s">
        <v>141</v>
      </c>
    </row>
    <row r="264" spans="1:65" s="2" customFormat="1" ht="16.5" customHeight="1">
      <c r="A264" s="34"/>
      <c r="B264" s="35"/>
      <c r="C264" s="257" t="s">
        <v>347</v>
      </c>
      <c r="D264" s="257" t="s">
        <v>253</v>
      </c>
      <c r="E264" s="258" t="s">
        <v>348</v>
      </c>
      <c r="F264" s="259" t="s">
        <v>349</v>
      </c>
      <c r="G264" s="260" t="s">
        <v>146</v>
      </c>
      <c r="H264" s="261">
        <v>620.54999999999995</v>
      </c>
      <c r="I264" s="262"/>
      <c r="J264" s="263">
        <f>ROUND(I264*H264,2)</f>
        <v>0</v>
      </c>
      <c r="K264" s="259" t="s">
        <v>147</v>
      </c>
      <c r="L264" s="264"/>
      <c r="M264" s="265" t="s">
        <v>1</v>
      </c>
      <c r="N264" s="266" t="s">
        <v>43</v>
      </c>
      <c r="O264" s="71"/>
      <c r="P264" s="217">
        <f>O264*H264</f>
        <v>0</v>
      </c>
      <c r="Q264" s="217">
        <v>0.13100000000000001</v>
      </c>
      <c r="R264" s="217">
        <f>Q264*H264</f>
        <v>81.292050000000003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197</v>
      </c>
      <c r="AT264" s="219" t="s">
        <v>253</v>
      </c>
      <c r="AU264" s="219" t="s">
        <v>86</v>
      </c>
      <c r="AY264" s="17" t="s">
        <v>141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7" t="s">
        <v>21</v>
      </c>
      <c r="BK264" s="220">
        <f>ROUND(I264*H264,2)</f>
        <v>0</v>
      </c>
      <c r="BL264" s="17" t="s">
        <v>148</v>
      </c>
      <c r="BM264" s="219" t="s">
        <v>350</v>
      </c>
    </row>
    <row r="265" spans="1:65" s="2" customFormat="1" ht="11.25">
      <c r="A265" s="34"/>
      <c r="B265" s="35"/>
      <c r="C265" s="36"/>
      <c r="D265" s="221" t="s">
        <v>150</v>
      </c>
      <c r="E265" s="36"/>
      <c r="F265" s="222" t="s">
        <v>349</v>
      </c>
      <c r="G265" s="36"/>
      <c r="H265" s="36"/>
      <c r="I265" s="122"/>
      <c r="J265" s="36"/>
      <c r="K265" s="36"/>
      <c r="L265" s="39"/>
      <c r="M265" s="223"/>
      <c r="N265" s="22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150</v>
      </c>
      <c r="AU265" s="17" t="s">
        <v>86</v>
      </c>
    </row>
    <row r="266" spans="1:65" s="13" customFormat="1" ht="11.25">
      <c r="B266" s="225"/>
      <c r="C266" s="226"/>
      <c r="D266" s="221" t="s">
        <v>152</v>
      </c>
      <c r="E266" s="227" t="s">
        <v>1</v>
      </c>
      <c r="F266" s="228" t="s">
        <v>351</v>
      </c>
      <c r="G266" s="226"/>
      <c r="H266" s="227" t="s">
        <v>1</v>
      </c>
      <c r="I266" s="229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152</v>
      </c>
      <c r="AU266" s="234" t="s">
        <v>86</v>
      </c>
      <c r="AV266" s="13" t="s">
        <v>21</v>
      </c>
      <c r="AW266" s="13" t="s">
        <v>35</v>
      </c>
      <c r="AX266" s="13" t="s">
        <v>78</v>
      </c>
      <c r="AY266" s="234" t="s">
        <v>141</v>
      </c>
    </row>
    <row r="267" spans="1:65" s="14" customFormat="1" ht="11.25">
      <c r="B267" s="235"/>
      <c r="C267" s="236"/>
      <c r="D267" s="221" t="s">
        <v>152</v>
      </c>
      <c r="E267" s="237" t="s">
        <v>1</v>
      </c>
      <c r="F267" s="238" t="s">
        <v>338</v>
      </c>
      <c r="G267" s="236"/>
      <c r="H267" s="239">
        <v>591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152</v>
      </c>
      <c r="AU267" s="245" t="s">
        <v>86</v>
      </c>
      <c r="AV267" s="14" t="s">
        <v>86</v>
      </c>
      <c r="AW267" s="14" t="s">
        <v>35</v>
      </c>
      <c r="AX267" s="14" t="s">
        <v>21</v>
      </c>
      <c r="AY267" s="245" t="s">
        <v>141</v>
      </c>
    </row>
    <row r="268" spans="1:65" s="14" customFormat="1" ht="11.25">
      <c r="B268" s="235"/>
      <c r="C268" s="236"/>
      <c r="D268" s="221" t="s">
        <v>152</v>
      </c>
      <c r="E268" s="236"/>
      <c r="F268" s="238" t="s">
        <v>352</v>
      </c>
      <c r="G268" s="236"/>
      <c r="H268" s="239">
        <v>620.54999999999995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152</v>
      </c>
      <c r="AU268" s="245" t="s">
        <v>86</v>
      </c>
      <c r="AV268" s="14" t="s">
        <v>86</v>
      </c>
      <c r="AW268" s="14" t="s">
        <v>4</v>
      </c>
      <c r="AX268" s="14" t="s">
        <v>21</v>
      </c>
      <c r="AY268" s="245" t="s">
        <v>141</v>
      </c>
    </row>
    <row r="269" spans="1:65" s="2" customFormat="1" ht="36" customHeight="1">
      <c r="A269" s="34"/>
      <c r="B269" s="35"/>
      <c r="C269" s="208" t="s">
        <v>353</v>
      </c>
      <c r="D269" s="208" t="s">
        <v>143</v>
      </c>
      <c r="E269" s="209" t="s">
        <v>354</v>
      </c>
      <c r="F269" s="210" t="s">
        <v>355</v>
      </c>
      <c r="G269" s="211" t="s">
        <v>146</v>
      </c>
      <c r="H269" s="212">
        <v>13.6</v>
      </c>
      <c r="I269" s="213"/>
      <c r="J269" s="214">
        <f>ROUND(I269*H269,2)</f>
        <v>0</v>
      </c>
      <c r="K269" s="210" t="s">
        <v>147</v>
      </c>
      <c r="L269" s="39"/>
      <c r="M269" s="215" t="s">
        <v>1</v>
      </c>
      <c r="N269" s="216" t="s">
        <v>43</v>
      </c>
      <c r="O269" s="71"/>
      <c r="P269" s="217">
        <f>O269*H269</f>
        <v>0</v>
      </c>
      <c r="Q269" s="217">
        <v>0</v>
      </c>
      <c r="R269" s="217">
        <f>Q269*H269</f>
        <v>0</v>
      </c>
      <c r="S269" s="217">
        <v>0</v>
      </c>
      <c r="T269" s="21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9" t="s">
        <v>148</v>
      </c>
      <c r="AT269" s="219" t="s">
        <v>143</v>
      </c>
      <c r="AU269" s="219" t="s">
        <v>86</v>
      </c>
      <c r="AY269" s="17" t="s">
        <v>141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17" t="s">
        <v>21</v>
      </c>
      <c r="BK269" s="220">
        <f>ROUND(I269*H269,2)</f>
        <v>0</v>
      </c>
      <c r="BL269" s="17" t="s">
        <v>148</v>
      </c>
      <c r="BM269" s="219" t="s">
        <v>356</v>
      </c>
    </row>
    <row r="270" spans="1:65" s="2" customFormat="1" ht="48.75">
      <c r="A270" s="34"/>
      <c r="B270" s="35"/>
      <c r="C270" s="36"/>
      <c r="D270" s="221" t="s">
        <v>150</v>
      </c>
      <c r="E270" s="36"/>
      <c r="F270" s="222" t="s">
        <v>357</v>
      </c>
      <c r="G270" s="36"/>
      <c r="H270" s="36"/>
      <c r="I270" s="122"/>
      <c r="J270" s="36"/>
      <c r="K270" s="36"/>
      <c r="L270" s="39"/>
      <c r="M270" s="223"/>
      <c r="N270" s="224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150</v>
      </c>
      <c r="AU270" s="17" t="s">
        <v>86</v>
      </c>
    </row>
    <row r="271" spans="1:65" s="13" customFormat="1" ht="11.25">
      <c r="B271" s="225"/>
      <c r="C271" s="226"/>
      <c r="D271" s="221" t="s">
        <v>152</v>
      </c>
      <c r="E271" s="227" t="s">
        <v>1</v>
      </c>
      <c r="F271" s="228" t="s">
        <v>295</v>
      </c>
      <c r="G271" s="226"/>
      <c r="H271" s="227" t="s">
        <v>1</v>
      </c>
      <c r="I271" s="229"/>
      <c r="J271" s="226"/>
      <c r="K271" s="226"/>
      <c r="L271" s="230"/>
      <c r="M271" s="231"/>
      <c r="N271" s="232"/>
      <c r="O271" s="232"/>
      <c r="P271" s="232"/>
      <c r="Q271" s="232"/>
      <c r="R271" s="232"/>
      <c r="S271" s="232"/>
      <c r="T271" s="233"/>
      <c r="AT271" s="234" t="s">
        <v>152</v>
      </c>
      <c r="AU271" s="234" t="s">
        <v>86</v>
      </c>
      <c r="AV271" s="13" t="s">
        <v>21</v>
      </c>
      <c r="AW271" s="13" t="s">
        <v>35</v>
      </c>
      <c r="AX271" s="13" t="s">
        <v>78</v>
      </c>
      <c r="AY271" s="234" t="s">
        <v>141</v>
      </c>
    </row>
    <row r="272" spans="1:65" s="13" customFormat="1" ht="11.25">
      <c r="B272" s="225"/>
      <c r="C272" s="226"/>
      <c r="D272" s="221" t="s">
        <v>152</v>
      </c>
      <c r="E272" s="227" t="s">
        <v>1</v>
      </c>
      <c r="F272" s="228" t="s">
        <v>339</v>
      </c>
      <c r="G272" s="226"/>
      <c r="H272" s="227" t="s">
        <v>1</v>
      </c>
      <c r="I272" s="229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152</v>
      </c>
      <c r="AU272" s="234" t="s">
        <v>86</v>
      </c>
      <c r="AV272" s="13" t="s">
        <v>21</v>
      </c>
      <c r="AW272" s="13" t="s">
        <v>35</v>
      </c>
      <c r="AX272" s="13" t="s">
        <v>78</v>
      </c>
      <c r="AY272" s="234" t="s">
        <v>141</v>
      </c>
    </row>
    <row r="273" spans="1:65" s="14" customFormat="1" ht="11.25">
      <c r="B273" s="235"/>
      <c r="C273" s="236"/>
      <c r="D273" s="221" t="s">
        <v>152</v>
      </c>
      <c r="E273" s="237" t="s">
        <v>1</v>
      </c>
      <c r="F273" s="238" t="s">
        <v>340</v>
      </c>
      <c r="G273" s="236"/>
      <c r="H273" s="239">
        <v>13.6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152</v>
      </c>
      <c r="AU273" s="245" t="s">
        <v>86</v>
      </c>
      <c r="AV273" s="14" t="s">
        <v>86</v>
      </c>
      <c r="AW273" s="14" t="s">
        <v>35</v>
      </c>
      <c r="AX273" s="14" t="s">
        <v>78</v>
      </c>
      <c r="AY273" s="245" t="s">
        <v>141</v>
      </c>
    </row>
    <row r="274" spans="1:65" s="15" customFormat="1" ht="11.25">
      <c r="B274" s="246"/>
      <c r="C274" s="247"/>
      <c r="D274" s="221" t="s">
        <v>152</v>
      </c>
      <c r="E274" s="248" t="s">
        <v>1</v>
      </c>
      <c r="F274" s="249" t="s">
        <v>174</v>
      </c>
      <c r="G274" s="247"/>
      <c r="H274" s="250">
        <v>13.6</v>
      </c>
      <c r="I274" s="251"/>
      <c r="J274" s="247"/>
      <c r="K274" s="247"/>
      <c r="L274" s="252"/>
      <c r="M274" s="253"/>
      <c r="N274" s="254"/>
      <c r="O274" s="254"/>
      <c r="P274" s="254"/>
      <c r="Q274" s="254"/>
      <c r="R274" s="254"/>
      <c r="S274" s="254"/>
      <c r="T274" s="255"/>
      <c r="AT274" s="256" t="s">
        <v>152</v>
      </c>
      <c r="AU274" s="256" t="s">
        <v>86</v>
      </c>
      <c r="AV274" s="15" t="s">
        <v>148</v>
      </c>
      <c r="AW274" s="15" t="s">
        <v>35</v>
      </c>
      <c r="AX274" s="15" t="s">
        <v>21</v>
      </c>
      <c r="AY274" s="256" t="s">
        <v>141</v>
      </c>
    </row>
    <row r="275" spans="1:65" s="2" customFormat="1" ht="24" customHeight="1">
      <c r="A275" s="34"/>
      <c r="B275" s="35"/>
      <c r="C275" s="208" t="s">
        <v>358</v>
      </c>
      <c r="D275" s="208" t="s">
        <v>143</v>
      </c>
      <c r="E275" s="209" t="s">
        <v>359</v>
      </c>
      <c r="F275" s="210" t="s">
        <v>360</v>
      </c>
      <c r="G275" s="211" t="s">
        <v>146</v>
      </c>
      <c r="H275" s="212">
        <v>16.8</v>
      </c>
      <c r="I275" s="213"/>
      <c r="J275" s="214">
        <f>ROUND(I275*H275,2)</f>
        <v>0</v>
      </c>
      <c r="K275" s="210" t="s">
        <v>147</v>
      </c>
      <c r="L275" s="39"/>
      <c r="M275" s="215" t="s">
        <v>1</v>
      </c>
      <c r="N275" s="216" t="s">
        <v>43</v>
      </c>
      <c r="O275" s="71"/>
      <c r="P275" s="217">
        <f>O275*H275</f>
        <v>0</v>
      </c>
      <c r="Q275" s="217">
        <v>0.10362</v>
      </c>
      <c r="R275" s="217">
        <f>Q275*H275</f>
        <v>1.7408160000000001</v>
      </c>
      <c r="S275" s="217">
        <v>0</v>
      </c>
      <c r="T275" s="21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9" t="s">
        <v>148</v>
      </c>
      <c r="AT275" s="219" t="s">
        <v>143</v>
      </c>
      <c r="AU275" s="219" t="s">
        <v>86</v>
      </c>
      <c r="AY275" s="17" t="s">
        <v>141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7" t="s">
        <v>21</v>
      </c>
      <c r="BK275" s="220">
        <f>ROUND(I275*H275,2)</f>
        <v>0</v>
      </c>
      <c r="BL275" s="17" t="s">
        <v>148</v>
      </c>
      <c r="BM275" s="219" t="s">
        <v>361</v>
      </c>
    </row>
    <row r="276" spans="1:65" s="2" customFormat="1" ht="48.75">
      <c r="A276" s="34"/>
      <c r="B276" s="35"/>
      <c r="C276" s="36"/>
      <c r="D276" s="221" t="s">
        <v>150</v>
      </c>
      <c r="E276" s="36"/>
      <c r="F276" s="222" t="s">
        <v>362</v>
      </c>
      <c r="G276" s="36"/>
      <c r="H276" s="36"/>
      <c r="I276" s="122"/>
      <c r="J276" s="36"/>
      <c r="K276" s="36"/>
      <c r="L276" s="39"/>
      <c r="M276" s="223"/>
      <c r="N276" s="224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150</v>
      </c>
      <c r="AU276" s="17" t="s">
        <v>86</v>
      </c>
    </row>
    <row r="277" spans="1:65" s="13" customFormat="1" ht="11.25">
      <c r="B277" s="225"/>
      <c r="C277" s="226"/>
      <c r="D277" s="221" t="s">
        <v>152</v>
      </c>
      <c r="E277" s="227" t="s">
        <v>1</v>
      </c>
      <c r="F277" s="228" t="s">
        <v>295</v>
      </c>
      <c r="G277" s="226"/>
      <c r="H277" s="227" t="s">
        <v>1</v>
      </c>
      <c r="I277" s="229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152</v>
      </c>
      <c r="AU277" s="234" t="s">
        <v>86</v>
      </c>
      <c r="AV277" s="13" t="s">
        <v>21</v>
      </c>
      <c r="AW277" s="13" t="s">
        <v>35</v>
      </c>
      <c r="AX277" s="13" t="s">
        <v>78</v>
      </c>
      <c r="AY277" s="234" t="s">
        <v>141</v>
      </c>
    </row>
    <row r="278" spans="1:65" s="13" customFormat="1" ht="11.25">
      <c r="B278" s="225"/>
      <c r="C278" s="226"/>
      <c r="D278" s="221" t="s">
        <v>152</v>
      </c>
      <c r="E278" s="227" t="s">
        <v>1</v>
      </c>
      <c r="F278" s="228" t="s">
        <v>339</v>
      </c>
      <c r="G278" s="226"/>
      <c r="H278" s="227" t="s">
        <v>1</v>
      </c>
      <c r="I278" s="229"/>
      <c r="J278" s="226"/>
      <c r="K278" s="226"/>
      <c r="L278" s="230"/>
      <c r="M278" s="231"/>
      <c r="N278" s="232"/>
      <c r="O278" s="232"/>
      <c r="P278" s="232"/>
      <c r="Q278" s="232"/>
      <c r="R278" s="232"/>
      <c r="S278" s="232"/>
      <c r="T278" s="233"/>
      <c r="AT278" s="234" t="s">
        <v>152</v>
      </c>
      <c r="AU278" s="234" t="s">
        <v>86</v>
      </c>
      <c r="AV278" s="13" t="s">
        <v>21</v>
      </c>
      <c r="AW278" s="13" t="s">
        <v>35</v>
      </c>
      <c r="AX278" s="13" t="s">
        <v>78</v>
      </c>
      <c r="AY278" s="234" t="s">
        <v>141</v>
      </c>
    </row>
    <row r="279" spans="1:65" s="14" customFormat="1" ht="11.25">
      <c r="B279" s="235"/>
      <c r="C279" s="236"/>
      <c r="D279" s="221" t="s">
        <v>152</v>
      </c>
      <c r="E279" s="237" t="s">
        <v>1</v>
      </c>
      <c r="F279" s="238" t="s">
        <v>363</v>
      </c>
      <c r="G279" s="236"/>
      <c r="H279" s="239">
        <v>6.8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AT279" s="245" t="s">
        <v>152</v>
      </c>
      <c r="AU279" s="245" t="s">
        <v>86</v>
      </c>
      <c r="AV279" s="14" t="s">
        <v>86</v>
      </c>
      <c r="AW279" s="14" t="s">
        <v>35</v>
      </c>
      <c r="AX279" s="14" t="s">
        <v>78</v>
      </c>
      <c r="AY279" s="245" t="s">
        <v>141</v>
      </c>
    </row>
    <row r="280" spans="1:65" s="13" customFormat="1" ht="11.25">
      <c r="B280" s="225"/>
      <c r="C280" s="226"/>
      <c r="D280" s="221" t="s">
        <v>152</v>
      </c>
      <c r="E280" s="227" t="s">
        <v>1</v>
      </c>
      <c r="F280" s="228" t="s">
        <v>364</v>
      </c>
      <c r="G280" s="226"/>
      <c r="H280" s="227" t="s">
        <v>1</v>
      </c>
      <c r="I280" s="229"/>
      <c r="J280" s="226"/>
      <c r="K280" s="226"/>
      <c r="L280" s="230"/>
      <c r="M280" s="231"/>
      <c r="N280" s="232"/>
      <c r="O280" s="232"/>
      <c r="P280" s="232"/>
      <c r="Q280" s="232"/>
      <c r="R280" s="232"/>
      <c r="S280" s="232"/>
      <c r="T280" s="233"/>
      <c r="AT280" s="234" t="s">
        <v>152</v>
      </c>
      <c r="AU280" s="234" t="s">
        <v>86</v>
      </c>
      <c r="AV280" s="13" t="s">
        <v>21</v>
      </c>
      <c r="AW280" s="13" t="s">
        <v>35</v>
      </c>
      <c r="AX280" s="13" t="s">
        <v>78</v>
      </c>
      <c r="AY280" s="234" t="s">
        <v>141</v>
      </c>
    </row>
    <row r="281" spans="1:65" s="14" customFormat="1" ht="11.25">
      <c r="B281" s="235"/>
      <c r="C281" s="236"/>
      <c r="D281" s="221" t="s">
        <v>152</v>
      </c>
      <c r="E281" s="237" t="s">
        <v>1</v>
      </c>
      <c r="F281" s="238" t="s">
        <v>365</v>
      </c>
      <c r="G281" s="236"/>
      <c r="H281" s="239">
        <v>10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AT281" s="245" t="s">
        <v>152</v>
      </c>
      <c r="AU281" s="245" t="s">
        <v>86</v>
      </c>
      <c r="AV281" s="14" t="s">
        <v>86</v>
      </c>
      <c r="AW281" s="14" t="s">
        <v>35</v>
      </c>
      <c r="AX281" s="14" t="s">
        <v>78</v>
      </c>
      <c r="AY281" s="245" t="s">
        <v>141</v>
      </c>
    </row>
    <row r="282" spans="1:65" s="15" customFormat="1" ht="11.25">
      <c r="B282" s="246"/>
      <c r="C282" s="247"/>
      <c r="D282" s="221" t="s">
        <v>152</v>
      </c>
      <c r="E282" s="248" t="s">
        <v>1</v>
      </c>
      <c r="F282" s="249" t="s">
        <v>174</v>
      </c>
      <c r="G282" s="247"/>
      <c r="H282" s="250">
        <v>16.8</v>
      </c>
      <c r="I282" s="251"/>
      <c r="J282" s="247"/>
      <c r="K282" s="247"/>
      <c r="L282" s="252"/>
      <c r="M282" s="253"/>
      <c r="N282" s="254"/>
      <c r="O282" s="254"/>
      <c r="P282" s="254"/>
      <c r="Q282" s="254"/>
      <c r="R282" s="254"/>
      <c r="S282" s="254"/>
      <c r="T282" s="255"/>
      <c r="AT282" s="256" t="s">
        <v>152</v>
      </c>
      <c r="AU282" s="256" t="s">
        <v>86</v>
      </c>
      <c r="AV282" s="15" t="s">
        <v>148</v>
      </c>
      <c r="AW282" s="15" t="s">
        <v>35</v>
      </c>
      <c r="AX282" s="15" t="s">
        <v>21</v>
      </c>
      <c r="AY282" s="256" t="s">
        <v>141</v>
      </c>
    </row>
    <row r="283" spans="1:65" s="2" customFormat="1" ht="24" customHeight="1">
      <c r="A283" s="34"/>
      <c r="B283" s="35"/>
      <c r="C283" s="257" t="s">
        <v>366</v>
      </c>
      <c r="D283" s="257" t="s">
        <v>253</v>
      </c>
      <c r="E283" s="258" t="s">
        <v>367</v>
      </c>
      <c r="F283" s="259" t="s">
        <v>368</v>
      </c>
      <c r="G283" s="260" t="s">
        <v>146</v>
      </c>
      <c r="H283" s="261">
        <v>7.14</v>
      </c>
      <c r="I283" s="262"/>
      <c r="J283" s="263">
        <f>ROUND(I283*H283,2)</f>
        <v>0</v>
      </c>
      <c r="K283" s="259" t="s">
        <v>1</v>
      </c>
      <c r="L283" s="264"/>
      <c r="M283" s="265" t="s">
        <v>1</v>
      </c>
      <c r="N283" s="266" t="s">
        <v>43</v>
      </c>
      <c r="O283" s="71"/>
      <c r="P283" s="217">
        <f>O283*H283</f>
        <v>0</v>
      </c>
      <c r="Q283" s="217">
        <v>0.13100000000000001</v>
      </c>
      <c r="R283" s="217">
        <f>Q283*H283</f>
        <v>0.93533999999999995</v>
      </c>
      <c r="S283" s="217">
        <v>0</v>
      </c>
      <c r="T283" s="218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9" t="s">
        <v>327</v>
      </c>
      <c r="AT283" s="219" t="s">
        <v>253</v>
      </c>
      <c r="AU283" s="219" t="s">
        <v>86</v>
      </c>
      <c r="AY283" s="17" t="s">
        <v>141</v>
      </c>
      <c r="BE283" s="220">
        <f>IF(N283="základní",J283,0)</f>
        <v>0</v>
      </c>
      <c r="BF283" s="220">
        <f>IF(N283="snížená",J283,0)</f>
        <v>0</v>
      </c>
      <c r="BG283" s="220">
        <f>IF(N283="zákl. přenesená",J283,0)</f>
        <v>0</v>
      </c>
      <c r="BH283" s="220">
        <f>IF(N283="sníž. přenesená",J283,0)</f>
        <v>0</v>
      </c>
      <c r="BI283" s="220">
        <f>IF(N283="nulová",J283,0)</f>
        <v>0</v>
      </c>
      <c r="BJ283" s="17" t="s">
        <v>21</v>
      </c>
      <c r="BK283" s="220">
        <f>ROUND(I283*H283,2)</f>
        <v>0</v>
      </c>
      <c r="BL283" s="17" t="s">
        <v>327</v>
      </c>
      <c r="BM283" s="219" t="s">
        <v>369</v>
      </c>
    </row>
    <row r="284" spans="1:65" s="2" customFormat="1" ht="19.5">
      <c r="A284" s="34"/>
      <c r="B284" s="35"/>
      <c r="C284" s="36"/>
      <c r="D284" s="221" t="s">
        <v>150</v>
      </c>
      <c r="E284" s="36"/>
      <c r="F284" s="222" t="s">
        <v>370</v>
      </c>
      <c r="G284" s="36"/>
      <c r="H284" s="36"/>
      <c r="I284" s="122"/>
      <c r="J284" s="36"/>
      <c r="K284" s="36"/>
      <c r="L284" s="39"/>
      <c r="M284" s="223"/>
      <c r="N284" s="224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150</v>
      </c>
      <c r="AU284" s="17" t="s">
        <v>86</v>
      </c>
    </row>
    <row r="285" spans="1:65" s="13" customFormat="1" ht="11.25">
      <c r="B285" s="225"/>
      <c r="C285" s="226"/>
      <c r="D285" s="221" t="s">
        <v>152</v>
      </c>
      <c r="E285" s="227" t="s">
        <v>1</v>
      </c>
      <c r="F285" s="228" t="s">
        <v>339</v>
      </c>
      <c r="G285" s="226"/>
      <c r="H285" s="227" t="s">
        <v>1</v>
      </c>
      <c r="I285" s="229"/>
      <c r="J285" s="226"/>
      <c r="K285" s="226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152</v>
      </c>
      <c r="AU285" s="234" t="s">
        <v>86</v>
      </c>
      <c r="AV285" s="13" t="s">
        <v>21</v>
      </c>
      <c r="AW285" s="13" t="s">
        <v>35</v>
      </c>
      <c r="AX285" s="13" t="s">
        <v>78</v>
      </c>
      <c r="AY285" s="234" t="s">
        <v>141</v>
      </c>
    </row>
    <row r="286" spans="1:65" s="14" customFormat="1" ht="11.25">
      <c r="B286" s="235"/>
      <c r="C286" s="236"/>
      <c r="D286" s="221" t="s">
        <v>152</v>
      </c>
      <c r="E286" s="237" t="s">
        <v>1</v>
      </c>
      <c r="F286" s="238" t="s">
        <v>363</v>
      </c>
      <c r="G286" s="236"/>
      <c r="H286" s="239">
        <v>6.8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152</v>
      </c>
      <c r="AU286" s="245" t="s">
        <v>86</v>
      </c>
      <c r="AV286" s="14" t="s">
        <v>86</v>
      </c>
      <c r="AW286" s="14" t="s">
        <v>35</v>
      </c>
      <c r="AX286" s="14" t="s">
        <v>21</v>
      </c>
      <c r="AY286" s="245" t="s">
        <v>141</v>
      </c>
    </row>
    <row r="287" spans="1:65" s="14" customFormat="1" ht="11.25">
      <c r="B287" s="235"/>
      <c r="C287" s="236"/>
      <c r="D287" s="221" t="s">
        <v>152</v>
      </c>
      <c r="E287" s="236"/>
      <c r="F287" s="238" t="s">
        <v>371</v>
      </c>
      <c r="G287" s="236"/>
      <c r="H287" s="239">
        <v>7.14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AT287" s="245" t="s">
        <v>152</v>
      </c>
      <c r="AU287" s="245" t="s">
        <v>86</v>
      </c>
      <c r="AV287" s="14" t="s">
        <v>86</v>
      </c>
      <c r="AW287" s="14" t="s">
        <v>4</v>
      </c>
      <c r="AX287" s="14" t="s">
        <v>21</v>
      </c>
      <c r="AY287" s="245" t="s">
        <v>141</v>
      </c>
    </row>
    <row r="288" spans="1:65" s="2" customFormat="1" ht="16.5" customHeight="1">
      <c r="A288" s="34"/>
      <c r="B288" s="35"/>
      <c r="C288" s="257" t="s">
        <v>372</v>
      </c>
      <c r="D288" s="257" t="s">
        <v>253</v>
      </c>
      <c r="E288" s="258" t="s">
        <v>373</v>
      </c>
      <c r="F288" s="259" t="s">
        <v>374</v>
      </c>
      <c r="G288" s="260" t="s">
        <v>146</v>
      </c>
      <c r="H288" s="261">
        <v>10.5</v>
      </c>
      <c r="I288" s="262"/>
      <c r="J288" s="263">
        <f>ROUND(I288*H288,2)</f>
        <v>0</v>
      </c>
      <c r="K288" s="259" t="s">
        <v>147</v>
      </c>
      <c r="L288" s="264"/>
      <c r="M288" s="265" t="s">
        <v>1</v>
      </c>
      <c r="N288" s="266" t="s">
        <v>43</v>
      </c>
      <c r="O288" s="71"/>
      <c r="P288" s="217">
        <f>O288*H288</f>
        <v>0</v>
      </c>
      <c r="Q288" s="217">
        <v>0.17599999999999999</v>
      </c>
      <c r="R288" s="217">
        <f>Q288*H288</f>
        <v>1.8479999999999999</v>
      </c>
      <c r="S288" s="217">
        <v>0</v>
      </c>
      <c r="T288" s="21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9" t="s">
        <v>197</v>
      </c>
      <c r="AT288" s="219" t="s">
        <v>253</v>
      </c>
      <c r="AU288" s="219" t="s">
        <v>86</v>
      </c>
      <c r="AY288" s="17" t="s">
        <v>141</v>
      </c>
      <c r="BE288" s="220">
        <f>IF(N288="základní",J288,0)</f>
        <v>0</v>
      </c>
      <c r="BF288" s="220">
        <f>IF(N288="snížená",J288,0)</f>
        <v>0</v>
      </c>
      <c r="BG288" s="220">
        <f>IF(N288="zákl. přenesená",J288,0)</f>
        <v>0</v>
      </c>
      <c r="BH288" s="220">
        <f>IF(N288="sníž. přenesená",J288,0)</f>
        <v>0</v>
      </c>
      <c r="BI288" s="220">
        <f>IF(N288="nulová",J288,0)</f>
        <v>0</v>
      </c>
      <c r="BJ288" s="17" t="s">
        <v>21</v>
      </c>
      <c r="BK288" s="220">
        <f>ROUND(I288*H288,2)</f>
        <v>0</v>
      </c>
      <c r="BL288" s="17" t="s">
        <v>148</v>
      </c>
      <c r="BM288" s="219" t="s">
        <v>375</v>
      </c>
    </row>
    <row r="289" spans="1:65" s="2" customFormat="1" ht="11.25">
      <c r="A289" s="34"/>
      <c r="B289" s="35"/>
      <c r="C289" s="36"/>
      <c r="D289" s="221" t="s">
        <v>150</v>
      </c>
      <c r="E289" s="36"/>
      <c r="F289" s="222" t="s">
        <v>374</v>
      </c>
      <c r="G289" s="36"/>
      <c r="H289" s="36"/>
      <c r="I289" s="122"/>
      <c r="J289" s="36"/>
      <c r="K289" s="36"/>
      <c r="L289" s="39"/>
      <c r="M289" s="223"/>
      <c r="N289" s="224"/>
      <c r="O289" s="71"/>
      <c r="P289" s="71"/>
      <c r="Q289" s="71"/>
      <c r="R289" s="71"/>
      <c r="S289" s="71"/>
      <c r="T289" s="72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7" t="s">
        <v>150</v>
      </c>
      <c r="AU289" s="17" t="s">
        <v>86</v>
      </c>
    </row>
    <row r="290" spans="1:65" s="13" customFormat="1" ht="11.25">
      <c r="B290" s="225"/>
      <c r="C290" s="226"/>
      <c r="D290" s="221" t="s">
        <v>152</v>
      </c>
      <c r="E290" s="227" t="s">
        <v>1</v>
      </c>
      <c r="F290" s="228" t="s">
        <v>364</v>
      </c>
      <c r="G290" s="226"/>
      <c r="H290" s="227" t="s">
        <v>1</v>
      </c>
      <c r="I290" s="229"/>
      <c r="J290" s="226"/>
      <c r="K290" s="226"/>
      <c r="L290" s="230"/>
      <c r="M290" s="231"/>
      <c r="N290" s="232"/>
      <c r="O290" s="232"/>
      <c r="P290" s="232"/>
      <c r="Q290" s="232"/>
      <c r="R290" s="232"/>
      <c r="S290" s="232"/>
      <c r="T290" s="233"/>
      <c r="AT290" s="234" t="s">
        <v>152</v>
      </c>
      <c r="AU290" s="234" t="s">
        <v>86</v>
      </c>
      <c r="AV290" s="13" t="s">
        <v>21</v>
      </c>
      <c r="AW290" s="13" t="s">
        <v>35</v>
      </c>
      <c r="AX290" s="13" t="s">
        <v>78</v>
      </c>
      <c r="AY290" s="234" t="s">
        <v>141</v>
      </c>
    </row>
    <row r="291" spans="1:65" s="14" customFormat="1" ht="11.25">
      <c r="B291" s="235"/>
      <c r="C291" s="236"/>
      <c r="D291" s="221" t="s">
        <v>152</v>
      </c>
      <c r="E291" s="237" t="s">
        <v>1</v>
      </c>
      <c r="F291" s="238" t="s">
        <v>365</v>
      </c>
      <c r="G291" s="236"/>
      <c r="H291" s="239">
        <v>10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AT291" s="245" t="s">
        <v>152</v>
      </c>
      <c r="AU291" s="245" t="s">
        <v>86</v>
      </c>
      <c r="AV291" s="14" t="s">
        <v>86</v>
      </c>
      <c r="AW291" s="14" t="s">
        <v>35</v>
      </c>
      <c r="AX291" s="14" t="s">
        <v>21</v>
      </c>
      <c r="AY291" s="245" t="s">
        <v>141</v>
      </c>
    </row>
    <row r="292" spans="1:65" s="14" customFormat="1" ht="11.25">
      <c r="B292" s="235"/>
      <c r="C292" s="236"/>
      <c r="D292" s="221" t="s">
        <v>152</v>
      </c>
      <c r="E292" s="236"/>
      <c r="F292" s="238" t="s">
        <v>376</v>
      </c>
      <c r="G292" s="236"/>
      <c r="H292" s="239">
        <v>10.5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AT292" s="245" t="s">
        <v>152</v>
      </c>
      <c r="AU292" s="245" t="s">
        <v>86</v>
      </c>
      <c r="AV292" s="14" t="s">
        <v>86</v>
      </c>
      <c r="AW292" s="14" t="s">
        <v>4</v>
      </c>
      <c r="AX292" s="14" t="s">
        <v>21</v>
      </c>
      <c r="AY292" s="245" t="s">
        <v>141</v>
      </c>
    </row>
    <row r="293" spans="1:65" s="2" customFormat="1" ht="24" customHeight="1">
      <c r="A293" s="34"/>
      <c r="B293" s="35"/>
      <c r="C293" s="208" t="s">
        <v>377</v>
      </c>
      <c r="D293" s="208" t="s">
        <v>143</v>
      </c>
      <c r="E293" s="209" t="s">
        <v>378</v>
      </c>
      <c r="F293" s="210" t="s">
        <v>379</v>
      </c>
      <c r="G293" s="211" t="s">
        <v>146</v>
      </c>
      <c r="H293" s="212">
        <v>2.1</v>
      </c>
      <c r="I293" s="213"/>
      <c r="J293" s="214">
        <f>ROUND(I293*H293,2)</f>
        <v>0</v>
      </c>
      <c r="K293" s="210" t="s">
        <v>147</v>
      </c>
      <c r="L293" s="39"/>
      <c r="M293" s="215" t="s">
        <v>1</v>
      </c>
      <c r="N293" s="216" t="s">
        <v>43</v>
      </c>
      <c r="O293" s="71"/>
      <c r="P293" s="217">
        <f>O293*H293</f>
        <v>0</v>
      </c>
      <c r="Q293" s="217">
        <v>0.10100000000000001</v>
      </c>
      <c r="R293" s="217">
        <f>Q293*H293</f>
        <v>0.21210000000000001</v>
      </c>
      <c r="S293" s="217">
        <v>0</v>
      </c>
      <c r="T293" s="218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9" t="s">
        <v>148</v>
      </c>
      <c r="AT293" s="219" t="s">
        <v>143</v>
      </c>
      <c r="AU293" s="219" t="s">
        <v>86</v>
      </c>
      <c r="AY293" s="17" t="s">
        <v>141</v>
      </c>
      <c r="BE293" s="220">
        <f>IF(N293="základní",J293,0)</f>
        <v>0</v>
      </c>
      <c r="BF293" s="220">
        <f>IF(N293="snížená",J293,0)</f>
        <v>0</v>
      </c>
      <c r="BG293" s="220">
        <f>IF(N293="zákl. přenesená",J293,0)</f>
        <v>0</v>
      </c>
      <c r="BH293" s="220">
        <f>IF(N293="sníž. přenesená",J293,0)</f>
        <v>0</v>
      </c>
      <c r="BI293" s="220">
        <f>IF(N293="nulová",J293,0)</f>
        <v>0</v>
      </c>
      <c r="BJ293" s="17" t="s">
        <v>21</v>
      </c>
      <c r="BK293" s="220">
        <f>ROUND(I293*H293,2)</f>
        <v>0</v>
      </c>
      <c r="BL293" s="17" t="s">
        <v>148</v>
      </c>
      <c r="BM293" s="219" t="s">
        <v>380</v>
      </c>
    </row>
    <row r="294" spans="1:65" s="2" customFormat="1" ht="48.75">
      <c r="A294" s="34"/>
      <c r="B294" s="35"/>
      <c r="C294" s="36"/>
      <c r="D294" s="221" t="s">
        <v>150</v>
      </c>
      <c r="E294" s="36"/>
      <c r="F294" s="222" t="s">
        <v>381</v>
      </c>
      <c r="G294" s="36"/>
      <c r="H294" s="36"/>
      <c r="I294" s="122"/>
      <c r="J294" s="36"/>
      <c r="K294" s="36"/>
      <c r="L294" s="39"/>
      <c r="M294" s="223"/>
      <c r="N294" s="224"/>
      <c r="O294" s="71"/>
      <c r="P294" s="71"/>
      <c r="Q294" s="71"/>
      <c r="R294" s="71"/>
      <c r="S294" s="71"/>
      <c r="T294" s="72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7" t="s">
        <v>150</v>
      </c>
      <c r="AU294" s="17" t="s">
        <v>86</v>
      </c>
    </row>
    <row r="295" spans="1:65" s="13" customFormat="1" ht="11.25">
      <c r="B295" s="225"/>
      <c r="C295" s="226"/>
      <c r="D295" s="221" t="s">
        <v>152</v>
      </c>
      <c r="E295" s="227" t="s">
        <v>1</v>
      </c>
      <c r="F295" s="228" t="s">
        <v>382</v>
      </c>
      <c r="G295" s="226"/>
      <c r="H295" s="227" t="s">
        <v>1</v>
      </c>
      <c r="I295" s="229"/>
      <c r="J295" s="226"/>
      <c r="K295" s="226"/>
      <c r="L295" s="230"/>
      <c r="M295" s="231"/>
      <c r="N295" s="232"/>
      <c r="O295" s="232"/>
      <c r="P295" s="232"/>
      <c r="Q295" s="232"/>
      <c r="R295" s="232"/>
      <c r="S295" s="232"/>
      <c r="T295" s="233"/>
      <c r="AT295" s="234" t="s">
        <v>152</v>
      </c>
      <c r="AU295" s="234" t="s">
        <v>86</v>
      </c>
      <c r="AV295" s="13" t="s">
        <v>21</v>
      </c>
      <c r="AW295" s="13" t="s">
        <v>35</v>
      </c>
      <c r="AX295" s="13" t="s">
        <v>78</v>
      </c>
      <c r="AY295" s="234" t="s">
        <v>141</v>
      </c>
    </row>
    <row r="296" spans="1:65" s="14" customFormat="1" ht="11.25">
      <c r="B296" s="235"/>
      <c r="C296" s="236"/>
      <c r="D296" s="221" t="s">
        <v>152</v>
      </c>
      <c r="E296" s="237" t="s">
        <v>1</v>
      </c>
      <c r="F296" s="238" t="s">
        <v>383</v>
      </c>
      <c r="G296" s="236"/>
      <c r="H296" s="239">
        <v>0.9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AT296" s="245" t="s">
        <v>152</v>
      </c>
      <c r="AU296" s="245" t="s">
        <v>86</v>
      </c>
      <c r="AV296" s="14" t="s">
        <v>86</v>
      </c>
      <c r="AW296" s="14" t="s">
        <v>35</v>
      </c>
      <c r="AX296" s="14" t="s">
        <v>78</v>
      </c>
      <c r="AY296" s="245" t="s">
        <v>141</v>
      </c>
    </row>
    <row r="297" spans="1:65" s="13" customFormat="1" ht="11.25">
      <c r="B297" s="225"/>
      <c r="C297" s="226"/>
      <c r="D297" s="221" t="s">
        <v>152</v>
      </c>
      <c r="E297" s="227" t="s">
        <v>1</v>
      </c>
      <c r="F297" s="228" t="s">
        <v>384</v>
      </c>
      <c r="G297" s="226"/>
      <c r="H297" s="227" t="s">
        <v>1</v>
      </c>
      <c r="I297" s="229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152</v>
      </c>
      <c r="AU297" s="234" t="s">
        <v>86</v>
      </c>
      <c r="AV297" s="13" t="s">
        <v>21</v>
      </c>
      <c r="AW297" s="13" t="s">
        <v>35</v>
      </c>
      <c r="AX297" s="13" t="s">
        <v>78</v>
      </c>
      <c r="AY297" s="234" t="s">
        <v>141</v>
      </c>
    </row>
    <row r="298" spans="1:65" s="14" customFormat="1" ht="11.25">
      <c r="B298" s="235"/>
      <c r="C298" s="236"/>
      <c r="D298" s="221" t="s">
        <v>152</v>
      </c>
      <c r="E298" s="237" t="s">
        <v>1</v>
      </c>
      <c r="F298" s="238" t="s">
        <v>385</v>
      </c>
      <c r="G298" s="236"/>
      <c r="H298" s="239">
        <v>1.2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AT298" s="245" t="s">
        <v>152</v>
      </c>
      <c r="AU298" s="245" t="s">
        <v>86</v>
      </c>
      <c r="AV298" s="14" t="s">
        <v>86</v>
      </c>
      <c r="AW298" s="14" t="s">
        <v>35</v>
      </c>
      <c r="AX298" s="14" t="s">
        <v>78</v>
      </c>
      <c r="AY298" s="245" t="s">
        <v>141</v>
      </c>
    </row>
    <row r="299" spans="1:65" s="15" customFormat="1" ht="11.25">
      <c r="B299" s="246"/>
      <c r="C299" s="247"/>
      <c r="D299" s="221" t="s">
        <v>152</v>
      </c>
      <c r="E299" s="248" t="s">
        <v>1</v>
      </c>
      <c r="F299" s="249" t="s">
        <v>174</v>
      </c>
      <c r="G299" s="247"/>
      <c r="H299" s="250">
        <v>2.1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AT299" s="256" t="s">
        <v>152</v>
      </c>
      <c r="AU299" s="256" t="s">
        <v>86</v>
      </c>
      <c r="AV299" s="15" t="s">
        <v>148</v>
      </c>
      <c r="AW299" s="15" t="s">
        <v>35</v>
      </c>
      <c r="AX299" s="15" t="s">
        <v>21</v>
      </c>
      <c r="AY299" s="256" t="s">
        <v>141</v>
      </c>
    </row>
    <row r="300" spans="1:65" s="2" customFormat="1" ht="16.5" customHeight="1">
      <c r="A300" s="34"/>
      <c r="B300" s="35"/>
      <c r="C300" s="257" t="s">
        <v>386</v>
      </c>
      <c r="D300" s="257" t="s">
        <v>253</v>
      </c>
      <c r="E300" s="258" t="s">
        <v>387</v>
      </c>
      <c r="F300" s="259" t="s">
        <v>388</v>
      </c>
      <c r="G300" s="260" t="s">
        <v>146</v>
      </c>
      <c r="H300" s="261">
        <v>1.0349999999999999</v>
      </c>
      <c r="I300" s="262"/>
      <c r="J300" s="263">
        <f>ROUND(I300*H300,2)</f>
        <v>0</v>
      </c>
      <c r="K300" s="259" t="s">
        <v>1</v>
      </c>
      <c r="L300" s="264"/>
      <c r="M300" s="265" t="s">
        <v>1</v>
      </c>
      <c r="N300" s="266" t="s">
        <v>43</v>
      </c>
      <c r="O300" s="71"/>
      <c r="P300" s="217">
        <f>O300*H300</f>
        <v>0</v>
      </c>
      <c r="Q300" s="217">
        <v>0.13100000000000001</v>
      </c>
      <c r="R300" s="217">
        <f>Q300*H300</f>
        <v>0.13558499999999998</v>
      </c>
      <c r="S300" s="217">
        <v>0</v>
      </c>
      <c r="T300" s="218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9" t="s">
        <v>197</v>
      </c>
      <c r="AT300" s="219" t="s">
        <v>253</v>
      </c>
      <c r="AU300" s="219" t="s">
        <v>86</v>
      </c>
      <c r="AY300" s="17" t="s">
        <v>141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17" t="s">
        <v>21</v>
      </c>
      <c r="BK300" s="220">
        <f>ROUND(I300*H300,2)</f>
        <v>0</v>
      </c>
      <c r="BL300" s="17" t="s">
        <v>148</v>
      </c>
      <c r="BM300" s="219" t="s">
        <v>389</v>
      </c>
    </row>
    <row r="301" spans="1:65" s="2" customFormat="1" ht="19.5">
      <c r="A301" s="34"/>
      <c r="B301" s="35"/>
      <c r="C301" s="36"/>
      <c r="D301" s="221" t="s">
        <v>150</v>
      </c>
      <c r="E301" s="36"/>
      <c r="F301" s="222" t="s">
        <v>390</v>
      </c>
      <c r="G301" s="36"/>
      <c r="H301" s="36"/>
      <c r="I301" s="122"/>
      <c r="J301" s="36"/>
      <c r="K301" s="36"/>
      <c r="L301" s="39"/>
      <c r="M301" s="223"/>
      <c r="N301" s="224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150</v>
      </c>
      <c r="AU301" s="17" t="s">
        <v>86</v>
      </c>
    </row>
    <row r="302" spans="1:65" s="13" customFormat="1" ht="11.25">
      <c r="B302" s="225"/>
      <c r="C302" s="226"/>
      <c r="D302" s="221" t="s">
        <v>152</v>
      </c>
      <c r="E302" s="227" t="s">
        <v>1</v>
      </c>
      <c r="F302" s="228" t="s">
        <v>382</v>
      </c>
      <c r="G302" s="226"/>
      <c r="H302" s="227" t="s">
        <v>1</v>
      </c>
      <c r="I302" s="229"/>
      <c r="J302" s="226"/>
      <c r="K302" s="226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152</v>
      </c>
      <c r="AU302" s="234" t="s">
        <v>86</v>
      </c>
      <c r="AV302" s="13" t="s">
        <v>21</v>
      </c>
      <c r="AW302" s="13" t="s">
        <v>35</v>
      </c>
      <c r="AX302" s="13" t="s">
        <v>78</v>
      </c>
      <c r="AY302" s="234" t="s">
        <v>141</v>
      </c>
    </row>
    <row r="303" spans="1:65" s="14" customFormat="1" ht="11.25">
      <c r="B303" s="235"/>
      <c r="C303" s="236"/>
      <c r="D303" s="221" t="s">
        <v>152</v>
      </c>
      <c r="E303" s="237" t="s">
        <v>1</v>
      </c>
      <c r="F303" s="238" t="s">
        <v>383</v>
      </c>
      <c r="G303" s="236"/>
      <c r="H303" s="239">
        <v>0.9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AT303" s="245" t="s">
        <v>152</v>
      </c>
      <c r="AU303" s="245" t="s">
        <v>86</v>
      </c>
      <c r="AV303" s="14" t="s">
        <v>86</v>
      </c>
      <c r="AW303" s="14" t="s">
        <v>35</v>
      </c>
      <c r="AX303" s="14" t="s">
        <v>21</v>
      </c>
      <c r="AY303" s="245" t="s">
        <v>141</v>
      </c>
    </row>
    <row r="304" spans="1:65" s="14" customFormat="1" ht="11.25">
      <c r="B304" s="235"/>
      <c r="C304" s="236"/>
      <c r="D304" s="221" t="s">
        <v>152</v>
      </c>
      <c r="E304" s="236"/>
      <c r="F304" s="238" t="s">
        <v>391</v>
      </c>
      <c r="G304" s="236"/>
      <c r="H304" s="239">
        <v>1.0349999999999999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AT304" s="245" t="s">
        <v>152</v>
      </c>
      <c r="AU304" s="245" t="s">
        <v>86</v>
      </c>
      <c r="AV304" s="14" t="s">
        <v>86</v>
      </c>
      <c r="AW304" s="14" t="s">
        <v>4</v>
      </c>
      <c r="AX304" s="14" t="s">
        <v>21</v>
      </c>
      <c r="AY304" s="245" t="s">
        <v>141</v>
      </c>
    </row>
    <row r="305" spans="1:65" s="2" customFormat="1" ht="16.5" customHeight="1">
      <c r="A305" s="34"/>
      <c r="B305" s="35"/>
      <c r="C305" s="257" t="s">
        <v>392</v>
      </c>
      <c r="D305" s="257" t="s">
        <v>253</v>
      </c>
      <c r="E305" s="258" t="s">
        <v>393</v>
      </c>
      <c r="F305" s="259" t="s">
        <v>394</v>
      </c>
      <c r="G305" s="260" t="s">
        <v>146</v>
      </c>
      <c r="H305" s="261">
        <v>1.38</v>
      </c>
      <c r="I305" s="262"/>
      <c r="J305" s="263">
        <f>ROUND(I305*H305,2)</f>
        <v>0</v>
      </c>
      <c r="K305" s="259" t="s">
        <v>1</v>
      </c>
      <c r="L305" s="264"/>
      <c r="M305" s="265" t="s">
        <v>1</v>
      </c>
      <c r="N305" s="266" t="s">
        <v>43</v>
      </c>
      <c r="O305" s="71"/>
      <c r="P305" s="217">
        <f>O305*H305</f>
        <v>0</v>
      </c>
      <c r="Q305" s="217">
        <v>0.13100000000000001</v>
      </c>
      <c r="R305" s="217">
        <f>Q305*H305</f>
        <v>0.18078</v>
      </c>
      <c r="S305" s="217">
        <v>0</v>
      </c>
      <c r="T305" s="21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9" t="s">
        <v>197</v>
      </c>
      <c r="AT305" s="219" t="s">
        <v>253</v>
      </c>
      <c r="AU305" s="219" t="s">
        <v>86</v>
      </c>
      <c r="AY305" s="17" t="s">
        <v>141</v>
      </c>
      <c r="BE305" s="220">
        <f>IF(N305="základní",J305,0)</f>
        <v>0</v>
      </c>
      <c r="BF305" s="220">
        <f>IF(N305="snížená",J305,0)</f>
        <v>0</v>
      </c>
      <c r="BG305" s="220">
        <f>IF(N305="zákl. přenesená",J305,0)</f>
        <v>0</v>
      </c>
      <c r="BH305" s="220">
        <f>IF(N305="sníž. přenesená",J305,0)</f>
        <v>0</v>
      </c>
      <c r="BI305" s="220">
        <f>IF(N305="nulová",J305,0)</f>
        <v>0</v>
      </c>
      <c r="BJ305" s="17" t="s">
        <v>21</v>
      </c>
      <c r="BK305" s="220">
        <f>ROUND(I305*H305,2)</f>
        <v>0</v>
      </c>
      <c r="BL305" s="17" t="s">
        <v>148</v>
      </c>
      <c r="BM305" s="219" t="s">
        <v>395</v>
      </c>
    </row>
    <row r="306" spans="1:65" s="2" customFormat="1" ht="29.25">
      <c r="A306" s="34"/>
      <c r="B306" s="35"/>
      <c r="C306" s="36"/>
      <c r="D306" s="221" t="s">
        <v>150</v>
      </c>
      <c r="E306" s="36"/>
      <c r="F306" s="222" t="s">
        <v>396</v>
      </c>
      <c r="G306" s="36"/>
      <c r="H306" s="36"/>
      <c r="I306" s="122"/>
      <c r="J306" s="36"/>
      <c r="K306" s="36"/>
      <c r="L306" s="39"/>
      <c r="M306" s="223"/>
      <c r="N306" s="224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150</v>
      </c>
      <c r="AU306" s="17" t="s">
        <v>86</v>
      </c>
    </row>
    <row r="307" spans="1:65" s="13" customFormat="1" ht="11.25">
      <c r="B307" s="225"/>
      <c r="C307" s="226"/>
      <c r="D307" s="221" t="s">
        <v>152</v>
      </c>
      <c r="E307" s="227" t="s">
        <v>1</v>
      </c>
      <c r="F307" s="228" t="s">
        <v>384</v>
      </c>
      <c r="G307" s="226"/>
      <c r="H307" s="227" t="s">
        <v>1</v>
      </c>
      <c r="I307" s="229"/>
      <c r="J307" s="226"/>
      <c r="K307" s="226"/>
      <c r="L307" s="230"/>
      <c r="M307" s="231"/>
      <c r="N307" s="232"/>
      <c r="O307" s="232"/>
      <c r="P307" s="232"/>
      <c r="Q307" s="232"/>
      <c r="R307" s="232"/>
      <c r="S307" s="232"/>
      <c r="T307" s="233"/>
      <c r="AT307" s="234" t="s">
        <v>152</v>
      </c>
      <c r="AU307" s="234" t="s">
        <v>86</v>
      </c>
      <c r="AV307" s="13" t="s">
        <v>21</v>
      </c>
      <c r="AW307" s="13" t="s">
        <v>35</v>
      </c>
      <c r="AX307" s="13" t="s">
        <v>78</v>
      </c>
      <c r="AY307" s="234" t="s">
        <v>141</v>
      </c>
    </row>
    <row r="308" spans="1:65" s="14" customFormat="1" ht="11.25">
      <c r="B308" s="235"/>
      <c r="C308" s="236"/>
      <c r="D308" s="221" t="s">
        <v>152</v>
      </c>
      <c r="E308" s="237" t="s">
        <v>1</v>
      </c>
      <c r="F308" s="238" t="s">
        <v>385</v>
      </c>
      <c r="G308" s="236"/>
      <c r="H308" s="239">
        <v>1.2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AT308" s="245" t="s">
        <v>152</v>
      </c>
      <c r="AU308" s="245" t="s">
        <v>86</v>
      </c>
      <c r="AV308" s="14" t="s">
        <v>86</v>
      </c>
      <c r="AW308" s="14" t="s">
        <v>35</v>
      </c>
      <c r="AX308" s="14" t="s">
        <v>21</v>
      </c>
      <c r="AY308" s="245" t="s">
        <v>141</v>
      </c>
    </row>
    <row r="309" spans="1:65" s="14" customFormat="1" ht="11.25">
      <c r="B309" s="235"/>
      <c r="C309" s="236"/>
      <c r="D309" s="221" t="s">
        <v>152</v>
      </c>
      <c r="E309" s="236"/>
      <c r="F309" s="238" t="s">
        <v>397</v>
      </c>
      <c r="G309" s="236"/>
      <c r="H309" s="239">
        <v>1.38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AT309" s="245" t="s">
        <v>152</v>
      </c>
      <c r="AU309" s="245" t="s">
        <v>86</v>
      </c>
      <c r="AV309" s="14" t="s">
        <v>86</v>
      </c>
      <c r="AW309" s="14" t="s">
        <v>4</v>
      </c>
      <c r="AX309" s="14" t="s">
        <v>21</v>
      </c>
      <c r="AY309" s="245" t="s">
        <v>141</v>
      </c>
    </row>
    <row r="310" spans="1:65" s="2" customFormat="1" ht="36" customHeight="1">
      <c r="A310" s="34"/>
      <c r="B310" s="35"/>
      <c r="C310" s="208" t="s">
        <v>398</v>
      </c>
      <c r="D310" s="208" t="s">
        <v>143</v>
      </c>
      <c r="E310" s="209" t="s">
        <v>399</v>
      </c>
      <c r="F310" s="210" t="s">
        <v>400</v>
      </c>
      <c r="G310" s="211" t="s">
        <v>146</v>
      </c>
      <c r="H310" s="212">
        <v>100.9</v>
      </c>
      <c r="I310" s="213"/>
      <c r="J310" s="214">
        <f>ROUND(I310*H310,2)</f>
        <v>0</v>
      </c>
      <c r="K310" s="210" t="s">
        <v>1</v>
      </c>
      <c r="L310" s="39"/>
      <c r="M310" s="215" t="s">
        <v>1</v>
      </c>
      <c r="N310" s="216" t="s">
        <v>43</v>
      </c>
      <c r="O310" s="71"/>
      <c r="P310" s="217">
        <f>O310*H310</f>
        <v>0</v>
      </c>
      <c r="Q310" s="217">
        <v>0.71255000000000002</v>
      </c>
      <c r="R310" s="217">
        <f>Q310*H310</f>
        <v>71.896295000000009</v>
      </c>
      <c r="S310" s="217">
        <v>0</v>
      </c>
      <c r="T310" s="21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9" t="s">
        <v>148</v>
      </c>
      <c r="AT310" s="219" t="s">
        <v>143</v>
      </c>
      <c r="AU310" s="219" t="s">
        <v>86</v>
      </c>
      <c r="AY310" s="17" t="s">
        <v>141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7" t="s">
        <v>21</v>
      </c>
      <c r="BK310" s="220">
        <f>ROUND(I310*H310,2)</f>
        <v>0</v>
      </c>
      <c r="BL310" s="17" t="s">
        <v>148</v>
      </c>
      <c r="BM310" s="219" t="s">
        <v>401</v>
      </c>
    </row>
    <row r="311" spans="1:65" s="2" customFormat="1" ht="19.5">
      <c r="A311" s="34"/>
      <c r="B311" s="35"/>
      <c r="C311" s="36"/>
      <c r="D311" s="221" t="s">
        <v>150</v>
      </c>
      <c r="E311" s="36"/>
      <c r="F311" s="222" t="s">
        <v>402</v>
      </c>
      <c r="G311" s="36"/>
      <c r="H311" s="36"/>
      <c r="I311" s="122"/>
      <c r="J311" s="36"/>
      <c r="K311" s="36"/>
      <c r="L311" s="39"/>
      <c r="M311" s="223"/>
      <c r="N311" s="224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150</v>
      </c>
      <c r="AU311" s="17" t="s">
        <v>86</v>
      </c>
    </row>
    <row r="312" spans="1:65" s="13" customFormat="1" ht="11.25">
      <c r="B312" s="225"/>
      <c r="C312" s="226"/>
      <c r="D312" s="221" t="s">
        <v>152</v>
      </c>
      <c r="E312" s="227" t="s">
        <v>1</v>
      </c>
      <c r="F312" s="228" t="s">
        <v>403</v>
      </c>
      <c r="G312" s="226"/>
      <c r="H312" s="227" t="s">
        <v>1</v>
      </c>
      <c r="I312" s="229"/>
      <c r="J312" s="226"/>
      <c r="K312" s="226"/>
      <c r="L312" s="230"/>
      <c r="M312" s="231"/>
      <c r="N312" s="232"/>
      <c r="O312" s="232"/>
      <c r="P312" s="232"/>
      <c r="Q312" s="232"/>
      <c r="R312" s="232"/>
      <c r="S312" s="232"/>
      <c r="T312" s="233"/>
      <c r="AT312" s="234" t="s">
        <v>152</v>
      </c>
      <c r="AU312" s="234" t="s">
        <v>86</v>
      </c>
      <c r="AV312" s="13" t="s">
        <v>21</v>
      </c>
      <c r="AW312" s="13" t="s">
        <v>35</v>
      </c>
      <c r="AX312" s="13" t="s">
        <v>78</v>
      </c>
      <c r="AY312" s="234" t="s">
        <v>141</v>
      </c>
    </row>
    <row r="313" spans="1:65" s="14" customFormat="1" ht="11.25">
      <c r="B313" s="235"/>
      <c r="C313" s="236"/>
      <c r="D313" s="221" t="s">
        <v>152</v>
      </c>
      <c r="E313" s="237" t="s">
        <v>1</v>
      </c>
      <c r="F313" s="238" t="s">
        <v>266</v>
      </c>
      <c r="G313" s="236"/>
      <c r="H313" s="239">
        <v>100.9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AT313" s="245" t="s">
        <v>152</v>
      </c>
      <c r="AU313" s="245" t="s">
        <v>86</v>
      </c>
      <c r="AV313" s="14" t="s">
        <v>86</v>
      </c>
      <c r="AW313" s="14" t="s">
        <v>35</v>
      </c>
      <c r="AX313" s="14" t="s">
        <v>21</v>
      </c>
      <c r="AY313" s="245" t="s">
        <v>141</v>
      </c>
    </row>
    <row r="314" spans="1:65" s="12" customFormat="1" ht="22.9" customHeight="1">
      <c r="B314" s="192"/>
      <c r="C314" s="193"/>
      <c r="D314" s="194" t="s">
        <v>77</v>
      </c>
      <c r="E314" s="206" t="s">
        <v>197</v>
      </c>
      <c r="F314" s="206" t="s">
        <v>404</v>
      </c>
      <c r="G314" s="193"/>
      <c r="H314" s="193"/>
      <c r="I314" s="196"/>
      <c r="J314" s="207">
        <f>BK314</f>
        <v>0</v>
      </c>
      <c r="K314" s="193"/>
      <c r="L314" s="198"/>
      <c r="M314" s="199"/>
      <c r="N314" s="200"/>
      <c r="O314" s="200"/>
      <c r="P314" s="201">
        <f>SUM(P315:P318)</f>
        <v>0</v>
      </c>
      <c r="Q314" s="200"/>
      <c r="R314" s="201">
        <f>SUM(R315:R318)</f>
        <v>1.1526800000000001</v>
      </c>
      <c r="S314" s="200"/>
      <c r="T314" s="202">
        <f>SUM(T315:T318)</f>
        <v>0</v>
      </c>
      <c r="AR314" s="203" t="s">
        <v>21</v>
      </c>
      <c r="AT314" s="204" t="s">
        <v>77</v>
      </c>
      <c r="AU314" s="204" t="s">
        <v>21</v>
      </c>
      <c r="AY314" s="203" t="s">
        <v>141</v>
      </c>
      <c r="BK314" s="205">
        <f>SUM(BK315:BK318)</f>
        <v>0</v>
      </c>
    </row>
    <row r="315" spans="1:65" s="2" customFormat="1" ht="24" customHeight="1">
      <c r="A315" s="34"/>
      <c r="B315" s="35"/>
      <c r="C315" s="208" t="s">
        <v>405</v>
      </c>
      <c r="D315" s="208" t="s">
        <v>143</v>
      </c>
      <c r="E315" s="209" t="s">
        <v>406</v>
      </c>
      <c r="F315" s="210" t="s">
        <v>407</v>
      </c>
      <c r="G315" s="211" t="s">
        <v>408</v>
      </c>
      <c r="H315" s="212">
        <v>2</v>
      </c>
      <c r="I315" s="213"/>
      <c r="J315" s="214">
        <f>ROUND(I315*H315,2)</f>
        <v>0</v>
      </c>
      <c r="K315" s="210" t="s">
        <v>1</v>
      </c>
      <c r="L315" s="39"/>
      <c r="M315" s="215" t="s">
        <v>1</v>
      </c>
      <c r="N315" s="216" t="s">
        <v>43</v>
      </c>
      <c r="O315" s="71"/>
      <c r="P315" s="217">
        <f>O315*H315</f>
        <v>0</v>
      </c>
      <c r="Q315" s="217">
        <v>0.42080000000000001</v>
      </c>
      <c r="R315" s="217">
        <f>Q315*H315</f>
        <v>0.84160000000000001</v>
      </c>
      <c r="S315" s="217">
        <v>0</v>
      </c>
      <c r="T315" s="21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9" t="s">
        <v>148</v>
      </c>
      <c r="AT315" s="219" t="s">
        <v>143</v>
      </c>
      <c r="AU315" s="219" t="s">
        <v>86</v>
      </c>
      <c r="AY315" s="17" t="s">
        <v>141</v>
      </c>
      <c r="BE315" s="220">
        <f>IF(N315="základní",J315,0)</f>
        <v>0</v>
      </c>
      <c r="BF315" s="220">
        <f>IF(N315="snížená",J315,0)</f>
        <v>0</v>
      </c>
      <c r="BG315" s="220">
        <f>IF(N315="zákl. přenesená",J315,0)</f>
        <v>0</v>
      </c>
      <c r="BH315" s="220">
        <f>IF(N315="sníž. přenesená",J315,0)</f>
        <v>0</v>
      </c>
      <c r="BI315" s="220">
        <f>IF(N315="nulová",J315,0)</f>
        <v>0</v>
      </c>
      <c r="BJ315" s="17" t="s">
        <v>21</v>
      </c>
      <c r="BK315" s="220">
        <f>ROUND(I315*H315,2)</f>
        <v>0</v>
      </c>
      <c r="BL315" s="17" t="s">
        <v>148</v>
      </c>
      <c r="BM315" s="219" t="s">
        <v>409</v>
      </c>
    </row>
    <row r="316" spans="1:65" s="2" customFormat="1" ht="11.25">
      <c r="A316" s="34"/>
      <c r="B316" s="35"/>
      <c r="C316" s="36"/>
      <c r="D316" s="221" t="s">
        <v>150</v>
      </c>
      <c r="E316" s="36"/>
      <c r="F316" s="222" t="s">
        <v>410</v>
      </c>
      <c r="G316" s="36"/>
      <c r="H316" s="36"/>
      <c r="I316" s="122"/>
      <c r="J316" s="36"/>
      <c r="K316" s="36"/>
      <c r="L316" s="39"/>
      <c r="M316" s="223"/>
      <c r="N316" s="224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150</v>
      </c>
      <c r="AU316" s="17" t="s">
        <v>86</v>
      </c>
    </row>
    <row r="317" spans="1:65" s="2" customFormat="1" ht="24" customHeight="1">
      <c r="A317" s="34"/>
      <c r="B317" s="35"/>
      <c r="C317" s="208" t="s">
        <v>411</v>
      </c>
      <c r="D317" s="208" t="s">
        <v>143</v>
      </c>
      <c r="E317" s="209" t="s">
        <v>412</v>
      </c>
      <c r="F317" s="210" t="s">
        <v>413</v>
      </c>
      <c r="G317" s="211" t="s">
        <v>408</v>
      </c>
      <c r="H317" s="212">
        <v>1</v>
      </c>
      <c r="I317" s="213"/>
      <c r="J317" s="214">
        <f>ROUND(I317*H317,2)</f>
        <v>0</v>
      </c>
      <c r="K317" s="210" t="s">
        <v>1</v>
      </c>
      <c r="L317" s="39"/>
      <c r="M317" s="215" t="s">
        <v>1</v>
      </c>
      <c r="N317" s="216" t="s">
        <v>43</v>
      </c>
      <c r="O317" s="71"/>
      <c r="P317" s="217">
        <f>O317*H317</f>
        <v>0</v>
      </c>
      <c r="Q317" s="217">
        <v>0.31108000000000002</v>
      </c>
      <c r="R317" s="217">
        <f>Q317*H317</f>
        <v>0.31108000000000002</v>
      </c>
      <c r="S317" s="217">
        <v>0</v>
      </c>
      <c r="T317" s="21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9" t="s">
        <v>148</v>
      </c>
      <c r="AT317" s="219" t="s">
        <v>143</v>
      </c>
      <c r="AU317" s="219" t="s">
        <v>86</v>
      </c>
      <c r="AY317" s="17" t="s">
        <v>141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7" t="s">
        <v>21</v>
      </c>
      <c r="BK317" s="220">
        <f>ROUND(I317*H317,2)</f>
        <v>0</v>
      </c>
      <c r="BL317" s="17" t="s">
        <v>148</v>
      </c>
      <c r="BM317" s="219" t="s">
        <v>414</v>
      </c>
    </row>
    <row r="318" spans="1:65" s="2" customFormat="1" ht="19.5">
      <c r="A318" s="34"/>
      <c r="B318" s="35"/>
      <c r="C318" s="36"/>
      <c r="D318" s="221" t="s">
        <v>150</v>
      </c>
      <c r="E318" s="36"/>
      <c r="F318" s="222" t="s">
        <v>415</v>
      </c>
      <c r="G318" s="36"/>
      <c r="H318" s="36"/>
      <c r="I318" s="122"/>
      <c r="J318" s="36"/>
      <c r="K318" s="36"/>
      <c r="L318" s="39"/>
      <c r="M318" s="223"/>
      <c r="N318" s="224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150</v>
      </c>
      <c r="AU318" s="17" t="s">
        <v>86</v>
      </c>
    </row>
    <row r="319" spans="1:65" s="12" customFormat="1" ht="22.9" customHeight="1">
      <c r="B319" s="192"/>
      <c r="C319" s="193"/>
      <c r="D319" s="194" t="s">
        <v>77</v>
      </c>
      <c r="E319" s="206" t="s">
        <v>203</v>
      </c>
      <c r="F319" s="206" t="s">
        <v>416</v>
      </c>
      <c r="G319" s="193"/>
      <c r="H319" s="193"/>
      <c r="I319" s="196"/>
      <c r="J319" s="207">
        <f>BK319</f>
        <v>0</v>
      </c>
      <c r="K319" s="193"/>
      <c r="L319" s="198"/>
      <c r="M319" s="199"/>
      <c r="N319" s="200"/>
      <c r="O319" s="200"/>
      <c r="P319" s="201">
        <f>SUM(P320:P404)</f>
        <v>0</v>
      </c>
      <c r="Q319" s="200"/>
      <c r="R319" s="201">
        <f>SUM(R320:R404)</f>
        <v>149.75620311999998</v>
      </c>
      <c r="S319" s="200"/>
      <c r="T319" s="202">
        <f>SUM(T320:T404)</f>
        <v>0.43050000000000005</v>
      </c>
      <c r="AR319" s="203" t="s">
        <v>21</v>
      </c>
      <c r="AT319" s="204" t="s">
        <v>77</v>
      </c>
      <c r="AU319" s="204" t="s">
        <v>21</v>
      </c>
      <c r="AY319" s="203" t="s">
        <v>141</v>
      </c>
      <c r="BK319" s="205">
        <f>SUM(BK320:BK404)</f>
        <v>0</v>
      </c>
    </row>
    <row r="320" spans="1:65" s="2" customFormat="1" ht="16.5" customHeight="1">
      <c r="A320" s="34"/>
      <c r="B320" s="35"/>
      <c r="C320" s="208" t="s">
        <v>417</v>
      </c>
      <c r="D320" s="208" t="s">
        <v>143</v>
      </c>
      <c r="E320" s="209" t="s">
        <v>418</v>
      </c>
      <c r="F320" s="210" t="s">
        <v>419</v>
      </c>
      <c r="G320" s="211" t="s">
        <v>408</v>
      </c>
      <c r="H320" s="212">
        <v>5</v>
      </c>
      <c r="I320" s="213"/>
      <c r="J320" s="214">
        <f>ROUND(I320*H320,2)</f>
        <v>0</v>
      </c>
      <c r="K320" s="210" t="s">
        <v>1</v>
      </c>
      <c r="L320" s="39"/>
      <c r="M320" s="215" t="s">
        <v>1</v>
      </c>
      <c r="N320" s="216" t="s">
        <v>43</v>
      </c>
      <c r="O320" s="71"/>
      <c r="P320" s="217">
        <f>O320*H320</f>
        <v>0</v>
      </c>
      <c r="Q320" s="217">
        <v>0</v>
      </c>
      <c r="R320" s="217">
        <f>Q320*H320</f>
        <v>0</v>
      </c>
      <c r="S320" s="217">
        <v>0</v>
      </c>
      <c r="T320" s="21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9" t="s">
        <v>148</v>
      </c>
      <c r="AT320" s="219" t="s">
        <v>143</v>
      </c>
      <c r="AU320" s="219" t="s">
        <v>86</v>
      </c>
      <c r="AY320" s="17" t="s">
        <v>141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7" t="s">
        <v>21</v>
      </c>
      <c r="BK320" s="220">
        <f>ROUND(I320*H320,2)</f>
        <v>0</v>
      </c>
      <c r="BL320" s="17" t="s">
        <v>148</v>
      </c>
      <c r="BM320" s="219" t="s">
        <v>420</v>
      </c>
    </row>
    <row r="321" spans="1:65" s="2" customFormat="1" ht="11.25">
      <c r="A321" s="34"/>
      <c r="B321" s="35"/>
      <c r="C321" s="36"/>
      <c r="D321" s="221" t="s">
        <v>150</v>
      </c>
      <c r="E321" s="36"/>
      <c r="F321" s="222" t="s">
        <v>419</v>
      </c>
      <c r="G321" s="36"/>
      <c r="H321" s="36"/>
      <c r="I321" s="122"/>
      <c r="J321" s="36"/>
      <c r="K321" s="36"/>
      <c r="L321" s="39"/>
      <c r="M321" s="223"/>
      <c r="N321" s="224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150</v>
      </c>
      <c r="AU321" s="17" t="s">
        <v>86</v>
      </c>
    </row>
    <row r="322" spans="1:65" s="2" customFormat="1" ht="16.5" customHeight="1">
      <c r="A322" s="34"/>
      <c r="B322" s="35"/>
      <c r="C322" s="208" t="s">
        <v>421</v>
      </c>
      <c r="D322" s="208" t="s">
        <v>143</v>
      </c>
      <c r="E322" s="209" t="s">
        <v>422</v>
      </c>
      <c r="F322" s="210" t="s">
        <v>423</v>
      </c>
      <c r="G322" s="211" t="s">
        <v>408</v>
      </c>
      <c r="H322" s="212">
        <v>1</v>
      </c>
      <c r="I322" s="213"/>
      <c r="J322" s="214">
        <f>ROUND(I322*H322,2)</f>
        <v>0</v>
      </c>
      <c r="K322" s="210" t="s">
        <v>1</v>
      </c>
      <c r="L322" s="39"/>
      <c r="M322" s="215" t="s">
        <v>1</v>
      </c>
      <c r="N322" s="216" t="s">
        <v>43</v>
      </c>
      <c r="O322" s="71"/>
      <c r="P322" s="217">
        <f>O322*H322</f>
        <v>0</v>
      </c>
      <c r="Q322" s="217">
        <v>0</v>
      </c>
      <c r="R322" s="217">
        <f>Q322*H322</f>
        <v>0</v>
      </c>
      <c r="S322" s="217">
        <v>0</v>
      </c>
      <c r="T322" s="218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9" t="s">
        <v>148</v>
      </c>
      <c r="AT322" s="219" t="s">
        <v>143</v>
      </c>
      <c r="AU322" s="219" t="s">
        <v>86</v>
      </c>
      <c r="AY322" s="17" t="s">
        <v>141</v>
      </c>
      <c r="BE322" s="220">
        <f>IF(N322="základní",J322,0)</f>
        <v>0</v>
      </c>
      <c r="BF322" s="220">
        <f>IF(N322="snížená",J322,0)</f>
        <v>0</v>
      </c>
      <c r="BG322" s="220">
        <f>IF(N322="zákl. přenesená",J322,0)</f>
        <v>0</v>
      </c>
      <c r="BH322" s="220">
        <f>IF(N322="sníž. přenesená",J322,0)</f>
        <v>0</v>
      </c>
      <c r="BI322" s="220">
        <f>IF(N322="nulová",J322,0)</f>
        <v>0</v>
      </c>
      <c r="BJ322" s="17" t="s">
        <v>21</v>
      </c>
      <c r="BK322" s="220">
        <f>ROUND(I322*H322,2)</f>
        <v>0</v>
      </c>
      <c r="BL322" s="17" t="s">
        <v>148</v>
      </c>
      <c r="BM322" s="219" t="s">
        <v>424</v>
      </c>
    </row>
    <row r="323" spans="1:65" s="2" customFormat="1" ht="11.25">
      <c r="A323" s="34"/>
      <c r="B323" s="35"/>
      <c r="C323" s="36"/>
      <c r="D323" s="221" t="s">
        <v>150</v>
      </c>
      <c r="E323" s="36"/>
      <c r="F323" s="222" t="s">
        <v>425</v>
      </c>
      <c r="G323" s="36"/>
      <c r="H323" s="36"/>
      <c r="I323" s="122"/>
      <c r="J323" s="36"/>
      <c r="K323" s="36"/>
      <c r="L323" s="39"/>
      <c r="M323" s="223"/>
      <c r="N323" s="224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150</v>
      </c>
      <c r="AU323" s="17" t="s">
        <v>86</v>
      </c>
    </row>
    <row r="324" spans="1:65" s="2" customFormat="1" ht="24" customHeight="1">
      <c r="A324" s="34"/>
      <c r="B324" s="35"/>
      <c r="C324" s="208" t="s">
        <v>426</v>
      </c>
      <c r="D324" s="208" t="s">
        <v>143</v>
      </c>
      <c r="E324" s="209" t="s">
        <v>427</v>
      </c>
      <c r="F324" s="210" t="s">
        <v>428</v>
      </c>
      <c r="G324" s="211" t="s">
        <v>146</v>
      </c>
      <c r="H324" s="212">
        <v>11.45</v>
      </c>
      <c r="I324" s="213"/>
      <c r="J324" s="214">
        <f>ROUND(I324*H324,2)</f>
        <v>0</v>
      </c>
      <c r="K324" s="210" t="s">
        <v>147</v>
      </c>
      <c r="L324" s="39"/>
      <c r="M324" s="215" t="s">
        <v>1</v>
      </c>
      <c r="N324" s="216" t="s">
        <v>43</v>
      </c>
      <c r="O324" s="71"/>
      <c r="P324" s="217">
        <f>O324*H324</f>
        <v>0</v>
      </c>
      <c r="Q324" s="217">
        <v>2.5999999999999999E-3</v>
      </c>
      <c r="R324" s="217">
        <f>Q324*H324</f>
        <v>2.9769999999999998E-2</v>
      </c>
      <c r="S324" s="217">
        <v>0</v>
      </c>
      <c r="T324" s="21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9" t="s">
        <v>148</v>
      </c>
      <c r="AT324" s="219" t="s">
        <v>143</v>
      </c>
      <c r="AU324" s="219" t="s">
        <v>86</v>
      </c>
      <c r="AY324" s="17" t="s">
        <v>141</v>
      </c>
      <c r="BE324" s="220">
        <f>IF(N324="základní",J324,0)</f>
        <v>0</v>
      </c>
      <c r="BF324" s="220">
        <f>IF(N324="snížená",J324,0)</f>
        <v>0</v>
      </c>
      <c r="BG324" s="220">
        <f>IF(N324="zákl. přenesená",J324,0)</f>
        <v>0</v>
      </c>
      <c r="BH324" s="220">
        <f>IF(N324="sníž. přenesená",J324,0)</f>
        <v>0</v>
      </c>
      <c r="BI324" s="220">
        <f>IF(N324="nulová",J324,0)</f>
        <v>0</v>
      </c>
      <c r="BJ324" s="17" t="s">
        <v>21</v>
      </c>
      <c r="BK324" s="220">
        <f>ROUND(I324*H324,2)</f>
        <v>0</v>
      </c>
      <c r="BL324" s="17" t="s">
        <v>148</v>
      </c>
      <c r="BM324" s="219" t="s">
        <v>429</v>
      </c>
    </row>
    <row r="325" spans="1:65" s="2" customFormat="1" ht="19.5">
      <c r="A325" s="34"/>
      <c r="B325" s="35"/>
      <c r="C325" s="36"/>
      <c r="D325" s="221" t="s">
        <v>150</v>
      </c>
      <c r="E325" s="36"/>
      <c r="F325" s="222" t="s">
        <v>428</v>
      </c>
      <c r="G325" s="36"/>
      <c r="H325" s="36"/>
      <c r="I325" s="122"/>
      <c r="J325" s="36"/>
      <c r="K325" s="36"/>
      <c r="L325" s="39"/>
      <c r="M325" s="223"/>
      <c r="N325" s="224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150</v>
      </c>
      <c r="AU325" s="17" t="s">
        <v>86</v>
      </c>
    </row>
    <row r="326" spans="1:65" s="14" customFormat="1" ht="11.25">
      <c r="B326" s="235"/>
      <c r="C326" s="236"/>
      <c r="D326" s="221" t="s">
        <v>152</v>
      </c>
      <c r="E326" s="237" t="s">
        <v>1</v>
      </c>
      <c r="F326" s="238" t="s">
        <v>430</v>
      </c>
      <c r="G326" s="236"/>
      <c r="H326" s="239">
        <v>2.7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AT326" s="245" t="s">
        <v>152</v>
      </c>
      <c r="AU326" s="245" t="s">
        <v>86</v>
      </c>
      <c r="AV326" s="14" t="s">
        <v>86</v>
      </c>
      <c r="AW326" s="14" t="s">
        <v>35</v>
      </c>
      <c r="AX326" s="14" t="s">
        <v>78</v>
      </c>
      <c r="AY326" s="245" t="s">
        <v>141</v>
      </c>
    </row>
    <row r="327" spans="1:65" s="14" customFormat="1" ht="11.25">
      <c r="B327" s="235"/>
      <c r="C327" s="236"/>
      <c r="D327" s="221" t="s">
        <v>152</v>
      </c>
      <c r="E327" s="237" t="s">
        <v>1</v>
      </c>
      <c r="F327" s="238" t="s">
        <v>431</v>
      </c>
      <c r="G327" s="236"/>
      <c r="H327" s="239">
        <v>8.75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AT327" s="245" t="s">
        <v>152</v>
      </c>
      <c r="AU327" s="245" t="s">
        <v>86</v>
      </c>
      <c r="AV327" s="14" t="s">
        <v>86</v>
      </c>
      <c r="AW327" s="14" t="s">
        <v>35</v>
      </c>
      <c r="AX327" s="14" t="s">
        <v>78</v>
      </c>
      <c r="AY327" s="245" t="s">
        <v>141</v>
      </c>
    </row>
    <row r="328" spans="1:65" s="2" customFormat="1" ht="16.5" customHeight="1">
      <c r="A328" s="34"/>
      <c r="B328" s="35"/>
      <c r="C328" s="208" t="s">
        <v>432</v>
      </c>
      <c r="D328" s="208" t="s">
        <v>143</v>
      </c>
      <c r="E328" s="209" t="s">
        <v>433</v>
      </c>
      <c r="F328" s="210" t="s">
        <v>434</v>
      </c>
      <c r="G328" s="211" t="s">
        <v>146</v>
      </c>
      <c r="H328" s="212">
        <v>11.45</v>
      </c>
      <c r="I328" s="213"/>
      <c r="J328" s="214">
        <f>ROUND(I328*H328,2)</f>
        <v>0</v>
      </c>
      <c r="K328" s="210" t="s">
        <v>147</v>
      </c>
      <c r="L328" s="39"/>
      <c r="M328" s="215" t="s">
        <v>1</v>
      </c>
      <c r="N328" s="216" t="s">
        <v>43</v>
      </c>
      <c r="O328" s="71"/>
      <c r="P328" s="217">
        <f>O328*H328</f>
        <v>0</v>
      </c>
      <c r="Q328" s="217">
        <v>9.38E-6</v>
      </c>
      <c r="R328" s="217">
        <f>Q328*H328</f>
        <v>1.07401E-4</v>
      </c>
      <c r="S328" s="217">
        <v>0</v>
      </c>
      <c r="T328" s="21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9" t="s">
        <v>148</v>
      </c>
      <c r="AT328" s="219" t="s">
        <v>143</v>
      </c>
      <c r="AU328" s="219" t="s">
        <v>86</v>
      </c>
      <c r="AY328" s="17" t="s">
        <v>141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17" t="s">
        <v>21</v>
      </c>
      <c r="BK328" s="220">
        <f>ROUND(I328*H328,2)</f>
        <v>0</v>
      </c>
      <c r="BL328" s="17" t="s">
        <v>148</v>
      </c>
      <c r="BM328" s="219" t="s">
        <v>435</v>
      </c>
    </row>
    <row r="329" spans="1:65" s="2" customFormat="1" ht="19.5">
      <c r="A329" s="34"/>
      <c r="B329" s="35"/>
      <c r="C329" s="36"/>
      <c r="D329" s="221" t="s">
        <v>150</v>
      </c>
      <c r="E329" s="36"/>
      <c r="F329" s="222" t="s">
        <v>436</v>
      </c>
      <c r="G329" s="36"/>
      <c r="H329" s="36"/>
      <c r="I329" s="122"/>
      <c r="J329" s="36"/>
      <c r="K329" s="36"/>
      <c r="L329" s="39"/>
      <c r="M329" s="223"/>
      <c r="N329" s="224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150</v>
      </c>
      <c r="AU329" s="17" t="s">
        <v>86</v>
      </c>
    </row>
    <row r="330" spans="1:65" s="13" customFormat="1" ht="11.25">
      <c r="B330" s="225"/>
      <c r="C330" s="226"/>
      <c r="D330" s="221" t="s">
        <v>152</v>
      </c>
      <c r="E330" s="227" t="s">
        <v>1</v>
      </c>
      <c r="F330" s="228" t="s">
        <v>437</v>
      </c>
      <c r="G330" s="226"/>
      <c r="H330" s="227" t="s">
        <v>1</v>
      </c>
      <c r="I330" s="229"/>
      <c r="J330" s="226"/>
      <c r="K330" s="226"/>
      <c r="L330" s="230"/>
      <c r="M330" s="231"/>
      <c r="N330" s="232"/>
      <c r="O330" s="232"/>
      <c r="P330" s="232"/>
      <c r="Q330" s="232"/>
      <c r="R330" s="232"/>
      <c r="S330" s="232"/>
      <c r="T330" s="233"/>
      <c r="AT330" s="234" t="s">
        <v>152</v>
      </c>
      <c r="AU330" s="234" t="s">
        <v>86</v>
      </c>
      <c r="AV330" s="13" t="s">
        <v>21</v>
      </c>
      <c r="AW330" s="13" t="s">
        <v>35</v>
      </c>
      <c r="AX330" s="13" t="s">
        <v>78</v>
      </c>
      <c r="AY330" s="234" t="s">
        <v>141</v>
      </c>
    </row>
    <row r="331" spans="1:65" s="14" customFormat="1" ht="11.25">
      <c r="B331" s="235"/>
      <c r="C331" s="236"/>
      <c r="D331" s="221" t="s">
        <v>152</v>
      </c>
      <c r="E331" s="237" t="s">
        <v>1</v>
      </c>
      <c r="F331" s="238" t="s">
        <v>430</v>
      </c>
      <c r="G331" s="236"/>
      <c r="H331" s="239">
        <v>2.7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AT331" s="245" t="s">
        <v>152</v>
      </c>
      <c r="AU331" s="245" t="s">
        <v>86</v>
      </c>
      <c r="AV331" s="14" t="s">
        <v>86</v>
      </c>
      <c r="AW331" s="14" t="s">
        <v>35</v>
      </c>
      <c r="AX331" s="14" t="s">
        <v>78</v>
      </c>
      <c r="AY331" s="245" t="s">
        <v>141</v>
      </c>
    </row>
    <row r="332" spans="1:65" s="14" customFormat="1" ht="11.25">
      <c r="B332" s="235"/>
      <c r="C332" s="236"/>
      <c r="D332" s="221" t="s">
        <v>152</v>
      </c>
      <c r="E332" s="237" t="s">
        <v>1</v>
      </c>
      <c r="F332" s="238" t="s">
        <v>431</v>
      </c>
      <c r="G332" s="236"/>
      <c r="H332" s="239">
        <v>8.75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AT332" s="245" t="s">
        <v>152</v>
      </c>
      <c r="AU332" s="245" t="s">
        <v>86</v>
      </c>
      <c r="AV332" s="14" t="s">
        <v>86</v>
      </c>
      <c r="AW332" s="14" t="s">
        <v>35</v>
      </c>
      <c r="AX332" s="14" t="s">
        <v>78</v>
      </c>
      <c r="AY332" s="245" t="s">
        <v>141</v>
      </c>
    </row>
    <row r="333" spans="1:65" s="15" customFormat="1" ht="11.25">
      <c r="B333" s="246"/>
      <c r="C333" s="247"/>
      <c r="D333" s="221" t="s">
        <v>152</v>
      </c>
      <c r="E333" s="248" t="s">
        <v>1</v>
      </c>
      <c r="F333" s="249" t="s">
        <v>174</v>
      </c>
      <c r="G333" s="247"/>
      <c r="H333" s="250">
        <v>11.45</v>
      </c>
      <c r="I333" s="251"/>
      <c r="J333" s="247"/>
      <c r="K333" s="247"/>
      <c r="L333" s="252"/>
      <c r="M333" s="253"/>
      <c r="N333" s="254"/>
      <c r="O333" s="254"/>
      <c r="P333" s="254"/>
      <c r="Q333" s="254"/>
      <c r="R333" s="254"/>
      <c r="S333" s="254"/>
      <c r="T333" s="255"/>
      <c r="AT333" s="256" t="s">
        <v>152</v>
      </c>
      <c r="AU333" s="256" t="s">
        <v>86</v>
      </c>
      <c r="AV333" s="15" t="s">
        <v>148</v>
      </c>
      <c r="AW333" s="15" t="s">
        <v>35</v>
      </c>
      <c r="AX333" s="15" t="s">
        <v>21</v>
      </c>
      <c r="AY333" s="256" t="s">
        <v>141</v>
      </c>
    </row>
    <row r="334" spans="1:65" s="2" customFormat="1" ht="24" customHeight="1">
      <c r="A334" s="34"/>
      <c r="B334" s="35"/>
      <c r="C334" s="208" t="s">
        <v>438</v>
      </c>
      <c r="D334" s="208" t="s">
        <v>143</v>
      </c>
      <c r="E334" s="209" t="s">
        <v>439</v>
      </c>
      <c r="F334" s="210" t="s">
        <v>440</v>
      </c>
      <c r="G334" s="211" t="s">
        <v>192</v>
      </c>
      <c r="H334" s="212">
        <v>5.2</v>
      </c>
      <c r="I334" s="213"/>
      <c r="J334" s="214">
        <f>ROUND(I334*H334,2)</f>
        <v>0</v>
      </c>
      <c r="K334" s="210" t="s">
        <v>147</v>
      </c>
      <c r="L334" s="39"/>
      <c r="M334" s="215" t="s">
        <v>1</v>
      </c>
      <c r="N334" s="216" t="s">
        <v>43</v>
      </c>
      <c r="O334" s="71"/>
      <c r="P334" s="217">
        <f>O334*H334</f>
        <v>0</v>
      </c>
      <c r="Q334" s="217">
        <v>0.20218871999999999</v>
      </c>
      <c r="R334" s="217">
        <f>Q334*H334</f>
        <v>1.0513813439999999</v>
      </c>
      <c r="S334" s="217">
        <v>0</v>
      </c>
      <c r="T334" s="21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9" t="s">
        <v>148</v>
      </c>
      <c r="AT334" s="219" t="s">
        <v>143</v>
      </c>
      <c r="AU334" s="219" t="s">
        <v>86</v>
      </c>
      <c r="AY334" s="17" t="s">
        <v>141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7" t="s">
        <v>21</v>
      </c>
      <c r="BK334" s="220">
        <f>ROUND(I334*H334,2)</f>
        <v>0</v>
      </c>
      <c r="BL334" s="17" t="s">
        <v>148</v>
      </c>
      <c r="BM334" s="219" t="s">
        <v>441</v>
      </c>
    </row>
    <row r="335" spans="1:65" s="2" customFormat="1" ht="29.25">
      <c r="A335" s="34"/>
      <c r="B335" s="35"/>
      <c r="C335" s="36"/>
      <c r="D335" s="221" t="s">
        <v>150</v>
      </c>
      <c r="E335" s="36"/>
      <c r="F335" s="222" t="s">
        <v>442</v>
      </c>
      <c r="G335" s="36"/>
      <c r="H335" s="36"/>
      <c r="I335" s="122"/>
      <c r="J335" s="36"/>
      <c r="K335" s="36"/>
      <c r="L335" s="39"/>
      <c r="M335" s="223"/>
      <c r="N335" s="224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150</v>
      </c>
      <c r="AU335" s="17" t="s">
        <v>86</v>
      </c>
    </row>
    <row r="336" spans="1:65" s="13" customFormat="1" ht="11.25">
      <c r="B336" s="225"/>
      <c r="C336" s="226"/>
      <c r="D336" s="221" t="s">
        <v>152</v>
      </c>
      <c r="E336" s="227" t="s">
        <v>1</v>
      </c>
      <c r="F336" s="228" t="s">
        <v>443</v>
      </c>
      <c r="G336" s="226"/>
      <c r="H336" s="227" t="s">
        <v>1</v>
      </c>
      <c r="I336" s="229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AT336" s="234" t="s">
        <v>152</v>
      </c>
      <c r="AU336" s="234" t="s">
        <v>86</v>
      </c>
      <c r="AV336" s="13" t="s">
        <v>21</v>
      </c>
      <c r="AW336" s="13" t="s">
        <v>35</v>
      </c>
      <c r="AX336" s="13" t="s">
        <v>78</v>
      </c>
      <c r="AY336" s="234" t="s">
        <v>141</v>
      </c>
    </row>
    <row r="337" spans="1:65" s="14" customFormat="1" ht="11.25">
      <c r="B337" s="235"/>
      <c r="C337" s="236"/>
      <c r="D337" s="221" t="s">
        <v>152</v>
      </c>
      <c r="E337" s="237" t="s">
        <v>1</v>
      </c>
      <c r="F337" s="238" t="s">
        <v>444</v>
      </c>
      <c r="G337" s="236"/>
      <c r="H337" s="239">
        <v>4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152</v>
      </c>
      <c r="AU337" s="245" t="s">
        <v>86</v>
      </c>
      <c r="AV337" s="14" t="s">
        <v>86</v>
      </c>
      <c r="AW337" s="14" t="s">
        <v>35</v>
      </c>
      <c r="AX337" s="14" t="s">
        <v>78</v>
      </c>
      <c r="AY337" s="245" t="s">
        <v>141</v>
      </c>
    </row>
    <row r="338" spans="1:65" s="13" customFormat="1" ht="11.25">
      <c r="B338" s="225"/>
      <c r="C338" s="226"/>
      <c r="D338" s="221" t="s">
        <v>152</v>
      </c>
      <c r="E338" s="227" t="s">
        <v>1</v>
      </c>
      <c r="F338" s="228" t="s">
        <v>445</v>
      </c>
      <c r="G338" s="226"/>
      <c r="H338" s="227" t="s">
        <v>1</v>
      </c>
      <c r="I338" s="229"/>
      <c r="J338" s="226"/>
      <c r="K338" s="226"/>
      <c r="L338" s="230"/>
      <c r="M338" s="231"/>
      <c r="N338" s="232"/>
      <c r="O338" s="232"/>
      <c r="P338" s="232"/>
      <c r="Q338" s="232"/>
      <c r="R338" s="232"/>
      <c r="S338" s="232"/>
      <c r="T338" s="233"/>
      <c r="AT338" s="234" t="s">
        <v>152</v>
      </c>
      <c r="AU338" s="234" t="s">
        <v>86</v>
      </c>
      <c r="AV338" s="13" t="s">
        <v>21</v>
      </c>
      <c r="AW338" s="13" t="s">
        <v>35</v>
      </c>
      <c r="AX338" s="13" t="s">
        <v>78</v>
      </c>
      <c r="AY338" s="234" t="s">
        <v>141</v>
      </c>
    </row>
    <row r="339" spans="1:65" s="14" customFormat="1" ht="11.25">
      <c r="B339" s="235"/>
      <c r="C339" s="236"/>
      <c r="D339" s="221" t="s">
        <v>152</v>
      </c>
      <c r="E339" s="237" t="s">
        <v>1</v>
      </c>
      <c r="F339" s="238" t="s">
        <v>446</v>
      </c>
      <c r="G339" s="236"/>
      <c r="H339" s="239">
        <v>1.2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AT339" s="245" t="s">
        <v>152</v>
      </c>
      <c r="AU339" s="245" t="s">
        <v>86</v>
      </c>
      <c r="AV339" s="14" t="s">
        <v>86</v>
      </c>
      <c r="AW339" s="14" t="s">
        <v>35</v>
      </c>
      <c r="AX339" s="14" t="s">
        <v>78</v>
      </c>
      <c r="AY339" s="245" t="s">
        <v>141</v>
      </c>
    </row>
    <row r="340" spans="1:65" s="15" customFormat="1" ht="11.25">
      <c r="B340" s="246"/>
      <c r="C340" s="247"/>
      <c r="D340" s="221" t="s">
        <v>152</v>
      </c>
      <c r="E340" s="248" t="s">
        <v>1</v>
      </c>
      <c r="F340" s="249" t="s">
        <v>174</v>
      </c>
      <c r="G340" s="247"/>
      <c r="H340" s="250">
        <v>5.2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AT340" s="256" t="s">
        <v>152</v>
      </c>
      <c r="AU340" s="256" t="s">
        <v>86</v>
      </c>
      <c r="AV340" s="15" t="s">
        <v>148</v>
      </c>
      <c r="AW340" s="15" t="s">
        <v>35</v>
      </c>
      <c r="AX340" s="15" t="s">
        <v>21</v>
      </c>
      <c r="AY340" s="256" t="s">
        <v>141</v>
      </c>
    </row>
    <row r="341" spans="1:65" s="2" customFormat="1" ht="16.5" customHeight="1">
      <c r="A341" s="34"/>
      <c r="B341" s="35"/>
      <c r="C341" s="257" t="s">
        <v>447</v>
      </c>
      <c r="D341" s="257" t="s">
        <v>253</v>
      </c>
      <c r="E341" s="258" t="s">
        <v>448</v>
      </c>
      <c r="F341" s="259" t="s">
        <v>449</v>
      </c>
      <c r="G341" s="260" t="s">
        <v>450</v>
      </c>
      <c r="H341" s="261">
        <v>2</v>
      </c>
      <c r="I341" s="262"/>
      <c r="J341" s="263">
        <f>ROUND(I341*H341,2)</f>
        <v>0</v>
      </c>
      <c r="K341" s="259" t="s">
        <v>1</v>
      </c>
      <c r="L341" s="264"/>
      <c r="M341" s="265" t="s">
        <v>1</v>
      </c>
      <c r="N341" s="266" t="s">
        <v>43</v>
      </c>
      <c r="O341" s="71"/>
      <c r="P341" s="217">
        <f>O341*H341</f>
        <v>0</v>
      </c>
      <c r="Q341" s="217">
        <v>6.4000000000000001E-2</v>
      </c>
      <c r="R341" s="217">
        <f>Q341*H341</f>
        <v>0.128</v>
      </c>
      <c r="S341" s="217">
        <v>0</v>
      </c>
      <c r="T341" s="218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9" t="s">
        <v>327</v>
      </c>
      <c r="AT341" s="219" t="s">
        <v>253</v>
      </c>
      <c r="AU341" s="219" t="s">
        <v>86</v>
      </c>
      <c r="AY341" s="17" t="s">
        <v>141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17" t="s">
        <v>21</v>
      </c>
      <c r="BK341" s="220">
        <f>ROUND(I341*H341,2)</f>
        <v>0</v>
      </c>
      <c r="BL341" s="17" t="s">
        <v>327</v>
      </c>
      <c r="BM341" s="219" t="s">
        <v>451</v>
      </c>
    </row>
    <row r="342" spans="1:65" s="2" customFormat="1" ht="11.25">
      <c r="A342" s="34"/>
      <c r="B342" s="35"/>
      <c r="C342" s="36"/>
      <c r="D342" s="221" t="s">
        <v>150</v>
      </c>
      <c r="E342" s="36"/>
      <c r="F342" s="222" t="s">
        <v>452</v>
      </c>
      <c r="G342" s="36"/>
      <c r="H342" s="36"/>
      <c r="I342" s="122"/>
      <c r="J342" s="36"/>
      <c r="K342" s="36"/>
      <c r="L342" s="39"/>
      <c r="M342" s="223"/>
      <c r="N342" s="224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150</v>
      </c>
      <c r="AU342" s="17" t="s">
        <v>86</v>
      </c>
    </row>
    <row r="343" spans="1:65" s="13" customFormat="1" ht="11.25">
      <c r="B343" s="225"/>
      <c r="C343" s="226"/>
      <c r="D343" s="221" t="s">
        <v>152</v>
      </c>
      <c r="E343" s="227" t="s">
        <v>1</v>
      </c>
      <c r="F343" s="228" t="s">
        <v>445</v>
      </c>
      <c r="G343" s="226"/>
      <c r="H343" s="227" t="s">
        <v>1</v>
      </c>
      <c r="I343" s="229"/>
      <c r="J343" s="226"/>
      <c r="K343" s="226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152</v>
      </c>
      <c r="AU343" s="234" t="s">
        <v>86</v>
      </c>
      <c r="AV343" s="13" t="s">
        <v>21</v>
      </c>
      <c r="AW343" s="13" t="s">
        <v>35</v>
      </c>
      <c r="AX343" s="13" t="s">
        <v>78</v>
      </c>
      <c r="AY343" s="234" t="s">
        <v>141</v>
      </c>
    </row>
    <row r="344" spans="1:65" s="14" customFormat="1" ht="11.25">
      <c r="B344" s="235"/>
      <c r="C344" s="236"/>
      <c r="D344" s="221" t="s">
        <v>152</v>
      </c>
      <c r="E344" s="237" t="s">
        <v>1</v>
      </c>
      <c r="F344" s="238" t="s">
        <v>86</v>
      </c>
      <c r="G344" s="236"/>
      <c r="H344" s="239">
        <v>2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AT344" s="245" t="s">
        <v>152</v>
      </c>
      <c r="AU344" s="245" t="s">
        <v>86</v>
      </c>
      <c r="AV344" s="14" t="s">
        <v>86</v>
      </c>
      <c r="AW344" s="14" t="s">
        <v>35</v>
      </c>
      <c r="AX344" s="14" t="s">
        <v>21</v>
      </c>
      <c r="AY344" s="245" t="s">
        <v>141</v>
      </c>
    </row>
    <row r="345" spans="1:65" s="2" customFormat="1" ht="16.5" customHeight="1">
      <c r="A345" s="34"/>
      <c r="B345" s="35"/>
      <c r="C345" s="257" t="s">
        <v>453</v>
      </c>
      <c r="D345" s="257" t="s">
        <v>253</v>
      </c>
      <c r="E345" s="258" t="s">
        <v>454</v>
      </c>
      <c r="F345" s="259" t="s">
        <v>455</v>
      </c>
      <c r="G345" s="260" t="s">
        <v>192</v>
      </c>
      <c r="H345" s="261">
        <v>4</v>
      </c>
      <c r="I345" s="262"/>
      <c r="J345" s="263">
        <f>ROUND(I345*H345,2)</f>
        <v>0</v>
      </c>
      <c r="K345" s="259" t="s">
        <v>147</v>
      </c>
      <c r="L345" s="264"/>
      <c r="M345" s="265" t="s">
        <v>1</v>
      </c>
      <c r="N345" s="266" t="s">
        <v>43</v>
      </c>
      <c r="O345" s="71"/>
      <c r="P345" s="217">
        <f>O345*H345</f>
        <v>0</v>
      </c>
      <c r="Q345" s="217">
        <v>8.1000000000000003E-2</v>
      </c>
      <c r="R345" s="217">
        <f>Q345*H345</f>
        <v>0.32400000000000001</v>
      </c>
      <c r="S345" s="217">
        <v>0</v>
      </c>
      <c r="T345" s="218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9" t="s">
        <v>327</v>
      </c>
      <c r="AT345" s="219" t="s">
        <v>253</v>
      </c>
      <c r="AU345" s="219" t="s">
        <v>86</v>
      </c>
      <c r="AY345" s="17" t="s">
        <v>141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17" t="s">
        <v>21</v>
      </c>
      <c r="BK345" s="220">
        <f>ROUND(I345*H345,2)</f>
        <v>0</v>
      </c>
      <c r="BL345" s="17" t="s">
        <v>327</v>
      </c>
      <c r="BM345" s="219" t="s">
        <v>456</v>
      </c>
    </row>
    <row r="346" spans="1:65" s="2" customFormat="1" ht="11.25">
      <c r="A346" s="34"/>
      <c r="B346" s="35"/>
      <c r="C346" s="36"/>
      <c r="D346" s="221" t="s">
        <v>150</v>
      </c>
      <c r="E346" s="36"/>
      <c r="F346" s="222" t="s">
        <v>457</v>
      </c>
      <c r="G346" s="36"/>
      <c r="H346" s="36"/>
      <c r="I346" s="122"/>
      <c r="J346" s="36"/>
      <c r="K346" s="36"/>
      <c r="L346" s="39"/>
      <c r="M346" s="223"/>
      <c r="N346" s="224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150</v>
      </c>
      <c r="AU346" s="17" t="s">
        <v>86</v>
      </c>
    </row>
    <row r="347" spans="1:65" s="13" customFormat="1" ht="11.25">
      <c r="B347" s="225"/>
      <c r="C347" s="226"/>
      <c r="D347" s="221" t="s">
        <v>152</v>
      </c>
      <c r="E347" s="227" t="s">
        <v>1</v>
      </c>
      <c r="F347" s="228" t="s">
        <v>443</v>
      </c>
      <c r="G347" s="226"/>
      <c r="H347" s="227" t="s">
        <v>1</v>
      </c>
      <c r="I347" s="229"/>
      <c r="J347" s="226"/>
      <c r="K347" s="226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152</v>
      </c>
      <c r="AU347" s="234" t="s">
        <v>86</v>
      </c>
      <c r="AV347" s="13" t="s">
        <v>21</v>
      </c>
      <c r="AW347" s="13" t="s">
        <v>35</v>
      </c>
      <c r="AX347" s="13" t="s">
        <v>78</v>
      </c>
      <c r="AY347" s="234" t="s">
        <v>141</v>
      </c>
    </row>
    <row r="348" spans="1:65" s="14" customFormat="1" ht="11.25">
      <c r="B348" s="235"/>
      <c r="C348" s="236"/>
      <c r="D348" s="221" t="s">
        <v>152</v>
      </c>
      <c r="E348" s="237" t="s">
        <v>1</v>
      </c>
      <c r="F348" s="238" t="s">
        <v>444</v>
      </c>
      <c r="G348" s="236"/>
      <c r="H348" s="239">
        <v>4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AT348" s="245" t="s">
        <v>152</v>
      </c>
      <c r="AU348" s="245" t="s">
        <v>86</v>
      </c>
      <c r="AV348" s="14" t="s">
        <v>86</v>
      </c>
      <c r="AW348" s="14" t="s">
        <v>35</v>
      </c>
      <c r="AX348" s="14" t="s">
        <v>21</v>
      </c>
      <c r="AY348" s="245" t="s">
        <v>141</v>
      </c>
    </row>
    <row r="349" spans="1:65" s="2" customFormat="1" ht="24" customHeight="1">
      <c r="A349" s="34"/>
      <c r="B349" s="35"/>
      <c r="C349" s="208" t="s">
        <v>458</v>
      </c>
      <c r="D349" s="208" t="s">
        <v>143</v>
      </c>
      <c r="E349" s="209" t="s">
        <v>459</v>
      </c>
      <c r="F349" s="210" t="s">
        <v>460</v>
      </c>
      <c r="G349" s="211" t="s">
        <v>192</v>
      </c>
      <c r="H349" s="212">
        <v>355.8</v>
      </c>
      <c r="I349" s="213"/>
      <c r="J349" s="214">
        <f>ROUND(I349*H349,2)</f>
        <v>0</v>
      </c>
      <c r="K349" s="210" t="s">
        <v>147</v>
      </c>
      <c r="L349" s="39"/>
      <c r="M349" s="215" t="s">
        <v>1</v>
      </c>
      <c r="N349" s="216" t="s">
        <v>43</v>
      </c>
      <c r="O349" s="71"/>
      <c r="P349" s="217">
        <f>O349*H349</f>
        <v>0</v>
      </c>
      <c r="Q349" s="217">
        <v>0.15539952000000001</v>
      </c>
      <c r="R349" s="217">
        <f>Q349*H349</f>
        <v>55.291149216000008</v>
      </c>
      <c r="S349" s="217">
        <v>0</v>
      </c>
      <c r="T349" s="21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9" t="s">
        <v>148</v>
      </c>
      <c r="AT349" s="219" t="s">
        <v>143</v>
      </c>
      <c r="AU349" s="219" t="s">
        <v>86</v>
      </c>
      <c r="AY349" s="17" t="s">
        <v>141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17" t="s">
        <v>21</v>
      </c>
      <c r="BK349" s="220">
        <f>ROUND(I349*H349,2)</f>
        <v>0</v>
      </c>
      <c r="BL349" s="17" t="s">
        <v>148</v>
      </c>
      <c r="BM349" s="219" t="s">
        <v>461</v>
      </c>
    </row>
    <row r="350" spans="1:65" s="2" customFormat="1" ht="29.25">
      <c r="A350" s="34"/>
      <c r="B350" s="35"/>
      <c r="C350" s="36"/>
      <c r="D350" s="221" t="s">
        <v>150</v>
      </c>
      <c r="E350" s="36"/>
      <c r="F350" s="222" t="s">
        <v>462</v>
      </c>
      <c r="G350" s="36"/>
      <c r="H350" s="36"/>
      <c r="I350" s="122"/>
      <c r="J350" s="36"/>
      <c r="K350" s="36"/>
      <c r="L350" s="39"/>
      <c r="M350" s="223"/>
      <c r="N350" s="224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150</v>
      </c>
      <c r="AU350" s="17" t="s">
        <v>86</v>
      </c>
    </row>
    <row r="351" spans="1:65" s="13" customFormat="1" ht="11.25">
      <c r="B351" s="225"/>
      <c r="C351" s="226"/>
      <c r="D351" s="221" t="s">
        <v>152</v>
      </c>
      <c r="E351" s="227" t="s">
        <v>1</v>
      </c>
      <c r="F351" s="228" t="s">
        <v>463</v>
      </c>
      <c r="G351" s="226"/>
      <c r="H351" s="227" t="s">
        <v>1</v>
      </c>
      <c r="I351" s="229"/>
      <c r="J351" s="226"/>
      <c r="K351" s="226"/>
      <c r="L351" s="230"/>
      <c r="M351" s="231"/>
      <c r="N351" s="232"/>
      <c r="O351" s="232"/>
      <c r="P351" s="232"/>
      <c r="Q351" s="232"/>
      <c r="R351" s="232"/>
      <c r="S351" s="232"/>
      <c r="T351" s="233"/>
      <c r="AT351" s="234" t="s">
        <v>152</v>
      </c>
      <c r="AU351" s="234" t="s">
        <v>86</v>
      </c>
      <c r="AV351" s="13" t="s">
        <v>21</v>
      </c>
      <c r="AW351" s="13" t="s">
        <v>35</v>
      </c>
      <c r="AX351" s="13" t="s">
        <v>78</v>
      </c>
      <c r="AY351" s="234" t="s">
        <v>141</v>
      </c>
    </row>
    <row r="352" spans="1:65" s="14" customFormat="1" ht="11.25">
      <c r="B352" s="235"/>
      <c r="C352" s="236"/>
      <c r="D352" s="221" t="s">
        <v>152</v>
      </c>
      <c r="E352" s="237" t="s">
        <v>1</v>
      </c>
      <c r="F352" s="238" t="s">
        <v>464</v>
      </c>
      <c r="G352" s="236"/>
      <c r="H352" s="239">
        <v>355.8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AT352" s="245" t="s">
        <v>152</v>
      </c>
      <c r="AU352" s="245" t="s">
        <v>86</v>
      </c>
      <c r="AV352" s="14" t="s">
        <v>86</v>
      </c>
      <c r="AW352" s="14" t="s">
        <v>35</v>
      </c>
      <c r="AX352" s="14" t="s">
        <v>21</v>
      </c>
      <c r="AY352" s="245" t="s">
        <v>141</v>
      </c>
    </row>
    <row r="353" spans="1:65" s="2" customFormat="1" ht="16.5" customHeight="1">
      <c r="A353" s="34"/>
      <c r="B353" s="35"/>
      <c r="C353" s="257" t="s">
        <v>465</v>
      </c>
      <c r="D353" s="257" t="s">
        <v>253</v>
      </c>
      <c r="E353" s="258" t="s">
        <v>466</v>
      </c>
      <c r="F353" s="259" t="s">
        <v>467</v>
      </c>
      <c r="G353" s="260" t="s">
        <v>192</v>
      </c>
      <c r="H353" s="261">
        <v>373.59</v>
      </c>
      <c r="I353" s="262"/>
      <c r="J353" s="263">
        <f>ROUND(I353*H353,2)</f>
        <v>0</v>
      </c>
      <c r="K353" s="259" t="s">
        <v>147</v>
      </c>
      <c r="L353" s="264"/>
      <c r="M353" s="265" t="s">
        <v>1</v>
      </c>
      <c r="N353" s="266" t="s">
        <v>43</v>
      </c>
      <c r="O353" s="71"/>
      <c r="P353" s="217">
        <f>O353*H353</f>
        <v>0</v>
      </c>
      <c r="Q353" s="217">
        <v>0.10199999999999999</v>
      </c>
      <c r="R353" s="217">
        <f>Q353*H353</f>
        <v>38.106179999999995</v>
      </c>
      <c r="S353" s="217">
        <v>0</v>
      </c>
      <c r="T353" s="21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9" t="s">
        <v>197</v>
      </c>
      <c r="AT353" s="219" t="s">
        <v>253</v>
      </c>
      <c r="AU353" s="219" t="s">
        <v>86</v>
      </c>
      <c r="AY353" s="17" t="s">
        <v>141</v>
      </c>
      <c r="BE353" s="220">
        <f>IF(N353="základní",J353,0)</f>
        <v>0</v>
      </c>
      <c r="BF353" s="220">
        <f>IF(N353="snížená",J353,0)</f>
        <v>0</v>
      </c>
      <c r="BG353" s="220">
        <f>IF(N353="zákl. přenesená",J353,0)</f>
        <v>0</v>
      </c>
      <c r="BH353" s="220">
        <f>IF(N353="sníž. přenesená",J353,0)</f>
        <v>0</v>
      </c>
      <c r="BI353" s="220">
        <f>IF(N353="nulová",J353,0)</f>
        <v>0</v>
      </c>
      <c r="BJ353" s="17" t="s">
        <v>21</v>
      </c>
      <c r="BK353" s="220">
        <f>ROUND(I353*H353,2)</f>
        <v>0</v>
      </c>
      <c r="BL353" s="17" t="s">
        <v>148</v>
      </c>
      <c r="BM353" s="219" t="s">
        <v>468</v>
      </c>
    </row>
    <row r="354" spans="1:65" s="2" customFormat="1" ht="11.25">
      <c r="A354" s="34"/>
      <c r="B354" s="35"/>
      <c r="C354" s="36"/>
      <c r="D354" s="221" t="s">
        <v>150</v>
      </c>
      <c r="E354" s="36"/>
      <c r="F354" s="222" t="s">
        <v>467</v>
      </c>
      <c r="G354" s="36"/>
      <c r="H354" s="36"/>
      <c r="I354" s="122"/>
      <c r="J354" s="36"/>
      <c r="K354" s="36"/>
      <c r="L354" s="39"/>
      <c r="M354" s="223"/>
      <c r="N354" s="224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150</v>
      </c>
      <c r="AU354" s="17" t="s">
        <v>86</v>
      </c>
    </row>
    <row r="355" spans="1:65" s="14" customFormat="1" ht="11.25">
      <c r="B355" s="235"/>
      <c r="C355" s="236"/>
      <c r="D355" s="221" t="s">
        <v>152</v>
      </c>
      <c r="E355" s="236"/>
      <c r="F355" s="238" t="s">
        <v>469</v>
      </c>
      <c r="G355" s="236"/>
      <c r="H355" s="239">
        <v>373.59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AT355" s="245" t="s">
        <v>152</v>
      </c>
      <c r="AU355" s="245" t="s">
        <v>86</v>
      </c>
      <c r="AV355" s="14" t="s">
        <v>86</v>
      </c>
      <c r="AW355" s="14" t="s">
        <v>4</v>
      </c>
      <c r="AX355" s="14" t="s">
        <v>21</v>
      </c>
      <c r="AY355" s="245" t="s">
        <v>141</v>
      </c>
    </row>
    <row r="356" spans="1:65" s="2" customFormat="1" ht="24" customHeight="1">
      <c r="A356" s="34"/>
      <c r="B356" s="35"/>
      <c r="C356" s="208" t="s">
        <v>470</v>
      </c>
      <c r="D356" s="208" t="s">
        <v>143</v>
      </c>
      <c r="E356" s="209" t="s">
        <v>471</v>
      </c>
      <c r="F356" s="210" t="s">
        <v>460</v>
      </c>
      <c r="G356" s="211" t="s">
        <v>192</v>
      </c>
      <c r="H356" s="212">
        <v>197.4</v>
      </c>
      <c r="I356" s="213"/>
      <c r="J356" s="214">
        <f>ROUND(I356*H356,2)</f>
        <v>0</v>
      </c>
      <c r="K356" s="210" t="s">
        <v>147</v>
      </c>
      <c r="L356" s="39"/>
      <c r="M356" s="215" t="s">
        <v>1</v>
      </c>
      <c r="N356" s="216" t="s">
        <v>43</v>
      </c>
      <c r="O356" s="71"/>
      <c r="P356" s="217">
        <f>O356*H356</f>
        <v>0</v>
      </c>
      <c r="Q356" s="217">
        <v>0.15539952000000001</v>
      </c>
      <c r="R356" s="217">
        <f>Q356*H356</f>
        <v>30.675865248000004</v>
      </c>
      <c r="S356" s="217">
        <v>0</v>
      </c>
      <c r="T356" s="21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219" t="s">
        <v>148</v>
      </c>
      <c r="AT356" s="219" t="s">
        <v>143</v>
      </c>
      <c r="AU356" s="219" t="s">
        <v>86</v>
      </c>
      <c r="AY356" s="17" t="s">
        <v>141</v>
      </c>
      <c r="BE356" s="220">
        <f>IF(N356="základní",J356,0)</f>
        <v>0</v>
      </c>
      <c r="BF356" s="220">
        <f>IF(N356="snížená",J356,0)</f>
        <v>0</v>
      </c>
      <c r="BG356" s="220">
        <f>IF(N356="zákl. přenesená",J356,0)</f>
        <v>0</v>
      </c>
      <c r="BH356" s="220">
        <f>IF(N356="sníž. přenesená",J356,0)</f>
        <v>0</v>
      </c>
      <c r="BI356" s="220">
        <f>IF(N356="nulová",J356,0)</f>
        <v>0</v>
      </c>
      <c r="BJ356" s="17" t="s">
        <v>21</v>
      </c>
      <c r="BK356" s="220">
        <f>ROUND(I356*H356,2)</f>
        <v>0</v>
      </c>
      <c r="BL356" s="17" t="s">
        <v>148</v>
      </c>
      <c r="BM356" s="219" t="s">
        <v>472</v>
      </c>
    </row>
    <row r="357" spans="1:65" s="2" customFormat="1" ht="29.25">
      <c r="A357" s="34"/>
      <c r="B357" s="35"/>
      <c r="C357" s="36"/>
      <c r="D357" s="221" t="s">
        <v>150</v>
      </c>
      <c r="E357" s="36"/>
      <c r="F357" s="222" t="s">
        <v>462</v>
      </c>
      <c r="G357" s="36"/>
      <c r="H357" s="36"/>
      <c r="I357" s="122"/>
      <c r="J357" s="36"/>
      <c r="K357" s="36"/>
      <c r="L357" s="39"/>
      <c r="M357" s="223"/>
      <c r="N357" s="224"/>
      <c r="O357" s="71"/>
      <c r="P357" s="71"/>
      <c r="Q357" s="71"/>
      <c r="R357" s="71"/>
      <c r="S357" s="71"/>
      <c r="T357" s="72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7" t="s">
        <v>150</v>
      </c>
      <c r="AU357" s="17" t="s">
        <v>86</v>
      </c>
    </row>
    <row r="358" spans="1:65" s="13" customFormat="1" ht="11.25">
      <c r="B358" s="225"/>
      <c r="C358" s="226"/>
      <c r="D358" s="221" t="s">
        <v>152</v>
      </c>
      <c r="E358" s="227" t="s">
        <v>1</v>
      </c>
      <c r="F358" s="228" t="s">
        <v>463</v>
      </c>
      <c r="G358" s="226"/>
      <c r="H358" s="227" t="s">
        <v>1</v>
      </c>
      <c r="I358" s="229"/>
      <c r="J358" s="226"/>
      <c r="K358" s="226"/>
      <c r="L358" s="230"/>
      <c r="M358" s="231"/>
      <c r="N358" s="232"/>
      <c r="O358" s="232"/>
      <c r="P358" s="232"/>
      <c r="Q358" s="232"/>
      <c r="R358" s="232"/>
      <c r="S358" s="232"/>
      <c r="T358" s="233"/>
      <c r="AT358" s="234" t="s">
        <v>152</v>
      </c>
      <c r="AU358" s="234" t="s">
        <v>86</v>
      </c>
      <c r="AV358" s="13" t="s">
        <v>21</v>
      </c>
      <c r="AW358" s="13" t="s">
        <v>35</v>
      </c>
      <c r="AX358" s="13" t="s">
        <v>78</v>
      </c>
      <c r="AY358" s="234" t="s">
        <v>141</v>
      </c>
    </row>
    <row r="359" spans="1:65" s="14" customFormat="1" ht="11.25">
      <c r="B359" s="235"/>
      <c r="C359" s="236"/>
      <c r="D359" s="221" t="s">
        <v>152</v>
      </c>
      <c r="E359" s="237" t="s">
        <v>1</v>
      </c>
      <c r="F359" s="238" t="s">
        <v>473</v>
      </c>
      <c r="G359" s="236"/>
      <c r="H359" s="239">
        <v>197.4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AT359" s="245" t="s">
        <v>152</v>
      </c>
      <c r="AU359" s="245" t="s">
        <v>86</v>
      </c>
      <c r="AV359" s="14" t="s">
        <v>86</v>
      </c>
      <c r="AW359" s="14" t="s">
        <v>35</v>
      </c>
      <c r="AX359" s="14" t="s">
        <v>78</v>
      </c>
      <c r="AY359" s="245" t="s">
        <v>141</v>
      </c>
    </row>
    <row r="360" spans="1:65" s="15" customFormat="1" ht="11.25">
      <c r="B360" s="246"/>
      <c r="C360" s="247"/>
      <c r="D360" s="221" t="s">
        <v>152</v>
      </c>
      <c r="E360" s="248" t="s">
        <v>1</v>
      </c>
      <c r="F360" s="249" t="s">
        <v>174</v>
      </c>
      <c r="G360" s="247"/>
      <c r="H360" s="250">
        <v>197.4</v>
      </c>
      <c r="I360" s="251"/>
      <c r="J360" s="247"/>
      <c r="K360" s="247"/>
      <c r="L360" s="252"/>
      <c r="M360" s="253"/>
      <c r="N360" s="254"/>
      <c r="O360" s="254"/>
      <c r="P360" s="254"/>
      <c r="Q360" s="254"/>
      <c r="R360" s="254"/>
      <c r="S360" s="254"/>
      <c r="T360" s="255"/>
      <c r="AT360" s="256" t="s">
        <v>152</v>
      </c>
      <c r="AU360" s="256" t="s">
        <v>86</v>
      </c>
      <c r="AV360" s="15" t="s">
        <v>148</v>
      </c>
      <c r="AW360" s="15" t="s">
        <v>35</v>
      </c>
      <c r="AX360" s="15" t="s">
        <v>21</v>
      </c>
      <c r="AY360" s="256" t="s">
        <v>141</v>
      </c>
    </row>
    <row r="361" spans="1:65" s="2" customFormat="1" ht="24" customHeight="1">
      <c r="A361" s="34"/>
      <c r="B361" s="35"/>
      <c r="C361" s="208" t="s">
        <v>474</v>
      </c>
      <c r="D361" s="208" t="s">
        <v>143</v>
      </c>
      <c r="E361" s="209" t="s">
        <v>475</v>
      </c>
      <c r="F361" s="210" t="s">
        <v>476</v>
      </c>
      <c r="G361" s="211" t="s">
        <v>192</v>
      </c>
      <c r="H361" s="212">
        <v>18.7</v>
      </c>
      <c r="I361" s="213"/>
      <c r="J361" s="214">
        <f>ROUND(I361*H361,2)</f>
        <v>0</v>
      </c>
      <c r="K361" s="210" t="s">
        <v>147</v>
      </c>
      <c r="L361" s="39"/>
      <c r="M361" s="215" t="s">
        <v>1</v>
      </c>
      <c r="N361" s="216" t="s">
        <v>43</v>
      </c>
      <c r="O361" s="71"/>
      <c r="P361" s="217">
        <f>O361*H361</f>
        <v>0</v>
      </c>
      <c r="Q361" s="217">
        <v>0.12949959999999999</v>
      </c>
      <c r="R361" s="217">
        <f>Q361*H361</f>
        <v>2.4216425199999998</v>
      </c>
      <c r="S361" s="217">
        <v>0</v>
      </c>
      <c r="T361" s="21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9" t="s">
        <v>148</v>
      </c>
      <c r="AT361" s="219" t="s">
        <v>143</v>
      </c>
      <c r="AU361" s="219" t="s">
        <v>86</v>
      </c>
      <c r="AY361" s="17" t="s">
        <v>141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7" t="s">
        <v>21</v>
      </c>
      <c r="BK361" s="220">
        <f>ROUND(I361*H361,2)</f>
        <v>0</v>
      </c>
      <c r="BL361" s="17" t="s">
        <v>148</v>
      </c>
      <c r="BM361" s="219" t="s">
        <v>477</v>
      </c>
    </row>
    <row r="362" spans="1:65" s="2" customFormat="1" ht="29.25">
      <c r="A362" s="34"/>
      <c r="B362" s="35"/>
      <c r="C362" s="36"/>
      <c r="D362" s="221" t="s">
        <v>150</v>
      </c>
      <c r="E362" s="36"/>
      <c r="F362" s="222" t="s">
        <v>478</v>
      </c>
      <c r="G362" s="36"/>
      <c r="H362" s="36"/>
      <c r="I362" s="122"/>
      <c r="J362" s="36"/>
      <c r="K362" s="36"/>
      <c r="L362" s="39"/>
      <c r="M362" s="223"/>
      <c r="N362" s="224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150</v>
      </c>
      <c r="AU362" s="17" t="s">
        <v>86</v>
      </c>
    </row>
    <row r="363" spans="1:65" s="13" customFormat="1" ht="11.25">
      <c r="B363" s="225"/>
      <c r="C363" s="226"/>
      <c r="D363" s="221" t="s">
        <v>152</v>
      </c>
      <c r="E363" s="227" t="s">
        <v>1</v>
      </c>
      <c r="F363" s="228" t="s">
        <v>479</v>
      </c>
      <c r="G363" s="226"/>
      <c r="H363" s="227" t="s">
        <v>1</v>
      </c>
      <c r="I363" s="229"/>
      <c r="J363" s="226"/>
      <c r="K363" s="226"/>
      <c r="L363" s="230"/>
      <c r="M363" s="231"/>
      <c r="N363" s="232"/>
      <c r="O363" s="232"/>
      <c r="P363" s="232"/>
      <c r="Q363" s="232"/>
      <c r="R363" s="232"/>
      <c r="S363" s="232"/>
      <c r="T363" s="233"/>
      <c r="AT363" s="234" t="s">
        <v>152</v>
      </c>
      <c r="AU363" s="234" t="s">
        <v>86</v>
      </c>
      <c r="AV363" s="13" t="s">
        <v>21</v>
      </c>
      <c r="AW363" s="13" t="s">
        <v>35</v>
      </c>
      <c r="AX363" s="13" t="s">
        <v>78</v>
      </c>
      <c r="AY363" s="234" t="s">
        <v>141</v>
      </c>
    </row>
    <row r="364" spans="1:65" s="14" customFormat="1" ht="11.25">
      <c r="B364" s="235"/>
      <c r="C364" s="236"/>
      <c r="D364" s="221" t="s">
        <v>152</v>
      </c>
      <c r="E364" s="237" t="s">
        <v>1</v>
      </c>
      <c r="F364" s="238" t="s">
        <v>480</v>
      </c>
      <c r="G364" s="236"/>
      <c r="H364" s="239">
        <v>18.7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AT364" s="245" t="s">
        <v>152</v>
      </c>
      <c r="AU364" s="245" t="s">
        <v>86</v>
      </c>
      <c r="AV364" s="14" t="s">
        <v>86</v>
      </c>
      <c r="AW364" s="14" t="s">
        <v>35</v>
      </c>
      <c r="AX364" s="14" t="s">
        <v>21</v>
      </c>
      <c r="AY364" s="245" t="s">
        <v>141</v>
      </c>
    </row>
    <row r="365" spans="1:65" s="2" customFormat="1" ht="16.5" customHeight="1">
      <c r="A365" s="34"/>
      <c r="B365" s="35"/>
      <c r="C365" s="257" t="s">
        <v>481</v>
      </c>
      <c r="D365" s="257" t="s">
        <v>253</v>
      </c>
      <c r="E365" s="258" t="s">
        <v>482</v>
      </c>
      <c r="F365" s="259" t="s">
        <v>483</v>
      </c>
      <c r="G365" s="260" t="s">
        <v>192</v>
      </c>
      <c r="H365" s="261">
        <v>19.635000000000002</v>
      </c>
      <c r="I365" s="262"/>
      <c r="J365" s="263">
        <f>ROUND(I365*H365,2)</f>
        <v>0</v>
      </c>
      <c r="K365" s="259" t="s">
        <v>147</v>
      </c>
      <c r="L365" s="264"/>
      <c r="M365" s="265" t="s">
        <v>1</v>
      </c>
      <c r="N365" s="266" t="s">
        <v>43</v>
      </c>
      <c r="O365" s="71"/>
      <c r="P365" s="217">
        <f>O365*H365</f>
        <v>0</v>
      </c>
      <c r="Q365" s="217">
        <v>2.8000000000000001E-2</v>
      </c>
      <c r="R365" s="217">
        <f>Q365*H365</f>
        <v>0.54978000000000005</v>
      </c>
      <c r="S365" s="217">
        <v>0</v>
      </c>
      <c r="T365" s="218">
        <f>S365*H365</f>
        <v>0</v>
      </c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R365" s="219" t="s">
        <v>197</v>
      </c>
      <c r="AT365" s="219" t="s">
        <v>253</v>
      </c>
      <c r="AU365" s="219" t="s">
        <v>86</v>
      </c>
      <c r="AY365" s="17" t="s">
        <v>141</v>
      </c>
      <c r="BE365" s="220">
        <f>IF(N365="základní",J365,0)</f>
        <v>0</v>
      </c>
      <c r="BF365" s="220">
        <f>IF(N365="snížená",J365,0)</f>
        <v>0</v>
      </c>
      <c r="BG365" s="220">
        <f>IF(N365="zákl. přenesená",J365,0)</f>
        <v>0</v>
      </c>
      <c r="BH365" s="220">
        <f>IF(N365="sníž. přenesená",J365,0)</f>
        <v>0</v>
      </c>
      <c r="BI365" s="220">
        <f>IF(N365="nulová",J365,0)</f>
        <v>0</v>
      </c>
      <c r="BJ365" s="17" t="s">
        <v>21</v>
      </c>
      <c r="BK365" s="220">
        <f>ROUND(I365*H365,2)</f>
        <v>0</v>
      </c>
      <c r="BL365" s="17" t="s">
        <v>148</v>
      </c>
      <c r="BM365" s="219" t="s">
        <v>484</v>
      </c>
    </row>
    <row r="366" spans="1:65" s="2" customFormat="1" ht="11.25">
      <c r="A366" s="34"/>
      <c r="B366" s="35"/>
      <c r="C366" s="36"/>
      <c r="D366" s="221" t="s">
        <v>150</v>
      </c>
      <c r="E366" s="36"/>
      <c r="F366" s="222" t="s">
        <v>483</v>
      </c>
      <c r="G366" s="36"/>
      <c r="H366" s="36"/>
      <c r="I366" s="122"/>
      <c r="J366" s="36"/>
      <c r="K366" s="36"/>
      <c r="L366" s="39"/>
      <c r="M366" s="223"/>
      <c r="N366" s="224"/>
      <c r="O366" s="71"/>
      <c r="P366" s="71"/>
      <c r="Q366" s="71"/>
      <c r="R366" s="71"/>
      <c r="S366" s="71"/>
      <c r="T366" s="72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7" t="s">
        <v>150</v>
      </c>
      <c r="AU366" s="17" t="s">
        <v>86</v>
      </c>
    </row>
    <row r="367" spans="1:65" s="14" customFormat="1" ht="11.25">
      <c r="B367" s="235"/>
      <c r="C367" s="236"/>
      <c r="D367" s="221" t="s">
        <v>152</v>
      </c>
      <c r="E367" s="236"/>
      <c r="F367" s="238" t="s">
        <v>485</v>
      </c>
      <c r="G367" s="236"/>
      <c r="H367" s="239">
        <v>19.635000000000002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AT367" s="245" t="s">
        <v>152</v>
      </c>
      <c r="AU367" s="245" t="s">
        <v>86</v>
      </c>
      <c r="AV367" s="14" t="s">
        <v>86</v>
      </c>
      <c r="AW367" s="14" t="s">
        <v>4</v>
      </c>
      <c r="AX367" s="14" t="s">
        <v>21</v>
      </c>
      <c r="AY367" s="245" t="s">
        <v>141</v>
      </c>
    </row>
    <row r="368" spans="1:65" s="2" customFormat="1" ht="24" customHeight="1">
      <c r="A368" s="34"/>
      <c r="B368" s="35"/>
      <c r="C368" s="208" t="s">
        <v>486</v>
      </c>
      <c r="D368" s="208" t="s">
        <v>143</v>
      </c>
      <c r="E368" s="209" t="s">
        <v>487</v>
      </c>
      <c r="F368" s="210" t="s">
        <v>488</v>
      </c>
      <c r="G368" s="211" t="s">
        <v>192</v>
      </c>
      <c r="H368" s="212">
        <v>40.700000000000003</v>
      </c>
      <c r="I368" s="213"/>
      <c r="J368" s="214">
        <f>ROUND(I368*H368,2)</f>
        <v>0</v>
      </c>
      <c r="K368" s="210" t="s">
        <v>147</v>
      </c>
      <c r="L368" s="39"/>
      <c r="M368" s="215" t="s">
        <v>1</v>
      </c>
      <c r="N368" s="216" t="s">
        <v>43</v>
      </c>
      <c r="O368" s="71"/>
      <c r="P368" s="217">
        <f>O368*H368</f>
        <v>0</v>
      </c>
      <c r="Q368" s="217">
        <v>0.16849059999999999</v>
      </c>
      <c r="R368" s="217">
        <f>Q368*H368</f>
        <v>6.8575674200000005</v>
      </c>
      <c r="S368" s="217">
        <v>0</v>
      </c>
      <c r="T368" s="21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9" t="s">
        <v>148</v>
      </c>
      <c r="AT368" s="219" t="s">
        <v>143</v>
      </c>
      <c r="AU368" s="219" t="s">
        <v>86</v>
      </c>
      <c r="AY368" s="17" t="s">
        <v>141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7" t="s">
        <v>21</v>
      </c>
      <c r="BK368" s="220">
        <f>ROUND(I368*H368,2)</f>
        <v>0</v>
      </c>
      <c r="BL368" s="17" t="s">
        <v>148</v>
      </c>
      <c r="BM368" s="219" t="s">
        <v>489</v>
      </c>
    </row>
    <row r="369" spans="1:65" s="2" customFormat="1" ht="29.25">
      <c r="A369" s="34"/>
      <c r="B369" s="35"/>
      <c r="C369" s="36"/>
      <c r="D369" s="221" t="s">
        <v>150</v>
      </c>
      <c r="E369" s="36"/>
      <c r="F369" s="222" t="s">
        <v>490</v>
      </c>
      <c r="G369" s="36"/>
      <c r="H369" s="36"/>
      <c r="I369" s="122"/>
      <c r="J369" s="36"/>
      <c r="K369" s="36"/>
      <c r="L369" s="39"/>
      <c r="M369" s="223"/>
      <c r="N369" s="224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150</v>
      </c>
      <c r="AU369" s="17" t="s">
        <v>86</v>
      </c>
    </row>
    <row r="370" spans="1:65" s="14" customFormat="1" ht="11.25">
      <c r="B370" s="235"/>
      <c r="C370" s="236"/>
      <c r="D370" s="221" t="s">
        <v>152</v>
      </c>
      <c r="E370" s="237" t="s">
        <v>1</v>
      </c>
      <c r="F370" s="238" t="s">
        <v>491</v>
      </c>
      <c r="G370" s="236"/>
      <c r="H370" s="239">
        <v>40.700000000000003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AT370" s="245" t="s">
        <v>152</v>
      </c>
      <c r="AU370" s="245" t="s">
        <v>86</v>
      </c>
      <c r="AV370" s="14" t="s">
        <v>86</v>
      </c>
      <c r="AW370" s="14" t="s">
        <v>35</v>
      </c>
      <c r="AX370" s="14" t="s">
        <v>78</v>
      </c>
      <c r="AY370" s="245" t="s">
        <v>141</v>
      </c>
    </row>
    <row r="371" spans="1:65" s="2" customFormat="1" ht="16.5" customHeight="1">
      <c r="A371" s="34"/>
      <c r="B371" s="35"/>
      <c r="C371" s="257" t="s">
        <v>492</v>
      </c>
      <c r="D371" s="257" t="s">
        <v>253</v>
      </c>
      <c r="E371" s="258" t="s">
        <v>493</v>
      </c>
      <c r="F371" s="259" t="s">
        <v>494</v>
      </c>
      <c r="G371" s="260" t="s">
        <v>192</v>
      </c>
      <c r="H371" s="261">
        <v>42.734999999999999</v>
      </c>
      <c r="I371" s="262"/>
      <c r="J371" s="263">
        <f>ROUND(I371*H371,2)</f>
        <v>0</v>
      </c>
      <c r="K371" s="259" t="s">
        <v>147</v>
      </c>
      <c r="L371" s="264"/>
      <c r="M371" s="265" t="s">
        <v>1</v>
      </c>
      <c r="N371" s="266" t="s">
        <v>43</v>
      </c>
      <c r="O371" s="71"/>
      <c r="P371" s="217">
        <f>O371*H371</f>
        <v>0</v>
      </c>
      <c r="Q371" s="217">
        <v>0.15</v>
      </c>
      <c r="R371" s="217">
        <f>Q371*H371</f>
        <v>6.4102499999999996</v>
      </c>
      <c r="S371" s="217">
        <v>0</v>
      </c>
      <c r="T371" s="21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9" t="s">
        <v>197</v>
      </c>
      <c r="AT371" s="219" t="s">
        <v>253</v>
      </c>
      <c r="AU371" s="219" t="s">
        <v>86</v>
      </c>
      <c r="AY371" s="17" t="s">
        <v>141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7" t="s">
        <v>21</v>
      </c>
      <c r="BK371" s="220">
        <f>ROUND(I371*H371,2)</f>
        <v>0</v>
      </c>
      <c r="BL371" s="17" t="s">
        <v>148</v>
      </c>
      <c r="BM371" s="219" t="s">
        <v>495</v>
      </c>
    </row>
    <row r="372" spans="1:65" s="2" customFormat="1" ht="11.25">
      <c r="A372" s="34"/>
      <c r="B372" s="35"/>
      <c r="C372" s="36"/>
      <c r="D372" s="221" t="s">
        <v>150</v>
      </c>
      <c r="E372" s="36"/>
      <c r="F372" s="222" t="s">
        <v>496</v>
      </c>
      <c r="G372" s="36"/>
      <c r="H372" s="36"/>
      <c r="I372" s="122"/>
      <c r="J372" s="36"/>
      <c r="K372" s="36"/>
      <c r="L372" s="39"/>
      <c r="M372" s="223"/>
      <c r="N372" s="224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150</v>
      </c>
      <c r="AU372" s="17" t="s">
        <v>86</v>
      </c>
    </row>
    <row r="373" spans="1:65" s="14" customFormat="1" ht="11.25">
      <c r="B373" s="235"/>
      <c r="C373" s="236"/>
      <c r="D373" s="221" t="s">
        <v>152</v>
      </c>
      <c r="E373" s="236"/>
      <c r="F373" s="238" t="s">
        <v>497</v>
      </c>
      <c r="G373" s="236"/>
      <c r="H373" s="239">
        <v>42.734999999999999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AT373" s="245" t="s">
        <v>152</v>
      </c>
      <c r="AU373" s="245" t="s">
        <v>86</v>
      </c>
      <c r="AV373" s="14" t="s">
        <v>86</v>
      </c>
      <c r="AW373" s="14" t="s">
        <v>4</v>
      </c>
      <c r="AX373" s="14" t="s">
        <v>21</v>
      </c>
      <c r="AY373" s="245" t="s">
        <v>141</v>
      </c>
    </row>
    <row r="374" spans="1:65" s="2" customFormat="1" ht="24" customHeight="1">
      <c r="A374" s="34"/>
      <c r="B374" s="35"/>
      <c r="C374" s="208" t="s">
        <v>498</v>
      </c>
      <c r="D374" s="208" t="s">
        <v>143</v>
      </c>
      <c r="E374" s="209" t="s">
        <v>499</v>
      </c>
      <c r="F374" s="210" t="s">
        <v>500</v>
      </c>
      <c r="G374" s="211" t="s">
        <v>192</v>
      </c>
      <c r="H374" s="212">
        <v>39</v>
      </c>
      <c r="I374" s="213"/>
      <c r="J374" s="214">
        <f>ROUND(I374*H374,2)</f>
        <v>0</v>
      </c>
      <c r="K374" s="210" t="s">
        <v>147</v>
      </c>
      <c r="L374" s="39"/>
      <c r="M374" s="215" t="s">
        <v>1</v>
      </c>
      <c r="N374" s="216" t="s">
        <v>43</v>
      </c>
      <c r="O374" s="71"/>
      <c r="P374" s="217">
        <f>O374*H374</f>
        <v>0</v>
      </c>
      <c r="Q374" s="217">
        <v>0.14066960000000001</v>
      </c>
      <c r="R374" s="217">
        <f>Q374*H374</f>
        <v>5.4861143999999999</v>
      </c>
      <c r="S374" s="217">
        <v>0</v>
      </c>
      <c r="T374" s="21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9" t="s">
        <v>148</v>
      </c>
      <c r="AT374" s="219" t="s">
        <v>143</v>
      </c>
      <c r="AU374" s="219" t="s">
        <v>86</v>
      </c>
      <c r="AY374" s="17" t="s">
        <v>141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17" t="s">
        <v>21</v>
      </c>
      <c r="BK374" s="220">
        <f>ROUND(I374*H374,2)</f>
        <v>0</v>
      </c>
      <c r="BL374" s="17" t="s">
        <v>148</v>
      </c>
      <c r="BM374" s="219" t="s">
        <v>501</v>
      </c>
    </row>
    <row r="375" spans="1:65" s="2" customFormat="1" ht="29.25">
      <c r="A375" s="34"/>
      <c r="B375" s="35"/>
      <c r="C375" s="36"/>
      <c r="D375" s="221" t="s">
        <v>150</v>
      </c>
      <c r="E375" s="36"/>
      <c r="F375" s="222" t="s">
        <v>502</v>
      </c>
      <c r="G375" s="36"/>
      <c r="H375" s="36"/>
      <c r="I375" s="122"/>
      <c r="J375" s="36"/>
      <c r="K375" s="36"/>
      <c r="L375" s="39"/>
      <c r="M375" s="223"/>
      <c r="N375" s="224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150</v>
      </c>
      <c r="AU375" s="17" t="s">
        <v>86</v>
      </c>
    </row>
    <row r="376" spans="1:65" s="13" customFormat="1" ht="11.25">
      <c r="B376" s="225"/>
      <c r="C376" s="226"/>
      <c r="D376" s="221" t="s">
        <v>152</v>
      </c>
      <c r="E376" s="227" t="s">
        <v>1</v>
      </c>
      <c r="F376" s="228" t="s">
        <v>503</v>
      </c>
      <c r="G376" s="226"/>
      <c r="H376" s="227" t="s">
        <v>1</v>
      </c>
      <c r="I376" s="229"/>
      <c r="J376" s="226"/>
      <c r="K376" s="226"/>
      <c r="L376" s="230"/>
      <c r="M376" s="231"/>
      <c r="N376" s="232"/>
      <c r="O376" s="232"/>
      <c r="P376" s="232"/>
      <c r="Q376" s="232"/>
      <c r="R376" s="232"/>
      <c r="S376" s="232"/>
      <c r="T376" s="233"/>
      <c r="AT376" s="234" t="s">
        <v>152</v>
      </c>
      <c r="AU376" s="234" t="s">
        <v>86</v>
      </c>
      <c r="AV376" s="13" t="s">
        <v>21</v>
      </c>
      <c r="AW376" s="13" t="s">
        <v>35</v>
      </c>
      <c r="AX376" s="13" t="s">
        <v>78</v>
      </c>
      <c r="AY376" s="234" t="s">
        <v>141</v>
      </c>
    </row>
    <row r="377" spans="1:65" s="14" customFormat="1" ht="11.25">
      <c r="B377" s="235"/>
      <c r="C377" s="236"/>
      <c r="D377" s="221" t="s">
        <v>152</v>
      </c>
      <c r="E377" s="237" t="s">
        <v>1</v>
      </c>
      <c r="F377" s="238" t="s">
        <v>504</v>
      </c>
      <c r="G377" s="236"/>
      <c r="H377" s="239">
        <v>39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AT377" s="245" t="s">
        <v>152</v>
      </c>
      <c r="AU377" s="245" t="s">
        <v>86</v>
      </c>
      <c r="AV377" s="14" t="s">
        <v>86</v>
      </c>
      <c r="AW377" s="14" t="s">
        <v>35</v>
      </c>
      <c r="AX377" s="14" t="s">
        <v>78</v>
      </c>
      <c r="AY377" s="245" t="s">
        <v>141</v>
      </c>
    </row>
    <row r="378" spans="1:65" s="2" customFormat="1" ht="16.5" customHeight="1">
      <c r="A378" s="34"/>
      <c r="B378" s="35"/>
      <c r="C378" s="257" t="s">
        <v>505</v>
      </c>
      <c r="D378" s="257" t="s">
        <v>253</v>
      </c>
      <c r="E378" s="258" t="s">
        <v>506</v>
      </c>
      <c r="F378" s="259" t="s">
        <v>507</v>
      </c>
      <c r="G378" s="260" t="s">
        <v>192</v>
      </c>
      <c r="H378" s="261">
        <v>40.950000000000003</v>
      </c>
      <c r="I378" s="262"/>
      <c r="J378" s="263">
        <f>ROUND(I378*H378,2)</f>
        <v>0</v>
      </c>
      <c r="K378" s="259" t="s">
        <v>147</v>
      </c>
      <c r="L378" s="264"/>
      <c r="M378" s="265" t="s">
        <v>1</v>
      </c>
      <c r="N378" s="266" t="s">
        <v>43</v>
      </c>
      <c r="O378" s="71"/>
      <c r="P378" s="217">
        <f>O378*H378</f>
        <v>0</v>
      </c>
      <c r="Q378" s="217">
        <v>5.7000000000000002E-2</v>
      </c>
      <c r="R378" s="217">
        <f>Q378*H378</f>
        <v>2.3341500000000002</v>
      </c>
      <c r="S378" s="217">
        <v>0</v>
      </c>
      <c r="T378" s="21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19" t="s">
        <v>197</v>
      </c>
      <c r="AT378" s="219" t="s">
        <v>253</v>
      </c>
      <c r="AU378" s="219" t="s">
        <v>86</v>
      </c>
      <c r="AY378" s="17" t="s">
        <v>141</v>
      </c>
      <c r="BE378" s="220">
        <f>IF(N378="základní",J378,0)</f>
        <v>0</v>
      </c>
      <c r="BF378" s="220">
        <f>IF(N378="snížená",J378,0)</f>
        <v>0</v>
      </c>
      <c r="BG378" s="220">
        <f>IF(N378="zákl. přenesená",J378,0)</f>
        <v>0</v>
      </c>
      <c r="BH378" s="220">
        <f>IF(N378="sníž. přenesená",J378,0)</f>
        <v>0</v>
      </c>
      <c r="BI378" s="220">
        <f>IF(N378="nulová",J378,0)</f>
        <v>0</v>
      </c>
      <c r="BJ378" s="17" t="s">
        <v>21</v>
      </c>
      <c r="BK378" s="220">
        <f>ROUND(I378*H378,2)</f>
        <v>0</v>
      </c>
      <c r="BL378" s="17" t="s">
        <v>148</v>
      </c>
      <c r="BM378" s="219" t="s">
        <v>508</v>
      </c>
    </row>
    <row r="379" spans="1:65" s="2" customFormat="1" ht="11.25">
      <c r="A379" s="34"/>
      <c r="B379" s="35"/>
      <c r="C379" s="36"/>
      <c r="D379" s="221" t="s">
        <v>150</v>
      </c>
      <c r="E379" s="36"/>
      <c r="F379" s="222" t="s">
        <v>507</v>
      </c>
      <c r="G379" s="36"/>
      <c r="H379" s="36"/>
      <c r="I379" s="122"/>
      <c r="J379" s="36"/>
      <c r="K379" s="36"/>
      <c r="L379" s="39"/>
      <c r="M379" s="223"/>
      <c r="N379" s="224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150</v>
      </c>
      <c r="AU379" s="17" t="s">
        <v>86</v>
      </c>
    </row>
    <row r="380" spans="1:65" s="14" customFormat="1" ht="11.25">
      <c r="B380" s="235"/>
      <c r="C380" s="236"/>
      <c r="D380" s="221" t="s">
        <v>152</v>
      </c>
      <c r="E380" s="236"/>
      <c r="F380" s="238" t="s">
        <v>509</v>
      </c>
      <c r="G380" s="236"/>
      <c r="H380" s="239">
        <v>40.950000000000003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AT380" s="245" t="s">
        <v>152</v>
      </c>
      <c r="AU380" s="245" t="s">
        <v>86</v>
      </c>
      <c r="AV380" s="14" t="s">
        <v>86</v>
      </c>
      <c r="AW380" s="14" t="s">
        <v>4</v>
      </c>
      <c r="AX380" s="14" t="s">
        <v>21</v>
      </c>
      <c r="AY380" s="245" t="s">
        <v>141</v>
      </c>
    </row>
    <row r="381" spans="1:65" s="2" customFormat="1" ht="24" customHeight="1">
      <c r="A381" s="34"/>
      <c r="B381" s="35"/>
      <c r="C381" s="208" t="s">
        <v>510</v>
      </c>
      <c r="D381" s="208" t="s">
        <v>143</v>
      </c>
      <c r="E381" s="209" t="s">
        <v>511</v>
      </c>
      <c r="F381" s="210" t="s">
        <v>512</v>
      </c>
      <c r="G381" s="211" t="s">
        <v>192</v>
      </c>
      <c r="H381" s="212">
        <v>402.9</v>
      </c>
      <c r="I381" s="213"/>
      <c r="J381" s="214">
        <f>ROUND(I381*H381,2)</f>
        <v>0</v>
      </c>
      <c r="K381" s="210" t="s">
        <v>147</v>
      </c>
      <c r="L381" s="39"/>
      <c r="M381" s="215" t="s">
        <v>1</v>
      </c>
      <c r="N381" s="216" t="s">
        <v>43</v>
      </c>
      <c r="O381" s="71"/>
      <c r="P381" s="217">
        <f>O381*H381</f>
        <v>0</v>
      </c>
      <c r="Q381" s="217">
        <v>1.4950000000000001E-6</v>
      </c>
      <c r="R381" s="217">
        <f>Q381*H381</f>
        <v>6.0233550000000002E-4</v>
      </c>
      <c r="S381" s="217">
        <v>0</v>
      </c>
      <c r="T381" s="218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19" t="s">
        <v>148</v>
      </c>
      <c r="AT381" s="219" t="s">
        <v>143</v>
      </c>
      <c r="AU381" s="219" t="s">
        <v>86</v>
      </c>
      <c r="AY381" s="17" t="s">
        <v>141</v>
      </c>
      <c r="BE381" s="220">
        <f>IF(N381="základní",J381,0)</f>
        <v>0</v>
      </c>
      <c r="BF381" s="220">
        <f>IF(N381="snížená",J381,0)</f>
        <v>0</v>
      </c>
      <c r="BG381" s="220">
        <f>IF(N381="zákl. přenesená",J381,0)</f>
        <v>0</v>
      </c>
      <c r="BH381" s="220">
        <f>IF(N381="sníž. přenesená",J381,0)</f>
        <v>0</v>
      </c>
      <c r="BI381" s="220">
        <f>IF(N381="nulová",J381,0)</f>
        <v>0</v>
      </c>
      <c r="BJ381" s="17" t="s">
        <v>21</v>
      </c>
      <c r="BK381" s="220">
        <f>ROUND(I381*H381,2)</f>
        <v>0</v>
      </c>
      <c r="BL381" s="17" t="s">
        <v>148</v>
      </c>
      <c r="BM381" s="219" t="s">
        <v>513</v>
      </c>
    </row>
    <row r="382" spans="1:65" s="2" customFormat="1" ht="19.5">
      <c r="A382" s="34"/>
      <c r="B382" s="35"/>
      <c r="C382" s="36"/>
      <c r="D382" s="221" t="s">
        <v>150</v>
      </c>
      <c r="E382" s="36"/>
      <c r="F382" s="222" t="s">
        <v>514</v>
      </c>
      <c r="G382" s="36"/>
      <c r="H382" s="36"/>
      <c r="I382" s="122"/>
      <c r="J382" s="36"/>
      <c r="K382" s="36"/>
      <c r="L382" s="39"/>
      <c r="M382" s="223"/>
      <c r="N382" s="224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150</v>
      </c>
      <c r="AU382" s="17" t="s">
        <v>86</v>
      </c>
    </row>
    <row r="383" spans="1:65" s="13" customFormat="1" ht="11.25">
      <c r="B383" s="225"/>
      <c r="C383" s="226"/>
      <c r="D383" s="221" t="s">
        <v>152</v>
      </c>
      <c r="E383" s="227" t="s">
        <v>1</v>
      </c>
      <c r="F383" s="228" t="s">
        <v>515</v>
      </c>
      <c r="G383" s="226"/>
      <c r="H383" s="227" t="s">
        <v>1</v>
      </c>
      <c r="I383" s="229"/>
      <c r="J383" s="226"/>
      <c r="K383" s="226"/>
      <c r="L383" s="230"/>
      <c r="M383" s="231"/>
      <c r="N383" s="232"/>
      <c r="O383" s="232"/>
      <c r="P383" s="232"/>
      <c r="Q383" s="232"/>
      <c r="R383" s="232"/>
      <c r="S383" s="232"/>
      <c r="T383" s="233"/>
      <c r="AT383" s="234" t="s">
        <v>152</v>
      </c>
      <c r="AU383" s="234" t="s">
        <v>86</v>
      </c>
      <c r="AV383" s="13" t="s">
        <v>21</v>
      </c>
      <c r="AW383" s="13" t="s">
        <v>35</v>
      </c>
      <c r="AX383" s="13" t="s">
        <v>78</v>
      </c>
      <c r="AY383" s="234" t="s">
        <v>141</v>
      </c>
    </row>
    <row r="384" spans="1:65" s="14" customFormat="1" ht="11.25">
      <c r="B384" s="235"/>
      <c r="C384" s="236"/>
      <c r="D384" s="221" t="s">
        <v>152</v>
      </c>
      <c r="E384" s="237" t="s">
        <v>1</v>
      </c>
      <c r="F384" s="238" t="s">
        <v>516</v>
      </c>
      <c r="G384" s="236"/>
      <c r="H384" s="239">
        <v>402.9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AT384" s="245" t="s">
        <v>152</v>
      </c>
      <c r="AU384" s="245" t="s">
        <v>86</v>
      </c>
      <c r="AV384" s="14" t="s">
        <v>86</v>
      </c>
      <c r="AW384" s="14" t="s">
        <v>35</v>
      </c>
      <c r="AX384" s="14" t="s">
        <v>21</v>
      </c>
      <c r="AY384" s="245" t="s">
        <v>141</v>
      </c>
    </row>
    <row r="385" spans="1:65" s="2" customFormat="1" ht="24" customHeight="1">
      <c r="A385" s="34"/>
      <c r="B385" s="35"/>
      <c r="C385" s="208" t="s">
        <v>517</v>
      </c>
      <c r="D385" s="208" t="s">
        <v>143</v>
      </c>
      <c r="E385" s="209" t="s">
        <v>518</v>
      </c>
      <c r="F385" s="210" t="s">
        <v>519</v>
      </c>
      <c r="G385" s="211" t="s">
        <v>192</v>
      </c>
      <c r="H385" s="212">
        <v>402.9</v>
      </c>
      <c r="I385" s="213"/>
      <c r="J385" s="214">
        <f>ROUND(I385*H385,2)</f>
        <v>0</v>
      </c>
      <c r="K385" s="210" t="s">
        <v>147</v>
      </c>
      <c r="L385" s="39"/>
      <c r="M385" s="215" t="s">
        <v>1</v>
      </c>
      <c r="N385" s="216" t="s">
        <v>43</v>
      </c>
      <c r="O385" s="71"/>
      <c r="P385" s="217">
        <f>O385*H385</f>
        <v>0</v>
      </c>
      <c r="Q385" s="217">
        <v>2.2049999999999999E-4</v>
      </c>
      <c r="R385" s="217">
        <f>Q385*H385</f>
        <v>8.8839449999999986E-2</v>
      </c>
      <c r="S385" s="217">
        <v>0</v>
      </c>
      <c r="T385" s="218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19" t="s">
        <v>148</v>
      </c>
      <c r="AT385" s="219" t="s">
        <v>143</v>
      </c>
      <c r="AU385" s="219" t="s">
        <v>86</v>
      </c>
      <c r="AY385" s="17" t="s">
        <v>141</v>
      </c>
      <c r="BE385" s="220">
        <f>IF(N385="základní",J385,0)</f>
        <v>0</v>
      </c>
      <c r="BF385" s="220">
        <f>IF(N385="snížená",J385,0)</f>
        <v>0</v>
      </c>
      <c r="BG385" s="220">
        <f>IF(N385="zákl. přenesená",J385,0)</f>
        <v>0</v>
      </c>
      <c r="BH385" s="220">
        <f>IF(N385="sníž. přenesená",J385,0)</f>
        <v>0</v>
      </c>
      <c r="BI385" s="220">
        <f>IF(N385="nulová",J385,0)</f>
        <v>0</v>
      </c>
      <c r="BJ385" s="17" t="s">
        <v>21</v>
      </c>
      <c r="BK385" s="220">
        <f>ROUND(I385*H385,2)</f>
        <v>0</v>
      </c>
      <c r="BL385" s="17" t="s">
        <v>148</v>
      </c>
      <c r="BM385" s="219" t="s">
        <v>520</v>
      </c>
    </row>
    <row r="386" spans="1:65" s="2" customFormat="1" ht="39">
      <c r="A386" s="34"/>
      <c r="B386" s="35"/>
      <c r="C386" s="36"/>
      <c r="D386" s="221" t="s">
        <v>150</v>
      </c>
      <c r="E386" s="36"/>
      <c r="F386" s="222" t="s">
        <v>521</v>
      </c>
      <c r="G386" s="36"/>
      <c r="H386" s="36"/>
      <c r="I386" s="122"/>
      <c r="J386" s="36"/>
      <c r="K386" s="36"/>
      <c r="L386" s="39"/>
      <c r="M386" s="223"/>
      <c r="N386" s="224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150</v>
      </c>
      <c r="AU386" s="17" t="s">
        <v>86</v>
      </c>
    </row>
    <row r="387" spans="1:65" s="13" customFormat="1" ht="11.25">
      <c r="B387" s="225"/>
      <c r="C387" s="226"/>
      <c r="D387" s="221" t="s">
        <v>152</v>
      </c>
      <c r="E387" s="227" t="s">
        <v>1</v>
      </c>
      <c r="F387" s="228" t="s">
        <v>515</v>
      </c>
      <c r="G387" s="226"/>
      <c r="H387" s="227" t="s">
        <v>1</v>
      </c>
      <c r="I387" s="229"/>
      <c r="J387" s="226"/>
      <c r="K387" s="226"/>
      <c r="L387" s="230"/>
      <c r="M387" s="231"/>
      <c r="N387" s="232"/>
      <c r="O387" s="232"/>
      <c r="P387" s="232"/>
      <c r="Q387" s="232"/>
      <c r="R387" s="232"/>
      <c r="S387" s="232"/>
      <c r="T387" s="233"/>
      <c r="AT387" s="234" t="s">
        <v>152</v>
      </c>
      <c r="AU387" s="234" t="s">
        <v>86</v>
      </c>
      <c r="AV387" s="13" t="s">
        <v>21</v>
      </c>
      <c r="AW387" s="13" t="s">
        <v>35</v>
      </c>
      <c r="AX387" s="13" t="s">
        <v>78</v>
      </c>
      <c r="AY387" s="234" t="s">
        <v>141</v>
      </c>
    </row>
    <row r="388" spans="1:65" s="14" customFormat="1" ht="11.25">
      <c r="B388" s="235"/>
      <c r="C388" s="236"/>
      <c r="D388" s="221" t="s">
        <v>152</v>
      </c>
      <c r="E388" s="237" t="s">
        <v>1</v>
      </c>
      <c r="F388" s="238" t="s">
        <v>516</v>
      </c>
      <c r="G388" s="236"/>
      <c r="H388" s="239">
        <v>402.9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AT388" s="245" t="s">
        <v>152</v>
      </c>
      <c r="AU388" s="245" t="s">
        <v>86</v>
      </c>
      <c r="AV388" s="14" t="s">
        <v>86</v>
      </c>
      <c r="AW388" s="14" t="s">
        <v>35</v>
      </c>
      <c r="AX388" s="14" t="s">
        <v>21</v>
      </c>
      <c r="AY388" s="245" t="s">
        <v>141</v>
      </c>
    </row>
    <row r="389" spans="1:65" s="2" customFormat="1" ht="16.5" customHeight="1">
      <c r="A389" s="34"/>
      <c r="B389" s="35"/>
      <c r="C389" s="208" t="s">
        <v>522</v>
      </c>
      <c r="D389" s="208" t="s">
        <v>143</v>
      </c>
      <c r="E389" s="209" t="s">
        <v>523</v>
      </c>
      <c r="F389" s="210" t="s">
        <v>524</v>
      </c>
      <c r="G389" s="211" t="s">
        <v>192</v>
      </c>
      <c r="H389" s="212">
        <v>402.9</v>
      </c>
      <c r="I389" s="213"/>
      <c r="J389" s="214">
        <f>ROUND(I389*H389,2)</f>
        <v>0</v>
      </c>
      <c r="K389" s="210" t="s">
        <v>147</v>
      </c>
      <c r="L389" s="39"/>
      <c r="M389" s="215" t="s">
        <v>1</v>
      </c>
      <c r="N389" s="216" t="s">
        <v>43</v>
      </c>
      <c r="O389" s="71"/>
      <c r="P389" s="217">
        <f>O389*H389</f>
        <v>0</v>
      </c>
      <c r="Q389" s="217">
        <v>1.995E-6</v>
      </c>
      <c r="R389" s="217">
        <f>Q389*H389</f>
        <v>8.0378549999999996E-4</v>
      </c>
      <c r="S389" s="217">
        <v>0</v>
      </c>
      <c r="T389" s="21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219" t="s">
        <v>148</v>
      </c>
      <c r="AT389" s="219" t="s">
        <v>143</v>
      </c>
      <c r="AU389" s="219" t="s">
        <v>86</v>
      </c>
      <c r="AY389" s="17" t="s">
        <v>141</v>
      </c>
      <c r="BE389" s="220">
        <f>IF(N389="základní",J389,0)</f>
        <v>0</v>
      </c>
      <c r="BF389" s="220">
        <f>IF(N389="snížená",J389,0)</f>
        <v>0</v>
      </c>
      <c r="BG389" s="220">
        <f>IF(N389="zákl. přenesená",J389,0)</f>
        <v>0</v>
      </c>
      <c r="BH389" s="220">
        <f>IF(N389="sníž. přenesená",J389,0)</f>
        <v>0</v>
      </c>
      <c r="BI389" s="220">
        <f>IF(N389="nulová",J389,0)</f>
        <v>0</v>
      </c>
      <c r="BJ389" s="17" t="s">
        <v>21</v>
      </c>
      <c r="BK389" s="220">
        <f>ROUND(I389*H389,2)</f>
        <v>0</v>
      </c>
      <c r="BL389" s="17" t="s">
        <v>148</v>
      </c>
      <c r="BM389" s="219" t="s">
        <v>525</v>
      </c>
    </row>
    <row r="390" spans="1:65" s="2" customFormat="1" ht="19.5">
      <c r="A390" s="34"/>
      <c r="B390" s="35"/>
      <c r="C390" s="36"/>
      <c r="D390" s="221" t="s">
        <v>150</v>
      </c>
      <c r="E390" s="36"/>
      <c r="F390" s="222" t="s">
        <v>526</v>
      </c>
      <c r="G390" s="36"/>
      <c r="H390" s="36"/>
      <c r="I390" s="122"/>
      <c r="J390" s="36"/>
      <c r="K390" s="36"/>
      <c r="L390" s="39"/>
      <c r="M390" s="223"/>
      <c r="N390" s="224"/>
      <c r="O390" s="71"/>
      <c r="P390" s="71"/>
      <c r="Q390" s="71"/>
      <c r="R390" s="71"/>
      <c r="S390" s="71"/>
      <c r="T390" s="72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7" t="s">
        <v>150</v>
      </c>
      <c r="AU390" s="17" t="s">
        <v>86</v>
      </c>
    </row>
    <row r="391" spans="1:65" s="13" customFormat="1" ht="11.25">
      <c r="B391" s="225"/>
      <c r="C391" s="226"/>
      <c r="D391" s="221" t="s">
        <v>152</v>
      </c>
      <c r="E391" s="227" t="s">
        <v>1</v>
      </c>
      <c r="F391" s="228" t="s">
        <v>527</v>
      </c>
      <c r="G391" s="226"/>
      <c r="H391" s="227" t="s">
        <v>1</v>
      </c>
      <c r="I391" s="229"/>
      <c r="J391" s="226"/>
      <c r="K391" s="226"/>
      <c r="L391" s="230"/>
      <c r="M391" s="231"/>
      <c r="N391" s="232"/>
      <c r="O391" s="232"/>
      <c r="P391" s="232"/>
      <c r="Q391" s="232"/>
      <c r="R391" s="232"/>
      <c r="S391" s="232"/>
      <c r="T391" s="233"/>
      <c r="AT391" s="234" t="s">
        <v>152</v>
      </c>
      <c r="AU391" s="234" t="s">
        <v>86</v>
      </c>
      <c r="AV391" s="13" t="s">
        <v>21</v>
      </c>
      <c r="AW391" s="13" t="s">
        <v>35</v>
      </c>
      <c r="AX391" s="13" t="s">
        <v>78</v>
      </c>
      <c r="AY391" s="234" t="s">
        <v>141</v>
      </c>
    </row>
    <row r="392" spans="1:65" s="14" customFormat="1" ht="11.25">
      <c r="B392" s="235"/>
      <c r="C392" s="236"/>
      <c r="D392" s="221" t="s">
        <v>152</v>
      </c>
      <c r="E392" s="237" t="s">
        <v>1</v>
      </c>
      <c r="F392" s="238" t="s">
        <v>516</v>
      </c>
      <c r="G392" s="236"/>
      <c r="H392" s="239">
        <v>402.9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AT392" s="245" t="s">
        <v>152</v>
      </c>
      <c r="AU392" s="245" t="s">
        <v>86</v>
      </c>
      <c r="AV392" s="14" t="s">
        <v>86</v>
      </c>
      <c r="AW392" s="14" t="s">
        <v>35</v>
      </c>
      <c r="AX392" s="14" t="s">
        <v>21</v>
      </c>
      <c r="AY392" s="245" t="s">
        <v>141</v>
      </c>
    </row>
    <row r="393" spans="1:65" s="2" customFormat="1" ht="24" customHeight="1">
      <c r="A393" s="34"/>
      <c r="B393" s="35"/>
      <c r="C393" s="208" t="s">
        <v>528</v>
      </c>
      <c r="D393" s="208" t="s">
        <v>143</v>
      </c>
      <c r="E393" s="209" t="s">
        <v>529</v>
      </c>
      <c r="F393" s="210" t="s">
        <v>530</v>
      </c>
      <c r="G393" s="211" t="s">
        <v>192</v>
      </c>
      <c r="H393" s="212">
        <v>12.3</v>
      </c>
      <c r="I393" s="213"/>
      <c r="J393" s="214">
        <f>ROUND(I393*H393,2)</f>
        <v>0</v>
      </c>
      <c r="K393" s="210" t="s">
        <v>147</v>
      </c>
      <c r="L393" s="39"/>
      <c r="M393" s="215" t="s">
        <v>1</v>
      </c>
      <c r="N393" s="216" t="s">
        <v>43</v>
      </c>
      <c r="O393" s="71"/>
      <c r="P393" s="217">
        <f>O393*H393</f>
        <v>0</v>
      </c>
      <c r="Q393" s="217">
        <v>0</v>
      </c>
      <c r="R393" s="217">
        <f>Q393*H393</f>
        <v>0</v>
      </c>
      <c r="S393" s="217">
        <v>3.5000000000000003E-2</v>
      </c>
      <c r="T393" s="218">
        <f>S393*H393</f>
        <v>0.43050000000000005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219" t="s">
        <v>148</v>
      </c>
      <c r="AT393" s="219" t="s">
        <v>143</v>
      </c>
      <c r="AU393" s="219" t="s">
        <v>86</v>
      </c>
      <c r="AY393" s="17" t="s">
        <v>141</v>
      </c>
      <c r="BE393" s="220">
        <f>IF(N393="základní",J393,0)</f>
        <v>0</v>
      </c>
      <c r="BF393" s="220">
        <f>IF(N393="snížená",J393,0)</f>
        <v>0</v>
      </c>
      <c r="BG393" s="220">
        <f>IF(N393="zákl. přenesená",J393,0)</f>
        <v>0</v>
      </c>
      <c r="BH393" s="220">
        <f>IF(N393="sníž. přenesená",J393,0)</f>
        <v>0</v>
      </c>
      <c r="BI393" s="220">
        <f>IF(N393="nulová",J393,0)</f>
        <v>0</v>
      </c>
      <c r="BJ393" s="17" t="s">
        <v>21</v>
      </c>
      <c r="BK393" s="220">
        <f>ROUND(I393*H393,2)</f>
        <v>0</v>
      </c>
      <c r="BL393" s="17" t="s">
        <v>148</v>
      </c>
      <c r="BM393" s="219" t="s">
        <v>531</v>
      </c>
    </row>
    <row r="394" spans="1:65" s="2" customFormat="1" ht="48.75">
      <c r="A394" s="34"/>
      <c r="B394" s="35"/>
      <c r="C394" s="36"/>
      <c r="D394" s="221" t="s">
        <v>150</v>
      </c>
      <c r="E394" s="36"/>
      <c r="F394" s="222" t="s">
        <v>532</v>
      </c>
      <c r="G394" s="36"/>
      <c r="H394" s="36"/>
      <c r="I394" s="122"/>
      <c r="J394" s="36"/>
      <c r="K394" s="36"/>
      <c r="L394" s="39"/>
      <c r="M394" s="223"/>
      <c r="N394" s="224"/>
      <c r="O394" s="71"/>
      <c r="P394" s="71"/>
      <c r="Q394" s="71"/>
      <c r="R394" s="71"/>
      <c r="S394" s="71"/>
      <c r="T394" s="72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7" t="s">
        <v>150</v>
      </c>
      <c r="AU394" s="17" t="s">
        <v>86</v>
      </c>
    </row>
    <row r="395" spans="1:65" s="13" customFormat="1" ht="11.25">
      <c r="B395" s="225"/>
      <c r="C395" s="226"/>
      <c r="D395" s="221" t="s">
        <v>152</v>
      </c>
      <c r="E395" s="227" t="s">
        <v>1</v>
      </c>
      <c r="F395" s="228" t="s">
        <v>533</v>
      </c>
      <c r="G395" s="226"/>
      <c r="H395" s="227" t="s">
        <v>1</v>
      </c>
      <c r="I395" s="229"/>
      <c r="J395" s="226"/>
      <c r="K395" s="226"/>
      <c r="L395" s="230"/>
      <c r="M395" s="231"/>
      <c r="N395" s="232"/>
      <c r="O395" s="232"/>
      <c r="P395" s="232"/>
      <c r="Q395" s="232"/>
      <c r="R395" s="232"/>
      <c r="S395" s="232"/>
      <c r="T395" s="233"/>
      <c r="AT395" s="234" t="s">
        <v>152</v>
      </c>
      <c r="AU395" s="234" t="s">
        <v>86</v>
      </c>
      <c r="AV395" s="13" t="s">
        <v>21</v>
      </c>
      <c r="AW395" s="13" t="s">
        <v>35</v>
      </c>
      <c r="AX395" s="13" t="s">
        <v>78</v>
      </c>
      <c r="AY395" s="234" t="s">
        <v>141</v>
      </c>
    </row>
    <row r="396" spans="1:65" s="14" customFormat="1" ht="11.25">
      <c r="B396" s="235"/>
      <c r="C396" s="236"/>
      <c r="D396" s="221" t="s">
        <v>152</v>
      </c>
      <c r="E396" s="237" t="s">
        <v>1</v>
      </c>
      <c r="F396" s="238" t="s">
        <v>534</v>
      </c>
      <c r="G396" s="236"/>
      <c r="H396" s="239">
        <v>12.3</v>
      </c>
      <c r="I396" s="240"/>
      <c r="J396" s="236"/>
      <c r="K396" s="236"/>
      <c r="L396" s="241"/>
      <c r="M396" s="242"/>
      <c r="N396" s="243"/>
      <c r="O396" s="243"/>
      <c r="P396" s="243"/>
      <c r="Q396" s="243"/>
      <c r="R396" s="243"/>
      <c r="S396" s="243"/>
      <c r="T396" s="244"/>
      <c r="AT396" s="245" t="s">
        <v>152</v>
      </c>
      <c r="AU396" s="245" t="s">
        <v>86</v>
      </c>
      <c r="AV396" s="14" t="s">
        <v>86</v>
      </c>
      <c r="AW396" s="14" t="s">
        <v>35</v>
      </c>
      <c r="AX396" s="14" t="s">
        <v>21</v>
      </c>
      <c r="AY396" s="245" t="s">
        <v>141</v>
      </c>
    </row>
    <row r="397" spans="1:65" s="2" customFormat="1" ht="24" customHeight="1">
      <c r="A397" s="34"/>
      <c r="B397" s="35"/>
      <c r="C397" s="208" t="s">
        <v>535</v>
      </c>
      <c r="D397" s="208" t="s">
        <v>143</v>
      </c>
      <c r="E397" s="209" t="s">
        <v>536</v>
      </c>
      <c r="F397" s="210" t="s">
        <v>537</v>
      </c>
      <c r="G397" s="211" t="s">
        <v>146</v>
      </c>
      <c r="H397" s="212">
        <v>34</v>
      </c>
      <c r="I397" s="213"/>
      <c r="J397" s="214">
        <f>ROUND(I397*H397,2)</f>
        <v>0</v>
      </c>
      <c r="K397" s="210" t="s">
        <v>147</v>
      </c>
      <c r="L397" s="39"/>
      <c r="M397" s="215" t="s">
        <v>1</v>
      </c>
      <c r="N397" s="216" t="s">
        <v>43</v>
      </c>
      <c r="O397" s="71"/>
      <c r="P397" s="217">
        <f>O397*H397</f>
        <v>0</v>
      </c>
      <c r="Q397" s="217">
        <v>0</v>
      </c>
      <c r="R397" s="217">
        <f>Q397*H397</f>
        <v>0</v>
      </c>
      <c r="S397" s="217">
        <v>0</v>
      </c>
      <c r="T397" s="218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219" t="s">
        <v>148</v>
      </c>
      <c r="AT397" s="219" t="s">
        <v>143</v>
      </c>
      <c r="AU397" s="219" t="s">
        <v>86</v>
      </c>
      <c r="AY397" s="17" t="s">
        <v>141</v>
      </c>
      <c r="BE397" s="220">
        <f>IF(N397="základní",J397,0)</f>
        <v>0</v>
      </c>
      <c r="BF397" s="220">
        <f>IF(N397="snížená",J397,0)</f>
        <v>0</v>
      </c>
      <c r="BG397" s="220">
        <f>IF(N397="zákl. přenesená",J397,0)</f>
        <v>0</v>
      </c>
      <c r="BH397" s="220">
        <f>IF(N397="sníž. přenesená",J397,0)</f>
        <v>0</v>
      </c>
      <c r="BI397" s="220">
        <f>IF(N397="nulová",J397,0)</f>
        <v>0</v>
      </c>
      <c r="BJ397" s="17" t="s">
        <v>21</v>
      </c>
      <c r="BK397" s="220">
        <f>ROUND(I397*H397,2)</f>
        <v>0</v>
      </c>
      <c r="BL397" s="17" t="s">
        <v>148</v>
      </c>
      <c r="BM397" s="219" t="s">
        <v>538</v>
      </c>
    </row>
    <row r="398" spans="1:65" s="2" customFormat="1" ht="19.5">
      <c r="A398" s="34"/>
      <c r="B398" s="35"/>
      <c r="C398" s="36"/>
      <c r="D398" s="221" t="s">
        <v>150</v>
      </c>
      <c r="E398" s="36"/>
      <c r="F398" s="222" t="s">
        <v>539</v>
      </c>
      <c r="G398" s="36"/>
      <c r="H398" s="36"/>
      <c r="I398" s="122"/>
      <c r="J398" s="36"/>
      <c r="K398" s="36"/>
      <c r="L398" s="39"/>
      <c r="M398" s="223"/>
      <c r="N398" s="224"/>
      <c r="O398" s="71"/>
      <c r="P398" s="71"/>
      <c r="Q398" s="71"/>
      <c r="R398" s="71"/>
      <c r="S398" s="71"/>
      <c r="T398" s="72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7" t="s">
        <v>150</v>
      </c>
      <c r="AU398" s="17" t="s">
        <v>86</v>
      </c>
    </row>
    <row r="399" spans="1:65" s="13" customFormat="1" ht="11.25">
      <c r="B399" s="225"/>
      <c r="C399" s="226"/>
      <c r="D399" s="221" t="s">
        <v>152</v>
      </c>
      <c r="E399" s="227" t="s">
        <v>1</v>
      </c>
      <c r="F399" s="228" t="s">
        <v>540</v>
      </c>
      <c r="G399" s="226"/>
      <c r="H399" s="227" t="s">
        <v>1</v>
      </c>
      <c r="I399" s="229"/>
      <c r="J399" s="226"/>
      <c r="K399" s="226"/>
      <c r="L399" s="230"/>
      <c r="M399" s="231"/>
      <c r="N399" s="232"/>
      <c r="O399" s="232"/>
      <c r="P399" s="232"/>
      <c r="Q399" s="232"/>
      <c r="R399" s="232"/>
      <c r="S399" s="232"/>
      <c r="T399" s="233"/>
      <c r="AT399" s="234" t="s">
        <v>152</v>
      </c>
      <c r="AU399" s="234" t="s">
        <v>86</v>
      </c>
      <c r="AV399" s="13" t="s">
        <v>21</v>
      </c>
      <c r="AW399" s="13" t="s">
        <v>35</v>
      </c>
      <c r="AX399" s="13" t="s">
        <v>78</v>
      </c>
      <c r="AY399" s="234" t="s">
        <v>141</v>
      </c>
    </row>
    <row r="400" spans="1:65" s="14" customFormat="1" ht="11.25">
      <c r="B400" s="235"/>
      <c r="C400" s="236"/>
      <c r="D400" s="221" t="s">
        <v>152</v>
      </c>
      <c r="E400" s="237" t="s">
        <v>1</v>
      </c>
      <c r="F400" s="238" t="s">
        <v>541</v>
      </c>
      <c r="G400" s="236"/>
      <c r="H400" s="239">
        <v>34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AT400" s="245" t="s">
        <v>152</v>
      </c>
      <c r="AU400" s="245" t="s">
        <v>86</v>
      </c>
      <c r="AV400" s="14" t="s">
        <v>86</v>
      </c>
      <c r="AW400" s="14" t="s">
        <v>35</v>
      </c>
      <c r="AX400" s="14" t="s">
        <v>21</v>
      </c>
      <c r="AY400" s="245" t="s">
        <v>141</v>
      </c>
    </row>
    <row r="401" spans="1:65" s="2" customFormat="1" ht="24" customHeight="1">
      <c r="A401" s="34"/>
      <c r="B401" s="35"/>
      <c r="C401" s="208" t="s">
        <v>542</v>
      </c>
      <c r="D401" s="208" t="s">
        <v>143</v>
      </c>
      <c r="E401" s="209" t="s">
        <v>543</v>
      </c>
      <c r="F401" s="210" t="s">
        <v>544</v>
      </c>
      <c r="G401" s="211" t="s">
        <v>146</v>
      </c>
      <c r="H401" s="212">
        <v>55.1</v>
      </c>
      <c r="I401" s="213"/>
      <c r="J401" s="214">
        <f>ROUND(I401*H401,2)</f>
        <v>0</v>
      </c>
      <c r="K401" s="210" t="s">
        <v>147</v>
      </c>
      <c r="L401" s="39"/>
      <c r="M401" s="215" t="s">
        <v>1</v>
      </c>
      <c r="N401" s="216" t="s">
        <v>43</v>
      </c>
      <c r="O401" s="71"/>
      <c r="P401" s="217">
        <f>O401*H401</f>
        <v>0</v>
      </c>
      <c r="Q401" s="217">
        <v>0</v>
      </c>
      <c r="R401" s="217">
        <f>Q401*H401</f>
        <v>0</v>
      </c>
      <c r="S401" s="217">
        <v>0</v>
      </c>
      <c r="T401" s="218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19" t="s">
        <v>148</v>
      </c>
      <c r="AT401" s="219" t="s">
        <v>143</v>
      </c>
      <c r="AU401" s="219" t="s">
        <v>86</v>
      </c>
      <c r="AY401" s="17" t="s">
        <v>141</v>
      </c>
      <c r="BE401" s="220">
        <f>IF(N401="základní",J401,0)</f>
        <v>0</v>
      </c>
      <c r="BF401" s="220">
        <f>IF(N401="snížená",J401,0)</f>
        <v>0</v>
      </c>
      <c r="BG401" s="220">
        <f>IF(N401="zákl. přenesená",J401,0)</f>
        <v>0</v>
      </c>
      <c r="BH401" s="220">
        <f>IF(N401="sníž. přenesená",J401,0)</f>
        <v>0</v>
      </c>
      <c r="BI401" s="220">
        <f>IF(N401="nulová",J401,0)</f>
        <v>0</v>
      </c>
      <c r="BJ401" s="17" t="s">
        <v>21</v>
      </c>
      <c r="BK401" s="220">
        <f>ROUND(I401*H401,2)</f>
        <v>0</v>
      </c>
      <c r="BL401" s="17" t="s">
        <v>148</v>
      </c>
      <c r="BM401" s="219" t="s">
        <v>545</v>
      </c>
    </row>
    <row r="402" spans="1:65" s="2" customFormat="1" ht="48.75">
      <c r="A402" s="34"/>
      <c r="B402" s="35"/>
      <c r="C402" s="36"/>
      <c r="D402" s="221" t="s">
        <v>150</v>
      </c>
      <c r="E402" s="36"/>
      <c r="F402" s="222" t="s">
        <v>546</v>
      </c>
      <c r="G402" s="36"/>
      <c r="H402" s="36"/>
      <c r="I402" s="122"/>
      <c r="J402" s="36"/>
      <c r="K402" s="36"/>
      <c r="L402" s="39"/>
      <c r="M402" s="223"/>
      <c r="N402" s="224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150</v>
      </c>
      <c r="AU402" s="17" t="s">
        <v>86</v>
      </c>
    </row>
    <row r="403" spans="1:65" s="13" customFormat="1" ht="11.25">
      <c r="B403" s="225"/>
      <c r="C403" s="226"/>
      <c r="D403" s="221" t="s">
        <v>152</v>
      </c>
      <c r="E403" s="227" t="s">
        <v>1</v>
      </c>
      <c r="F403" s="228" t="s">
        <v>547</v>
      </c>
      <c r="G403" s="226"/>
      <c r="H403" s="227" t="s">
        <v>1</v>
      </c>
      <c r="I403" s="229"/>
      <c r="J403" s="226"/>
      <c r="K403" s="226"/>
      <c r="L403" s="230"/>
      <c r="M403" s="231"/>
      <c r="N403" s="232"/>
      <c r="O403" s="232"/>
      <c r="P403" s="232"/>
      <c r="Q403" s="232"/>
      <c r="R403" s="232"/>
      <c r="S403" s="232"/>
      <c r="T403" s="233"/>
      <c r="AT403" s="234" t="s">
        <v>152</v>
      </c>
      <c r="AU403" s="234" t="s">
        <v>86</v>
      </c>
      <c r="AV403" s="13" t="s">
        <v>21</v>
      </c>
      <c r="AW403" s="13" t="s">
        <v>35</v>
      </c>
      <c r="AX403" s="13" t="s">
        <v>78</v>
      </c>
      <c r="AY403" s="234" t="s">
        <v>141</v>
      </c>
    </row>
    <row r="404" spans="1:65" s="14" customFormat="1" ht="11.25">
      <c r="B404" s="235"/>
      <c r="C404" s="236"/>
      <c r="D404" s="221" t="s">
        <v>152</v>
      </c>
      <c r="E404" s="237" t="s">
        <v>1</v>
      </c>
      <c r="F404" s="238" t="s">
        <v>154</v>
      </c>
      <c r="G404" s="236"/>
      <c r="H404" s="239">
        <v>55.1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AT404" s="245" t="s">
        <v>152</v>
      </c>
      <c r="AU404" s="245" t="s">
        <v>86</v>
      </c>
      <c r="AV404" s="14" t="s">
        <v>86</v>
      </c>
      <c r="AW404" s="14" t="s">
        <v>35</v>
      </c>
      <c r="AX404" s="14" t="s">
        <v>21</v>
      </c>
      <c r="AY404" s="245" t="s">
        <v>141</v>
      </c>
    </row>
    <row r="405" spans="1:65" s="12" customFormat="1" ht="22.9" customHeight="1">
      <c r="B405" s="192"/>
      <c r="C405" s="193"/>
      <c r="D405" s="194" t="s">
        <v>77</v>
      </c>
      <c r="E405" s="206" t="s">
        <v>548</v>
      </c>
      <c r="F405" s="206" t="s">
        <v>549</v>
      </c>
      <c r="G405" s="193"/>
      <c r="H405" s="193"/>
      <c r="I405" s="196"/>
      <c r="J405" s="207">
        <f>BK405</f>
        <v>0</v>
      </c>
      <c r="K405" s="193"/>
      <c r="L405" s="198"/>
      <c r="M405" s="199"/>
      <c r="N405" s="200"/>
      <c r="O405" s="200"/>
      <c r="P405" s="201">
        <f>SUM(P406:P411)</f>
        <v>0</v>
      </c>
      <c r="Q405" s="200"/>
      <c r="R405" s="201">
        <f>SUM(R406:R411)</f>
        <v>0</v>
      </c>
      <c r="S405" s="200"/>
      <c r="T405" s="202">
        <f>SUM(T406:T411)</f>
        <v>0</v>
      </c>
      <c r="AR405" s="203" t="s">
        <v>21</v>
      </c>
      <c r="AT405" s="204" t="s">
        <v>77</v>
      </c>
      <c r="AU405" s="204" t="s">
        <v>21</v>
      </c>
      <c r="AY405" s="203" t="s">
        <v>141</v>
      </c>
      <c r="BK405" s="205">
        <f>SUM(BK406:BK411)</f>
        <v>0</v>
      </c>
    </row>
    <row r="406" spans="1:65" s="2" customFormat="1" ht="24" customHeight="1">
      <c r="A406" s="34"/>
      <c r="B406" s="35"/>
      <c r="C406" s="208" t="s">
        <v>550</v>
      </c>
      <c r="D406" s="208" t="s">
        <v>143</v>
      </c>
      <c r="E406" s="209" t="s">
        <v>551</v>
      </c>
      <c r="F406" s="210" t="s">
        <v>552</v>
      </c>
      <c r="G406" s="211" t="s">
        <v>242</v>
      </c>
      <c r="H406" s="212">
        <v>361.30099999999999</v>
      </c>
      <c r="I406" s="213"/>
      <c r="J406" s="214">
        <f>ROUND(I406*H406,2)</f>
        <v>0</v>
      </c>
      <c r="K406" s="210" t="s">
        <v>1</v>
      </c>
      <c r="L406" s="39"/>
      <c r="M406" s="215" t="s">
        <v>1</v>
      </c>
      <c r="N406" s="216" t="s">
        <v>43</v>
      </c>
      <c r="O406" s="71"/>
      <c r="P406" s="217">
        <f>O406*H406</f>
        <v>0</v>
      </c>
      <c r="Q406" s="217">
        <v>0</v>
      </c>
      <c r="R406" s="217">
        <f>Q406*H406</f>
        <v>0</v>
      </c>
      <c r="S406" s="217">
        <v>0</v>
      </c>
      <c r="T406" s="218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19" t="s">
        <v>148</v>
      </c>
      <c r="AT406" s="219" t="s">
        <v>143</v>
      </c>
      <c r="AU406" s="219" t="s">
        <v>86</v>
      </c>
      <c r="AY406" s="17" t="s">
        <v>141</v>
      </c>
      <c r="BE406" s="220">
        <f>IF(N406="základní",J406,0)</f>
        <v>0</v>
      </c>
      <c r="BF406" s="220">
        <f>IF(N406="snížená",J406,0)</f>
        <v>0</v>
      </c>
      <c r="BG406" s="220">
        <f>IF(N406="zákl. přenesená",J406,0)</f>
        <v>0</v>
      </c>
      <c r="BH406" s="220">
        <f>IF(N406="sníž. přenesená",J406,0)</f>
        <v>0</v>
      </c>
      <c r="BI406" s="220">
        <f>IF(N406="nulová",J406,0)</f>
        <v>0</v>
      </c>
      <c r="BJ406" s="17" t="s">
        <v>21</v>
      </c>
      <c r="BK406" s="220">
        <f>ROUND(I406*H406,2)</f>
        <v>0</v>
      </c>
      <c r="BL406" s="17" t="s">
        <v>148</v>
      </c>
      <c r="BM406" s="219" t="s">
        <v>553</v>
      </c>
    </row>
    <row r="407" spans="1:65" s="2" customFormat="1" ht="19.5">
      <c r="A407" s="34"/>
      <c r="B407" s="35"/>
      <c r="C407" s="36"/>
      <c r="D407" s="221" t="s">
        <v>150</v>
      </c>
      <c r="E407" s="36"/>
      <c r="F407" s="222" t="s">
        <v>554</v>
      </c>
      <c r="G407" s="36"/>
      <c r="H407" s="36"/>
      <c r="I407" s="122"/>
      <c r="J407" s="36"/>
      <c r="K407" s="36"/>
      <c r="L407" s="39"/>
      <c r="M407" s="223"/>
      <c r="N407" s="224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150</v>
      </c>
      <c r="AU407" s="17" t="s">
        <v>86</v>
      </c>
    </row>
    <row r="408" spans="1:65" s="2" customFormat="1" ht="24" customHeight="1">
      <c r="A408" s="34"/>
      <c r="B408" s="35"/>
      <c r="C408" s="208" t="s">
        <v>555</v>
      </c>
      <c r="D408" s="208" t="s">
        <v>143</v>
      </c>
      <c r="E408" s="209" t="s">
        <v>556</v>
      </c>
      <c r="F408" s="210" t="s">
        <v>557</v>
      </c>
      <c r="G408" s="211" t="s">
        <v>242</v>
      </c>
      <c r="H408" s="212">
        <v>361.30099999999999</v>
      </c>
      <c r="I408" s="213"/>
      <c r="J408" s="214">
        <f>ROUND(I408*H408,2)</f>
        <v>0</v>
      </c>
      <c r="K408" s="210" t="s">
        <v>147</v>
      </c>
      <c r="L408" s="39"/>
      <c r="M408" s="215" t="s">
        <v>1</v>
      </c>
      <c r="N408" s="216" t="s">
        <v>43</v>
      </c>
      <c r="O408" s="71"/>
      <c r="P408" s="217">
        <f>O408*H408</f>
        <v>0</v>
      </c>
      <c r="Q408" s="217">
        <v>0</v>
      </c>
      <c r="R408" s="217">
        <f>Q408*H408</f>
        <v>0</v>
      </c>
      <c r="S408" s="217">
        <v>0</v>
      </c>
      <c r="T408" s="218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19" t="s">
        <v>148</v>
      </c>
      <c r="AT408" s="219" t="s">
        <v>143</v>
      </c>
      <c r="AU408" s="219" t="s">
        <v>86</v>
      </c>
      <c r="AY408" s="17" t="s">
        <v>141</v>
      </c>
      <c r="BE408" s="220">
        <f>IF(N408="základní",J408,0)</f>
        <v>0</v>
      </c>
      <c r="BF408" s="220">
        <f>IF(N408="snížená",J408,0)</f>
        <v>0</v>
      </c>
      <c r="BG408" s="220">
        <f>IF(N408="zákl. přenesená",J408,0)</f>
        <v>0</v>
      </c>
      <c r="BH408" s="220">
        <f>IF(N408="sníž. přenesená",J408,0)</f>
        <v>0</v>
      </c>
      <c r="BI408" s="220">
        <f>IF(N408="nulová",J408,0)</f>
        <v>0</v>
      </c>
      <c r="BJ408" s="17" t="s">
        <v>21</v>
      </c>
      <c r="BK408" s="220">
        <f>ROUND(I408*H408,2)</f>
        <v>0</v>
      </c>
      <c r="BL408" s="17" t="s">
        <v>148</v>
      </c>
      <c r="BM408" s="219" t="s">
        <v>558</v>
      </c>
    </row>
    <row r="409" spans="1:65" s="2" customFormat="1" ht="11.25">
      <c r="A409" s="34"/>
      <c r="B409" s="35"/>
      <c r="C409" s="36"/>
      <c r="D409" s="221" t="s">
        <v>150</v>
      </c>
      <c r="E409" s="36"/>
      <c r="F409" s="222" t="s">
        <v>559</v>
      </c>
      <c r="G409" s="36"/>
      <c r="H409" s="36"/>
      <c r="I409" s="122"/>
      <c r="J409" s="36"/>
      <c r="K409" s="36"/>
      <c r="L409" s="39"/>
      <c r="M409" s="223"/>
      <c r="N409" s="224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150</v>
      </c>
      <c r="AU409" s="17" t="s">
        <v>86</v>
      </c>
    </row>
    <row r="410" spans="1:65" s="2" customFormat="1" ht="16.5" customHeight="1">
      <c r="A410" s="34"/>
      <c r="B410" s="35"/>
      <c r="C410" s="208" t="s">
        <v>560</v>
      </c>
      <c r="D410" s="208" t="s">
        <v>143</v>
      </c>
      <c r="E410" s="209" t="s">
        <v>561</v>
      </c>
      <c r="F410" s="210" t="s">
        <v>562</v>
      </c>
      <c r="G410" s="211" t="s">
        <v>242</v>
      </c>
      <c r="H410" s="212">
        <v>361.30099999999999</v>
      </c>
      <c r="I410" s="213"/>
      <c r="J410" s="214">
        <f>ROUND(I410*H410,2)</f>
        <v>0</v>
      </c>
      <c r="K410" s="210" t="s">
        <v>1</v>
      </c>
      <c r="L410" s="39"/>
      <c r="M410" s="215" t="s">
        <v>1</v>
      </c>
      <c r="N410" s="216" t="s">
        <v>43</v>
      </c>
      <c r="O410" s="71"/>
      <c r="P410" s="217">
        <f>O410*H410</f>
        <v>0</v>
      </c>
      <c r="Q410" s="217">
        <v>0</v>
      </c>
      <c r="R410" s="217">
        <f>Q410*H410</f>
        <v>0</v>
      </c>
      <c r="S410" s="217">
        <v>0</v>
      </c>
      <c r="T410" s="218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19" t="s">
        <v>148</v>
      </c>
      <c r="AT410" s="219" t="s">
        <v>143</v>
      </c>
      <c r="AU410" s="219" t="s">
        <v>86</v>
      </c>
      <c r="AY410" s="17" t="s">
        <v>141</v>
      </c>
      <c r="BE410" s="220">
        <f>IF(N410="základní",J410,0)</f>
        <v>0</v>
      </c>
      <c r="BF410" s="220">
        <f>IF(N410="snížená",J410,0)</f>
        <v>0</v>
      </c>
      <c r="BG410" s="220">
        <f>IF(N410="zákl. přenesená",J410,0)</f>
        <v>0</v>
      </c>
      <c r="BH410" s="220">
        <f>IF(N410="sníž. přenesená",J410,0)</f>
        <v>0</v>
      </c>
      <c r="BI410" s="220">
        <f>IF(N410="nulová",J410,0)</f>
        <v>0</v>
      </c>
      <c r="BJ410" s="17" t="s">
        <v>21</v>
      </c>
      <c r="BK410" s="220">
        <f>ROUND(I410*H410,2)</f>
        <v>0</v>
      </c>
      <c r="BL410" s="17" t="s">
        <v>148</v>
      </c>
      <c r="BM410" s="219" t="s">
        <v>563</v>
      </c>
    </row>
    <row r="411" spans="1:65" s="2" customFormat="1" ht="29.25">
      <c r="A411" s="34"/>
      <c r="B411" s="35"/>
      <c r="C411" s="36"/>
      <c r="D411" s="221" t="s">
        <v>150</v>
      </c>
      <c r="E411" s="36"/>
      <c r="F411" s="222" t="s">
        <v>564</v>
      </c>
      <c r="G411" s="36"/>
      <c r="H411" s="36"/>
      <c r="I411" s="122"/>
      <c r="J411" s="36"/>
      <c r="K411" s="36"/>
      <c r="L411" s="39"/>
      <c r="M411" s="223"/>
      <c r="N411" s="224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150</v>
      </c>
      <c r="AU411" s="17" t="s">
        <v>86</v>
      </c>
    </row>
    <row r="412" spans="1:65" s="12" customFormat="1" ht="22.9" customHeight="1">
      <c r="B412" s="192"/>
      <c r="C412" s="193"/>
      <c r="D412" s="194" t="s">
        <v>77</v>
      </c>
      <c r="E412" s="206" t="s">
        <v>565</v>
      </c>
      <c r="F412" s="206" t="s">
        <v>566</v>
      </c>
      <c r="G412" s="193"/>
      <c r="H412" s="193"/>
      <c r="I412" s="196"/>
      <c r="J412" s="207">
        <f>BK412</f>
        <v>0</v>
      </c>
      <c r="K412" s="193"/>
      <c r="L412" s="198"/>
      <c r="M412" s="199"/>
      <c r="N412" s="200"/>
      <c r="O412" s="200"/>
      <c r="P412" s="201">
        <f>SUM(P413:P414)</f>
        <v>0</v>
      </c>
      <c r="Q412" s="200"/>
      <c r="R412" s="201">
        <f>SUM(R413:R414)</f>
        <v>0</v>
      </c>
      <c r="S412" s="200"/>
      <c r="T412" s="202">
        <f>SUM(T413:T414)</f>
        <v>0</v>
      </c>
      <c r="AR412" s="203" t="s">
        <v>21</v>
      </c>
      <c r="AT412" s="204" t="s">
        <v>77</v>
      </c>
      <c r="AU412" s="204" t="s">
        <v>21</v>
      </c>
      <c r="AY412" s="203" t="s">
        <v>141</v>
      </c>
      <c r="BK412" s="205">
        <f>SUM(BK413:BK414)</f>
        <v>0</v>
      </c>
    </row>
    <row r="413" spans="1:65" s="2" customFormat="1" ht="24" customHeight="1">
      <c r="A413" s="34"/>
      <c r="B413" s="35"/>
      <c r="C413" s="208" t="s">
        <v>567</v>
      </c>
      <c r="D413" s="208" t="s">
        <v>143</v>
      </c>
      <c r="E413" s="209" t="s">
        <v>568</v>
      </c>
      <c r="F413" s="210" t="s">
        <v>569</v>
      </c>
      <c r="G413" s="211" t="s">
        <v>242</v>
      </c>
      <c r="H413" s="212">
        <v>425.20299999999997</v>
      </c>
      <c r="I413" s="213"/>
      <c r="J413" s="214">
        <f>ROUND(I413*H413,2)</f>
        <v>0</v>
      </c>
      <c r="K413" s="210" t="s">
        <v>147</v>
      </c>
      <c r="L413" s="39"/>
      <c r="M413" s="215" t="s">
        <v>1</v>
      </c>
      <c r="N413" s="216" t="s">
        <v>43</v>
      </c>
      <c r="O413" s="71"/>
      <c r="P413" s="217">
        <f>O413*H413</f>
        <v>0</v>
      </c>
      <c r="Q413" s="217">
        <v>0</v>
      </c>
      <c r="R413" s="217">
        <f>Q413*H413</f>
        <v>0</v>
      </c>
      <c r="S413" s="217">
        <v>0</v>
      </c>
      <c r="T413" s="218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219" t="s">
        <v>148</v>
      </c>
      <c r="AT413" s="219" t="s">
        <v>143</v>
      </c>
      <c r="AU413" s="219" t="s">
        <v>86</v>
      </c>
      <c r="AY413" s="17" t="s">
        <v>141</v>
      </c>
      <c r="BE413" s="220">
        <f>IF(N413="základní",J413,0)</f>
        <v>0</v>
      </c>
      <c r="BF413" s="220">
        <f>IF(N413="snížená",J413,0)</f>
        <v>0</v>
      </c>
      <c r="BG413" s="220">
        <f>IF(N413="zákl. přenesená",J413,0)</f>
        <v>0</v>
      </c>
      <c r="BH413" s="220">
        <f>IF(N413="sníž. přenesená",J413,0)</f>
        <v>0</v>
      </c>
      <c r="BI413" s="220">
        <f>IF(N413="nulová",J413,0)</f>
        <v>0</v>
      </c>
      <c r="BJ413" s="17" t="s">
        <v>21</v>
      </c>
      <c r="BK413" s="220">
        <f>ROUND(I413*H413,2)</f>
        <v>0</v>
      </c>
      <c r="BL413" s="17" t="s">
        <v>148</v>
      </c>
      <c r="BM413" s="219" t="s">
        <v>570</v>
      </c>
    </row>
    <row r="414" spans="1:65" s="2" customFormat="1" ht="19.5">
      <c r="A414" s="34"/>
      <c r="B414" s="35"/>
      <c r="C414" s="36"/>
      <c r="D414" s="221" t="s">
        <v>150</v>
      </c>
      <c r="E414" s="36"/>
      <c r="F414" s="222" t="s">
        <v>571</v>
      </c>
      <c r="G414" s="36"/>
      <c r="H414" s="36"/>
      <c r="I414" s="122"/>
      <c r="J414" s="36"/>
      <c r="K414" s="36"/>
      <c r="L414" s="39"/>
      <c r="M414" s="223"/>
      <c r="N414" s="224"/>
      <c r="O414" s="71"/>
      <c r="P414" s="71"/>
      <c r="Q414" s="71"/>
      <c r="R414" s="71"/>
      <c r="S414" s="71"/>
      <c r="T414" s="72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7" t="s">
        <v>150</v>
      </c>
      <c r="AU414" s="17" t="s">
        <v>86</v>
      </c>
    </row>
    <row r="415" spans="1:65" s="12" customFormat="1" ht="25.9" customHeight="1">
      <c r="B415" s="192"/>
      <c r="C415" s="193"/>
      <c r="D415" s="194" t="s">
        <v>77</v>
      </c>
      <c r="E415" s="195" t="s">
        <v>572</v>
      </c>
      <c r="F415" s="195" t="s">
        <v>573</v>
      </c>
      <c r="G415" s="193"/>
      <c r="H415" s="193"/>
      <c r="I415" s="196"/>
      <c r="J415" s="197">
        <f>BK415</f>
        <v>0</v>
      </c>
      <c r="K415" s="193"/>
      <c r="L415" s="198"/>
      <c r="M415" s="199"/>
      <c r="N415" s="200"/>
      <c r="O415" s="200"/>
      <c r="P415" s="201">
        <f>P416</f>
        <v>0</v>
      </c>
      <c r="Q415" s="200"/>
      <c r="R415" s="201">
        <f>R416</f>
        <v>0</v>
      </c>
      <c r="S415" s="200"/>
      <c r="T415" s="202">
        <f>T416</f>
        <v>0</v>
      </c>
      <c r="AR415" s="203" t="s">
        <v>86</v>
      </c>
      <c r="AT415" s="204" t="s">
        <v>77</v>
      </c>
      <c r="AU415" s="204" t="s">
        <v>78</v>
      </c>
      <c r="AY415" s="203" t="s">
        <v>141</v>
      </c>
      <c r="BK415" s="205">
        <f>BK416</f>
        <v>0</v>
      </c>
    </row>
    <row r="416" spans="1:65" s="12" customFormat="1" ht="22.9" customHeight="1">
      <c r="B416" s="192"/>
      <c r="C416" s="193"/>
      <c r="D416" s="194" t="s">
        <v>77</v>
      </c>
      <c r="E416" s="206" t="s">
        <v>574</v>
      </c>
      <c r="F416" s="206" t="s">
        <v>575</v>
      </c>
      <c r="G416" s="193"/>
      <c r="H416" s="193"/>
      <c r="I416" s="196"/>
      <c r="J416" s="207">
        <f>BK416</f>
        <v>0</v>
      </c>
      <c r="K416" s="193"/>
      <c r="L416" s="198"/>
      <c r="M416" s="199"/>
      <c r="N416" s="200"/>
      <c r="O416" s="200"/>
      <c r="P416" s="201">
        <f>SUM(P417:P419)</f>
        <v>0</v>
      </c>
      <c r="Q416" s="200"/>
      <c r="R416" s="201">
        <f>SUM(R417:R419)</f>
        <v>0</v>
      </c>
      <c r="S416" s="200"/>
      <c r="T416" s="202">
        <f>SUM(T417:T419)</f>
        <v>0</v>
      </c>
      <c r="AR416" s="203" t="s">
        <v>86</v>
      </c>
      <c r="AT416" s="204" t="s">
        <v>77</v>
      </c>
      <c r="AU416" s="204" t="s">
        <v>21</v>
      </c>
      <c r="AY416" s="203" t="s">
        <v>141</v>
      </c>
      <c r="BK416" s="205">
        <f>SUM(BK417:BK419)</f>
        <v>0</v>
      </c>
    </row>
    <row r="417" spans="1:65" s="2" customFormat="1" ht="48" customHeight="1">
      <c r="A417" s="34"/>
      <c r="B417" s="35"/>
      <c r="C417" s="208" t="s">
        <v>576</v>
      </c>
      <c r="D417" s="208" t="s">
        <v>143</v>
      </c>
      <c r="E417" s="209" t="s">
        <v>577</v>
      </c>
      <c r="F417" s="210" t="s">
        <v>578</v>
      </c>
      <c r="G417" s="211" t="s">
        <v>192</v>
      </c>
      <c r="H417" s="212">
        <v>22.9</v>
      </c>
      <c r="I417" s="213"/>
      <c r="J417" s="214">
        <f>ROUND(I417*H417,2)</f>
        <v>0</v>
      </c>
      <c r="K417" s="210" t="s">
        <v>1</v>
      </c>
      <c r="L417" s="39"/>
      <c r="M417" s="215" t="s">
        <v>1</v>
      </c>
      <c r="N417" s="216" t="s">
        <v>43</v>
      </c>
      <c r="O417" s="71"/>
      <c r="P417" s="217">
        <f>O417*H417</f>
        <v>0</v>
      </c>
      <c r="Q417" s="217">
        <v>0</v>
      </c>
      <c r="R417" s="217">
        <f>Q417*H417</f>
        <v>0</v>
      </c>
      <c r="S417" s="217">
        <v>0</v>
      </c>
      <c r="T417" s="218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219" t="s">
        <v>245</v>
      </c>
      <c r="AT417" s="219" t="s">
        <v>143</v>
      </c>
      <c r="AU417" s="219" t="s">
        <v>86</v>
      </c>
      <c r="AY417" s="17" t="s">
        <v>141</v>
      </c>
      <c r="BE417" s="220">
        <f>IF(N417="základní",J417,0)</f>
        <v>0</v>
      </c>
      <c r="BF417" s="220">
        <f>IF(N417="snížená",J417,0)</f>
        <v>0</v>
      </c>
      <c r="BG417" s="220">
        <f>IF(N417="zákl. přenesená",J417,0)</f>
        <v>0</v>
      </c>
      <c r="BH417" s="220">
        <f>IF(N417="sníž. přenesená",J417,0)</f>
        <v>0</v>
      </c>
      <c r="BI417" s="220">
        <f>IF(N417="nulová",J417,0)</f>
        <v>0</v>
      </c>
      <c r="BJ417" s="17" t="s">
        <v>21</v>
      </c>
      <c r="BK417" s="220">
        <f>ROUND(I417*H417,2)</f>
        <v>0</v>
      </c>
      <c r="BL417" s="17" t="s">
        <v>245</v>
      </c>
      <c r="BM417" s="219" t="s">
        <v>579</v>
      </c>
    </row>
    <row r="418" spans="1:65" s="2" customFormat="1" ht="29.25">
      <c r="A418" s="34"/>
      <c r="B418" s="35"/>
      <c r="C418" s="36"/>
      <c r="D418" s="221" t="s">
        <v>150</v>
      </c>
      <c r="E418" s="36"/>
      <c r="F418" s="222" t="s">
        <v>578</v>
      </c>
      <c r="G418" s="36"/>
      <c r="H418" s="36"/>
      <c r="I418" s="122"/>
      <c r="J418" s="36"/>
      <c r="K418" s="36"/>
      <c r="L418" s="39"/>
      <c r="M418" s="223"/>
      <c r="N418" s="224"/>
      <c r="O418" s="71"/>
      <c r="P418" s="71"/>
      <c r="Q418" s="71"/>
      <c r="R418" s="71"/>
      <c r="S418" s="71"/>
      <c r="T418" s="72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150</v>
      </c>
      <c r="AU418" s="17" t="s">
        <v>86</v>
      </c>
    </row>
    <row r="419" spans="1:65" s="14" customFormat="1" ht="11.25">
      <c r="B419" s="235"/>
      <c r="C419" s="236"/>
      <c r="D419" s="221" t="s">
        <v>152</v>
      </c>
      <c r="E419" s="237" t="s">
        <v>1</v>
      </c>
      <c r="F419" s="238" t="s">
        <v>580</v>
      </c>
      <c r="G419" s="236"/>
      <c r="H419" s="239">
        <v>22.9</v>
      </c>
      <c r="I419" s="240"/>
      <c r="J419" s="236"/>
      <c r="K419" s="236"/>
      <c r="L419" s="241"/>
      <c r="M419" s="267"/>
      <c r="N419" s="268"/>
      <c r="O419" s="268"/>
      <c r="P419" s="268"/>
      <c r="Q419" s="268"/>
      <c r="R419" s="268"/>
      <c r="S419" s="268"/>
      <c r="T419" s="269"/>
      <c r="AT419" s="245" t="s">
        <v>152</v>
      </c>
      <c r="AU419" s="245" t="s">
        <v>86</v>
      </c>
      <c r="AV419" s="14" t="s">
        <v>86</v>
      </c>
      <c r="AW419" s="14" t="s">
        <v>35</v>
      </c>
      <c r="AX419" s="14" t="s">
        <v>21</v>
      </c>
      <c r="AY419" s="245" t="s">
        <v>141</v>
      </c>
    </row>
    <row r="420" spans="1:65" s="2" customFormat="1" ht="6.95" customHeight="1">
      <c r="A420" s="34"/>
      <c r="B420" s="54"/>
      <c r="C420" s="55"/>
      <c r="D420" s="55"/>
      <c r="E420" s="55"/>
      <c r="F420" s="55"/>
      <c r="G420" s="55"/>
      <c r="H420" s="55"/>
      <c r="I420" s="158"/>
      <c r="J420" s="55"/>
      <c r="K420" s="55"/>
      <c r="L420" s="39"/>
      <c r="M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</row>
  </sheetData>
  <sheetProtection algorithmName="SHA-512" hashValue="38VlH0WxD432cb5P8YFwNGFcGsQ+4/QWtbpwp7XKXkKQ+utZWMYyCN6iGVk95jsjeJGG3sQ54i8DjRigklQjgw==" saltValue="aJx30GEcqP8d/9xVXVqJVDqRP9eKvdXor8DCPxLiZfzjVM+p9zeGdVOz0feNblR11mHljj2843pMEs+dhcuaUA==" spinCount="100000" sheet="1" objects="1" scenarios="1" formatColumns="0" formatRows="0" autoFilter="0"/>
  <autoFilter ref="C128:K419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5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94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hidden="1" customHeight="1">
      <c r="B4" s="20"/>
      <c r="D4" s="119" t="s">
        <v>107</v>
      </c>
      <c r="I4" s="115"/>
      <c r="L4" s="20"/>
      <c r="M4" s="120" t="s">
        <v>10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16.5" hidden="1" customHeight="1">
      <c r="B7" s="20"/>
      <c r="E7" s="320" t="str">
        <f>'Rekapitulace stavby'!K6</f>
        <v>Doksy - chodník Valdštejnská</v>
      </c>
      <c r="F7" s="321"/>
      <c r="G7" s="321"/>
      <c r="H7" s="321"/>
      <c r="I7" s="115"/>
      <c r="L7" s="20"/>
    </row>
    <row r="8" spans="1:46" s="1" customFormat="1" ht="12" hidden="1" customHeight="1">
      <c r="B8" s="20"/>
      <c r="D8" s="121" t="s">
        <v>108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20" t="s">
        <v>109</v>
      </c>
      <c r="F9" s="322"/>
      <c r="G9" s="322"/>
      <c r="H9" s="322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110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23" t="s">
        <v>581</v>
      </c>
      <c r="F11" s="322"/>
      <c r="G11" s="322"/>
      <c r="H11" s="322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19</v>
      </c>
      <c r="E13" s="34"/>
      <c r="F13" s="110" t="s">
        <v>1</v>
      </c>
      <c r="G13" s="34"/>
      <c r="H13" s="34"/>
      <c r="I13" s="123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22</v>
      </c>
      <c r="E14" s="34"/>
      <c r="F14" s="110" t="s">
        <v>29</v>
      </c>
      <c r="G14" s="34"/>
      <c r="H14" s="34"/>
      <c r="I14" s="123" t="s">
        <v>24</v>
      </c>
      <c r="J14" s="124">
        <f>'Rekapitulace stavby'!AN8</f>
        <v>43783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27</v>
      </c>
      <c r="E16" s="34"/>
      <c r="F16" s="34"/>
      <c r="G16" s="34"/>
      <c r="H16" s="34"/>
      <c r="I16" s="123" t="s">
        <v>28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30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31</v>
      </c>
      <c r="E19" s="34"/>
      <c r="F19" s="34"/>
      <c r="G19" s="34"/>
      <c r="H19" s="34"/>
      <c r="I19" s="123" t="s">
        <v>28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30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33</v>
      </c>
      <c r="E22" s="34"/>
      <c r="F22" s="34"/>
      <c r="G22" s="34"/>
      <c r="H22" s="34"/>
      <c r="I22" s="123" t="s">
        <v>28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tr">
        <f>IF('Rekapitulace stavby'!E17="","",'Rekapitulace stavby'!E17)</f>
        <v>Ing. Martina Hřebřinová</v>
      </c>
      <c r="F23" s="34"/>
      <c r="G23" s="34"/>
      <c r="H23" s="34"/>
      <c r="I23" s="123" t="s">
        <v>30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36</v>
      </c>
      <c r="E25" s="34"/>
      <c r="F25" s="34"/>
      <c r="G25" s="34"/>
      <c r="H25" s="34"/>
      <c r="I25" s="123" t="s">
        <v>28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30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37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38</v>
      </c>
      <c r="E32" s="34"/>
      <c r="F32" s="34"/>
      <c r="G32" s="34"/>
      <c r="H32" s="34"/>
      <c r="I32" s="122"/>
      <c r="J32" s="132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40</v>
      </c>
      <c r="G34" s="34"/>
      <c r="H34" s="34"/>
      <c r="I34" s="134" t="s">
        <v>39</v>
      </c>
      <c r="J34" s="133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42</v>
      </c>
      <c r="E35" s="121" t="s">
        <v>43</v>
      </c>
      <c r="F35" s="136">
        <f>ROUND((SUM(BE123:BE204)),  2)</f>
        <v>0</v>
      </c>
      <c r="G35" s="34"/>
      <c r="H35" s="34"/>
      <c r="I35" s="137">
        <v>0.21</v>
      </c>
      <c r="J35" s="136">
        <f>ROUND(((SUM(BE123:BE204))*I35),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44</v>
      </c>
      <c r="F36" s="136">
        <f>ROUND((SUM(BF123:BF204)),  2)</f>
        <v>0</v>
      </c>
      <c r="G36" s="34"/>
      <c r="H36" s="34"/>
      <c r="I36" s="137">
        <v>0.15</v>
      </c>
      <c r="J36" s="136">
        <f>ROUND(((SUM(BF123:BF204))*I36),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45</v>
      </c>
      <c r="F37" s="136">
        <f>ROUND((SUM(BG123:BG204)),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46</v>
      </c>
      <c r="F38" s="136">
        <f>ROUND((SUM(BH123:BH204)),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47</v>
      </c>
      <c r="F39" s="136">
        <f>ROUND((SUM(BI123:BI204)),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48</v>
      </c>
      <c r="E41" s="140"/>
      <c r="F41" s="140"/>
      <c r="G41" s="141" t="s">
        <v>49</v>
      </c>
      <c r="H41" s="142" t="s">
        <v>50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51</v>
      </c>
      <c r="E50" s="147"/>
      <c r="F50" s="147"/>
      <c r="G50" s="146" t="s">
        <v>52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2"/>
      <c r="J61" s="153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55</v>
      </c>
      <c r="E65" s="154"/>
      <c r="F65" s="154"/>
      <c r="G65" s="146" t="s">
        <v>56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2"/>
      <c r="J76" s="153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Doksy - chodník Valdštejnská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109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5" t="str">
        <f>E11</f>
        <v>SO 401 - Veřejné osvětlení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</v>
      </c>
      <c r="G91" s="36"/>
      <c r="H91" s="36"/>
      <c r="I91" s="123" t="s">
        <v>24</v>
      </c>
      <c r="J91" s="66">
        <f>IF(J14="","",J14)</f>
        <v>43783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7.95" customHeight="1">
      <c r="A93" s="34"/>
      <c r="B93" s="35"/>
      <c r="C93" s="29" t="s">
        <v>27</v>
      </c>
      <c r="D93" s="36"/>
      <c r="E93" s="36"/>
      <c r="F93" s="27" t="str">
        <f>E17</f>
        <v xml:space="preserve"> </v>
      </c>
      <c r="G93" s="36"/>
      <c r="H93" s="36"/>
      <c r="I93" s="123" t="s">
        <v>33</v>
      </c>
      <c r="J93" s="32" t="str">
        <f>E23</f>
        <v>Ing. Martina Hřebřinová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123" t="s">
        <v>36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9" customFormat="1" ht="24.95" customHeight="1">
      <c r="B99" s="167"/>
      <c r="C99" s="168"/>
      <c r="D99" s="169" t="s">
        <v>582</v>
      </c>
      <c r="E99" s="170"/>
      <c r="F99" s="170"/>
      <c r="G99" s="170"/>
      <c r="H99" s="170"/>
      <c r="I99" s="171"/>
      <c r="J99" s="172">
        <f>J124</f>
        <v>0</v>
      </c>
      <c r="K99" s="168"/>
      <c r="L99" s="173"/>
    </row>
    <row r="100" spans="1:47" s="9" customFormat="1" ht="24.95" customHeight="1">
      <c r="B100" s="167"/>
      <c r="C100" s="168"/>
      <c r="D100" s="169" t="s">
        <v>583</v>
      </c>
      <c r="E100" s="170"/>
      <c r="F100" s="170"/>
      <c r="G100" s="170"/>
      <c r="H100" s="170"/>
      <c r="I100" s="171"/>
      <c r="J100" s="172">
        <f>J171</f>
        <v>0</v>
      </c>
      <c r="K100" s="168"/>
      <c r="L100" s="173"/>
    </row>
    <row r="101" spans="1:47" s="9" customFormat="1" ht="24.95" customHeight="1">
      <c r="B101" s="167"/>
      <c r="C101" s="168"/>
      <c r="D101" s="169" t="s">
        <v>584</v>
      </c>
      <c r="E101" s="170"/>
      <c r="F101" s="170"/>
      <c r="G101" s="170"/>
      <c r="H101" s="170"/>
      <c r="I101" s="171"/>
      <c r="J101" s="172">
        <f>J192</f>
        <v>0</v>
      </c>
      <c r="K101" s="168"/>
      <c r="L101" s="17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22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8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61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126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27" t="str">
        <f>E7</f>
        <v>Doksy - chodník Valdštejnská</v>
      </c>
      <c r="F111" s="328"/>
      <c r="G111" s="328"/>
      <c r="H111" s="328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108</v>
      </c>
      <c r="D112" s="22"/>
      <c r="E112" s="22"/>
      <c r="F112" s="22"/>
      <c r="G112" s="22"/>
      <c r="H112" s="22"/>
      <c r="I112" s="115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27" t="s">
        <v>109</v>
      </c>
      <c r="F113" s="329"/>
      <c r="G113" s="329"/>
      <c r="H113" s="329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110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95" t="str">
        <f>E11</f>
        <v>SO 401 - Veřejné osvětlení</v>
      </c>
      <c r="F115" s="329"/>
      <c r="G115" s="329"/>
      <c r="H115" s="329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22</v>
      </c>
      <c r="D117" s="36"/>
      <c r="E117" s="36"/>
      <c r="F117" s="27" t="str">
        <f>F14</f>
        <v xml:space="preserve"> </v>
      </c>
      <c r="G117" s="36"/>
      <c r="H117" s="36"/>
      <c r="I117" s="123" t="s">
        <v>24</v>
      </c>
      <c r="J117" s="66">
        <f>IF(J14="","",J14)</f>
        <v>43783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7.95" customHeight="1">
      <c r="A119" s="34"/>
      <c r="B119" s="35"/>
      <c r="C119" s="29" t="s">
        <v>27</v>
      </c>
      <c r="D119" s="36"/>
      <c r="E119" s="36"/>
      <c r="F119" s="27" t="str">
        <f>E17</f>
        <v xml:space="preserve"> </v>
      </c>
      <c r="G119" s="36"/>
      <c r="H119" s="36"/>
      <c r="I119" s="123" t="s">
        <v>33</v>
      </c>
      <c r="J119" s="32" t="str">
        <f>E23</f>
        <v>Ing. Martina Hřebřinová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31</v>
      </c>
      <c r="D120" s="36"/>
      <c r="E120" s="36"/>
      <c r="F120" s="27" t="str">
        <f>IF(E20="","",E20)</f>
        <v>Vyplň údaj</v>
      </c>
      <c r="G120" s="36"/>
      <c r="H120" s="36"/>
      <c r="I120" s="123" t="s">
        <v>36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80"/>
      <c r="B122" s="181"/>
      <c r="C122" s="182" t="s">
        <v>127</v>
      </c>
      <c r="D122" s="183" t="s">
        <v>63</v>
      </c>
      <c r="E122" s="183" t="s">
        <v>59</v>
      </c>
      <c r="F122" s="183" t="s">
        <v>60</v>
      </c>
      <c r="G122" s="183" t="s">
        <v>128</v>
      </c>
      <c r="H122" s="183" t="s">
        <v>129</v>
      </c>
      <c r="I122" s="184" t="s">
        <v>130</v>
      </c>
      <c r="J122" s="183" t="s">
        <v>114</v>
      </c>
      <c r="K122" s="185" t="s">
        <v>131</v>
      </c>
      <c r="L122" s="186"/>
      <c r="M122" s="75" t="s">
        <v>1</v>
      </c>
      <c r="N122" s="76" t="s">
        <v>42</v>
      </c>
      <c r="O122" s="76" t="s">
        <v>132</v>
      </c>
      <c r="P122" s="76" t="s">
        <v>133</v>
      </c>
      <c r="Q122" s="76" t="s">
        <v>134</v>
      </c>
      <c r="R122" s="76" t="s">
        <v>135</v>
      </c>
      <c r="S122" s="76" t="s">
        <v>136</v>
      </c>
      <c r="T122" s="77" t="s">
        <v>137</v>
      </c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</row>
    <row r="123" spans="1:65" s="2" customFormat="1" ht="22.9" customHeight="1">
      <c r="A123" s="34"/>
      <c r="B123" s="35"/>
      <c r="C123" s="82" t="s">
        <v>138</v>
      </c>
      <c r="D123" s="36"/>
      <c r="E123" s="36"/>
      <c r="F123" s="36"/>
      <c r="G123" s="36"/>
      <c r="H123" s="36"/>
      <c r="I123" s="122"/>
      <c r="J123" s="187">
        <f>BK123</f>
        <v>0</v>
      </c>
      <c r="K123" s="36"/>
      <c r="L123" s="39"/>
      <c r="M123" s="78"/>
      <c r="N123" s="188"/>
      <c r="O123" s="79"/>
      <c r="P123" s="189">
        <f>P124+P171+P192</f>
        <v>0</v>
      </c>
      <c r="Q123" s="79"/>
      <c r="R123" s="189">
        <f>R124+R171+R192</f>
        <v>0</v>
      </c>
      <c r="S123" s="79"/>
      <c r="T123" s="190">
        <f>T124+T171+T192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77</v>
      </c>
      <c r="AU123" s="17" t="s">
        <v>116</v>
      </c>
      <c r="BK123" s="191">
        <f>BK124+BK171+BK192</f>
        <v>0</v>
      </c>
    </row>
    <row r="124" spans="1:65" s="12" customFormat="1" ht="25.9" customHeight="1">
      <c r="B124" s="192"/>
      <c r="C124" s="193"/>
      <c r="D124" s="194" t="s">
        <v>77</v>
      </c>
      <c r="E124" s="195" t="s">
        <v>585</v>
      </c>
      <c r="F124" s="195" t="s">
        <v>586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SUM(P125:P170)</f>
        <v>0</v>
      </c>
      <c r="Q124" s="200"/>
      <c r="R124" s="201">
        <f>SUM(R125:R170)</f>
        <v>0</v>
      </c>
      <c r="S124" s="200"/>
      <c r="T124" s="202">
        <f>SUM(T125:T170)</f>
        <v>0</v>
      </c>
      <c r="AR124" s="203" t="s">
        <v>21</v>
      </c>
      <c r="AT124" s="204" t="s">
        <v>77</v>
      </c>
      <c r="AU124" s="204" t="s">
        <v>78</v>
      </c>
      <c r="AY124" s="203" t="s">
        <v>141</v>
      </c>
      <c r="BK124" s="205">
        <f>SUM(BK125:BK170)</f>
        <v>0</v>
      </c>
    </row>
    <row r="125" spans="1:65" s="2" customFormat="1" ht="16.5" customHeight="1">
      <c r="A125" s="34"/>
      <c r="B125" s="35"/>
      <c r="C125" s="208" t="s">
        <v>21</v>
      </c>
      <c r="D125" s="208" t="s">
        <v>143</v>
      </c>
      <c r="E125" s="209" t="s">
        <v>21</v>
      </c>
      <c r="F125" s="210" t="s">
        <v>587</v>
      </c>
      <c r="G125" s="211" t="s">
        <v>192</v>
      </c>
      <c r="H125" s="212">
        <v>40</v>
      </c>
      <c r="I125" s="213"/>
      <c r="J125" s="214">
        <f>ROUND(I125*H125,2)</f>
        <v>0</v>
      </c>
      <c r="K125" s="210" t="s">
        <v>1</v>
      </c>
      <c r="L125" s="39"/>
      <c r="M125" s="215" t="s">
        <v>1</v>
      </c>
      <c r="N125" s="216" t="s">
        <v>43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148</v>
      </c>
      <c r="AT125" s="219" t="s">
        <v>143</v>
      </c>
      <c r="AU125" s="219" t="s">
        <v>21</v>
      </c>
      <c r="AY125" s="17" t="s">
        <v>141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21</v>
      </c>
      <c r="BK125" s="220">
        <f>ROUND(I125*H125,2)</f>
        <v>0</v>
      </c>
      <c r="BL125" s="17" t="s">
        <v>148</v>
      </c>
      <c r="BM125" s="219" t="s">
        <v>86</v>
      </c>
    </row>
    <row r="126" spans="1:65" s="2" customFormat="1" ht="11.25">
      <c r="A126" s="34"/>
      <c r="B126" s="35"/>
      <c r="C126" s="36"/>
      <c r="D126" s="221" t="s">
        <v>150</v>
      </c>
      <c r="E126" s="36"/>
      <c r="F126" s="222" t="s">
        <v>587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150</v>
      </c>
      <c r="AU126" s="17" t="s">
        <v>21</v>
      </c>
    </row>
    <row r="127" spans="1:65" s="2" customFormat="1" ht="16.5" customHeight="1">
      <c r="A127" s="34"/>
      <c r="B127" s="35"/>
      <c r="C127" s="208" t="s">
        <v>86</v>
      </c>
      <c r="D127" s="208" t="s">
        <v>143</v>
      </c>
      <c r="E127" s="209" t="s">
        <v>86</v>
      </c>
      <c r="F127" s="210" t="s">
        <v>588</v>
      </c>
      <c r="G127" s="211" t="s">
        <v>192</v>
      </c>
      <c r="H127" s="212">
        <v>50</v>
      </c>
      <c r="I127" s="213"/>
      <c r="J127" s="214">
        <f>ROUND(I127*H127,2)</f>
        <v>0</v>
      </c>
      <c r="K127" s="210" t="s">
        <v>1</v>
      </c>
      <c r="L127" s="39"/>
      <c r="M127" s="215" t="s">
        <v>1</v>
      </c>
      <c r="N127" s="216" t="s">
        <v>43</v>
      </c>
      <c r="O127" s="71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9" t="s">
        <v>148</v>
      </c>
      <c r="AT127" s="219" t="s">
        <v>143</v>
      </c>
      <c r="AU127" s="219" t="s">
        <v>21</v>
      </c>
      <c r="AY127" s="17" t="s">
        <v>141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7" t="s">
        <v>21</v>
      </c>
      <c r="BK127" s="220">
        <f>ROUND(I127*H127,2)</f>
        <v>0</v>
      </c>
      <c r="BL127" s="17" t="s">
        <v>148</v>
      </c>
      <c r="BM127" s="219" t="s">
        <v>148</v>
      </c>
    </row>
    <row r="128" spans="1:65" s="2" customFormat="1" ht="11.25">
      <c r="A128" s="34"/>
      <c r="B128" s="35"/>
      <c r="C128" s="36"/>
      <c r="D128" s="221" t="s">
        <v>150</v>
      </c>
      <c r="E128" s="36"/>
      <c r="F128" s="222" t="s">
        <v>588</v>
      </c>
      <c r="G128" s="36"/>
      <c r="H128" s="36"/>
      <c r="I128" s="122"/>
      <c r="J128" s="36"/>
      <c r="K128" s="36"/>
      <c r="L128" s="39"/>
      <c r="M128" s="223"/>
      <c r="N128" s="22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150</v>
      </c>
      <c r="AU128" s="17" t="s">
        <v>21</v>
      </c>
    </row>
    <row r="129" spans="1:65" s="2" customFormat="1" ht="16.5" customHeight="1">
      <c r="A129" s="34"/>
      <c r="B129" s="35"/>
      <c r="C129" s="208" t="s">
        <v>161</v>
      </c>
      <c r="D129" s="208" t="s">
        <v>143</v>
      </c>
      <c r="E129" s="209" t="s">
        <v>161</v>
      </c>
      <c r="F129" s="210" t="s">
        <v>589</v>
      </c>
      <c r="G129" s="211" t="s">
        <v>450</v>
      </c>
      <c r="H129" s="212">
        <v>12</v>
      </c>
      <c r="I129" s="213"/>
      <c r="J129" s="214">
        <f>ROUND(I129*H129,2)</f>
        <v>0</v>
      </c>
      <c r="K129" s="210" t="s">
        <v>1</v>
      </c>
      <c r="L129" s="39"/>
      <c r="M129" s="215" t="s">
        <v>1</v>
      </c>
      <c r="N129" s="216" t="s">
        <v>43</v>
      </c>
      <c r="O129" s="71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9" t="s">
        <v>148</v>
      </c>
      <c r="AT129" s="219" t="s">
        <v>143</v>
      </c>
      <c r="AU129" s="219" t="s">
        <v>21</v>
      </c>
      <c r="AY129" s="17" t="s">
        <v>141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7" t="s">
        <v>21</v>
      </c>
      <c r="BK129" s="220">
        <f>ROUND(I129*H129,2)</f>
        <v>0</v>
      </c>
      <c r="BL129" s="17" t="s">
        <v>148</v>
      </c>
      <c r="BM129" s="219" t="s">
        <v>182</v>
      </c>
    </row>
    <row r="130" spans="1:65" s="2" customFormat="1" ht="11.25">
      <c r="A130" s="34"/>
      <c r="B130" s="35"/>
      <c r="C130" s="36"/>
      <c r="D130" s="221" t="s">
        <v>150</v>
      </c>
      <c r="E130" s="36"/>
      <c r="F130" s="222" t="s">
        <v>589</v>
      </c>
      <c r="G130" s="36"/>
      <c r="H130" s="36"/>
      <c r="I130" s="122"/>
      <c r="J130" s="36"/>
      <c r="K130" s="36"/>
      <c r="L130" s="39"/>
      <c r="M130" s="223"/>
      <c r="N130" s="224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150</v>
      </c>
      <c r="AU130" s="17" t="s">
        <v>21</v>
      </c>
    </row>
    <row r="131" spans="1:65" s="2" customFormat="1" ht="16.5" customHeight="1">
      <c r="A131" s="34"/>
      <c r="B131" s="35"/>
      <c r="C131" s="208" t="s">
        <v>148</v>
      </c>
      <c r="D131" s="208" t="s">
        <v>143</v>
      </c>
      <c r="E131" s="209" t="s">
        <v>148</v>
      </c>
      <c r="F131" s="210" t="s">
        <v>590</v>
      </c>
      <c r="G131" s="211" t="s">
        <v>450</v>
      </c>
      <c r="H131" s="212">
        <v>29</v>
      </c>
      <c r="I131" s="213"/>
      <c r="J131" s="214">
        <f>ROUND(I131*H131,2)</f>
        <v>0</v>
      </c>
      <c r="K131" s="210" t="s">
        <v>1</v>
      </c>
      <c r="L131" s="39"/>
      <c r="M131" s="215" t="s">
        <v>1</v>
      </c>
      <c r="N131" s="216" t="s">
        <v>43</v>
      </c>
      <c r="O131" s="71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9" t="s">
        <v>148</v>
      </c>
      <c r="AT131" s="219" t="s">
        <v>143</v>
      </c>
      <c r="AU131" s="219" t="s">
        <v>21</v>
      </c>
      <c r="AY131" s="17" t="s">
        <v>141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7" t="s">
        <v>21</v>
      </c>
      <c r="BK131" s="220">
        <f>ROUND(I131*H131,2)</f>
        <v>0</v>
      </c>
      <c r="BL131" s="17" t="s">
        <v>148</v>
      </c>
      <c r="BM131" s="219" t="s">
        <v>197</v>
      </c>
    </row>
    <row r="132" spans="1:65" s="2" customFormat="1" ht="11.25">
      <c r="A132" s="34"/>
      <c r="B132" s="35"/>
      <c r="C132" s="36"/>
      <c r="D132" s="221" t="s">
        <v>150</v>
      </c>
      <c r="E132" s="36"/>
      <c r="F132" s="222" t="s">
        <v>590</v>
      </c>
      <c r="G132" s="36"/>
      <c r="H132" s="36"/>
      <c r="I132" s="122"/>
      <c r="J132" s="36"/>
      <c r="K132" s="36"/>
      <c r="L132" s="39"/>
      <c r="M132" s="223"/>
      <c r="N132" s="22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150</v>
      </c>
      <c r="AU132" s="17" t="s">
        <v>21</v>
      </c>
    </row>
    <row r="133" spans="1:65" s="2" customFormat="1" ht="24" customHeight="1">
      <c r="A133" s="34"/>
      <c r="B133" s="35"/>
      <c r="C133" s="208" t="s">
        <v>175</v>
      </c>
      <c r="D133" s="208" t="s">
        <v>143</v>
      </c>
      <c r="E133" s="209" t="s">
        <v>175</v>
      </c>
      <c r="F133" s="210" t="s">
        <v>591</v>
      </c>
      <c r="G133" s="211" t="s">
        <v>450</v>
      </c>
      <c r="H133" s="212">
        <v>2</v>
      </c>
      <c r="I133" s="213"/>
      <c r="J133" s="214">
        <f>ROUND(I133*H133,2)</f>
        <v>0</v>
      </c>
      <c r="K133" s="210" t="s">
        <v>1</v>
      </c>
      <c r="L133" s="39"/>
      <c r="M133" s="215" t="s">
        <v>1</v>
      </c>
      <c r="N133" s="216" t="s">
        <v>43</v>
      </c>
      <c r="O133" s="71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9" t="s">
        <v>148</v>
      </c>
      <c r="AT133" s="219" t="s">
        <v>143</v>
      </c>
      <c r="AU133" s="219" t="s">
        <v>21</v>
      </c>
      <c r="AY133" s="17" t="s">
        <v>141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7" t="s">
        <v>21</v>
      </c>
      <c r="BK133" s="220">
        <f>ROUND(I133*H133,2)</f>
        <v>0</v>
      </c>
      <c r="BL133" s="17" t="s">
        <v>148</v>
      </c>
      <c r="BM133" s="219" t="s">
        <v>25</v>
      </c>
    </row>
    <row r="134" spans="1:65" s="2" customFormat="1" ht="19.5">
      <c r="A134" s="34"/>
      <c r="B134" s="35"/>
      <c r="C134" s="36"/>
      <c r="D134" s="221" t="s">
        <v>150</v>
      </c>
      <c r="E134" s="36"/>
      <c r="F134" s="222" t="s">
        <v>591</v>
      </c>
      <c r="G134" s="36"/>
      <c r="H134" s="36"/>
      <c r="I134" s="122"/>
      <c r="J134" s="36"/>
      <c r="K134" s="36"/>
      <c r="L134" s="39"/>
      <c r="M134" s="223"/>
      <c r="N134" s="22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150</v>
      </c>
      <c r="AU134" s="17" t="s">
        <v>21</v>
      </c>
    </row>
    <row r="135" spans="1:65" s="2" customFormat="1" ht="24" customHeight="1">
      <c r="A135" s="34"/>
      <c r="B135" s="35"/>
      <c r="C135" s="208" t="s">
        <v>182</v>
      </c>
      <c r="D135" s="208" t="s">
        <v>143</v>
      </c>
      <c r="E135" s="209" t="s">
        <v>182</v>
      </c>
      <c r="F135" s="210" t="s">
        <v>592</v>
      </c>
      <c r="G135" s="211" t="s">
        <v>450</v>
      </c>
      <c r="H135" s="212">
        <v>2</v>
      </c>
      <c r="I135" s="213"/>
      <c r="J135" s="214">
        <f>ROUND(I135*H135,2)</f>
        <v>0</v>
      </c>
      <c r="K135" s="210" t="s">
        <v>1</v>
      </c>
      <c r="L135" s="39"/>
      <c r="M135" s="215" t="s">
        <v>1</v>
      </c>
      <c r="N135" s="216" t="s">
        <v>43</v>
      </c>
      <c r="O135" s="71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9" t="s">
        <v>148</v>
      </c>
      <c r="AT135" s="219" t="s">
        <v>143</v>
      </c>
      <c r="AU135" s="219" t="s">
        <v>21</v>
      </c>
      <c r="AY135" s="17" t="s">
        <v>141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7" t="s">
        <v>21</v>
      </c>
      <c r="BK135" s="220">
        <f>ROUND(I135*H135,2)</f>
        <v>0</v>
      </c>
      <c r="BL135" s="17" t="s">
        <v>148</v>
      </c>
      <c r="BM135" s="219" t="s">
        <v>225</v>
      </c>
    </row>
    <row r="136" spans="1:65" s="2" customFormat="1" ht="19.5">
      <c r="A136" s="34"/>
      <c r="B136" s="35"/>
      <c r="C136" s="36"/>
      <c r="D136" s="221" t="s">
        <v>150</v>
      </c>
      <c r="E136" s="36"/>
      <c r="F136" s="222" t="s">
        <v>592</v>
      </c>
      <c r="G136" s="36"/>
      <c r="H136" s="36"/>
      <c r="I136" s="122"/>
      <c r="J136" s="36"/>
      <c r="K136" s="36"/>
      <c r="L136" s="39"/>
      <c r="M136" s="223"/>
      <c r="N136" s="22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150</v>
      </c>
      <c r="AU136" s="17" t="s">
        <v>21</v>
      </c>
    </row>
    <row r="137" spans="1:65" s="2" customFormat="1" ht="24" customHeight="1">
      <c r="A137" s="34"/>
      <c r="B137" s="35"/>
      <c r="C137" s="208" t="s">
        <v>189</v>
      </c>
      <c r="D137" s="208" t="s">
        <v>143</v>
      </c>
      <c r="E137" s="209" t="s">
        <v>189</v>
      </c>
      <c r="F137" s="210" t="s">
        <v>593</v>
      </c>
      <c r="G137" s="211" t="s">
        <v>450</v>
      </c>
      <c r="H137" s="212">
        <v>2</v>
      </c>
      <c r="I137" s="213"/>
      <c r="J137" s="214">
        <f>ROUND(I137*H137,2)</f>
        <v>0</v>
      </c>
      <c r="K137" s="210" t="s">
        <v>1</v>
      </c>
      <c r="L137" s="39"/>
      <c r="M137" s="215" t="s">
        <v>1</v>
      </c>
      <c r="N137" s="216" t="s">
        <v>43</v>
      </c>
      <c r="O137" s="71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148</v>
      </c>
      <c r="AT137" s="219" t="s">
        <v>143</v>
      </c>
      <c r="AU137" s="219" t="s">
        <v>21</v>
      </c>
      <c r="AY137" s="17" t="s">
        <v>141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7" t="s">
        <v>21</v>
      </c>
      <c r="BK137" s="220">
        <f>ROUND(I137*H137,2)</f>
        <v>0</v>
      </c>
      <c r="BL137" s="17" t="s">
        <v>148</v>
      </c>
      <c r="BM137" s="219" t="s">
        <v>236</v>
      </c>
    </row>
    <row r="138" spans="1:65" s="2" customFormat="1" ht="11.25">
      <c r="A138" s="34"/>
      <c r="B138" s="35"/>
      <c r="C138" s="36"/>
      <c r="D138" s="221" t="s">
        <v>150</v>
      </c>
      <c r="E138" s="36"/>
      <c r="F138" s="222" t="s">
        <v>593</v>
      </c>
      <c r="G138" s="36"/>
      <c r="H138" s="36"/>
      <c r="I138" s="122"/>
      <c r="J138" s="36"/>
      <c r="K138" s="36"/>
      <c r="L138" s="39"/>
      <c r="M138" s="223"/>
      <c r="N138" s="22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150</v>
      </c>
      <c r="AU138" s="17" t="s">
        <v>21</v>
      </c>
    </row>
    <row r="139" spans="1:65" s="2" customFormat="1" ht="24" customHeight="1">
      <c r="A139" s="34"/>
      <c r="B139" s="35"/>
      <c r="C139" s="208" t="s">
        <v>197</v>
      </c>
      <c r="D139" s="208" t="s">
        <v>143</v>
      </c>
      <c r="E139" s="209" t="s">
        <v>197</v>
      </c>
      <c r="F139" s="210" t="s">
        <v>594</v>
      </c>
      <c r="G139" s="211" t="s">
        <v>450</v>
      </c>
      <c r="H139" s="212">
        <v>2</v>
      </c>
      <c r="I139" s="213"/>
      <c r="J139" s="214">
        <f>ROUND(I139*H139,2)</f>
        <v>0</v>
      </c>
      <c r="K139" s="210" t="s">
        <v>1</v>
      </c>
      <c r="L139" s="39"/>
      <c r="M139" s="215" t="s">
        <v>1</v>
      </c>
      <c r="N139" s="216" t="s">
        <v>43</v>
      </c>
      <c r="O139" s="71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9" t="s">
        <v>148</v>
      </c>
      <c r="AT139" s="219" t="s">
        <v>143</v>
      </c>
      <c r="AU139" s="219" t="s">
        <v>21</v>
      </c>
      <c r="AY139" s="17" t="s">
        <v>141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7" t="s">
        <v>21</v>
      </c>
      <c r="BK139" s="220">
        <f>ROUND(I139*H139,2)</f>
        <v>0</v>
      </c>
      <c r="BL139" s="17" t="s">
        <v>148</v>
      </c>
      <c r="BM139" s="219" t="s">
        <v>245</v>
      </c>
    </row>
    <row r="140" spans="1:65" s="2" customFormat="1" ht="11.25">
      <c r="A140" s="34"/>
      <c r="B140" s="35"/>
      <c r="C140" s="36"/>
      <c r="D140" s="221" t="s">
        <v>150</v>
      </c>
      <c r="E140" s="36"/>
      <c r="F140" s="222" t="s">
        <v>594</v>
      </c>
      <c r="G140" s="36"/>
      <c r="H140" s="36"/>
      <c r="I140" s="122"/>
      <c r="J140" s="36"/>
      <c r="K140" s="36"/>
      <c r="L140" s="39"/>
      <c r="M140" s="223"/>
      <c r="N140" s="22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150</v>
      </c>
      <c r="AU140" s="17" t="s">
        <v>21</v>
      </c>
    </row>
    <row r="141" spans="1:65" s="2" customFormat="1" ht="16.5" customHeight="1">
      <c r="A141" s="34"/>
      <c r="B141" s="35"/>
      <c r="C141" s="208" t="s">
        <v>203</v>
      </c>
      <c r="D141" s="208" t="s">
        <v>143</v>
      </c>
      <c r="E141" s="209" t="s">
        <v>203</v>
      </c>
      <c r="F141" s="210" t="s">
        <v>595</v>
      </c>
      <c r="G141" s="211" t="s">
        <v>450</v>
      </c>
      <c r="H141" s="212">
        <v>2</v>
      </c>
      <c r="I141" s="213"/>
      <c r="J141" s="214">
        <f>ROUND(I141*H141,2)</f>
        <v>0</v>
      </c>
      <c r="K141" s="210" t="s">
        <v>1</v>
      </c>
      <c r="L141" s="39"/>
      <c r="M141" s="215" t="s">
        <v>1</v>
      </c>
      <c r="N141" s="216" t="s">
        <v>43</v>
      </c>
      <c r="O141" s="71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9" t="s">
        <v>148</v>
      </c>
      <c r="AT141" s="219" t="s">
        <v>143</v>
      </c>
      <c r="AU141" s="219" t="s">
        <v>21</v>
      </c>
      <c r="AY141" s="17" t="s">
        <v>141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7" t="s">
        <v>21</v>
      </c>
      <c r="BK141" s="220">
        <f>ROUND(I141*H141,2)</f>
        <v>0</v>
      </c>
      <c r="BL141" s="17" t="s">
        <v>148</v>
      </c>
      <c r="BM141" s="219" t="s">
        <v>259</v>
      </c>
    </row>
    <row r="142" spans="1:65" s="2" customFormat="1" ht="11.25">
      <c r="A142" s="34"/>
      <c r="B142" s="35"/>
      <c r="C142" s="36"/>
      <c r="D142" s="221" t="s">
        <v>150</v>
      </c>
      <c r="E142" s="36"/>
      <c r="F142" s="222" t="s">
        <v>595</v>
      </c>
      <c r="G142" s="36"/>
      <c r="H142" s="36"/>
      <c r="I142" s="122"/>
      <c r="J142" s="36"/>
      <c r="K142" s="36"/>
      <c r="L142" s="39"/>
      <c r="M142" s="223"/>
      <c r="N142" s="22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150</v>
      </c>
      <c r="AU142" s="17" t="s">
        <v>21</v>
      </c>
    </row>
    <row r="143" spans="1:65" s="2" customFormat="1" ht="16.5" customHeight="1">
      <c r="A143" s="34"/>
      <c r="B143" s="35"/>
      <c r="C143" s="208" t="s">
        <v>25</v>
      </c>
      <c r="D143" s="208" t="s">
        <v>143</v>
      </c>
      <c r="E143" s="209" t="s">
        <v>25</v>
      </c>
      <c r="F143" s="210" t="s">
        <v>596</v>
      </c>
      <c r="G143" s="211" t="s">
        <v>450</v>
      </c>
      <c r="H143" s="212">
        <v>2</v>
      </c>
      <c r="I143" s="213"/>
      <c r="J143" s="214">
        <f>ROUND(I143*H143,2)</f>
        <v>0</v>
      </c>
      <c r="K143" s="210" t="s">
        <v>1</v>
      </c>
      <c r="L143" s="39"/>
      <c r="M143" s="215" t="s">
        <v>1</v>
      </c>
      <c r="N143" s="216" t="s">
        <v>43</v>
      </c>
      <c r="O143" s="71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9" t="s">
        <v>148</v>
      </c>
      <c r="AT143" s="219" t="s">
        <v>143</v>
      </c>
      <c r="AU143" s="219" t="s">
        <v>21</v>
      </c>
      <c r="AY143" s="17" t="s">
        <v>141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7" t="s">
        <v>21</v>
      </c>
      <c r="BK143" s="220">
        <f>ROUND(I143*H143,2)</f>
        <v>0</v>
      </c>
      <c r="BL143" s="17" t="s">
        <v>148</v>
      </c>
      <c r="BM143" s="219" t="s">
        <v>272</v>
      </c>
    </row>
    <row r="144" spans="1:65" s="2" customFormat="1" ht="11.25">
      <c r="A144" s="34"/>
      <c r="B144" s="35"/>
      <c r="C144" s="36"/>
      <c r="D144" s="221" t="s">
        <v>150</v>
      </c>
      <c r="E144" s="36"/>
      <c r="F144" s="222" t="s">
        <v>596</v>
      </c>
      <c r="G144" s="36"/>
      <c r="H144" s="36"/>
      <c r="I144" s="122"/>
      <c r="J144" s="36"/>
      <c r="K144" s="36"/>
      <c r="L144" s="39"/>
      <c r="M144" s="223"/>
      <c r="N144" s="224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150</v>
      </c>
      <c r="AU144" s="17" t="s">
        <v>21</v>
      </c>
    </row>
    <row r="145" spans="1:65" s="2" customFormat="1" ht="16.5" customHeight="1">
      <c r="A145" s="34"/>
      <c r="B145" s="35"/>
      <c r="C145" s="208" t="s">
        <v>218</v>
      </c>
      <c r="D145" s="208" t="s">
        <v>143</v>
      </c>
      <c r="E145" s="209" t="s">
        <v>218</v>
      </c>
      <c r="F145" s="210" t="s">
        <v>597</v>
      </c>
      <c r="G145" s="211" t="s">
        <v>450</v>
      </c>
      <c r="H145" s="212">
        <v>4</v>
      </c>
      <c r="I145" s="213"/>
      <c r="J145" s="214">
        <f>ROUND(I145*H145,2)</f>
        <v>0</v>
      </c>
      <c r="K145" s="210" t="s">
        <v>1</v>
      </c>
      <c r="L145" s="39"/>
      <c r="M145" s="215" t="s">
        <v>1</v>
      </c>
      <c r="N145" s="216" t="s">
        <v>43</v>
      </c>
      <c r="O145" s="71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148</v>
      </c>
      <c r="AT145" s="219" t="s">
        <v>143</v>
      </c>
      <c r="AU145" s="219" t="s">
        <v>21</v>
      </c>
      <c r="AY145" s="17" t="s">
        <v>141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7" t="s">
        <v>21</v>
      </c>
      <c r="BK145" s="220">
        <f>ROUND(I145*H145,2)</f>
        <v>0</v>
      </c>
      <c r="BL145" s="17" t="s">
        <v>148</v>
      </c>
      <c r="BM145" s="219" t="s">
        <v>284</v>
      </c>
    </row>
    <row r="146" spans="1:65" s="2" customFormat="1" ht="11.25">
      <c r="A146" s="34"/>
      <c r="B146" s="35"/>
      <c r="C146" s="36"/>
      <c r="D146" s="221" t="s">
        <v>150</v>
      </c>
      <c r="E146" s="36"/>
      <c r="F146" s="222" t="s">
        <v>597</v>
      </c>
      <c r="G146" s="36"/>
      <c r="H146" s="36"/>
      <c r="I146" s="122"/>
      <c r="J146" s="36"/>
      <c r="K146" s="36"/>
      <c r="L146" s="39"/>
      <c r="M146" s="223"/>
      <c r="N146" s="22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150</v>
      </c>
      <c r="AU146" s="17" t="s">
        <v>21</v>
      </c>
    </row>
    <row r="147" spans="1:65" s="2" customFormat="1" ht="16.5" customHeight="1">
      <c r="A147" s="34"/>
      <c r="B147" s="35"/>
      <c r="C147" s="208" t="s">
        <v>225</v>
      </c>
      <c r="D147" s="208" t="s">
        <v>143</v>
      </c>
      <c r="E147" s="209" t="s">
        <v>225</v>
      </c>
      <c r="F147" s="210" t="s">
        <v>598</v>
      </c>
      <c r="G147" s="211" t="s">
        <v>450</v>
      </c>
      <c r="H147" s="212">
        <v>2</v>
      </c>
      <c r="I147" s="213"/>
      <c r="J147" s="214">
        <f>ROUND(I147*H147,2)</f>
        <v>0</v>
      </c>
      <c r="K147" s="210" t="s">
        <v>1</v>
      </c>
      <c r="L147" s="39"/>
      <c r="M147" s="215" t="s">
        <v>1</v>
      </c>
      <c r="N147" s="216" t="s">
        <v>43</v>
      </c>
      <c r="O147" s="71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148</v>
      </c>
      <c r="AT147" s="219" t="s">
        <v>143</v>
      </c>
      <c r="AU147" s="219" t="s">
        <v>21</v>
      </c>
      <c r="AY147" s="17" t="s">
        <v>141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7" t="s">
        <v>21</v>
      </c>
      <c r="BK147" s="220">
        <f>ROUND(I147*H147,2)</f>
        <v>0</v>
      </c>
      <c r="BL147" s="17" t="s">
        <v>148</v>
      </c>
      <c r="BM147" s="219" t="s">
        <v>297</v>
      </c>
    </row>
    <row r="148" spans="1:65" s="2" customFormat="1" ht="11.25">
      <c r="A148" s="34"/>
      <c r="B148" s="35"/>
      <c r="C148" s="36"/>
      <c r="D148" s="221" t="s">
        <v>150</v>
      </c>
      <c r="E148" s="36"/>
      <c r="F148" s="222" t="s">
        <v>598</v>
      </c>
      <c r="G148" s="36"/>
      <c r="H148" s="36"/>
      <c r="I148" s="122"/>
      <c r="J148" s="36"/>
      <c r="K148" s="36"/>
      <c r="L148" s="39"/>
      <c r="M148" s="223"/>
      <c r="N148" s="22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150</v>
      </c>
      <c r="AU148" s="17" t="s">
        <v>21</v>
      </c>
    </row>
    <row r="149" spans="1:65" s="2" customFormat="1" ht="16.5" customHeight="1">
      <c r="A149" s="34"/>
      <c r="B149" s="35"/>
      <c r="C149" s="208" t="s">
        <v>231</v>
      </c>
      <c r="D149" s="208" t="s">
        <v>143</v>
      </c>
      <c r="E149" s="209" t="s">
        <v>231</v>
      </c>
      <c r="F149" s="210" t="s">
        <v>599</v>
      </c>
      <c r="G149" s="211" t="s">
        <v>192</v>
      </c>
      <c r="H149" s="212">
        <v>55</v>
      </c>
      <c r="I149" s="213"/>
      <c r="J149" s="214">
        <f>ROUND(I149*H149,2)</f>
        <v>0</v>
      </c>
      <c r="K149" s="210" t="s">
        <v>1</v>
      </c>
      <c r="L149" s="39"/>
      <c r="M149" s="215" t="s">
        <v>1</v>
      </c>
      <c r="N149" s="216" t="s">
        <v>43</v>
      </c>
      <c r="O149" s="71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148</v>
      </c>
      <c r="AT149" s="219" t="s">
        <v>143</v>
      </c>
      <c r="AU149" s="219" t="s">
        <v>21</v>
      </c>
      <c r="AY149" s="17" t="s">
        <v>141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7" t="s">
        <v>21</v>
      </c>
      <c r="BK149" s="220">
        <f>ROUND(I149*H149,2)</f>
        <v>0</v>
      </c>
      <c r="BL149" s="17" t="s">
        <v>148</v>
      </c>
      <c r="BM149" s="219" t="s">
        <v>310</v>
      </c>
    </row>
    <row r="150" spans="1:65" s="2" customFormat="1" ht="11.25">
      <c r="A150" s="34"/>
      <c r="B150" s="35"/>
      <c r="C150" s="36"/>
      <c r="D150" s="221" t="s">
        <v>150</v>
      </c>
      <c r="E150" s="36"/>
      <c r="F150" s="222" t="s">
        <v>599</v>
      </c>
      <c r="G150" s="36"/>
      <c r="H150" s="36"/>
      <c r="I150" s="122"/>
      <c r="J150" s="36"/>
      <c r="K150" s="36"/>
      <c r="L150" s="39"/>
      <c r="M150" s="223"/>
      <c r="N150" s="224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150</v>
      </c>
      <c r="AU150" s="17" t="s">
        <v>21</v>
      </c>
    </row>
    <row r="151" spans="1:65" s="2" customFormat="1" ht="16.5" customHeight="1">
      <c r="A151" s="34"/>
      <c r="B151" s="35"/>
      <c r="C151" s="208" t="s">
        <v>236</v>
      </c>
      <c r="D151" s="208" t="s">
        <v>143</v>
      </c>
      <c r="E151" s="209" t="s">
        <v>236</v>
      </c>
      <c r="F151" s="210" t="s">
        <v>600</v>
      </c>
      <c r="G151" s="211" t="s">
        <v>192</v>
      </c>
      <c r="H151" s="212">
        <v>12</v>
      </c>
      <c r="I151" s="213"/>
      <c r="J151" s="214">
        <f>ROUND(I151*H151,2)</f>
        <v>0</v>
      </c>
      <c r="K151" s="210" t="s">
        <v>1</v>
      </c>
      <c r="L151" s="39"/>
      <c r="M151" s="215" t="s">
        <v>1</v>
      </c>
      <c r="N151" s="216" t="s">
        <v>43</v>
      </c>
      <c r="O151" s="71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148</v>
      </c>
      <c r="AT151" s="219" t="s">
        <v>143</v>
      </c>
      <c r="AU151" s="219" t="s">
        <v>21</v>
      </c>
      <c r="AY151" s="17" t="s">
        <v>141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7" t="s">
        <v>21</v>
      </c>
      <c r="BK151" s="220">
        <f>ROUND(I151*H151,2)</f>
        <v>0</v>
      </c>
      <c r="BL151" s="17" t="s">
        <v>148</v>
      </c>
      <c r="BM151" s="219" t="s">
        <v>324</v>
      </c>
    </row>
    <row r="152" spans="1:65" s="2" customFormat="1" ht="11.25">
      <c r="A152" s="34"/>
      <c r="B152" s="35"/>
      <c r="C152" s="36"/>
      <c r="D152" s="221" t="s">
        <v>150</v>
      </c>
      <c r="E152" s="36"/>
      <c r="F152" s="222" t="s">
        <v>600</v>
      </c>
      <c r="G152" s="36"/>
      <c r="H152" s="36"/>
      <c r="I152" s="122"/>
      <c r="J152" s="36"/>
      <c r="K152" s="36"/>
      <c r="L152" s="39"/>
      <c r="M152" s="223"/>
      <c r="N152" s="22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150</v>
      </c>
      <c r="AU152" s="17" t="s">
        <v>21</v>
      </c>
    </row>
    <row r="153" spans="1:65" s="2" customFormat="1" ht="16.5" customHeight="1">
      <c r="A153" s="34"/>
      <c r="B153" s="35"/>
      <c r="C153" s="208" t="s">
        <v>8</v>
      </c>
      <c r="D153" s="208" t="s">
        <v>143</v>
      </c>
      <c r="E153" s="209" t="s">
        <v>8</v>
      </c>
      <c r="F153" s="210" t="s">
        <v>601</v>
      </c>
      <c r="G153" s="211" t="s">
        <v>192</v>
      </c>
      <c r="H153" s="212">
        <v>55</v>
      </c>
      <c r="I153" s="213"/>
      <c r="J153" s="214">
        <f>ROUND(I153*H153,2)</f>
        <v>0</v>
      </c>
      <c r="K153" s="210" t="s">
        <v>1</v>
      </c>
      <c r="L153" s="39"/>
      <c r="M153" s="215" t="s">
        <v>1</v>
      </c>
      <c r="N153" s="216" t="s">
        <v>43</v>
      </c>
      <c r="O153" s="71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148</v>
      </c>
      <c r="AT153" s="219" t="s">
        <v>143</v>
      </c>
      <c r="AU153" s="219" t="s">
        <v>21</v>
      </c>
      <c r="AY153" s="17" t="s">
        <v>141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7" t="s">
        <v>21</v>
      </c>
      <c r="BK153" s="220">
        <f>ROUND(I153*H153,2)</f>
        <v>0</v>
      </c>
      <c r="BL153" s="17" t="s">
        <v>148</v>
      </c>
      <c r="BM153" s="219" t="s">
        <v>341</v>
      </c>
    </row>
    <row r="154" spans="1:65" s="2" customFormat="1" ht="11.25">
      <c r="A154" s="34"/>
      <c r="B154" s="35"/>
      <c r="C154" s="36"/>
      <c r="D154" s="221" t="s">
        <v>150</v>
      </c>
      <c r="E154" s="36"/>
      <c r="F154" s="222" t="s">
        <v>601</v>
      </c>
      <c r="G154" s="36"/>
      <c r="H154" s="36"/>
      <c r="I154" s="122"/>
      <c r="J154" s="36"/>
      <c r="K154" s="36"/>
      <c r="L154" s="39"/>
      <c r="M154" s="223"/>
      <c r="N154" s="22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150</v>
      </c>
      <c r="AU154" s="17" t="s">
        <v>21</v>
      </c>
    </row>
    <row r="155" spans="1:65" s="2" customFormat="1" ht="16.5" customHeight="1">
      <c r="A155" s="34"/>
      <c r="B155" s="35"/>
      <c r="C155" s="208" t="s">
        <v>245</v>
      </c>
      <c r="D155" s="208" t="s">
        <v>143</v>
      </c>
      <c r="E155" s="209" t="s">
        <v>245</v>
      </c>
      <c r="F155" s="210" t="s">
        <v>602</v>
      </c>
      <c r="G155" s="211" t="s">
        <v>192</v>
      </c>
      <c r="H155" s="212">
        <v>8</v>
      </c>
      <c r="I155" s="213"/>
      <c r="J155" s="214">
        <f>ROUND(I155*H155,2)</f>
        <v>0</v>
      </c>
      <c r="K155" s="210" t="s">
        <v>1</v>
      </c>
      <c r="L155" s="39"/>
      <c r="M155" s="215" t="s">
        <v>1</v>
      </c>
      <c r="N155" s="216" t="s">
        <v>43</v>
      </c>
      <c r="O155" s="71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148</v>
      </c>
      <c r="AT155" s="219" t="s">
        <v>143</v>
      </c>
      <c r="AU155" s="219" t="s">
        <v>21</v>
      </c>
      <c r="AY155" s="17" t="s">
        <v>141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7" t="s">
        <v>21</v>
      </c>
      <c r="BK155" s="220">
        <f>ROUND(I155*H155,2)</f>
        <v>0</v>
      </c>
      <c r="BL155" s="17" t="s">
        <v>148</v>
      </c>
      <c r="BM155" s="219" t="s">
        <v>353</v>
      </c>
    </row>
    <row r="156" spans="1:65" s="2" customFormat="1" ht="11.25">
      <c r="A156" s="34"/>
      <c r="B156" s="35"/>
      <c r="C156" s="36"/>
      <c r="D156" s="221" t="s">
        <v>150</v>
      </c>
      <c r="E156" s="36"/>
      <c r="F156" s="222" t="s">
        <v>602</v>
      </c>
      <c r="G156" s="36"/>
      <c r="H156" s="36"/>
      <c r="I156" s="122"/>
      <c r="J156" s="36"/>
      <c r="K156" s="36"/>
      <c r="L156" s="39"/>
      <c r="M156" s="223"/>
      <c r="N156" s="22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150</v>
      </c>
      <c r="AU156" s="17" t="s">
        <v>21</v>
      </c>
    </row>
    <row r="157" spans="1:65" s="2" customFormat="1" ht="16.5" customHeight="1">
      <c r="A157" s="34"/>
      <c r="B157" s="35"/>
      <c r="C157" s="208" t="s">
        <v>252</v>
      </c>
      <c r="D157" s="208" t="s">
        <v>143</v>
      </c>
      <c r="E157" s="209" t="s">
        <v>252</v>
      </c>
      <c r="F157" s="210" t="s">
        <v>603</v>
      </c>
      <c r="G157" s="211" t="s">
        <v>192</v>
      </c>
      <c r="H157" s="212">
        <v>35</v>
      </c>
      <c r="I157" s="213"/>
      <c r="J157" s="214">
        <f>ROUND(I157*H157,2)</f>
        <v>0</v>
      </c>
      <c r="K157" s="210" t="s">
        <v>1</v>
      </c>
      <c r="L157" s="39"/>
      <c r="M157" s="215" t="s">
        <v>1</v>
      </c>
      <c r="N157" s="216" t="s">
        <v>43</v>
      </c>
      <c r="O157" s="71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148</v>
      </c>
      <c r="AT157" s="219" t="s">
        <v>143</v>
      </c>
      <c r="AU157" s="219" t="s">
        <v>21</v>
      </c>
      <c r="AY157" s="17" t="s">
        <v>141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7" t="s">
        <v>21</v>
      </c>
      <c r="BK157" s="220">
        <f>ROUND(I157*H157,2)</f>
        <v>0</v>
      </c>
      <c r="BL157" s="17" t="s">
        <v>148</v>
      </c>
      <c r="BM157" s="219" t="s">
        <v>366</v>
      </c>
    </row>
    <row r="158" spans="1:65" s="2" customFormat="1" ht="11.25">
      <c r="A158" s="34"/>
      <c r="B158" s="35"/>
      <c r="C158" s="36"/>
      <c r="D158" s="221" t="s">
        <v>150</v>
      </c>
      <c r="E158" s="36"/>
      <c r="F158" s="222" t="s">
        <v>603</v>
      </c>
      <c r="G158" s="36"/>
      <c r="H158" s="36"/>
      <c r="I158" s="122"/>
      <c r="J158" s="36"/>
      <c r="K158" s="36"/>
      <c r="L158" s="39"/>
      <c r="M158" s="223"/>
      <c r="N158" s="22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150</v>
      </c>
      <c r="AU158" s="17" t="s">
        <v>21</v>
      </c>
    </row>
    <row r="159" spans="1:65" s="2" customFormat="1" ht="16.5" customHeight="1">
      <c r="A159" s="34"/>
      <c r="B159" s="35"/>
      <c r="C159" s="208" t="s">
        <v>259</v>
      </c>
      <c r="D159" s="208" t="s">
        <v>143</v>
      </c>
      <c r="E159" s="209" t="s">
        <v>259</v>
      </c>
      <c r="F159" s="210" t="s">
        <v>604</v>
      </c>
      <c r="G159" s="211" t="s">
        <v>192</v>
      </c>
      <c r="H159" s="212">
        <v>53</v>
      </c>
      <c r="I159" s="213"/>
      <c r="J159" s="214">
        <f>ROUND(I159*H159,2)</f>
        <v>0</v>
      </c>
      <c r="K159" s="210" t="s">
        <v>1</v>
      </c>
      <c r="L159" s="39"/>
      <c r="M159" s="215" t="s">
        <v>1</v>
      </c>
      <c r="N159" s="216" t="s">
        <v>43</v>
      </c>
      <c r="O159" s="71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148</v>
      </c>
      <c r="AT159" s="219" t="s">
        <v>143</v>
      </c>
      <c r="AU159" s="219" t="s">
        <v>21</v>
      </c>
      <c r="AY159" s="17" t="s">
        <v>141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7" t="s">
        <v>21</v>
      </c>
      <c r="BK159" s="220">
        <f>ROUND(I159*H159,2)</f>
        <v>0</v>
      </c>
      <c r="BL159" s="17" t="s">
        <v>148</v>
      </c>
      <c r="BM159" s="219" t="s">
        <v>377</v>
      </c>
    </row>
    <row r="160" spans="1:65" s="2" customFormat="1" ht="11.25">
      <c r="A160" s="34"/>
      <c r="B160" s="35"/>
      <c r="C160" s="36"/>
      <c r="D160" s="221" t="s">
        <v>150</v>
      </c>
      <c r="E160" s="36"/>
      <c r="F160" s="222" t="s">
        <v>604</v>
      </c>
      <c r="G160" s="36"/>
      <c r="H160" s="36"/>
      <c r="I160" s="122"/>
      <c r="J160" s="36"/>
      <c r="K160" s="36"/>
      <c r="L160" s="39"/>
      <c r="M160" s="223"/>
      <c r="N160" s="22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150</v>
      </c>
      <c r="AU160" s="17" t="s">
        <v>21</v>
      </c>
    </row>
    <row r="161" spans="1:65" s="2" customFormat="1" ht="16.5" customHeight="1">
      <c r="A161" s="34"/>
      <c r="B161" s="35"/>
      <c r="C161" s="208" t="s">
        <v>267</v>
      </c>
      <c r="D161" s="208" t="s">
        <v>143</v>
      </c>
      <c r="E161" s="209" t="s">
        <v>267</v>
      </c>
      <c r="F161" s="210" t="s">
        <v>605</v>
      </c>
      <c r="G161" s="211" t="s">
        <v>450</v>
      </c>
      <c r="H161" s="212">
        <v>4</v>
      </c>
      <c r="I161" s="213"/>
      <c r="J161" s="214">
        <f>ROUND(I161*H161,2)</f>
        <v>0</v>
      </c>
      <c r="K161" s="210" t="s">
        <v>1</v>
      </c>
      <c r="L161" s="39"/>
      <c r="M161" s="215" t="s">
        <v>1</v>
      </c>
      <c r="N161" s="216" t="s">
        <v>43</v>
      </c>
      <c r="O161" s="71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148</v>
      </c>
      <c r="AT161" s="219" t="s">
        <v>143</v>
      </c>
      <c r="AU161" s="219" t="s">
        <v>21</v>
      </c>
      <c r="AY161" s="17" t="s">
        <v>141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7" t="s">
        <v>21</v>
      </c>
      <c r="BK161" s="220">
        <f>ROUND(I161*H161,2)</f>
        <v>0</v>
      </c>
      <c r="BL161" s="17" t="s">
        <v>148</v>
      </c>
      <c r="BM161" s="219" t="s">
        <v>392</v>
      </c>
    </row>
    <row r="162" spans="1:65" s="2" customFormat="1" ht="11.25">
      <c r="A162" s="34"/>
      <c r="B162" s="35"/>
      <c r="C162" s="36"/>
      <c r="D162" s="221" t="s">
        <v>150</v>
      </c>
      <c r="E162" s="36"/>
      <c r="F162" s="222" t="s">
        <v>605</v>
      </c>
      <c r="G162" s="36"/>
      <c r="H162" s="36"/>
      <c r="I162" s="122"/>
      <c r="J162" s="36"/>
      <c r="K162" s="36"/>
      <c r="L162" s="39"/>
      <c r="M162" s="223"/>
      <c r="N162" s="224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150</v>
      </c>
      <c r="AU162" s="17" t="s">
        <v>21</v>
      </c>
    </row>
    <row r="163" spans="1:65" s="2" customFormat="1" ht="16.5" customHeight="1">
      <c r="A163" s="34"/>
      <c r="B163" s="35"/>
      <c r="C163" s="208" t="s">
        <v>272</v>
      </c>
      <c r="D163" s="208" t="s">
        <v>143</v>
      </c>
      <c r="E163" s="209" t="s">
        <v>272</v>
      </c>
      <c r="F163" s="210" t="s">
        <v>606</v>
      </c>
      <c r="G163" s="211" t="s">
        <v>211</v>
      </c>
      <c r="H163" s="212">
        <v>1.84</v>
      </c>
      <c r="I163" s="213"/>
      <c r="J163" s="214">
        <f>ROUND(I163*H163,2)</f>
        <v>0</v>
      </c>
      <c r="K163" s="210" t="s">
        <v>1</v>
      </c>
      <c r="L163" s="39"/>
      <c r="M163" s="215" t="s">
        <v>1</v>
      </c>
      <c r="N163" s="216" t="s">
        <v>43</v>
      </c>
      <c r="O163" s="71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148</v>
      </c>
      <c r="AT163" s="219" t="s">
        <v>143</v>
      </c>
      <c r="AU163" s="219" t="s">
        <v>21</v>
      </c>
      <c r="AY163" s="17" t="s">
        <v>141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21</v>
      </c>
      <c r="BK163" s="220">
        <f>ROUND(I163*H163,2)</f>
        <v>0</v>
      </c>
      <c r="BL163" s="17" t="s">
        <v>148</v>
      </c>
      <c r="BM163" s="219" t="s">
        <v>405</v>
      </c>
    </row>
    <row r="164" spans="1:65" s="2" customFormat="1" ht="11.25">
      <c r="A164" s="34"/>
      <c r="B164" s="35"/>
      <c r="C164" s="36"/>
      <c r="D164" s="221" t="s">
        <v>150</v>
      </c>
      <c r="E164" s="36"/>
      <c r="F164" s="222" t="s">
        <v>606</v>
      </c>
      <c r="G164" s="36"/>
      <c r="H164" s="36"/>
      <c r="I164" s="122"/>
      <c r="J164" s="36"/>
      <c r="K164" s="36"/>
      <c r="L164" s="39"/>
      <c r="M164" s="223"/>
      <c r="N164" s="22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150</v>
      </c>
      <c r="AU164" s="17" t="s">
        <v>21</v>
      </c>
    </row>
    <row r="165" spans="1:65" s="2" customFormat="1" ht="16.5" customHeight="1">
      <c r="A165" s="34"/>
      <c r="B165" s="35"/>
      <c r="C165" s="208" t="s">
        <v>7</v>
      </c>
      <c r="D165" s="208" t="s">
        <v>143</v>
      </c>
      <c r="E165" s="209" t="s">
        <v>7</v>
      </c>
      <c r="F165" s="210" t="s">
        <v>607</v>
      </c>
      <c r="G165" s="211" t="s">
        <v>450</v>
      </c>
      <c r="H165" s="212">
        <v>4</v>
      </c>
      <c r="I165" s="213"/>
      <c r="J165" s="214">
        <f>ROUND(I165*H165,2)</f>
        <v>0</v>
      </c>
      <c r="K165" s="210" t="s">
        <v>1</v>
      </c>
      <c r="L165" s="39"/>
      <c r="M165" s="215" t="s">
        <v>1</v>
      </c>
      <c r="N165" s="216" t="s">
        <v>43</v>
      </c>
      <c r="O165" s="71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148</v>
      </c>
      <c r="AT165" s="219" t="s">
        <v>143</v>
      </c>
      <c r="AU165" s="219" t="s">
        <v>21</v>
      </c>
      <c r="AY165" s="17" t="s">
        <v>141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7" t="s">
        <v>21</v>
      </c>
      <c r="BK165" s="220">
        <f>ROUND(I165*H165,2)</f>
        <v>0</v>
      </c>
      <c r="BL165" s="17" t="s">
        <v>148</v>
      </c>
      <c r="BM165" s="219" t="s">
        <v>417</v>
      </c>
    </row>
    <row r="166" spans="1:65" s="2" customFormat="1" ht="11.25">
      <c r="A166" s="34"/>
      <c r="B166" s="35"/>
      <c r="C166" s="36"/>
      <c r="D166" s="221" t="s">
        <v>150</v>
      </c>
      <c r="E166" s="36"/>
      <c r="F166" s="222" t="s">
        <v>607</v>
      </c>
      <c r="G166" s="36"/>
      <c r="H166" s="36"/>
      <c r="I166" s="122"/>
      <c r="J166" s="36"/>
      <c r="K166" s="36"/>
      <c r="L166" s="39"/>
      <c r="M166" s="223"/>
      <c r="N166" s="224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150</v>
      </c>
      <c r="AU166" s="17" t="s">
        <v>21</v>
      </c>
    </row>
    <row r="167" spans="1:65" s="2" customFormat="1" ht="16.5" customHeight="1">
      <c r="A167" s="34"/>
      <c r="B167" s="35"/>
      <c r="C167" s="208" t="s">
        <v>284</v>
      </c>
      <c r="D167" s="208" t="s">
        <v>143</v>
      </c>
      <c r="E167" s="209" t="s">
        <v>284</v>
      </c>
      <c r="F167" s="210" t="s">
        <v>608</v>
      </c>
      <c r="G167" s="211" t="s">
        <v>450</v>
      </c>
      <c r="H167" s="212">
        <v>4</v>
      </c>
      <c r="I167" s="213"/>
      <c r="J167" s="214">
        <f>ROUND(I167*H167,2)</f>
        <v>0</v>
      </c>
      <c r="K167" s="210" t="s">
        <v>1</v>
      </c>
      <c r="L167" s="39"/>
      <c r="M167" s="215" t="s">
        <v>1</v>
      </c>
      <c r="N167" s="216" t="s">
        <v>43</v>
      </c>
      <c r="O167" s="71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148</v>
      </c>
      <c r="AT167" s="219" t="s">
        <v>143</v>
      </c>
      <c r="AU167" s="219" t="s">
        <v>21</v>
      </c>
      <c r="AY167" s="17" t="s">
        <v>141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7" t="s">
        <v>21</v>
      </c>
      <c r="BK167" s="220">
        <f>ROUND(I167*H167,2)</f>
        <v>0</v>
      </c>
      <c r="BL167" s="17" t="s">
        <v>148</v>
      </c>
      <c r="BM167" s="219" t="s">
        <v>426</v>
      </c>
    </row>
    <row r="168" spans="1:65" s="2" customFormat="1" ht="11.25">
      <c r="A168" s="34"/>
      <c r="B168" s="35"/>
      <c r="C168" s="36"/>
      <c r="D168" s="221" t="s">
        <v>150</v>
      </c>
      <c r="E168" s="36"/>
      <c r="F168" s="222" t="s">
        <v>608</v>
      </c>
      <c r="G168" s="36"/>
      <c r="H168" s="36"/>
      <c r="I168" s="122"/>
      <c r="J168" s="36"/>
      <c r="K168" s="36"/>
      <c r="L168" s="39"/>
      <c r="M168" s="223"/>
      <c r="N168" s="224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150</v>
      </c>
      <c r="AU168" s="17" t="s">
        <v>21</v>
      </c>
    </row>
    <row r="169" spans="1:65" s="2" customFormat="1" ht="16.5" customHeight="1">
      <c r="A169" s="34"/>
      <c r="B169" s="35"/>
      <c r="C169" s="208" t="s">
        <v>290</v>
      </c>
      <c r="D169" s="208" t="s">
        <v>143</v>
      </c>
      <c r="E169" s="209" t="s">
        <v>290</v>
      </c>
      <c r="F169" s="210" t="s">
        <v>609</v>
      </c>
      <c r="G169" s="211" t="s">
        <v>211</v>
      </c>
      <c r="H169" s="212">
        <v>3.5</v>
      </c>
      <c r="I169" s="213"/>
      <c r="J169" s="214">
        <f>ROUND(I169*H169,2)</f>
        <v>0</v>
      </c>
      <c r="K169" s="210" t="s">
        <v>1</v>
      </c>
      <c r="L169" s="39"/>
      <c r="M169" s="215" t="s">
        <v>1</v>
      </c>
      <c r="N169" s="216" t="s">
        <v>43</v>
      </c>
      <c r="O169" s="71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148</v>
      </c>
      <c r="AT169" s="219" t="s">
        <v>143</v>
      </c>
      <c r="AU169" s="219" t="s">
        <v>21</v>
      </c>
      <c r="AY169" s="17" t="s">
        <v>141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7" t="s">
        <v>21</v>
      </c>
      <c r="BK169" s="220">
        <f>ROUND(I169*H169,2)</f>
        <v>0</v>
      </c>
      <c r="BL169" s="17" t="s">
        <v>148</v>
      </c>
      <c r="BM169" s="219" t="s">
        <v>438</v>
      </c>
    </row>
    <row r="170" spans="1:65" s="2" customFormat="1" ht="11.25">
      <c r="A170" s="34"/>
      <c r="B170" s="35"/>
      <c r="C170" s="36"/>
      <c r="D170" s="221" t="s">
        <v>150</v>
      </c>
      <c r="E170" s="36"/>
      <c r="F170" s="222" t="s">
        <v>609</v>
      </c>
      <c r="G170" s="36"/>
      <c r="H170" s="36"/>
      <c r="I170" s="122"/>
      <c r="J170" s="36"/>
      <c r="K170" s="36"/>
      <c r="L170" s="39"/>
      <c r="M170" s="223"/>
      <c r="N170" s="22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150</v>
      </c>
      <c r="AU170" s="17" t="s">
        <v>21</v>
      </c>
    </row>
    <row r="171" spans="1:65" s="12" customFormat="1" ht="25.9" customHeight="1">
      <c r="B171" s="192"/>
      <c r="C171" s="193"/>
      <c r="D171" s="194" t="s">
        <v>77</v>
      </c>
      <c r="E171" s="195" t="s">
        <v>610</v>
      </c>
      <c r="F171" s="195" t="s">
        <v>611</v>
      </c>
      <c r="G171" s="193"/>
      <c r="H171" s="193"/>
      <c r="I171" s="196"/>
      <c r="J171" s="197">
        <f>BK171</f>
        <v>0</v>
      </c>
      <c r="K171" s="193"/>
      <c r="L171" s="198"/>
      <c r="M171" s="199"/>
      <c r="N171" s="200"/>
      <c r="O171" s="200"/>
      <c r="P171" s="201">
        <f>SUM(P172:P191)</f>
        <v>0</v>
      </c>
      <c r="Q171" s="200"/>
      <c r="R171" s="201">
        <f>SUM(R172:R191)</f>
        <v>0</v>
      </c>
      <c r="S171" s="200"/>
      <c r="T171" s="202">
        <f>SUM(T172:T191)</f>
        <v>0</v>
      </c>
      <c r="AR171" s="203" t="s">
        <v>21</v>
      </c>
      <c r="AT171" s="204" t="s">
        <v>77</v>
      </c>
      <c r="AU171" s="204" t="s">
        <v>78</v>
      </c>
      <c r="AY171" s="203" t="s">
        <v>141</v>
      </c>
      <c r="BK171" s="205">
        <f>SUM(BK172:BK191)</f>
        <v>0</v>
      </c>
    </row>
    <row r="172" spans="1:65" s="2" customFormat="1" ht="16.5" customHeight="1">
      <c r="A172" s="34"/>
      <c r="B172" s="35"/>
      <c r="C172" s="208" t="s">
        <v>297</v>
      </c>
      <c r="D172" s="208" t="s">
        <v>143</v>
      </c>
      <c r="E172" s="209" t="s">
        <v>297</v>
      </c>
      <c r="F172" s="210" t="s">
        <v>612</v>
      </c>
      <c r="G172" s="211" t="s">
        <v>613</v>
      </c>
      <c r="H172" s="212">
        <v>7.0000000000000007E-2</v>
      </c>
      <c r="I172" s="213"/>
      <c r="J172" s="214">
        <f>ROUND(I172*H172,2)</f>
        <v>0</v>
      </c>
      <c r="K172" s="210" t="s">
        <v>1</v>
      </c>
      <c r="L172" s="39"/>
      <c r="M172" s="215" t="s">
        <v>1</v>
      </c>
      <c r="N172" s="216" t="s">
        <v>43</v>
      </c>
      <c r="O172" s="71"/>
      <c r="P172" s="217">
        <f>O172*H172</f>
        <v>0</v>
      </c>
      <c r="Q172" s="217">
        <v>0</v>
      </c>
      <c r="R172" s="217">
        <f>Q172*H172</f>
        <v>0</v>
      </c>
      <c r="S172" s="217">
        <v>0</v>
      </c>
      <c r="T172" s="218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9" t="s">
        <v>148</v>
      </c>
      <c r="AT172" s="219" t="s">
        <v>143</v>
      </c>
      <c r="AU172" s="219" t="s">
        <v>21</v>
      </c>
      <c r="AY172" s="17" t="s">
        <v>141</v>
      </c>
      <c r="BE172" s="220">
        <f>IF(N172="základní",J172,0)</f>
        <v>0</v>
      </c>
      <c r="BF172" s="220">
        <f>IF(N172="snížená",J172,0)</f>
        <v>0</v>
      </c>
      <c r="BG172" s="220">
        <f>IF(N172="zákl. přenesená",J172,0)</f>
        <v>0</v>
      </c>
      <c r="BH172" s="220">
        <f>IF(N172="sníž. přenesená",J172,0)</f>
        <v>0</v>
      </c>
      <c r="BI172" s="220">
        <f>IF(N172="nulová",J172,0)</f>
        <v>0</v>
      </c>
      <c r="BJ172" s="17" t="s">
        <v>21</v>
      </c>
      <c r="BK172" s="220">
        <f>ROUND(I172*H172,2)</f>
        <v>0</v>
      </c>
      <c r="BL172" s="17" t="s">
        <v>148</v>
      </c>
      <c r="BM172" s="219" t="s">
        <v>453</v>
      </c>
    </row>
    <row r="173" spans="1:65" s="2" customFormat="1" ht="11.25">
      <c r="A173" s="34"/>
      <c r="B173" s="35"/>
      <c r="C173" s="36"/>
      <c r="D173" s="221" t="s">
        <v>150</v>
      </c>
      <c r="E173" s="36"/>
      <c r="F173" s="222" t="s">
        <v>612</v>
      </c>
      <c r="G173" s="36"/>
      <c r="H173" s="36"/>
      <c r="I173" s="122"/>
      <c r="J173" s="36"/>
      <c r="K173" s="36"/>
      <c r="L173" s="39"/>
      <c r="M173" s="223"/>
      <c r="N173" s="224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150</v>
      </c>
      <c r="AU173" s="17" t="s">
        <v>21</v>
      </c>
    </row>
    <row r="174" spans="1:65" s="2" customFormat="1" ht="16.5" customHeight="1">
      <c r="A174" s="34"/>
      <c r="B174" s="35"/>
      <c r="C174" s="208" t="s">
        <v>303</v>
      </c>
      <c r="D174" s="208" t="s">
        <v>143</v>
      </c>
      <c r="E174" s="209" t="s">
        <v>303</v>
      </c>
      <c r="F174" s="210" t="s">
        <v>614</v>
      </c>
      <c r="G174" s="211" t="s">
        <v>192</v>
      </c>
      <c r="H174" s="212">
        <v>17</v>
      </c>
      <c r="I174" s="213"/>
      <c r="J174" s="214">
        <f>ROUND(I174*H174,2)</f>
        <v>0</v>
      </c>
      <c r="K174" s="210" t="s">
        <v>1</v>
      </c>
      <c r="L174" s="39"/>
      <c r="M174" s="215" t="s">
        <v>1</v>
      </c>
      <c r="N174" s="216" t="s">
        <v>43</v>
      </c>
      <c r="O174" s="71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148</v>
      </c>
      <c r="AT174" s="219" t="s">
        <v>143</v>
      </c>
      <c r="AU174" s="219" t="s">
        <v>21</v>
      </c>
      <c r="AY174" s="17" t="s">
        <v>141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7" t="s">
        <v>21</v>
      </c>
      <c r="BK174" s="220">
        <f>ROUND(I174*H174,2)</f>
        <v>0</v>
      </c>
      <c r="BL174" s="17" t="s">
        <v>148</v>
      </c>
      <c r="BM174" s="219" t="s">
        <v>465</v>
      </c>
    </row>
    <row r="175" spans="1:65" s="2" customFormat="1" ht="11.25">
      <c r="A175" s="34"/>
      <c r="B175" s="35"/>
      <c r="C175" s="36"/>
      <c r="D175" s="221" t="s">
        <v>150</v>
      </c>
      <c r="E175" s="36"/>
      <c r="F175" s="222" t="s">
        <v>614</v>
      </c>
      <c r="G175" s="36"/>
      <c r="H175" s="36"/>
      <c r="I175" s="122"/>
      <c r="J175" s="36"/>
      <c r="K175" s="36"/>
      <c r="L175" s="39"/>
      <c r="M175" s="223"/>
      <c r="N175" s="224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150</v>
      </c>
      <c r="AU175" s="17" t="s">
        <v>21</v>
      </c>
    </row>
    <row r="176" spans="1:65" s="2" customFormat="1" ht="16.5" customHeight="1">
      <c r="A176" s="34"/>
      <c r="B176" s="35"/>
      <c r="C176" s="208" t="s">
        <v>310</v>
      </c>
      <c r="D176" s="208" t="s">
        <v>143</v>
      </c>
      <c r="E176" s="209" t="s">
        <v>310</v>
      </c>
      <c r="F176" s="210" t="s">
        <v>615</v>
      </c>
      <c r="G176" s="211" t="s">
        <v>192</v>
      </c>
      <c r="H176" s="212">
        <v>17</v>
      </c>
      <c r="I176" s="213"/>
      <c r="J176" s="214">
        <f>ROUND(I176*H176,2)</f>
        <v>0</v>
      </c>
      <c r="K176" s="210" t="s">
        <v>1</v>
      </c>
      <c r="L176" s="39"/>
      <c r="M176" s="215" t="s">
        <v>1</v>
      </c>
      <c r="N176" s="216" t="s">
        <v>43</v>
      </c>
      <c r="O176" s="71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148</v>
      </c>
      <c r="AT176" s="219" t="s">
        <v>143</v>
      </c>
      <c r="AU176" s="219" t="s">
        <v>21</v>
      </c>
      <c r="AY176" s="17" t="s">
        <v>141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7" t="s">
        <v>21</v>
      </c>
      <c r="BK176" s="220">
        <f>ROUND(I176*H176,2)</f>
        <v>0</v>
      </c>
      <c r="BL176" s="17" t="s">
        <v>148</v>
      </c>
      <c r="BM176" s="219" t="s">
        <v>474</v>
      </c>
    </row>
    <row r="177" spans="1:65" s="2" customFormat="1" ht="11.25">
      <c r="A177" s="34"/>
      <c r="B177" s="35"/>
      <c r="C177" s="36"/>
      <c r="D177" s="221" t="s">
        <v>150</v>
      </c>
      <c r="E177" s="36"/>
      <c r="F177" s="222" t="s">
        <v>615</v>
      </c>
      <c r="G177" s="36"/>
      <c r="H177" s="36"/>
      <c r="I177" s="122"/>
      <c r="J177" s="36"/>
      <c r="K177" s="36"/>
      <c r="L177" s="39"/>
      <c r="M177" s="223"/>
      <c r="N177" s="224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150</v>
      </c>
      <c r="AU177" s="17" t="s">
        <v>21</v>
      </c>
    </row>
    <row r="178" spans="1:65" s="2" customFormat="1" ht="16.5" customHeight="1">
      <c r="A178" s="34"/>
      <c r="B178" s="35"/>
      <c r="C178" s="208" t="s">
        <v>317</v>
      </c>
      <c r="D178" s="208" t="s">
        <v>143</v>
      </c>
      <c r="E178" s="209" t="s">
        <v>317</v>
      </c>
      <c r="F178" s="210" t="s">
        <v>616</v>
      </c>
      <c r="G178" s="211" t="s">
        <v>192</v>
      </c>
      <c r="H178" s="212">
        <v>12</v>
      </c>
      <c r="I178" s="213"/>
      <c r="J178" s="214">
        <f>ROUND(I178*H178,2)</f>
        <v>0</v>
      </c>
      <c r="K178" s="210" t="s">
        <v>1</v>
      </c>
      <c r="L178" s="39"/>
      <c r="M178" s="215" t="s">
        <v>1</v>
      </c>
      <c r="N178" s="216" t="s">
        <v>43</v>
      </c>
      <c r="O178" s="71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9" t="s">
        <v>148</v>
      </c>
      <c r="AT178" s="219" t="s">
        <v>143</v>
      </c>
      <c r="AU178" s="219" t="s">
        <v>21</v>
      </c>
      <c r="AY178" s="17" t="s">
        <v>141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7" t="s">
        <v>21</v>
      </c>
      <c r="BK178" s="220">
        <f>ROUND(I178*H178,2)</f>
        <v>0</v>
      </c>
      <c r="BL178" s="17" t="s">
        <v>148</v>
      </c>
      <c r="BM178" s="219" t="s">
        <v>486</v>
      </c>
    </row>
    <row r="179" spans="1:65" s="2" customFormat="1" ht="11.25">
      <c r="A179" s="34"/>
      <c r="B179" s="35"/>
      <c r="C179" s="36"/>
      <c r="D179" s="221" t="s">
        <v>150</v>
      </c>
      <c r="E179" s="36"/>
      <c r="F179" s="222" t="s">
        <v>616</v>
      </c>
      <c r="G179" s="36"/>
      <c r="H179" s="36"/>
      <c r="I179" s="122"/>
      <c r="J179" s="36"/>
      <c r="K179" s="36"/>
      <c r="L179" s="39"/>
      <c r="M179" s="223"/>
      <c r="N179" s="22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150</v>
      </c>
      <c r="AU179" s="17" t="s">
        <v>21</v>
      </c>
    </row>
    <row r="180" spans="1:65" s="2" customFormat="1" ht="16.5" customHeight="1">
      <c r="A180" s="34"/>
      <c r="B180" s="35"/>
      <c r="C180" s="208" t="s">
        <v>324</v>
      </c>
      <c r="D180" s="208" t="s">
        <v>143</v>
      </c>
      <c r="E180" s="209" t="s">
        <v>324</v>
      </c>
      <c r="F180" s="210" t="s">
        <v>617</v>
      </c>
      <c r="G180" s="211" t="s">
        <v>192</v>
      </c>
      <c r="H180" s="212">
        <v>12</v>
      </c>
      <c r="I180" s="213"/>
      <c r="J180" s="214">
        <f>ROUND(I180*H180,2)</f>
        <v>0</v>
      </c>
      <c r="K180" s="210" t="s">
        <v>1</v>
      </c>
      <c r="L180" s="39"/>
      <c r="M180" s="215" t="s">
        <v>1</v>
      </c>
      <c r="N180" s="216" t="s">
        <v>43</v>
      </c>
      <c r="O180" s="71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148</v>
      </c>
      <c r="AT180" s="219" t="s">
        <v>143</v>
      </c>
      <c r="AU180" s="219" t="s">
        <v>21</v>
      </c>
      <c r="AY180" s="17" t="s">
        <v>141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21</v>
      </c>
      <c r="BK180" s="220">
        <f>ROUND(I180*H180,2)</f>
        <v>0</v>
      </c>
      <c r="BL180" s="17" t="s">
        <v>148</v>
      </c>
      <c r="BM180" s="219" t="s">
        <v>498</v>
      </c>
    </row>
    <row r="181" spans="1:65" s="2" customFormat="1" ht="11.25">
      <c r="A181" s="34"/>
      <c r="B181" s="35"/>
      <c r="C181" s="36"/>
      <c r="D181" s="221" t="s">
        <v>150</v>
      </c>
      <c r="E181" s="36"/>
      <c r="F181" s="222" t="s">
        <v>617</v>
      </c>
      <c r="G181" s="36"/>
      <c r="H181" s="36"/>
      <c r="I181" s="122"/>
      <c r="J181" s="36"/>
      <c r="K181" s="36"/>
      <c r="L181" s="39"/>
      <c r="M181" s="223"/>
      <c r="N181" s="224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150</v>
      </c>
      <c r="AU181" s="17" t="s">
        <v>21</v>
      </c>
    </row>
    <row r="182" spans="1:65" s="2" customFormat="1" ht="16.5" customHeight="1">
      <c r="A182" s="34"/>
      <c r="B182" s="35"/>
      <c r="C182" s="208" t="s">
        <v>332</v>
      </c>
      <c r="D182" s="208" t="s">
        <v>143</v>
      </c>
      <c r="E182" s="209" t="s">
        <v>332</v>
      </c>
      <c r="F182" s="210" t="s">
        <v>618</v>
      </c>
      <c r="G182" s="211" t="s">
        <v>211</v>
      </c>
      <c r="H182" s="212">
        <v>3.8</v>
      </c>
      <c r="I182" s="213"/>
      <c r="J182" s="214">
        <f>ROUND(I182*H182,2)</f>
        <v>0</v>
      </c>
      <c r="K182" s="210" t="s">
        <v>1</v>
      </c>
      <c r="L182" s="39"/>
      <c r="M182" s="215" t="s">
        <v>1</v>
      </c>
      <c r="N182" s="216" t="s">
        <v>43</v>
      </c>
      <c r="O182" s="71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148</v>
      </c>
      <c r="AT182" s="219" t="s">
        <v>143</v>
      </c>
      <c r="AU182" s="219" t="s">
        <v>21</v>
      </c>
      <c r="AY182" s="17" t="s">
        <v>141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7" t="s">
        <v>21</v>
      </c>
      <c r="BK182" s="220">
        <f>ROUND(I182*H182,2)</f>
        <v>0</v>
      </c>
      <c r="BL182" s="17" t="s">
        <v>148</v>
      </c>
      <c r="BM182" s="219" t="s">
        <v>510</v>
      </c>
    </row>
    <row r="183" spans="1:65" s="2" customFormat="1" ht="11.25">
      <c r="A183" s="34"/>
      <c r="B183" s="35"/>
      <c r="C183" s="36"/>
      <c r="D183" s="221" t="s">
        <v>150</v>
      </c>
      <c r="E183" s="36"/>
      <c r="F183" s="222" t="s">
        <v>618</v>
      </c>
      <c r="G183" s="36"/>
      <c r="H183" s="36"/>
      <c r="I183" s="122"/>
      <c r="J183" s="36"/>
      <c r="K183" s="36"/>
      <c r="L183" s="39"/>
      <c r="M183" s="223"/>
      <c r="N183" s="224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150</v>
      </c>
      <c r="AU183" s="17" t="s">
        <v>21</v>
      </c>
    </row>
    <row r="184" spans="1:65" s="2" customFormat="1" ht="16.5" customHeight="1">
      <c r="A184" s="34"/>
      <c r="B184" s="35"/>
      <c r="C184" s="208" t="s">
        <v>341</v>
      </c>
      <c r="D184" s="208" t="s">
        <v>143</v>
      </c>
      <c r="E184" s="209" t="s">
        <v>341</v>
      </c>
      <c r="F184" s="210" t="s">
        <v>619</v>
      </c>
      <c r="G184" s="211" t="s">
        <v>211</v>
      </c>
      <c r="H184" s="212">
        <v>3.8</v>
      </c>
      <c r="I184" s="213"/>
      <c r="J184" s="214">
        <f>ROUND(I184*H184,2)</f>
        <v>0</v>
      </c>
      <c r="K184" s="210" t="s">
        <v>1</v>
      </c>
      <c r="L184" s="39"/>
      <c r="M184" s="215" t="s">
        <v>1</v>
      </c>
      <c r="N184" s="216" t="s">
        <v>43</v>
      </c>
      <c r="O184" s="71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148</v>
      </c>
      <c r="AT184" s="219" t="s">
        <v>143</v>
      </c>
      <c r="AU184" s="219" t="s">
        <v>21</v>
      </c>
      <c r="AY184" s="17" t="s">
        <v>141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7" t="s">
        <v>21</v>
      </c>
      <c r="BK184" s="220">
        <f>ROUND(I184*H184,2)</f>
        <v>0</v>
      </c>
      <c r="BL184" s="17" t="s">
        <v>148</v>
      </c>
      <c r="BM184" s="219" t="s">
        <v>522</v>
      </c>
    </row>
    <row r="185" spans="1:65" s="2" customFormat="1" ht="11.25">
      <c r="A185" s="34"/>
      <c r="B185" s="35"/>
      <c r="C185" s="36"/>
      <c r="D185" s="221" t="s">
        <v>150</v>
      </c>
      <c r="E185" s="36"/>
      <c r="F185" s="222" t="s">
        <v>619</v>
      </c>
      <c r="G185" s="36"/>
      <c r="H185" s="36"/>
      <c r="I185" s="122"/>
      <c r="J185" s="36"/>
      <c r="K185" s="36"/>
      <c r="L185" s="39"/>
      <c r="M185" s="223"/>
      <c r="N185" s="224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150</v>
      </c>
      <c r="AU185" s="17" t="s">
        <v>21</v>
      </c>
    </row>
    <row r="186" spans="1:65" s="2" customFormat="1" ht="16.5" customHeight="1">
      <c r="A186" s="34"/>
      <c r="B186" s="35"/>
      <c r="C186" s="208" t="s">
        <v>347</v>
      </c>
      <c r="D186" s="208" t="s">
        <v>143</v>
      </c>
      <c r="E186" s="209" t="s">
        <v>347</v>
      </c>
      <c r="F186" s="210" t="s">
        <v>620</v>
      </c>
      <c r="G186" s="211" t="s">
        <v>211</v>
      </c>
      <c r="H186" s="212">
        <v>10.7</v>
      </c>
      <c r="I186" s="213"/>
      <c r="J186" s="214">
        <f>ROUND(I186*H186,2)</f>
        <v>0</v>
      </c>
      <c r="K186" s="210" t="s">
        <v>1</v>
      </c>
      <c r="L186" s="39"/>
      <c r="M186" s="215" t="s">
        <v>1</v>
      </c>
      <c r="N186" s="216" t="s">
        <v>43</v>
      </c>
      <c r="O186" s="71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148</v>
      </c>
      <c r="AT186" s="219" t="s">
        <v>143</v>
      </c>
      <c r="AU186" s="219" t="s">
        <v>21</v>
      </c>
      <c r="AY186" s="17" t="s">
        <v>141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21</v>
      </c>
      <c r="BK186" s="220">
        <f>ROUND(I186*H186,2)</f>
        <v>0</v>
      </c>
      <c r="BL186" s="17" t="s">
        <v>148</v>
      </c>
      <c r="BM186" s="219" t="s">
        <v>535</v>
      </c>
    </row>
    <row r="187" spans="1:65" s="2" customFormat="1" ht="11.25">
      <c r="A187" s="34"/>
      <c r="B187" s="35"/>
      <c r="C187" s="36"/>
      <c r="D187" s="221" t="s">
        <v>150</v>
      </c>
      <c r="E187" s="36"/>
      <c r="F187" s="222" t="s">
        <v>620</v>
      </c>
      <c r="G187" s="36"/>
      <c r="H187" s="36"/>
      <c r="I187" s="122"/>
      <c r="J187" s="36"/>
      <c r="K187" s="36"/>
      <c r="L187" s="39"/>
      <c r="M187" s="223"/>
      <c r="N187" s="22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150</v>
      </c>
      <c r="AU187" s="17" t="s">
        <v>21</v>
      </c>
    </row>
    <row r="188" spans="1:65" s="2" customFormat="1" ht="16.5" customHeight="1">
      <c r="A188" s="34"/>
      <c r="B188" s="35"/>
      <c r="C188" s="208" t="s">
        <v>353</v>
      </c>
      <c r="D188" s="208" t="s">
        <v>143</v>
      </c>
      <c r="E188" s="209" t="s">
        <v>353</v>
      </c>
      <c r="F188" s="210" t="s">
        <v>621</v>
      </c>
      <c r="G188" s="211" t="s">
        <v>192</v>
      </c>
      <c r="H188" s="212">
        <v>29</v>
      </c>
      <c r="I188" s="213"/>
      <c r="J188" s="214">
        <f>ROUND(I188*H188,2)</f>
        <v>0</v>
      </c>
      <c r="K188" s="210" t="s">
        <v>1</v>
      </c>
      <c r="L188" s="39"/>
      <c r="M188" s="215" t="s">
        <v>1</v>
      </c>
      <c r="N188" s="216" t="s">
        <v>43</v>
      </c>
      <c r="O188" s="71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148</v>
      </c>
      <c r="AT188" s="219" t="s">
        <v>143</v>
      </c>
      <c r="AU188" s="219" t="s">
        <v>21</v>
      </c>
      <c r="AY188" s="17" t="s">
        <v>141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7" t="s">
        <v>21</v>
      </c>
      <c r="BK188" s="220">
        <f>ROUND(I188*H188,2)</f>
        <v>0</v>
      </c>
      <c r="BL188" s="17" t="s">
        <v>148</v>
      </c>
      <c r="BM188" s="219" t="s">
        <v>550</v>
      </c>
    </row>
    <row r="189" spans="1:65" s="2" customFormat="1" ht="11.25">
      <c r="A189" s="34"/>
      <c r="B189" s="35"/>
      <c r="C189" s="36"/>
      <c r="D189" s="221" t="s">
        <v>150</v>
      </c>
      <c r="E189" s="36"/>
      <c r="F189" s="222" t="s">
        <v>621</v>
      </c>
      <c r="G189" s="36"/>
      <c r="H189" s="36"/>
      <c r="I189" s="122"/>
      <c r="J189" s="36"/>
      <c r="K189" s="36"/>
      <c r="L189" s="39"/>
      <c r="M189" s="223"/>
      <c r="N189" s="224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150</v>
      </c>
      <c r="AU189" s="17" t="s">
        <v>21</v>
      </c>
    </row>
    <row r="190" spans="1:65" s="2" customFormat="1" ht="16.5" customHeight="1">
      <c r="A190" s="34"/>
      <c r="B190" s="35"/>
      <c r="C190" s="208" t="s">
        <v>358</v>
      </c>
      <c r="D190" s="208" t="s">
        <v>143</v>
      </c>
      <c r="E190" s="209" t="s">
        <v>358</v>
      </c>
      <c r="F190" s="210" t="s">
        <v>622</v>
      </c>
      <c r="G190" s="211" t="s">
        <v>211</v>
      </c>
      <c r="H190" s="212">
        <v>2</v>
      </c>
      <c r="I190" s="213"/>
      <c r="J190" s="214">
        <f>ROUND(I190*H190,2)</f>
        <v>0</v>
      </c>
      <c r="K190" s="210" t="s">
        <v>1</v>
      </c>
      <c r="L190" s="39"/>
      <c r="M190" s="215" t="s">
        <v>1</v>
      </c>
      <c r="N190" s="216" t="s">
        <v>43</v>
      </c>
      <c r="O190" s="71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148</v>
      </c>
      <c r="AT190" s="219" t="s">
        <v>143</v>
      </c>
      <c r="AU190" s="219" t="s">
        <v>21</v>
      </c>
      <c r="AY190" s="17" t="s">
        <v>141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7" t="s">
        <v>21</v>
      </c>
      <c r="BK190" s="220">
        <f>ROUND(I190*H190,2)</f>
        <v>0</v>
      </c>
      <c r="BL190" s="17" t="s">
        <v>148</v>
      </c>
      <c r="BM190" s="219" t="s">
        <v>560</v>
      </c>
    </row>
    <row r="191" spans="1:65" s="2" customFormat="1" ht="11.25">
      <c r="A191" s="34"/>
      <c r="B191" s="35"/>
      <c r="C191" s="36"/>
      <c r="D191" s="221" t="s">
        <v>150</v>
      </c>
      <c r="E191" s="36"/>
      <c r="F191" s="222" t="s">
        <v>622</v>
      </c>
      <c r="G191" s="36"/>
      <c r="H191" s="36"/>
      <c r="I191" s="122"/>
      <c r="J191" s="36"/>
      <c r="K191" s="36"/>
      <c r="L191" s="39"/>
      <c r="M191" s="223"/>
      <c r="N191" s="224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150</v>
      </c>
      <c r="AU191" s="17" t="s">
        <v>21</v>
      </c>
    </row>
    <row r="192" spans="1:65" s="12" customFormat="1" ht="25.9" customHeight="1">
      <c r="B192" s="192"/>
      <c r="C192" s="193"/>
      <c r="D192" s="194" t="s">
        <v>77</v>
      </c>
      <c r="E192" s="195" t="s">
        <v>623</v>
      </c>
      <c r="F192" s="195" t="s">
        <v>624</v>
      </c>
      <c r="G192" s="193"/>
      <c r="H192" s="193"/>
      <c r="I192" s="196"/>
      <c r="J192" s="197">
        <f>BK192</f>
        <v>0</v>
      </c>
      <c r="K192" s="193"/>
      <c r="L192" s="198"/>
      <c r="M192" s="199"/>
      <c r="N192" s="200"/>
      <c r="O192" s="200"/>
      <c r="P192" s="201">
        <f>SUM(P193:P204)</f>
        <v>0</v>
      </c>
      <c r="Q192" s="200"/>
      <c r="R192" s="201">
        <f>SUM(R193:R204)</f>
        <v>0</v>
      </c>
      <c r="S192" s="200"/>
      <c r="T192" s="202">
        <f>SUM(T193:T204)</f>
        <v>0</v>
      </c>
      <c r="AR192" s="203" t="s">
        <v>21</v>
      </c>
      <c r="AT192" s="204" t="s">
        <v>77</v>
      </c>
      <c r="AU192" s="204" t="s">
        <v>78</v>
      </c>
      <c r="AY192" s="203" t="s">
        <v>141</v>
      </c>
      <c r="BK192" s="205">
        <f>SUM(BK193:BK204)</f>
        <v>0</v>
      </c>
    </row>
    <row r="193" spans="1:65" s="2" customFormat="1" ht="16.5" customHeight="1">
      <c r="A193" s="34"/>
      <c r="B193" s="35"/>
      <c r="C193" s="208" t="s">
        <v>366</v>
      </c>
      <c r="D193" s="208" t="s">
        <v>143</v>
      </c>
      <c r="E193" s="209" t="s">
        <v>366</v>
      </c>
      <c r="F193" s="210" t="s">
        <v>625</v>
      </c>
      <c r="G193" s="211" t="s">
        <v>450</v>
      </c>
      <c r="H193" s="212">
        <v>1</v>
      </c>
      <c r="I193" s="213"/>
      <c r="J193" s="214">
        <f>ROUND(I193*H193,2)</f>
        <v>0</v>
      </c>
      <c r="K193" s="210" t="s">
        <v>1</v>
      </c>
      <c r="L193" s="39"/>
      <c r="M193" s="215" t="s">
        <v>1</v>
      </c>
      <c r="N193" s="216" t="s">
        <v>43</v>
      </c>
      <c r="O193" s="71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148</v>
      </c>
      <c r="AT193" s="219" t="s">
        <v>143</v>
      </c>
      <c r="AU193" s="219" t="s">
        <v>21</v>
      </c>
      <c r="AY193" s="17" t="s">
        <v>141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7" t="s">
        <v>21</v>
      </c>
      <c r="BK193" s="220">
        <f>ROUND(I193*H193,2)</f>
        <v>0</v>
      </c>
      <c r="BL193" s="17" t="s">
        <v>148</v>
      </c>
      <c r="BM193" s="219" t="s">
        <v>576</v>
      </c>
    </row>
    <row r="194" spans="1:65" s="2" customFormat="1" ht="11.25">
      <c r="A194" s="34"/>
      <c r="B194" s="35"/>
      <c r="C194" s="36"/>
      <c r="D194" s="221" t="s">
        <v>150</v>
      </c>
      <c r="E194" s="36"/>
      <c r="F194" s="222" t="s">
        <v>625</v>
      </c>
      <c r="G194" s="36"/>
      <c r="H194" s="36"/>
      <c r="I194" s="122"/>
      <c r="J194" s="36"/>
      <c r="K194" s="36"/>
      <c r="L194" s="39"/>
      <c r="M194" s="223"/>
      <c r="N194" s="224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150</v>
      </c>
      <c r="AU194" s="17" t="s">
        <v>21</v>
      </c>
    </row>
    <row r="195" spans="1:65" s="2" customFormat="1" ht="16.5" customHeight="1">
      <c r="A195" s="34"/>
      <c r="B195" s="35"/>
      <c r="C195" s="208" t="s">
        <v>372</v>
      </c>
      <c r="D195" s="208" t="s">
        <v>143</v>
      </c>
      <c r="E195" s="209" t="s">
        <v>372</v>
      </c>
      <c r="F195" s="210" t="s">
        <v>626</v>
      </c>
      <c r="G195" s="211" t="s">
        <v>450</v>
      </c>
      <c r="H195" s="212">
        <v>1</v>
      </c>
      <c r="I195" s="213"/>
      <c r="J195" s="214">
        <f>ROUND(I195*H195,2)</f>
        <v>0</v>
      </c>
      <c r="K195" s="210" t="s">
        <v>1</v>
      </c>
      <c r="L195" s="39"/>
      <c r="M195" s="215" t="s">
        <v>1</v>
      </c>
      <c r="N195" s="216" t="s">
        <v>43</v>
      </c>
      <c r="O195" s="71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148</v>
      </c>
      <c r="AT195" s="219" t="s">
        <v>143</v>
      </c>
      <c r="AU195" s="219" t="s">
        <v>21</v>
      </c>
      <c r="AY195" s="17" t="s">
        <v>141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7" t="s">
        <v>21</v>
      </c>
      <c r="BK195" s="220">
        <f>ROUND(I195*H195,2)</f>
        <v>0</v>
      </c>
      <c r="BL195" s="17" t="s">
        <v>148</v>
      </c>
      <c r="BM195" s="219" t="s">
        <v>627</v>
      </c>
    </row>
    <row r="196" spans="1:65" s="2" customFormat="1" ht="11.25">
      <c r="A196" s="34"/>
      <c r="B196" s="35"/>
      <c r="C196" s="36"/>
      <c r="D196" s="221" t="s">
        <v>150</v>
      </c>
      <c r="E196" s="36"/>
      <c r="F196" s="222" t="s">
        <v>626</v>
      </c>
      <c r="G196" s="36"/>
      <c r="H196" s="36"/>
      <c r="I196" s="122"/>
      <c r="J196" s="36"/>
      <c r="K196" s="36"/>
      <c r="L196" s="39"/>
      <c r="M196" s="223"/>
      <c r="N196" s="22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150</v>
      </c>
      <c r="AU196" s="17" t="s">
        <v>21</v>
      </c>
    </row>
    <row r="197" spans="1:65" s="2" customFormat="1" ht="16.5" customHeight="1">
      <c r="A197" s="34"/>
      <c r="B197" s="35"/>
      <c r="C197" s="208" t="s">
        <v>377</v>
      </c>
      <c r="D197" s="208" t="s">
        <v>143</v>
      </c>
      <c r="E197" s="209" t="s">
        <v>377</v>
      </c>
      <c r="F197" s="210" t="s">
        <v>628</v>
      </c>
      <c r="G197" s="211" t="s">
        <v>450</v>
      </c>
      <c r="H197" s="212">
        <v>1</v>
      </c>
      <c r="I197" s="213"/>
      <c r="J197" s="214">
        <f>ROUND(I197*H197,2)</f>
        <v>0</v>
      </c>
      <c r="K197" s="210" t="s">
        <v>1</v>
      </c>
      <c r="L197" s="39"/>
      <c r="M197" s="215" t="s">
        <v>1</v>
      </c>
      <c r="N197" s="216" t="s">
        <v>43</v>
      </c>
      <c r="O197" s="71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148</v>
      </c>
      <c r="AT197" s="219" t="s">
        <v>143</v>
      </c>
      <c r="AU197" s="219" t="s">
        <v>21</v>
      </c>
      <c r="AY197" s="17" t="s">
        <v>141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21</v>
      </c>
      <c r="BK197" s="220">
        <f>ROUND(I197*H197,2)</f>
        <v>0</v>
      </c>
      <c r="BL197" s="17" t="s">
        <v>148</v>
      </c>
      <c r="BM197" s="219" t="s">
        <v>629</v>
      </c>
    </row>
    <row r="198" spans="1:65" s="2" customFormat="1" ht="11.25">
      <c r="A198" s="34"/>
      <c r="B198" s="35"/>
      <c r="C198" s="36"/>
      <c r="D198" s="221" t="s">
        <v>150</v>
      </c>
      <c r="E198" s="36"/>
      <c r="F198" s="222" t="s">
        <v>628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150</v>
      </c>
      <c r="AU198" s="17" t="s">
        <v>21</v>
      </c>
    </row>
    <row r="199" spans="1:65" s="2" customFormat="1" ht="16.5" customHeight="1">
      <c r="A199" s="34"/>
      <c r="B199" s="35"/>
      <c r="C199" s="208" t="s">
        <v>386</v>
      </c>
      <c r="D199" s="208" t="s">
        <v>143</v>
      </c>
      <c r="E199" s="209" t="s">
        <v>386</v>
      </c>
      <c r="F199" s="210" t="s">
        <v>630</v>
      </c>
      <c r="G199" s="211" t="s">
        <v>450</v>
      </c>
      <c r="H199" s="212">
        <v>4</v>
      </c>
      <c r="I199" s="213"/>
      <c r="J199" s="214">
        <f>ROUND(I199*H199,2)</f>
        <v>0</v>
      </c>
      <c r="K199" s="210" t="s">
        <v>1</v>
      </c>
      <c r="L199" s="39"/>
      <c r="M199" s="215" t="s">
        <v>1</v>
      </c>
      <c r="N199" s="216" t="s">
        <v>43</v>
      </c>
      <c r="O199" s="71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148</v>
      </c>
      <c r="AT199" s="219" t="s">
        <v>143</v>
      </c>
      <c r="AU199" s="219" t="s">
        <v>21</v>
      </c>
      <c r="AY199" s="17" t="s">
        <v>141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7" t="s">
        <v>21</v>
      </c>
      <c r="BK199" s="220">
        <f>ROUND(I199*H199,2)</f>
        <v>0</v>
      </c>
      <c r="BL199" s="17" t="s">
        <v>148</v>
      </c>
      <c r="BM199" s="219" t="s">
        <v>631</v>
      </c>
    </row>
    <row r="200" spans="1:65" s="2" customFormat="1" ht="11.25">
      <c r="A200" s="34"/>
      <c r="B200" s="35"/>
      <c r="C200" s="36"/>
      <c r="D200" s="221" t="s">
        <v>150</v>
      </c>
      <c r="E200" s="36"/>
      <c r="F200" s="222" t="s">
        <v>630</v>
      </c>
      <c r="G200" s="36"/>
      <c r="H200" s="36"/>
      <c r="I200" s="122"/>
      <c r="J200" s="36"/>
      <c r="K200" s="36"/>
      <c r="L200" s="39"/>
      <c r="M200" s="223"/>
      <c r="N200" s="224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150</v>
      </c>
      <c r="AU200" s="17" t="s">
        <v>21</v>
      </c>
    </row>
    <row r="201" spans="1:65" s="2" customFormat="1" ht="16.5" customHeight="1">
      <c r="A201" s="34"/>
      <c r="B201" s="35"/>
      <c r="C201" s="208" t="s">
        <v>392</v>
      </c>
      <c r="D201" s="208" t="s">
        <v>143</v>
      </c>
      <c r="E201" s="209" t="s">
        <v>392</v>
      </c>
      <c r="F201" s="210" t="s">
        <v>632</v>
      </c>
      <c r="G201" s="211" t="s">
        <v>450</v>
      </c>
      <c r="H201" s="212">
        <v>1</v>
      </c>
      <c r="I201" s="213"/>
      <c r="J201" s="214">
        <f>ROUND(I201*H201,2)</f>
        <v>0</v>
      </c>
      <c r="K201" s="210" t="s">
        <v>1</v>
      </c>
      <c r="L201" s="39"/>
      <c r="M201" s="215" t="s">
        <v>1</v>
      </c>
      <c r="N201" s="216" t="s">
        <v>43</v>
      </c>
      <c r="O201" s="71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148</v>
      </c>
      <c r="AT201" s="219" t="s">
        <v>143</v>
      </c>
      <c r="AU201" s="219" t="s">
        <v>21</v>
      </c>
      <c r="AY201" s="17" t="s">
        <v>141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21</v>
      </c>
      <c r="BK201" s="220">
        <f>ROUND(I201*H201,2)</f>
        <v>0</v>
      </c>
      <c r="BL201" s="17" t="s">
        <v>148</v>
      </c>
      <c r="BM201" s="219" t="s">
        <v>633</v>
      </c>
    </row>
    <row r="202" spans="1:65" s="2" customFormat="1" ht="11.25">
      <c r="A202" s="34"/>
      <c r="B202" s="35"/>
      <c r="C202" s="36"/>
      <c r="D202" s="221" t="s">
        <v>150</v>
      </c>
      <c r="E202" s="36"/>
      <c r="F202" s="222" t="s">
        <v>632</v>
      </c>
      <c r="G202" s="36"/>
      <c r="H202" s="36"/>
      <c r="I202" s="122"/>
      <c r="J202" s="36"/>
      <c r="K202" s="36"/>
      <c r="L202" s="39"/>
      <c r="M202" s="223"/>
      <c r="N202" s="22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150</v>
      </c>
      <c r="AU202" s="17" t="s">
        <v>21</v>
      </c>
    </row>
    <row r="203" spans="1:65" s="2" customFormat="1" ht="16.5" customHeight="1">
      <c r="A203" s="34"/>
      <c r="B203" s="35"/>
      <c r="C203" s="208" t="s">
        <v>398</v>
      </c>
      <c r="D203" s="208" t="s">
        <v>143</v>
      </c>
      <c r="E203" s="209" t="s">
        <v>398</v>
      </c>
      <c r="F203" s="210" t="s">
        <v>634</v>
      </c>
      <c r="G203" s="211" t="s">
        <v>450</v>
      </c>
      <c r="H203" s="212">
        <v>1</v>
      </c>
      <c r="I203" s="213"/>
      <c r="J203" s="214">
        <f>ROUND(I203*H203,2)</f>
        <v>0</v>
      </c>
      <c r="K203" s="210" t="s">
        <v>1</v>
      </c>
      <c r="L203" s="39"/>
      <c r="M203" s="215" t="s">
        <v>1</v>
      </c>
      <c r="N203" s="216" t="s">
        <v>43</v>
      </c>
      <c r="O203" s="71"/>
      <c r="P203" s="217">
        <f>O203*H203</f>
        <v>0</v>
      </c>
      <c r="Q203" s="217">
        <v>0</v>
      </c>
      <c r="R203" s="217">
        <f>Q203*H203</f>
        <v>0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148</v>
      </c>
      <c r="AT203" s="219" t="s">
        <v>143</v>
      </c>
      <c r="AU203" s="219" t="s">
        <v>21</v>
      </c>
      <c r="AY203" s="17" t="s">
        <v>141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7" t="s">
        <v>21</v>
      </c>
      <c r="BK203" s="220">
        <f>ROUND(I203*H203,2)</f>
        <v>0</v>
      </c>
      <c r="BL203" s="17" t="s">
        <v>148</v>
      </c>
      <c r="BM203" s="219" t="s">
        <v>635</v>
      </c>
    </row>
    <row r="204" spans="1:65" s="2" customFormat="1" ht="11.25">
      <c r="A204" s="34"/>
      <c r="B204" s="35"/>
      <c r="C204" s="36"/>
      <c r="D204" s="221" t="s">
        <v>150</v>
      </c>
      <c r="E204" s="36"/>
      <c r="F204" s="222" t="s">
        <v>634</v>
      </c>
      <c r="G204" s="36"/>
      <c r="H204" s="36"/>
      <c r="I204" s="122"/>
      <c r="J204" s="36"/>
      <c r="K204" s="36"/>
      <c r="L204" s="39"/>
      <c r="M204" s="270"/>
      <c r="N204" s="271"/>
      <c r="O204" s="272"/>
      <c r="P204" s="272"/>
      <c r="Q204" s="272"/>
      <c r="R204" s="272"/>
      <c r="S204" s="272"/>
      <c r="T204" s="273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150</v>
      </c>
      <c r="AU204" s="17" t="s">
        <v>21</v>
      </c>
    </row>
    <row r="205" spans="1:65" s="2" customFormat="1" ht="6.95" customHeight="1">
      <c r="A205" s="34"/>
      <c r="B205" s="54"/>
      <c r="C205" s="55"/>
      <c r="D205" s="55"/>
      <c r="E205" s="55"/>
      <c r="F205" s="55"/>
      <c r="G205" s="55"/>
      <c r="H205" s="55"/>
      <c r="I205" s="158"/>
      <c r="J205" s="55"/>
      <c r="K205" s="55"/>
      <c r="L205" s="39"/>
      <c r="M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</row>
  </sheetData>
  <sheetProtection algorithmName="SHA-512" hashValue="a9hb6AQIttES+vRd8zbIMpzlVNFaiYtFMm05FfAyIpJ+/I+R+udKWWazVZ/w8wouCcPFg4Em3D/XUdptaJuiIA==" saltValue="npoL5gGRLSY7vjCaK6vAif7Y4IvmZHXdp8MbhSaBEG8UfYejpEQttQbSU5xACbEpiVHlYJGtv56V4ovGbDGIGQ==" spinCount="100000" sheet="1" objects="1" scenarios="1" formatColumns="0" formatRows="0" autoFilter="0"/>
  <autoFilter ref="C122:K204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97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hidden="1" customHeight="1">
      <c r="B4" s="20"/>
      <c r="D4" s="119" t="s">
        <v>107</v>
      </c>
      <c r="I4" s="115"/>
      <c r="L4" s="20"/>
      <c r="M4" s="120" t="s">
        <v>10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16.5" hidden="1" customHeight="1">
      <c r="B7" s="20"/>
      <c r="E7" s="320" t="str">
        <f>'Rekapitulace stavby'!K6</f>
        <v>Doksy - chodník Valdštejnská</v>
      </c>
      <c r="F7" s="321"/>
      <c r="G7" s="321"/>
      <c r="H7" s="321"/>
      <c r="I7" s="115"/>
      <c r="L7" s="20"/>
    </row>
    <row r="8" spans="1:46" s="1" customFormat="1" ht="12" hidden="1" customHeight="1">
      <c r="B8" s="20"/>
      <c r="D8" s="121" t="s">
        <v>108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20" t="s">
        <v>109</v>
      </c>
      <c r="F9" s="322"/>
      <c r="G9" s="322"/>
      <c r="H9" s="322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110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23" t="s">
        <v>636</v>
      </c>
      <c r="F11" s="322"/>
      <c r="G11" s="322"/>
      <c r="H11" s="322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19</v>
      </c>
      <c r="E13" s="34"/>
      <c r="F13" s="110" t="s">
        <v>1</v>
      </c>
      <c r="G13" s="34"/>
      <c r="H13" s="34"/>
      <c r="I13" s="123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22</v>
      </c>
      <c r="E14" s="34"/>
      <c r="F14" s="110" t="s">
        <v>23</v>
      </c>
      <c r="G14" s="34"/>
      <c r="H14" s="34"/>
      <c r="I14" s="123" t="s">
        <v>24</v>
      </c>
      <c r="J14" s="124">
        <f>'Rekapitulace stavby'!AN8</f>
        <v>43783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27</v>
      </c>
      <c r="E16" s="34"/>
      <c r="F16" s="34"/>
      <c r="G16" s="34"/>
      <c r="H16" s="34"/>
      <c r="I16" s="123" t="s">
        <v>28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30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31</v>
      </c>
      <c r="E19" s="34"/>
      <c r="F19" s="34"/>
      <c r="G19" s="34"/>
      <c r="H19" s="34"/>
      <c r="I19" s="123" t="s">
        <v>28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30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33</v>
      </c>
      <c r="E22" s="34"/>
      <c r="F22" s="34"/>
      <c r="G22" s="34"/>
      <c r="H22" s="34"/>
      <c r="I22" s="123" t="s">
        <v>28</v>
      </c>
      <c r="J22" s="110" t="s">
        <v>637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30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36</v>
      </c>
      <c r="E25" s="34"/>
      <c r="F25" s="34"/>
      <c r="G25" s="34"/>
      <c r="H25" s="34"/>
      <c r="I25" s="123" t="s">
        <v>28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30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37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38</v>
      </c>
      <c r="E32" s="34"/>
      <c r="F32" s="34"/>
      <c r="G32" s="34"/>
      <c r="H32" s="34"/>
      <c r="I32" s="122"/>
      <c r="J32" s="132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40</v>
      </c>
      <c r="G34" s="34"/>
      <c r="H34" s="34"/>
      <c r="I34" s="134" t="s">
        <v>39</v>
      </c>
      <c r="J34" s="133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42</v>
      </c>
      <c r="E35" s="121" t="s">
        <v>43</v>
      </c>
      <c r="F35" s="136">
        <f>ROUND((SUM(BE121:BE139)),  2)</f>
        <v>0</v>
      </c>
      <c r="G35" s="34"/>
      <c r="H35" s="34"/>
      <c r="I35" s="137">
        <v>0.21</v>
      </c>
      <c r="J35" s="136">
        <f>ROUND(((SUM(BE121:BE139))*I35),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44</v>
      </c>
      <c r="F36" s="136">
        <f>ROUND((SUM(BF121:BF139)),  2)</f>
        <v>0</v>
      </c>
      <c r="G36" s="34"/>
      <c r="H36" s="34"/>
      <c r="I36" s="137">
        <v>0.15</v>
      </c>
      <c r="J36" s="136">
        <f>ROUND(((SUM(BF121:BF139))*I36),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45</v>
      </c>
      <c r="F37" s="136">
        <f>ROUND((SUM(BG121:BG139)),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46</v>
      </c>
      <c r="F38" s="136">
        <f>ROUND((SUM(BH121:BH139)),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47</v>
      </c>
      <c r="F39" s="136">
        <f>ROUND((SUM(BI121:BI139)),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48</v>
      </c>
      <c r="E41" s="140"/>
      <c r="F41" s="140"/>
      <c r="G41" s="141" t="s">
        <v>49</v>
      </c>
      <c r="H41" s="142" t="s">
        <v>50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51</v>
      </c>
      <c r="E50" s="147"/>
      <c r="F50" s="147"/>
      <c r="G50" s="146" t="s">
        <v>52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2"/>
      <c r="J61" s="153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55</v>
      </c>
      <c r="E65" s="154"/>
      <c r="F65" s="154"/>
      <c r="G65" s="146" t="s">
        <v>56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2"/>
      <c r="J76" s="153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Doksy - chodník Valdštejnská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109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5" t="str">
        <f>E11</f>
        <v>VRN - Vedlejší rozpočtové náklady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Doksy</v>
      </c>
      <c r="G91" s="36"/>
      <c r="H91" s="36"/>
      <c r="I91" s="123" t="s">
        <v>24</v>
      </c>
      <c r="J91" s="66">
        <f>IF(J14="","",J14)</f>
        <v>43783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7.95" customHeight="1">
      <c r="A93" s="34"/>
      <c r="B93" s="35"/>
      <c r="C93" s="29" t="s">
        <v>27</v>
      </c>
      <c r="D93" s="36"/>
      <c r="E93" s="36"/>
      <c r="F93" s="27" t="str">
        <f>E17</f>
        <v xml:space="preserve"> </v>
      </c>
      <c r="G93" s="36"/>
      <c r="H93" s="36"/>
      <c r="I93" s="123" t="s">
        <v>33</v>
      </c>
      <c r="J93" s="32" t="str">
        <f>E23</f>
        <v>Ing. Martina Hřebřinová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123" t="s">
        <v>36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9" customFormat="1" ht="24.95" customHeight="1">
      <c r="B99" s="167"/>
      <c r="C99" s="168"/>
      <c r="D99" s="169" t="s">
        <v>636</v>
      </c>
      <c r="E99" s="170"/>
      <c r="F99" s="170"/>
      <c r="G99" s="170"/>
      <c r="H99" s="170"/>
      <c r="I99" s="171"/>
      <c r="J99" s="172">
        <f>J122</f>
        <v>0</v>
      </c>
      <c r="K99" s="168"/>
      <c r="L99" s="173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22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158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161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126</v>
      </c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6.5" customHeight="1">
      <c r="A109" s="34"/>
      <c r="B109" s="35"/>
      <c r="C109" s="36"/>
      <c r="D109" s="36"/>
      <c r="E109" s="327" t="str">
        <f>E7</f>
        <v>Doksy - chodník Valdštejnská</v>
      </c>
      <c r="F109" s="328"/>
      <c r="G109" s="328"/>
      <c r="H109" s="328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108</v>
      </c>
      <c r="D110" s="22"/>
      <c r="E110" s="22"/>
      <c r="F110" s="22"/>
      <c r="G110" s="22"/>
      <c r="H110" s="22"/>
      <c r="I110" s="115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27" t="s">
        <v>109</v>
      </c>
      <c r="F111" s="329"/>
      <c r="G111" s="329"/>
      <c r="H111" s="329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110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5" t="str">
        <f>E11</f>
        <v>VRN - Vedlejší rozpočtové náklady</v>
      </c>
      <c r="F113" s="329"/>
      <c r="G113" s="329"/>
      <c r="H113" s="329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22</v>
      </c>
      <c r="D115" s="36"/>
      <c r="E115" s="36"/>
      <c r="F115" s="27" t="str">
        <f>F14</f>
        <v>Doksy</v>
      </c>
      <c r="G115" s="36"/>
      <c r="H115" s="36"/>
      <c r="I115" s="123" t="s">
        <v>24</v>
      </c>
      <c r="J115" s="66">
        <f>IF(J14="","",J14)</f>
        <v>43783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7.95" customHeight="1">
      <c r="A117" s="34"/>
      <c r="B117" s="35"/>
      <c r="C117" s="29" t="s">
        <v>27</v>
      </c>
      <c r="D117" s="36"/>
      <c r="E117" s="36"/>
      <c r="F117" s="27" t="str">
        <f>E17</f>
        <v xml:space="preserve"> </v>
      </c>
      <c r="G117" s="36"/>
      <c r="H117" s="36"/>
      <c r="I117" s="123" t="s">
        <v>33</v>
      </c>
      <c r="J117" s="32" t="str">
        <f>E23</f>
        <v>Ing. Martina Hřebřinová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31</v>
      </c>
      <c r="D118" s="36"/>
      <c r="E118" s="36"/>
      <c r="F118" s="27" t="str">
        <f>IF(E20="","",E20)</f>
        <v>Vyplň údaj</v>
      </c>
      <c r="G118" s="36"/>
      <c r="H118" s="36"/>
      <c r="I118" s="123" t="s">
        <v>36</v>
      </c>
      <c r="J118" s="32" t="str">
        <f>E26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80"/>
      <c r="B120" s="181"/>
      <c r="C120" s="182" t="s">
        <v>127</v>
      </c>
      <c r="D120" s="183" t="s">
        <v>63</v>
      </c>
      <c r="E120" s="183" t="s">
        <v>59</v>
      </c>
      <c r="F120" s="183" t="s">
        <v>60</v>
      </c>
      <c r="G120" s="183" t="s">
        <v>128</v>
      </c>
      <c r="H120" s="183" t="s">
        <v>129</v>
      </c>
      <c r="I120" s="184" t="s">
        <v>130</v>
      </c>
      <c r="J120" s="183" t="s">
        <v>114</v>
      </c>
      <c r="K120" s="185" t="s">
        <v>131</v>
      </c>
      <c r="L120" s="186"/>
      <c r="M120" s="75" t="s">
        <v>1</v>
      </c>
      <c r="N120" s="76" t="s">
        <v>42</v>
      </c>
      <c r="O120" s="76" t="s">
        <v>132</v>
      </c>
      <c r="P120" s="76" t="s">
        <v>133</v>
      </c>
      <c r="Q120" s="76" t="s">
        <v>134</v>
      </c>
      <c r="R120" s="76" t="s">
        <v>135</v>
      </c>
      <c r="S120" s="76" t="s">
        <v>136</v>
      </c>
      <c r="T120" s="77" t="s">
        <v>137</v>
      </c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</row>
    <row r="121" spans="1:65" s="2" customFormat="1" ht="22.9" customHeight="1">
      <c r="A121" s="34"/>
      <c r="B121" s="35"/>
      <c r="C121" s="82" t="s">
        <v>138</v>
      </c>
      <c r="D121" s="36"/>
      <c r="E121" s="36"/>
      <c r="F121" s="36"/>
      <c r="G121" s="36"/>
      <c r="H121" s="36"/>
      <c r="I121" s="122"/>
      <c r="J121" s="187">
        <f>BK121</f>
        <v>0</v>
      </c>
      <c r="K121" s="36"/>
      <c r="L121" s="39"/>
      <c r="M121" s="78"/>
      <c r="N121" s="188"/>
      <c r="O121" s="79"/>
      <c r="P121" s="189">
        <f>P122</f>
        <v>0</v>
      </c>
      <c r="Q121" s="79"/>
      <c r="R121" s="189">
        <f>R122</f>
        <v>0</v>
      </c>
      <c r="S121" s="79"/>
      <c r="T121" s="190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77</v>
      </c>
      <c r="AU121" s="17" t="s">
        <v>116</v>
      </c>
      <c r="BK121" s="191">
        <f>BK122</f>
        <v>0</v>
      </c>
    </row>
    <row r="122" spans="1:65" s="12" customFormat="1" ht="25.9" customHeight="1">
      <c r="B122" s="192"/>
      <c r="C122" s="193"/>
      <c r="D122" s="194" t="s">
        <v>77</v>
      </c>
      <c r="E122" s="195" t="s">
        <v>95</v>
      </c>
      <c r="F122" s="195" t="s">
        <v>96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SUM(P123:P139)</f>
        <v>0</v>
      </c>
      <c r="Q122" s="200"/>
      <c r="R122" s="201">
        <f>SUM(R123:R139)</f>
        <v>0</v>
      </c>
      <c r="S122" s="200"/>
      <c r="T122" s="202">
        <f>SUM(T123:T139)</f>
        <v>0</v>
      </c>
      <c r="AR122" s="203" t="s">
        <v>175</v>
      </c>
      <c r="AT122" s="204" t="s">
        <v>77</v>
      </c>
      <c r="AU122" s="204" t="s">
        <v>78</v>
      </c>
      <c r="AY122" s="203" t="s">
        <v>141</v>
      </c>
      <c r="BK122" s="205">
        <f>SUM(BK123:BK139)</f>
        <v>0</v>
      </c>
    </row>
    <row r="123" spans="1:65" s="2" customFormat="1" ht="24" customHeight="1">
      <c r="A123" s="34"/>
      <c r="B123" s="35"/>
      <c r="C123" s="208" t="s">
        <v>21</v>
      </c>
      <c r="D123" s="208" t="s">
        <v>143</v>
      </c>
      <c r="E123" s="209" t="s">
        <v>638</v>
      </c>
      <c r="F123" s="210" t="s">
        <v>639</v>
      </c>
      <c r="G123" s="211" t="s">
        <v>640</v>
      </c>
      <c r="H123" s="212">
        <v>1</v>
      </c>
      <c r="I123" s="213"/>
      <c r="J123" s="214">
        <f>ROUND(I123*H123,2)</f>
        <v>0</v>
      </c>
      <c r="K123" s="210" t="s">
        <v>344</v>
      </c>
      <c r="L123" s="39"/>
      <c r="M123" s="215" t="s">
        <v>1</v>
      </c>
      <c r="N123" s="216" t="s">
        <v>43</v>
      </c>
      <c r="O123" s="71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9" t="s">
        <v>641</v>
      </c>
      <c r="AT123" s="219" t="s">
        <v>143</v>
      </c>
      <c r="AU123" s="219" t="s">
        <v>21</v>
      </c>
      <c r="AY123" s="17" t="s">
        <v>141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7" t="s">
        <v>21</v>
      </c>
      <c r="BK123" s="220">
        <f>ROUND(I123*H123,2)</f>
        <v>0</v>
      </c>
      <c r="BL123" s="17" t="s">
        <v>641</v>
      </c>
      <c r="BM123" s="219" t="s">
        <v>642</v>
      </c>
    </row>
    <row r="124" spans="1:65" s="2" customFormat="1" ht="11.25">
      <c r="A124" s="34"/>
      <c r="B124" s="35"/>
      <c r="C124" s="36"/>
      <c r="D124" s="221" t="s">
        <v>150</v>
      </c>
      <c r="E124" s="36"/>
      <c r="F124" s="222" t="s">
        <v>643</v>
      </c>
      <c r="G124" s="36"/>
      <c r="H124" s="36"/>
      <c r="I124" s="122"/>
      <c r="J124" s="36"/>
      <c r="K124" s="36"/>
      <c r="L124" s="39"/>
      <c r="M124" s="223"/>
      <c r="N124" s="224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150</v>
      </c>
      <c r="AU124" s="17" t="s">
        <v>21</v>
      </c>
    </row>
    <row r="125" spans="1:65" s="2" customFormat="1" ht="16.5" customHeight="1">
      <c r="A125" s="34"/>
      <c r="B125" s="35"/>
      <c r="C125" s="208" t="s">
        <v>86</v>
      </c>
      <c r="D125" s="208" t="s">
        <v>143</v>
      </c>
      <c r="E125" s="209" t="s">
        <v>644</v>
      </c>
      <c r="F125" s="210" t="s">
        <v>645</v>
      </c>
      <c r="G125" s="211" t="s">
        <v>640</v>
      </c>
      <c r="H125" s="212">
        <v>1</v>
      </c>
      <c r="I125" s="213"/>
      <c r="J125" s="214">
        <f>ROUND(I125*H125,2)</f>
        <v>0</v>
      </c>
      <c r="K125" s="210" t="s">
        <v>344</v>
      </c>
      <c r="L125" s="39"/>
      <c r="M125" s="215" t="s">
        <v>1</v>
      </c>
      <c r="N125" s="216" t="s">
        <v>43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641</v>
      </c>
      <c r="AT125" s="219" t="s">
        <v>143</v>
      </c>
      <c r="AU125" s="219" t="s">
        <v>21</v>
      </c>
      <c r="AY125" s="17" t="s">
        <v>141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21</v>
      </c>
      <c r="BK125" s="220">
        <f>ROUND(I125*H125,2)</f>
        <v>0</v>
      </c>
      <c r="BL125" s="17" t="s">
        <v>641</v>
      </c>
      <c r="BM125" s="219" t="s">
        <v>646</v>
      </c>
    </row>
    <row r="126" spans="1:65" s="2" customFormat="1" ht="146.25">
      <c r="A126" s="34"/>
      <c r="B126" s="35"/>
      <c r="C126" s="36"/>
      <c r="D126" s="221" t="s">
        <v>150</v>
      </c>
      <c r="E126" s="36"/>
      <c r="F126" s="222" t="s">
        <v>647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150</v>
      </c>
      <c r="AU126" s="17" t="s">
        <v>21</v>
      </c>
    </row>
    <row r="127" spans="1:65" s="2" customFormat="1" ht="29.25">
      <c r="A127" s="34"/>
      <c r="B127" s="35"/>
      <c r="C127" s="36"/>
      <c r="D127" s="221" t="s">
        <v>648</v>
      </c>
      <c r="E127" s="36"/>
      <c r="F127" s="274" t="s">
        <v>649</v>
      </c>
      <c r="G127" s="36"/>
      <c r="H127" s="36"/>
      <c r="I127" s="122"/>
      <c r="J127" s="36"/>
      <c r="K127" s="36"/>
      <c r="L127" s="39"/>
      <c r="M127" s="223"/>
      <c r="N127" s="22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648</v>
      </c>
      <c r="AU127" s="17" t="s">
        <v>21</v>
      </c>
    </row>
    <row r="128" spans="1:65" s="2" customFormat="1" ht="16.5" customHeight="1">
      <c r="A128" s="34"/>
      <c r="B128" s="35"/>
      <c r="C128" s="208" t="s">
        <v>161</v>
      </c>
      <c r="D128" s="208" t="s">
        <v>143</v>
      </c>
      <c r="E128" s="209" t="s">
        <v>650</v>
      </c>
      <c r="F128" s="210" t="s">
        <v>651</v>
      </c>
      <c r="G128" s="211" t="s">
        <v>640</v>
      </c>
      <c r="H128" s="212">
        <v>1</v>
      </c>
      <c r="I128" s="213"/>
      <c r="J128" s="214">
        <f>ROUND(I128*H128,2)</f>
        <v>0</v>
      </c>
      <c r="K128" s="210" t="s">
        <v>344</v>
      </c>
      <c r="L128" s="39"/>
      <c r="M128" s="215" t="s">
        <v>1</v>
      </c>
      <c r="N128" s="216" t="s">
        <v>43</v>
      </c>
      <c r="O128" s="71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9" t="s">
        <v>641</v>
      </c>
      <c r="AT128" s="219" t="s">
        <v>143</v>
      </c>
      <c r="AU128" s="219" t="s">
        <v>21</v>
      </c>
      <c r="AY128" s="17" t="s">
        <v>141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7" t="s">
        <v>21</v>
      </c>
      <c r="BK128" s="220">
        <f>ROUND(I128*H128,2)</f>
        <v>0</v>
      </c>
      <c r="BL128" s="17" t="s">
        <v>641</v>
      </c>
      <c r="BM128" s="219" t="s">
        <v>652</v>
      </c>
    </row>
    <row r="129" spans="1:65" s="2" customFormat="1" ht="136.5">
      <c r="A129" s="34"/>
      <c r="B129" s="35"/>
      <c r="C129" s="36"/>
      <c r="D129" s="221" t="s">
        <v>150</v>
      </c>
      <c r="E129" s="36"/>
      <c r="F129" s="222" t="s">
        <v>653</v>
      </c>
      <c r="G129" s="36"/>
      <c r="H129" s="36"/>
      <c r="I129" s="122"/>
      <c r="J129" s="36"/>
      <c r="K129" s="36"/>
      <c r="L129" s="39"/>
      <c r="M129" s="223"/>
      <c r="N129" s="224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150</v>
      </c>
      <c r="AU129" s="17" t="s">
        <v>21</v>
      </c>
    </row>
    <row r="130" spans="1:65" s="2" customFormat="1" ht="16.5" customHeight="1">
      <c r="A130" s="34"/>
      <c r="B130" s="35"/>
      <c r="C130" s="208" t="s">
        <v>148</v>
      </c>
      <c r="D130" s="208" t="s">
        <v>143</v>
      </c>
      <c r="E130" s="209" t="s">
        <v>654</v>
      </c>
      <c r="F130" s="210" t="s">
        <v>628</v>
      </c>
      <c r="G130" s="211" t="s">
        <v>640</v>
      </c>
      <c r="H130" s="212">
        <v>1</v>
      </c>
      <c r="I130" s="213"/>
      <c r="J130" s="214">
        <f>ROUND(I130*H130,2)</f>
        <v>0</v>
      </c>
      <c r="K130" s="210" t="s">
        <v>655</v>
      </c>
      <c r="L130" s="39"/>
      <c r="M130" s="215" t="s">
        <v>1</v>
      </c>
      <c r="N130" s="216" t="s">
        <v>43</v>
      </c>
      <c r="O130" s="71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641</v>
      </c>
      <c r="AT130" s="219" t="s">
        <v>143</v>
      </c>
      <c r="AU130" s="219" t="s">
        <v>21</v>
      </c>
      <c r="AY130" s="17" t="s">
        <v>141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7" t="s">
        <v>21</v>
      </c>
      <c r="BK130" s="220">
        <f>ROUND(I130*H130,2)</f>
        <v>0</v>
      </c>
      <c r="BL130" s="17" t="s">
        <v>641</v>
      </c>
      <c r="BM130" s="219" t="s">
        <v>656</v>
      </c>
    </row>
    <row r="131" spans="1:65" s="2" customFormat="1" ht="68.25">
      <c r="A131" s="34"/>
      <c r="B131" s="35"/>
      <c r="C131" s="36"/>
      <c r="D131" s="221" t="s">
        <v>150</v>
      </c>
      <c r="E131" s="36"/>
      <c r="F131" s="222" t="s">
        <v>657</v>
      </c>
      <c r="G131" s="36"/>
      <c r="H131" s="36"/>
      <c r="I131" s="122"/>
      <c r="J131" s="36"/>
      <c r="K131" s="36"/>
      <c r="L131" s="39"/>
      <c r="M131" s="223"/>
      <c r="N131" s="22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150</v>
      </c>
      <c r="AU131" s="17" t="s">
        <v>21</v>
      </c>
    </row>
    <row r="132" spans="1:65" s="2" customFormat="1" ht="16.5" customHeight="1">
      <c r="A132" s="34"/>
      <c r="B132" s="35"/>
      <c r="C132" s="208" t="s">
        <v>175</v>
      </c>
      <c r="D132" s="208" t="s">
        <v>143</v>
      </c>
      <c r="E132" s="209" t="s">
        <v>658</v>
      </c>
      <c r="F132" s="210" t="s">
        <v>659</v>
      </c>
      <c r="G132" s="211" t="s">
        <v>640</v>
      </c>
      <c r="H132" s="212">
        <v>1</v>
      </c>
      <c r="I132" s="213"/>
      <c r="J132" s="214">
        <f>ROUND(I132*H132,2)</f>
        <v>0</v>
      </c>
      <c r="K132" s="210" t="s">
        <v>344</v>
      </c>
      <c r="L132" s="39"/>
      <c r="M132" s="215" t="s">
        <v>1</v>
      </c>
      <c r="N132" s="216" t="s">
        <v>43</v>
      </c>
      <c r="O132" s="71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641</v>
      </c>
      <c r="AT132" s="219" t="s">
        <v>143</v>
      </c>
      <c r="AU132" s="219" t="s">
        <v>21</v>
      </c>
      <c r="AY132" s="17" t="s">
        <v>141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7" t="s">
        <v>21</v>
      </c>
      <c r="BK132" s="220">
        <f>ROUND(I132*H132,2)</f>
        <v>0</v>
      </c>
      <c r="BL132" s="17" t="s">
        <v>641</v>
      </c>
      <c r="BM132" s="219" t="s">
        <v>660</v>
      </c>
    </row>
    <row r="133" spans="1:65" s="2" customFormat="1" ht="11.25">
      <c r="A133" s="34"/>
      <c r="B133" s="35"/>
      <c r="C133" s="36"/>
      <c r="D133" s="221" t="s">
        <v>150</v>
      </c>
      <c r="E133" s="36"/>
      <c r="F133" s="222" t="s">
        <v>661</v>
      </c>
      <c r="G133" s="36"/>
      <c r="H133" s="36"/>
      <c r="I133" s="122"/>
      <c r="J133" s="36"/>
      <c r="K133" s="36"/>
      <c r="L133" s="39"/>
      <c r="M133" s="223"/>
      <c r="N133" s="22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150</v>
      </c>
      <c r="AU133" s="17" t="s">
        <v>21</v>
      </c>
    </row>
    <row r="134" spans="1:65" s="2" customFormat="1" ht="24" customHeight="1">
      <c r="A134" s="34"/>
      <c r="B134" s="35"/>
      <c r="C134" s="208" t="s">
        <v>182</v>
      </c>
      <c r="D134" s="208" t="s">
        <v>143</v>
      </c>
      <c r="E134" s="209" t="s">
        <v>662</v>
      </c>
      <c r="F134" s="210" t="s">
        <v>663</v>
      </c>
      <c r="G134" s="211" t="s">
        <v>640</v>
      </c>
      <c r="H134" s="212">
        <v>1</v>
      </c>
      <c r="I134" s="213"/>
      <c r="J134" s="214">
        <f>ROUND(I134*H134,2)</f>
        <v>0</v>
      </c>
      <c r="K134" s="210" t="s">
        <v>1</v>
      </c>
      <c r="L134" s="39"/>
      <c r="M134" s="215" t="s">
        <v>1</v>
      </c>
      <c r="N134" s="216" t="s">
        <v>43</v>
      </c>
      <c r="O134" s="71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641</v>
      </c>
      <c r="AT134" s="219" t="s">
        <v>143</v>
      </c>
      <c r="AU134" s="219" t="s">
        <v>21</v>
      </c>
      <c r="AY134" s="17" t="s">
        <v>141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21</v>
      </c>
      <c r="BK134" s="220">
        <f>ROUND(I134*H134,2)</f>
        <v>0</v>
      </c>
      <c r="BL134" s="17" t="s">
        <v>641</v>
      </c>
      <c r="BM134" s="219" t="s">
        <v>664</v>
      </c>
    </row>
    <row r="135" spans="1:65" s="2" customFormat="1" ht="39">
      <c r="A135" s="34"/>
      <c r="B135" s="35"/>
      <c r="C135" s="36"/>
      <c r="D135" s="221" t="s">
        <v>150</v>
      </c>
      <c r="E135" s="36"/>
      <c r="F135" s="222" t="s">
        <v>665</v>
      </c>
      <c r="G135" s="36"/>
      <c r="H135" s="36"/>
      <c r="I135" s="122"/>
      <c r="J135" s="36"/>
      <c r="K135" s="36"/>
      <c r="L135" s="39"/>
      <c r="M135" s="223"/>
      <c r="N135" s="224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150</v>
      </c>
      <c r="AU135" s="17" t="s">
        <v>21</v>
      </c>
    </row>
    <row r="136" spans="1:65" s="2" customFormat="1" ht="24" customHeight="1">
      <c r="A136" s="34"/>
      <c r="B136" s="35"/>
      <c r="C136" s="208" t="s">
        <v>189</v>
      </c>
      <c r="D136" s="208" t="s">
        <v>143</v>
      </c>
      <c r="E136" s="209" t="s">
        <v>666</v>
      </c>
      <c r="F136" s="210" t="s">
        <v>667</v>
      </c>
      <c r="G136" s="211" t="s">
        <v>640</v>
      </c>
      <c r="H136" s="212">
        <v>1</v>
      </c>
      <c r="I136" s="213"/>
      <c r="J136" s="214">
        <f>ROUND(I136*H136,2)</f>
        <v>0</v>
      </c>
      <c r="K136" s="210" t="s">
        <v>344</v>
      </c>
      <c r="L136" s="39"/>
      <c r="M136" s="215" t="s">
        <v>1</v>
      </c>
      <c r="N136" s="216" t="s">
        <v>43</v>
      </c>
      <c r="O136" s="71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641</v>
      </c>
      <c r="AT136" s="219" t="s">
        <v>143</v>
      </c>
      <c r="AU136" s="219" t="s">
        <v>21</v>
      </c>
      <c r="AY136" s="17" t="s">
        <v>141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7" t="s">
        <v>21</v>
      </c>
      <c r="BK136" s="220">
        <f>ROUND(I136*H136,2)</f>
        <v>0</v>
      </c>
      <c r="BL136" s="17" t="s">
        <v>641</v>
      </c>
      <c r="BM136" s="219" t="s">
        <v>668</v>
      </c>
    </row>
    <row r="137" spans="1:65" s="2" customFormat="1" ht="11.25">
      <c r="A137" s="34"/>
      <c r="B137" s="35"/>
      <c r="C137" s="36"/>
      <c r="D137" s="221" t="s">
        <v>150</v>
      </c>
      <c r="E137" s="36"/>
      <c r="F137" s="222" t="s">
        <v>669</v>
      </c>
      <c r="G137" s="36"/>
      <c r="H137" s="36"/>
      <c r="I137" s="122"/>
      <c r="J137" s="36"/>
      <c r="K137" s="36"/>
      <c r="L137" s="39"/>
      <c r="M137" s="223"/>
      <c r="N137" s="22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150</v>
      </c>
      <c r="AU137" s="17" t="s">
        <v>21</v>
      </c>
    </row>
    <row r="138" spans="1:65" s="2" customFormat="1" ht="16.5" customHeight="1">
      <c r="A138" s="34"/>
      <c r="B138" s="35"/>
      <c r="C138" s="208" t="s">
        <v>197</v>
      </c>
      <c r="D138" s="208" t="s">
        <v>143</v>
      </c>
      <c r="E138" s="209" t="s">
        <v>670</v>
      </c>
      <c r="F138" s="210" t="s">
        <v>671</v>
      </c>
      <c r="G138" s="211" t="s">
        <v>640</v>
      </c>
      <c r="H138" s="212">
        <v>1</v>
      </c>
      <c r="I138" s="213"/>
      <c r="J138" s="214">
        <f>ROUND(I138*H138,2)</f>
        <v>0</v>
      </c>
      <c r="K138" s="210" t="s">
        <v>344</v>
      </c>
      <c r="L138" s="39"/>
      <c r="M138" s="215" t="s">
        <v>1</v>
      </c>
      <c r="N138" s="216" t="s">
        <v>43</v>
      </c>
      <c r="O138" s="71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641</v>
      </c>
      <c r="AT138" s="219" t="s">
        <v>143</v>
      </c>
      <c r="AU138" s="219" t="s">
        <v>21</v>
      </c>
      <c r="AY138" s="17" t="s">
        <v>141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7" t="s">
        <v>21</v>
      </c>
      <c r="BK138" s="220">
        <f>ROUND(I138*H138,2)</f>
        <v>0</v>
      </c>
      <c r="BL138" s="17" t="s">
        <v>641</v>
      </c>
      <c r="BM138" s="219" t="s">
        <v>672</v>
      </c>
    </row>
    <row r="139" spans="1:65" s="2" customFormat="1" ht="19.5">
      <c r="A139" s="34"/>
      <c r="B139" s="35"/>
      <c r="C139" s="36"/>
      <c r="D139" s="221" t="s">
        <v>150</v>
      </c>
      <c r="E139" s="36"/>
      <c r="F139" s="222" t="s">
        <v>673</v>
      </c>
      <c r="G139" s="36"/>
      <c r="H139" s="36"/>
      <c r="I139" s="122"/>
      <c r="J139" s="36"/>
      <c r="K139" s="36"/>
      <c r="L139" s="39"/>
      <c r="M139" s="270"/>
      <c r="N139" s="271"/>
      <c r="O139" s="272"/>
      <c r="P139" s="272"/>
      <c r="Q139" s="272"/>
      <c r="R139" s="272"/>
      <c r="S139" s="272"/>
      <c r="T139" s="273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150</v>
      </c>
      <c r="AU139" s="17" t="s">
        <v>21</v>
      </c>
    </row>
    <row r="140" spans="1:65" s="2" customFormat="1" ht="6.95" customHeight="1">
      <c r="A140" s="34"/>
      <c r="B140" s="54"/>
      <c r="C140" s="55"/>
      <c r="D140" s="55"/>
      <c r="E140" s="55"/>
      <c r="F140" s="55"/>
      <c r="G140" s="55"/>
      <c r="H140" s="55"/>
      <c r="I140" s="158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u4bTcmEETrFSUt8xHUY+/MkhVMfP8ssxtJg8Zni2bUCL9NfeRSewLKXFUDnPM+/LZAQwVYMPmLN9ZJUvUh1kCA==" saltValue="u5HKLluEQXXoEgOF+WKoJlA/zzkePyHeA9EdsDt6aMv1erSMhD3FzHwVe19DB7oMweeDjAj/+BFDrsnMOb/97w==" spinCount="100000" sheet="1" objects="1" scenarios="1" formatColumns="0" formatRows="0" autoFilter="0"/>
  <autoFilter ref="C120:K13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7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100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hidden="1" customHeight="1">
      <c r="B4" s="20"/>
      <c r="D4" s="119" t="s">
        <v>107</v>
      </c>
      <c r="I4" s="115"/>
      <c r="L4" s="20"/>
      <c r="M4" s="120" t="s">
        <v>10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16.5" hidden="1" customHeight="1">
      <c r="B7" s="20"/>
      <c r="E7" s="320" t="str">
        <f>'Rekapitulace stavby'!K6</f>
        <v>Doksy - chodník Valdštejnská</v>
      </c>
      <c r="F7" s="321"/>
      <c r="G7" s="321"/>
      <c r="H7" s="321"/>
      <c r="I7" s="115"/>
      <c r="L7" s="20"/>
    </row>
    <row r="8" spans="1:46" s="1" customFormat="1" ht="12" hidden="1" customHeight="1">
      <c r="B8" s="20"/>
      <c r="D8" s="121" t="s">
        <v>108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20" t="s">
        <v>674</v>
      </c>
      <c r="F9" s="322"/>
      <c r="G9" s="322"/>
      <c r="H9" s="322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110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23" t="s">
        <v>111</v>
      </c>
      <c r="F11" s="322"/>
      <c r="G11" s="322"/>
      <c r="H11" s="322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19</v>
      </c>
      <c r="E13" s="34"/>
      <c r="F13" s="110" t="s">
        <v>1</v>
      </c>
      <c r="G13" s="34"/>
      <c r="H13" s="34"/>
      <c r="I13" s="123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22</v>
      </c>
      <c r="E14" s="34"/>
      <c r="F14" s="110" t="s">
        <v>23</v>
      </c>
      <c r="G14" s="34"/>
      <c r="H14" s="34"/>
      <c r="I14" s="123" t="s">
        <v>24</v>
      </c>
      <c r="J14" s="124">
        <f>'Rekapitulace stavby'!AN8</f>
        <v>43783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27</v>
      </c>
      <c r="E16" s="34"/>
      <c r="F16" s="34"/>
      <c r="G16" s="34"/>
      <c r="H16" s="34"/>
      <c r="I16" s="123" t="s">
        <v>28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30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31</v>
      </c>
      <c r="E19" s="34"/>
      <c r="F19" s="34"/>
      <c r="G19" s="34"/>
      <c r="H19" s="34"/>
      <c r="I19" s="123" t="s">
        <v>28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30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33</v>
      </c>
      <c r="E22" s="34"/>
      <c r="F22" s="34"/>
      <c r="G22" s="34"/>
      <c r="H22" s="34"/>
      <c r="I22" s="123" t="s">
        <v>28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30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36</v>
      </c>
      <c r="E25" s="34"/>
      <c r="F25" s="34"/>
      <c r="G25" s="34"/>
      <c r="H25" s="34"/>
      <c r="I25" s="123" t="s">
        <v>28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30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37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38</v>
      </c>
      <c r="E32" s="34"/>
      <c r="F32" s="34"/>
      <c r="G32" s="34"/>
      <c r="H32" s="34"/>
      <c r="I32" s="122"/>
      <c r="J32" s="132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40</v>
      </c>
      <c r="G34" s="34"/>
      <c r="H34" s="34"/>
      <c r="I34" s="134" t="s">
        <v>39</v>
      </c>
      <c r="J34" s="133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42</v>
      </c>
      <c r="E35" s="121" t="s">
        <v>43</v>
      </c>
      <c r="F35" s="136">
        <f>ROUND((SUM(BE131:BE376)),  2)</f>
        <v>0</v>
      </c>
      <c r="G35" s="34"/>
      <c r="H35" s="34"/>
      <c r="I35" s="137">
        <v>0.21</v>
      </c>
      <c r="J35" s="136">
        <f>ROUND(((SUM(BE131:BE376))*I35),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44</v>
      </c>
      <c r="F36" s="136">
        <f>ROUND((SUM(BF131:BF376)),  2)</f>
        <v>0</v>
      </c>
      <c r="G36" s="34"/>
      <c r="H36" s="34"/>
      <c r="I36" s="137">
        <v>0.15</v>
      </c>
      <c r="J36" s="136">
        <f>ROUND(((SUM(BF131:BF376))*I36),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45</v>
      </c>
      <c r="F37" s="136">
        <f>ROUND((SUM(BG131:BG376)),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46</v>
      </c>
      <c r="F38" s="136">
        <f>ROUND((SUM(BH131:BH376)),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47</v>
      </c>
      <c r="F39" s="136">
        <f>ROUND((SUM(BI131:BI376)),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48</v>
      </c>
      <c r="E41" s="140"/>
      <c r="F41" s="140"/>
      <c r="G41" s="141" t="s">
        <v>49</v>
      </c>
      <c r="H41" s="142" t="s">
        <v>50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51</v>
      </c>
      <c r="E50" s="147"/>
      <c r="F50" s="147"/>
      <c r="G50" s="146" t="s">
        <v>52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2"/>
      <c r="J61" s="153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55</v>
      </c>
      <c r="E65" s="154"/>
      <c r="F65" s="154"/>
      <c r="G65" s="146" t="s">
        <v>56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2"/>
      <c r="J76" s="153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Doksy - chodník Valdštejnská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674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5" t="str">
        <f>E11</f>
        <v>SO 101 - Chodník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Doksy</v>
      </c>
      <c r="G91" s="36"/>
      <c r="H91" s="36"/>
      <c r="I91" s="123" t="s">
        <v>24</v>
      </c>
      <c r="J91" s="66">
        <f>IF(J14="","",J14)</f>
        <v>43783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7.95" customHeight="1">
      <c r="A93" s="34"/>
      <c r="B93" s="35"/>
      <c r="C93" s="29" t="s">
        <v>27</v>
      </c>
      <c r="D93" s="36"/>
      <c r="E93" s="36"/>
      <c r="F93" s="27" t="str">
        <f>E17</f>
        <v xml:space="preserve"> </v>
      </c>
      <c r="G93" s="36"/>
      <c r="H93" s="36"/>
      <c r="I93" s="123" t="s">
        <v>33</v>
      </c>
      <c r="J93" s="32" t="str">
        <f>E23</f>
        <v>Ing. Martina Hřebřinová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123" t="s">
        <v>36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9" customFormat="1" ht="24.95" customHeight="1">
      <c r="B99" s="167"/>
      <c r="C99" s="168"/>
      <c r="D99" s="169" t="s">
        <v>117</v>
      </c>
      <c r="E99" s="170"/>
      <c r="F99" s="170"/>
      <c r="G99" s="170"/>
      <c r="H99" s="170"/>
      <c r="I99" s="171"/>
      <c r="J99" s="172">
        <f>J132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118</v>
      </c>
      <c r="E100" s="176"/>
      <c r="F100" s="176"/>
      <c r="G100" s="176"/>
      <c r="H100" s="176"/>
      <c r="I100" s="177"/>
      <c r="J100" s="178">
        <f>J133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675</v>
      </c>
      <c r="E101" s="176"/>
      <c r="F101" s="176"/>
      <c r="G101" s="176"/>
      <c r="H101" s="176"/>
      <c r="I101" s="177"/>
      <c r="J101" s="178">
        <f>J209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119</v>
      </c>
      <c r="E102" s="176"/>
      <c r="F102" s="176"/>
      <c r="G102" s="176"/>
      <c r="H102" s="176"/>
      <c r="I102" s="177"/>
      <c r="J102" s="178">
        <f>J214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120</v>
      </c>
      <c r="E103" s="176"/>
      <c r="F103" s="176"/>
      <c r="G103" s="176"/>
      <c r="H103" s="176"/>
      <c r="I103" s="177"/>
      <c r="J103" s="178">
        <f>J294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121</v>
      </c>
      <c r="E104" s="176"/>
      <c r="F104" s="176"/>
      <c r="G104" s="176"/>
      <c r="H104" s="176"/>
      <c r="I104" s="177"/>
      <c r="J104" s="178">
        <f>J303</f>
        <v>0</v>
      </c>
      <c r="K104" s="104"/>
      <c r="L104" s="179"/>
    </row>
    <row r="105" spans="1:47" s="10" customFormat="1" ht="19.899999999999999" customHeight="1">
      <c r="B105" s="174"/>
      <c r="C105" s="104"/>
      <c r="D105" s="175" t="s">
        <v>122</v>
      </c>
      <c r="E105" s="176"/>
      <c r="F105" s="176"/>
      <c r="G105" s="176"/>
      <c r="H105" s="176"/>
      <c r="I105" s="177"/>
      <c r="J105" s="178">
        <f>J356</f>
        <v>0</v>
      </c>
      <c r="K105" s="104"/>
      <c r="L105" s="179"/>
    </row>
    <row r="106" spans="1:47" s="10" customFormat="1" ht="19.899999999999999" customHeight="1">
      <c r="B106" s="174"/>
      <c r="C106" s="104"/>
      <c r="D106" s="175" t="s">
        <v>123</v>
      </c>
      <c r="E106" s="176"/>
      <c r="F106" s="176"/>
      <c r="G106" s="176"/>
      <c r="H106" s="176"/>
      <c r="I106" s="177"/>
      <c r="J106" s="178">
        <f>J363</f>
        <v>0</v>
      </c>
      <c r="K106" s="104"/>
      <c r="L106" s="179"/>
    </row>
    <row r="107" spans="1:47" s="9" customFormat="1" ht="24.95" customHeight="1">
      <c r="B107" s="167"/>
      <c r="C107" s="168"/>
      <c r="D107" s="169" t="s">
        <v>124</v>
      </c>
      <c r="E107" s="170"/>
      <c r="F107" s="170"/>
      <c r="G107" s="170"/>
      <c r="H107" s="170"/>
      <c r="I107" s="171"/>
      <c r="J107" s="172">
        <f>J366</f>
        <v>0</v>
      </c>
      <c r="K107" s="168"/>
      <c r="L107" s="173"/>
    </row>
    <row r="108" spans="1:47" s="10" customFormat="1" ht="19.899999999999999" customHeight="1">
      <c r="B108" s="174"/>
      <c r="C108" s="104"/>
      <c r="D108" s="175" t="s">
        <v>676</v>
      </c>
      <c r="E108" s="176"/>
      <c r="F108" s="176"/>
      <c r="G108" s="176"/>
      <c r="H108" s="176"/>
      <c r="I108" s="177"/>
      <c r="J108" s="178">
        <f>J367</f>
        <v>0</v>
      </c>
      <c r="K108" s="104"/>
      <c r="L108" s="179"/>
    </row>
    <row r="109" spans="1:47" s="10" customFormat="1" ht="19.899999999999999" customHeight="1">
      <c r="B109" s="174"/>
      <c r="C109" s="104"/>
      <c r="D109" s="175" t="s">
        <v>125</v>
      </c>
      <c r="E109" s="176"/>
      <c r="F109" s="176"/>
      <c r="G109" s="176"/>
      <c r="H109" s="176"/>
      <c r="I109" s="177"/>
      <c r="J109" s="178">
        <f>J373</f>
        <v>0</v>
      </c>
      <c r="K109" s="104"/>
      <c r="L109" s="179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158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161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126</v>
      </c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122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27" t="str">
        <f>E7</f>
        <v>Doksy - chodník Valdštejnská</v>
      </c>
      <c r="F119" s="328"/>
      <c r="G119" s="328"/>
      <c r="H119" s="328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108</v>
      </c>
      <c r="D120" s="22"/>
      <c r="E120" s="22"/>
      <c r="F120" s="22"/>
      <c r="G120" s="22"/>
      <c r="H120" s="22"/>
      <c r="I120" s="115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27" t="s">
        <v>674</v>
      </c>
      <c r="F121" s="329"/>
      <c r="G121" s="329"/>
      <c r="H121" s="329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110</v>
      </c>
      <c r="D122" s="36"/>
      <c r="E122" s="36"/>
      <c r="F122" s="36"/>
      <c r="G122" s="36"/>
      <c r="H122" s="36"/>
      <c r="I122" s="122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95" t="str">
        <f>E11</f>
        <v>SO 101 - Chodník</v>
      </c>
      <c r="F123" s="329"/>
      <c r="G123" s="329"/>
      <c r="H123" s="329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122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22</v>
      </c>
      <c r="D125" s="36"/>
      <c r="E125" s="36"/>
      <c r="F125" s="27" t="str">
        <f>F14</f>
        <v>Doksy</v>
      </c>
      <c r="G125" s="36"/>
      <c r="H125" s="36"/>
      <c r="I125" s="123" t="s">
        <v>24</v>
      </c>
      <c r="J125" s="66">
        <f>IF(J14="","",J14)</f>
        <v>43783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27.95" customHeight="1">
      <c r="A127" s="34"/>
      <c r="B127" s="35"/>
      <c r="C127" s="29" t="s">
        <v>27</v>
      </c>
      <c r="D127" s="36"/>
      <c r="E127" s="36"/>
      <c r="F127" s="27" t="str">
        <f>E17</f>
        <v xml:space="preserve"> </v>
      </c>
      <c r="G127" s="36"/>
      <c r="H127" s="36"/>
      <c r="I127" s="123" t="s">
        <v>33</v>
      </c>
      <c r="J127" s="32" t="str">
        <f>E23</f>
        <v>Ing. Martina Hřebřinová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31</v>
      </c>
      <c r="D128" s="36"/>
      <c r="E128" s="36"/>
      <c r="F128" s="27" t="str">
        <f>IF(E20="","",E20)</f>
        <v>Vyplň údaj</v>
      </c>
      <c r="G128" s="36"/>
      <c r="H128" s="36"/>
      <c r="I128" s="123" t="s">
        <v>36</v>
      </c>
      <c r="J128" s="32" t="str">
        <f>E26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122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80"/>
      <c r="B130" s="181"/>
      <c r="C130" s="182" t="s">
        <v>127</v>
      </c>
      <c r="D130" s="183" t="s">
        <v>63</v>
      </c>
      <c r="E130" s="183" t="s">
        <v>59</v>
      </c>
      <c r="F130" s="183" t="s">
        <v>60</v>
      </c>
      <c r="G130" s="183" t="s">
        <v>128</v>
      </c>
      <c r="H130" s="183" t="s">
        <v>129</v>
      </c>
      <c r="I130" s="184" t="s">
        <v>130</v>
      </c>
      <c r="J130" s="183" t="s">
        <v>114</v>
      </c>
      <c r="K130" s="185" t="s">
        <v>131</v>
      </c>
      <c r="L130" s="186"/>
      <c r="M130" s="75" t="s">
        <v>1</v>
      </c>
      <c r="N130" s="76" t="s">
        <v>42</v>
      </c>
      <c r="O130" s="76" t="s">
        <v>132</v>
      </c>
      <c r="P130" s="76" t="s">
        <v>133</v>
      </c>
      <c r="Q130" s="76" t="s">
        <v>134</v>
      </c>
      <c r="R130" s="76" t="s">
        <v>135</v>
      </c>
      <c r="S130" s="76" t="s">
        <v>136</v>
      </c>
      <c r="T130" s="77" t="s">
        <v>137</v>
      </c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</row>
    <row r="131" spans="1:65" s="2" customFormat="1" ht="22.9" customHeight="1">
      <c r="A131" s="34"/>
      <c r="B131" s="35"/>
      <c r="C131" s="82" t="s">
        <v>138</v>
      </c>
      <c r="D131" s="36"/>
      <c r="E131" s="36"/>
      <c r="F131" s="36"/>
      <c r="G131" s="36"/>
      <c r="H131" s="36"/>
      <c r="I131" s="122"/>
      <c r="J131" s="187">
        <f>BK131</f>
        <v>0</v>
      </c>
      <c r="K131" s="36"/>
      <c r="L131" s="39"/>
      <c r="M131" s="78"/>
      <c r="N131" s="188"/>
      <c r="O131" s="79"/>
      <c r="P131" s="189">
        <f>P132+P366</f>
        <v>0</v>
      </c>
      <c r="Q131" s="79"/>
      <c r="R131" s="189">
        <f>R132+R366</f>
        <v>121.632782322</v>
      </c>
      <c r="S131" s="79"/>
      <c r="T131" s="190">
        <f>T132+T366</f>
        <v>192.7612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77</v>
      </c>
      <c r="AU131" s="17" t="s">
        <v>116</v>
      </c>
      <c r="BK131" s="191">
        <f>BK132+BK366</f>
        <v>0</v>
      </c>
    </row>
    <row r="132" spans="1:65" s="12" customFormat="1" ht="25.9" customHeight="1">
      <c r="B132" s="192"/>
      <c r="C132" s="193"/>
      <c r="D132" s="194" t="s">
        <v>77</v>
      </c>
      <c r="E132" s="195" t="s">
        <v>139</v>
      </c>
      <c r="F132" s="195" t="s">
        <v>140</v>
      </c>
      <c r="G132" s="193"/>
      <c r="H132" s="193"/>
      <c r="I132" s="196"/>
      <c r="J132" s="197">
        <f>BK132</f>
        <v>0</v>
      </c>
      <c r="K132" s="193"/>
      <c r="L132" s="198"/>
      <c r="M132" s="199"/>
      <c r="N132" s="200"/>
      <c r="O132" s="200"/>
      <c r="P132" s="201">
        <f>P133+P209+P214+P294+P303+P356+P363</f>
        <v>0</v>
      </c>
      <c r="Q132" s="200"/>
      <c r="R132" s="201">
        <f>R133+R209+R214+R294+R303+R356+R363</f>
        <v>121.615772322</v>
      </c>
      <c r="S132" s="200"/>
      <c r="T132" s="202">
        <f>T133+T209+T214+T294+T303+T356+T363</f>
        <v>192.7612</v>
      </c>
      <c r="AR132" s="203" t="s">
        <v>21</v>
      </c>
      <c r="AT132" s="204" t="s">
        <v>77</v>
      </c>
      <c r="AU132" s="204" t="s">
        <v>78</v>
      </c>
      <c r="AY132" s="203" t="s">
        <v>141</v>
      </c>
      <c r="BK132" s="205">
        <f>BK133+BK209+BK214+BK294+BK303+BK356+BK363</f>
        <v>0</v>
      </c>
    </row>
    <row r="133" spans="1:65" s="12" customFormat="1" ht="22.9" customHeight="1">
      <c r="B133" s="192"/>
      <c r="C133" s="193"/>
      <c r="D133" s="194" t="s">
        <v>77</v>
      </c>
      <c r="E133" s="206" t="s">
        <v>21</v>
      </c>
      <c r="F133" s="206" t="s">
        <v>142</v>
      </c>
      <c r="G133" s="193"/>
      <c r="H133" s="193"/>
      <c r="I133" s="196"/>
      <c r="J133" s="207">
        <f>BK133</f>
        <v>0</v>
      </c>
      <c r="K133" s="193"/>
      <c r="L133" s="198"/>
      <c r="M133" s="199"/>
      <c r="N133" s="200"/>
      <c r="O133" s="200"/>
      <c r="P133" s="201">
        <f>SUM(P134:P208)</f>
        <v>0</v>
      </c>
      <c r="Q133" s="200"/>
      <c r="R133" s="201">
        <f>SUM(R134:R208)</f>
        <v>8.0173930000000002</v>
      </c>
      <c r="S133" s="200"/>
      <c r="T133" s="202">
        <f>SUM(T134:T208)</f>
        <v>187.9512</v>
      </c>
      <c r="AR133" s="203" t="s">
        <v>21</v>
      </c>
      <c r="AT133" s="204" t="s">
        <v>77</v>
      </c>
      <c r="AU133" s="204" t="s">
        <v>21</v>
      </c>
      <c r="AY133" s="203" t="s">
        <v>141</v>
      </c>
      <c r="BK133" s="205">
        <f>SUM(BK134:BK208)</f>
        <v>0</v>
      </c>
    </row>
    <row r="134" spans="1:65" s="2" customFormat="1" ht="24" customHeight="1">
      <c r="A134" s="34"/>
      <c r="B134" s="35"/>
      <c r="C134" s="208" t="s">
        <v>21</v>
      </c>
      <c r="D134" s="208" t="s">
        <v>143</v>
      </c>
      <c r="E134" s="209" t="s">
        <v>144</v>
      </c>
      <c r="F134" s="210" t="s">
        <v>145</v>
      </c>
      <c r="G134" s="211" t="s">
        <v>146</v>
      </c>
      <c r="H134" s="212">
        <v>46.7</v>
      </c>
      <c r="I134" s="213"/>
      <c r="J134" s="214">
        <f>ROUND(I134*H134,2)</f>
        <v>0</v>
      </c>
      <c r="K134" s="210" t="s">
        <v>147</v>
      </c>
      <c r="L134" s="39"/>
      <c r="M134" s="215" t="s">
        <v>1</v>
      </c>
      <c r="N134" s="216" t="s">
        <v>43</v>
      </c>
      <c r="O134" s="71"/>
      <c r="P134" s="217">
        <f>O134*H134</f>
        <v>0</v>
      </c>
      <c r="Q134" s="217">
        <v>0</v>
      </c>
      <c r="R134" s="217">
        <f>Q134*H134</f>
        <v>0</v>
      </c>
      <c r="S134" s="217">
        <v>0.28100000000000003</v>
      </c>
      <c r="T134" s="218">
        <f>S134*H134</f>
        <v>13.122700000000002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148</v>
      </c>
      <c r="AT134" s="219" t="s">
        <v>143</v>
      </c>
      <c r="AU134" s="219" t="s">
        <v>86</v>
      </c>
      <c r="AY134" s="17" t="s">
        <v>141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21</v>
      </c>
      <c r="BK134" s="220">
        <f>ROUND(I134*H134,2)</f>
        <v>0</v>
      </c>
      <c r="BL134" s="17" t="s">
        <v>148</v>
      </c>
      <c r="BM134" s="219" t="s">
        <v>677</v>
      </c>
    </row>
    <row r="135" spans="1:65" s="2" customFormat="1" ht="39">
      <c r="A135" s="34"/>
      <c r="B135" s="35"/>
      <c r="C135" s="36"/>
      <c r="D135" s="221" t="s">
        <v>150</v>
      </c>
      <c r="E135" s="36"/>
      <c r="F135" s="222" t="s">
        <v>151</v>
      </c>
      <c r="G135" s="36"/>
      <c r="H135" s="36"/>
      <c r="I135" s="122"/>
      <c r="J135" s="36"/>
      <c r="K135" s="36"/>
      <c r="L135" s="39"/>
      <c r="M135" s="223"/>
      <c r="N135" s="224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150</v>
      </c>
      <c r="AU135" s="17" t="s">
        <v>86</v>
      </c>
    </row>
    <row r="136" spans="1:65" s="13" customFormat="1" ht="11.25">
      <c r="B136" s="225"/>
      <c r="C136" s="226"/>
      <c r="D136" s="221" t="s">
        <v>152</v>
      </c>
      <c r="E136" s="227" t="s">
        <v>1</v>
      </c>
      <c r="F136" s="228" t="s">
        <v>678</v>
      </c>
      <c r="G136" s="226"/>
      <c r="H136" s="227" t="s">
        <v>1</v>
      </c>
      <c r="I136" s="229"/>
      <c r="J136" s="226"/>
      <c r="K136" s="226"/>
      <c r="L136" s="230"/>
      <c r="M136" s="231"/>
      <c r="N136" s="232"/>
      <c r="O136" s="232"/>
      <c r="P136" s="232"/>
      <c r="Q136" s="232"/>
      <c r="R136" s="232"/>
      <c r="S136" s="232"/>
      <c r="T136" s="233"/>
      <c r="AT136" s="234" t="s">
        <v>152</v>
      </c>
      <c r="AU136" s="234" t="s">
        <v>86</v>
      </c>
      <c r="AV136" s="13" t="s">
        <v>21</v>
      </c>
      <c r="AW136" s="13" t="s">
        <v>35</v>
      </c>
      <c r="AX136" s="13" t="s">
        <v>78</v>
      </c>
      <c r="AY136" s="234" t="s">
        <v>141</v>
      </c>
    </row>
    <row r="137" spans="1:65" s="14" customFormat="1" ht="11.25">
      <c r="B137" s="235"/>
      <c r="C137" s="236"/>
      <c r="D137" s="221" t="s">
        <v>152</v>
      </c>
      <c r="E137" s="237" t="s">
        <v>1</v>
      </c>
      <c r="F137" s="238" t="s">
        <v>679</v>
      </c>
      <c r="G137" s="236"/>
      <c r="H137" s="239">
        <v>46.7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AT137" s="245" t="s">
        <v>152</v>
      </c>
      <c r="AU137" s="245" t="s">
        <v>86</v>
      </c>
      <c r="AV137" s="14" t="s">
        <v>86</v>
      </c>
      <c r="AW137" s="14" t="s">
        <v>35</v>
      </c>
      <c r="AX137" s="14" t="s">
        <v>21</v>
      </c>
      <c r="AY137" s="245" t="s">
        <v>141</v>
      </c>
    </row>
    <row r="138" spans="1:65" s="2" customFormat="1" ht="24" customHeight="1">
      <c r="A138" s="34"/>
      <c r="B138" s="35"/>
      <c r="C138" s="208" t="s">
        <v>86</v>
      </c>
      <c r="D138" s="208" t="s">
        <v>143</v>
      </c>
      <c r="E138" s="209" t="s">
        <v>155</v>
      </c>
      <c r="F138" s="210" t="s">
        <v>156</v>
      </c>
      <c r="G138" s="211" t="s">
        <v>146</v>
      </c>
      <c r="H138" s="212">
        <v>158.9</v>
      </c>
      <c r="I138" s="213"/>
      <c r="J138" s="214">
        <f>ROUND(I138*H138,2)</f>
        <v>0</v>
      </c>
      <c r="K138" s="210" t="s">
        <v>147</v>
      </c>
      <c r="L138" s="39"/>
      <c r="M138" s="215" t="s">
        <v>1</v>
      </c>
      <c r="N138" s="216" t="s">
        <v>43</v>
      </c>
      <c r="O138" s="71"/>
      <c r="P138" s="217">
        <f>O138*H138</f>
        <v>0</v>
      </c>
      <c r="Q138" s="217">
        <v>0</v>
      </c>
      <c r="R138" s="217">
        <f>Q138*H138</f>
        <v>0</v>
      </c>
      <c r="S138" s="217">
        <v>0.26</v>
      </c>
      <c r="T138" s="218">
        <f>S138*H138</f>
        <v>41.314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148</v>
      </c>
      <c r="AT138" s="219" t="s">
        <v>143</v>
      </c>
      <c r="AU138" s="219" t="s">
        <v>86</v>
      </c>
      <c r="AY138" s="17" t="s">
        <v>141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7" t="s">
        <v>21</v>
      </c>
      <c r="BK138" s="220">
        <f>ROUND(I138*H138,2)</f>
        <v>0</v>
      </c>
      <c r="BL138" s="17" t="s">
        <v>148</v>
      </c>
      <c r="BM138" s="219" t="s">
        <v>680</v>
      </c>
    </row>
    <row r="139" spans="1:65" s="2" customFormat="1" ht="39">
      <c r="A139" s="34"/>
      <c r="B139" s="35"/>
      <c r="C139" s="36"/>
      <c r="D139" s="221" t="s">
        <v>150</v>
      </c>
      <c r="E139" s="36"/>
      <c r="F139" s="222" t="s">
        <v>158</v>
      </c>
      <c r="G139" s="36"/>
      <c r="H139" s="36"/>
      <c r="I139" s="122"/>
      <c r="J139" s="36"/>
      <c r="K139" s="36"/>
      <c r="L139" s="39"/>
      <c r="M139" s="223"/>
      <c r="N139" s="224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150</v>
      </c>
      <c r="AU139" s="17" t="s">
        <v>86</v>
      </c>
    </row>
    <row r="140" spans="1:65" s="13" customFormat="1" ht="11.25">
      <c r="B140" s="225"/>
      <c r="C140" s="226"/>
      <c r="D140" s="221" t="s">
        <v>152</v>
      </c>
      <c r="E140" s="227" t="s">
        <v>1</v>
      </c>
      <c r="F140" s="228" t="s">
        <v>681</v>
      </c>
      <c r="G140" s="226"/>
      <c r="H140" s="227" t="s">
        <v>1</v>
      </c>
      <c r="I140" s="229"/>
      <c r="J140" s="226"/>
      <c r="K140" s="226"/>
      <c r="L140" s="230"/>
      <c r="M140" s="231"/>
      <c r="N140" s="232"/>
      <c r="O140" s="232"/>
      <c r="P140" s="232"/>
      <c r="Q140" s="232"/>
      <c r="R140" s="232"/>
      <c r="S140" s="232"/>
      <c r="T140" s="233"/>
      <c r="AT140" s="234" t="s">
        <v>152</v>
      </c>
      <c r="AU140" s="234" t="s">
        <v>86</v>
      </c>
      <c r="AV140" s="13" t="s">
        <v>21</v>
      </c>
      <c r="AW140" s="13" t="s">
        <v>35</v>
      </c>
      <c r="AX140" s="13" t="s">
        <v>78</v>
      </c>
      <c r="AY140" s="234" t="s">
        <v>141</v>
      </c>
    </row>
    <row r="141" spans="1:65" s="14" customFormat="1" ht="11.25">
      <c r="B141" s="235"/>
      <c r="C141" s="236"/>
      <c r="D141" s="221" t="s">
        <v>152</v>
      </c>
      <c r="E141" s="237" t="s">
        <v>1</v>
      </c>
      <c r="F141" s="238" t="s">
        <v>682</v>
      </c>
      <c r="G141" s="236"/>
      <c r="H141" s="239">
        <v>158.9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AT141" s="245" t="s">
        <v>152</v>
      </c>
      <c r="AU141" s="245" t="s">
        <v>86</v>
      </c>
      <c r="AV141" s="14" t="s">
        <v>86</v>
      </c>
      <c r="AW141" s="14" t="s">
        <v>35</v>
      </c>
      <c r="AX141" s="14" t="s">
        <v>21</v>
      </c>
      <c r="AY141" s="245" t="s">
        <v>141</v>
      </c>
    </row>
    <row r="142" spans="1:65" s="2" customFormat="1" ht="24" customHeight="1">
      <c r="A142" s="34"/>
      <c r="B142" s="35"/>
      <c r="C142" s="208" t="s">
        <v>161</v>
      </c>
      <c r="D142" s="208" t="s">
        <v>143</v>
      </c>
      <c r="E142" s="209" t="s">
        <v>183</v>
      </c>
      <c r="F142" s="210" t="s">
        <v>184</v>
      </c>
      <c r="G142" s="211" t="s">
        <v>146</v>
      </c>
      <c r="H142" s="212">
        <v>158.9</v>
      </c>
      <c r="I142" s="213"/>
      <c r="J142" s="214">
        <f>ROUND(I142*H142,2)</f>
        <v>0</v>
      </c>
      <c r="K142" s="210" t="s">
        <v>147</v>
      </c>
      <c r="L142" s="39"/>
      <c r="M142" s="215" t="s">
        <v>1</v>
      </c>
      <c r="N142" s="216" t="s">
        <v>43</v>
      </c>
      <c r="O142" s="71"/>
      <c r="P142" s="217">
        <f>O142*H142</f>
        <v>0</v>
      </c>
      <c r="Q142" s="217">
        <v>0</v>
      </c>
      <c r="R142" s="217">
        <f>Q142*H142</f>
        <v>0</v>
      </c>
      <c r="S142" s="217">
        <v>0.44</v>
      </c>
      <c r="T142" s="218">
        <f>S142*H142</f>
        <v>69.915999999999997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9" t="s">
        <v>148</v>
      </c>
      <c r="AT142" s="219" t="s">
        <v>143</v>
      </c>
      <c r="AU142" s="219" t="s">
        <v>86</v>
      </c>
      <c r="AY142" s="17" t="s">
        <v>141</v>
      </c>
      <c r="BE142" s="220">
        <f>IF(N142="základní",J142,0)</f>
        <v>0</v>
      </c>
      <c r="BF142" s="220">
        <f>IF(N142="snížená",J142,0)</f>
        <v>0</v>
      </c>
      <c r="BG142" s="220">
        <f>IF(N142="zákl. přenesená",J142,0)</f>
        <v>0</v>
      </c>
      <c r="BH142" s="220">
        <f>IF(N142="sníž. přenesená",J142,0)</f>
        <v>0</v>
      </c>
      <c r="BI142" s="220">
        <f>IF(N142="nulová",J142,0)</f>
        <v>0</v>
      </c>
      <c r="BJ142" s="17" t="s">
        <v>21</v>
      </c>
      <c r="BK142" s="220">
        <f>ROUND(I142*H142,2)</f>
        <v>0</v>
      </c>
      <c r="BL142" s="17" t="s">
        <v>148</v>
      </c>
      <c r="BM142" s="219" t="s">
        <v>683</v>
      </c>
    </row>
    <row r="143" spans="1:65" s="2" customFormat="1" ht="39">
      <c r="A143" s="34"/>
      <c r="B143" s="35"/>
      <c r="C143" s="36"/>
      <c r="D143" s="221" t="s">
        <v>150</v>
      </c>
      <c r="E143" s="36"/>
      <c r="F143" s="222" t="s">
        <v>186</v>
      </c>
      <c r="G143" s="36"/>
      <c r="H143" s="36"/>
      <c r="I143" s="122"/>
      <c r="J143" s="36"/>
      <c r="K143" s="36"/>
      <c r="L143" s="39"/>
      <c r="M143" s="223"/>
      <c r="N143" s="224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150</v>
      </c>
      <c r="AU143" s="17" t="s">
        <v>86</v>
      </c>
    </row>
    <row r="144" spans="1:65" s="13" customFormat="1" ht="11.25">
      <c r="B144" s="225"/>
      <c r="C144" s="226"/>
      <c r="D144" s="221" t="s">
        <v>152</v>
      </c>
      <c r="E144" s="227" t="s">
        <v>1</v>
      </c>
      <c r="F144" s="228" t="s">
        <v>684</v>
      </c>
      <c r="G144" s="226"/>
      <c r="H144" s="227" t="s">
        <v>1</v>
      </c>
      <c r="I144" s="229"/>
      <c r="J144" s="226"/>
      <c r="K144" s="226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152</v>
      </c>
      <c r="AU144" s="234" t="s">
        <v>86</v>
      </c>
      <c r="AV144" s="13" t="s">
        <v>21</v>
      </c>
      <c r="AW144" s="13" t="s">
        <v>35</v>
      </c>
      <c r="AX144" s="13" t="s">
        <v>78</v>
      </c>
      <c r="AY144" s="234" t="s">
        <v>141</v>
      </c>
    </row>
    <row r="145" spans="1:65" s="14" customFormat="1" ht="11.25">
      <c r="B145" s="235"/>
      <c r="C145" s="236"/>
      <c r="D145" s="221" t="s">
        <v>152</v>
      </c>
      <c r="E145" s="237" t="s">
        <v>1</v>
      </c>
      <c r="F145" s="238" t="s">
        <v>682</v>
      </c>
      <c r="G145" s="236"/>
      <c r="H145" s="239">
        <v>158.9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AT145" s="245" t="s">
        <v>152</v>
      </c>
      <c r="AU145" s="245" t="s">
        <v>86</v>
      </c>
      <c r="AV145" s="14" t="s">
        <v>86</v>
      </c>
      <c r="AW145" s="14" t="s">
        <v>35</v>
      </c>
      <c r="AX145" s="14" t="s">
        <v>21</v>
      </c>
      <c r="AY145" s="245" t="s">
        <v>141</v>
      </c>
    </row>
    <row r="146" spans="1:65" s="2" customFormat="1" ht="24" customHeight="1">
      <c r="A146" s="34"/>
      <c r="B146" s="35"/>
      <c r="C146" s="208" t="s">
        <v>148</v>
      </c>
      <c r="D146" s="208" t="s">
        <v>143</v>
      </c>
      <c r="E146" s="209" t="s">
        <v>685</v>
      </c>
      <c r="F146" s="210" t="s">
        <v>686</v>
      </c>
      <c r="G146" s="211" t="s">
        <v>146</v>
      </c>
      <c r="H146" s="212">
        <v>50.1</v>
      </c>
      <c r="I146" s="213"/>
      <c r="J146" s="214">
        <f>ROUND(I146*H146,2)</f>
        <v>0</v>
      </c>
      <c r="K146" s="210" t="s">
        <v>147</v>
      </c>
      <c r="L146" s="39"/>
      <c r="M146" s="215" t="s">
        <v>1</v>
      </c>
      <c r="N146" s="216" t="s">
        <v>43</v>
      </c>
      <c r="O146" s="71"/>
      <c r="P146" s="217">
        <f>O146*H146</f>
        <v>0</v>
      </c>
      <c r="Q146" s="217">
        <v>0</v>
      </c>
      <c r="R146" s="217">
        <f>Q146*H146</f>
        <v>0</v>
      </c>
      <c r="S146" s="217">
        <v>0.58199999999999996</v>
      </c>
      <c r="T146" s="218">
        <f>S146*H146</f>
        <v>29.158199999999997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19" t="s">
        <v>148</v>
      </c>
      <c r="AT146" s="219" t="s">
        <v>143</v>
      </c>
      <c r="AU146" s="219" t="s">
        <v>86</v>
      </c>
      <c r="AY146" s="17" t="s">
        <v>141</v>
      </c>
      <c r="BE146" s="220">
        <f>IF(N146="základní",J146,0)</f>
        <v>0</v>
      </c>
      <c r="BF146" s="220">
        <f>IF(N146="snížená",J146,0)</f>
        <v>0</v>
      </c>
      <c r="BG146" s="220">
        <f>IF(N146="zákl. přenesená",J146,0)</f>
        <v>0</v>
      </c>
      <c r="BH146" s="220">
        <f>IF(N146="sníž. přenesená",J146,0)</f>
        <v>0</v>
      </c>
      <c r="BI146" s="220">
        <f>IF(N146="nulová",J146,0)</f>
        <v>0</v>
      </c>
      <c r="BJ146" s="17" t="s">
        <v>21</v>
      </c>
      <c r="BK146" s="220">
        <f>ROUND(I146*H146,2)</f>
        <v>0</v>
      </c>
      <c r="BL146" s="17" t="s">
        <v>148</v>
      </c>
      <c r="BM146" s="219" t="s">
        <v>687</v>
      </c>
    </row>
    <row r="147" spans="1:65" s="2" customFormat="1" ht="39">
      <c r="A147" s="34"/>
      <c r="B147" s="35"/>
      <c r="C147" s="36"/>
      <c r="D147" s="221" t="s">
        <v>150</v>
      </c>
      <c r="E147" s="36"/>
      <c r="F147" s="222" t="s">
        <v>688</v>
      </c>
      <c r="G147" s="36"/>
      <c r="H147" s="36"/>
      <c r="I147" s="122"/>
      <c r="J147" s="36"/>
      <c r="K147" s="36"/>
      <c r="L147" s="39"/>
      <c r="M147" s="223"/>
      <c r="N147" s="224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150</v>
      </c>
      <c r="AU147" s="17" t="s">
        <v>86</v>
      </c>
    </row>
    <row r="148" spans="1:65" s="13" customFormat="1" ht="11.25">
      <c r="B148" s="225"/>
      <c r="C148" s="226"/>
      <c r="D148" s="221" t="s">
        <v>152</v>
      </c>
      <c r="E148" s="227" t="s">
        <v>1</v>
      </c>
      <c r="F148" s="228" t="s">
        <v>689</v>
      </c>
      <c r="G148" s="226"/>
      <c r="H148" s="227" t="s">
        <v>1</v>
      </c>
      <c r="I148" s="229"/>
      <c r="J148" s="226"/>
      <c r="K148" s="226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152</v>
      </c>
      <c r="AU148" s="234" t="s">
        <v>86</v>
      </c>
      <c r="AV148" s="13" t="s">
        <v>21</v>
      </c>
      <c r="AW148" s="13" t="s">
        <v>35</v>
      </c>
      <c r="AX148" s="13" t="s">
        <v>78</v>
      </c>
      <c r="AY148" s="234" t="s">
        <v>141</v>
      </c>
    </row>
    <row r="149" spans="1:65" s="14" customFormat="1" ht="11.25">
      <c r="B149" s="235"/>
      <c r="C149" s="236"/>
      <c r="D149" s="221" t="s">
        <v>152</v>
      </c>
      <c r="E149" s="237" t="s">
        <v>1</v>
      </c>
      <c r="F149" s="238" t="s">
        <v>690</v>
      </c>
      <c r="G149" s="236"/>
      <c r="H149" s="239">
        <v>50.1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AT149" s="245" t="s">
        <v>152</v>
      </c>
      <c r="AU149" s="245" t="s">
        <v>86</v>
      </c>
      <c r="AV149" s="14" t="s">
        <v>86</v>
      </c>
      <c r="AW149" s="14" t="s">
        <v>35</v>
      </c>
      <c r="AX149" s="14" t="s">
        <v>21</v>
      </c>
      <c r="AY149" s="245" t="s">
        <v>141</v>
      </c>
    </row>
    <row r="150" spans="1:65" s="2" customFormat="1" ht="24" customHeight="1">
      <c r="A150" s="34"/>
      <c r="B150" s="35"/>
      <c r="C150" s="208" t="s">
        <v>175</v>
      </c>
      <c r="D150" s="208" t="s">
        <v>143</v>
      </c>
      <c r="E150" s="209" t="s">
        <v>691</v>
      </c>
      <c r="F150" s="210" t="s">
        <v>692</v>
      </c>
      <c r="G150" s="211" t="s">
        <v>146</v>
      </c>
      <c r="H150" s="212">
        <v>10.7</v>
      </c>
      <c r="I150" s="213"/>
      <c r="J150" s="214">
        <f>ROUND(I150*H150,2)</f>
        <v>0</v>
      </c>
      <c r="K150" s="210" t="s">
        <v>1</v>
      </c>
      <c r="L150" s="39"/>
      <c r="M150" s="215" t="s">
        <v>1</v>
      </c>
      <c r="N150" s="216" t="s">
        <v>43</v>
      </c>
      <c r="O150" s="71"/>
      <c r="P150" s="217">
        <f>O150*H150</f>
        <v>0</v>
      </c>
      <c r="Q150" s="217">
        <v>0</v>
      </c>
      <c r="R150" s="217">
        <f>Q150*H150</f>
        <v>0</v>
      </c>
      <c r="S150" s="217">
        <v>0.70899999999999996</v>
      </c>
      <c r="T150" s="218">
        <f>S150*H150</f>
        <v>7.5862999999999987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19" t="s">
        <v>148</v>
      </c>
      <c r="AT150" s="219" t="s">
        <v>143</v>
      </c>
      <c r="AU150" s="219" t="s">
        <v>86</v>
      </c>
      <c r="AY150" s="17" t="s">
        <v>141</v>
      </c>
      <c r="BE150" s="220">
        <f>IF(N150="základní",J150,0)</f>
        <v>0</v>
      </c>
      <c r="BF150" s="220">
        <f>IF(N150="snížená",J150,0)</f>
        <v>0</v>
      </c>
      <c r="BG150" s="220">
        <f>IF(N150="zákl. přenesená",J150,0)</f>
        <v>0</v>
      </c>
      <c r="BH150" s="220">
        <f>IF(N150="sníž. přenesená",J150,0)</f>
        <v>0</v>
      </c>
      <c r="BI150" s="220">
        <f>IF(N150="nulová",J150,0)</f>
        <v>0</v>
      </c>
      <c r="BJ150" s="17" t="s">
        <v>21</v>
      </c>
      <c r="BK150" s="220">
        <f>ROUND(I150*H150,2)</f>
        <v>0</v>
      </c>
      <c r="BL150" s="17" t="s">
        <v>148</v>
      </c>
      <c r="BM150" s="219" t="s">
        <v>693</v>
      </c>
    </row>
    <row r="151" spans="1:65" s="2" customFormat="1" ht="39">
      <c r="A151" s="34"/>
      <c r="B151" s="35"/>
      <c r="C151" s="36"/>
      <c r="D151" s="221" t="s">
        <v>150</v>
      </c>
      <c r="E151" s="36"/>
      <c r="F151" s="222" t="s">
        <v>694</v>
      </c>
      <c r="G151" s="36"/>
      <c r="H151" s="36"/>
      <c r="I151" s="122"/>
      <c r="J151" s="36"/>
      <c r="K151" s="36"/>
      <c r="L151" s="39"/>
      <c r="M151" s="223"/>
      <c r="N151" s="224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150</v>
      </c>
      <c r="AU151" s="17" t="s">
        <v>86</v>
      </c>
    </row>
    <row r="152" spans="1:65" s="13" customFormat="1" ht="11.25">
      <c r="B152" s="225"/>
      <c r="C152" s="226"/>
      <c r="D152" s="221" t="s">
        <v>152</v>
      </c>
      <c r="E152" s="227" t="s">
        <v>1</v>
      </c>
      <c r="F152" s="228" t="s">
        <v>695</v>
      </c>
      <c r="G152" s="226"/>
      <c r="H152" s="227" t="s">
        <v>1</v>
      </c>
      <c r="I152" s="229"/>
      <c r="J152" s="226"/>
      <c r="K152" s="226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152</v>
      </c>
      <c r="AU152" s="234" t="s">
        <v>86</v>
      </c>
      <c r="AV152" s="13" t="s">
        <v>21</v>
      </c>
      <c r="AW152" s="13" t="s">
        <v>35</v>
      </c>
      <c r="AX152" s="13" t="s">
        <v>78</v>
      </c>
      <c r="AY152" s="234" t="s">
        <v>141</v>
      </c>
    </row>
    <row r="153" spans="1:65" s="14" customFormat="1" ht="11.25">
      <c r="B153" s="235"/>
      <c r="C153" s="236"/>
      <c r="D153" s="221" t="s">
        <v>152</v>
      </c>
      <c r="E153" s="237" t="s">
        <v>1</v>
      </c>
      <c r="F153" s="238" t="s">
        <v>696</v>
      </c>
      <c r="G153" s="236"/>
      <c r="H153" s="239">
        <v>10.7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AT153" s="245" t="s">
        <v>152</v>
      </c>
      <c r="AU153" s="245" t="s">
        <v>86</v>
      </c>
      <c r="AV153" s="14" t="s">
        <v>86</v>
      </c>
      <c r="AW153" s="14" t="s">
        <v>35</v>
      </c>
      <c r="AX153" s="14" t="s">
        <v>21</v>
      </c>
      <c r="AY153" s="245" t="s">
        <v>141</v>
      </c>
    </row>
    <row r="154" spans="1:65" s="2" customFormat="1" ht="16.5" customHeight="1">
      <c r="A154" s="34"/>
      <c r="B154" s="35"/>
      <c r="C154" s="208" t="s">
        <v>182</v>
      </c>
      <c r="D154" s="208" t="s">
        <v>143</v>
      </c>
      <c r="E154" s="209" t="s">
        <v>190</v>
      </c>
      <c r="F154" s="210" t="s">
        <v>191</v>
      </c>
      <c r="G154" s="211" t="s">
        <v>192</v>
      </c>
      <c r="H154" s="212">
        <v>19.7</v>
      </c>
      <c r="I154" s="213"/>
      <c r="J154" s="214">
        <f>ROUND(I154*H154,2)</f>
        <v>0</v>
      </c>
      <c r="K154" s="210" t="s">
        <v>147</v>
      </c>
      <c r="L154" s="39"/>
      <c r="M154" s="215" t="s">
        <v>1</v>
      </c>
      <c r="N154" s="216" t="s">
        <v>43</v>
      </c>
      <c r="O154" s="71"/>
      <c r="P154" s="217">
        <f>O154*H154</f>
        <v>0</v>
      </c>
      <c r="Q154" s="217">
        <v>0</v>
      </c>
      <c r="R154" s="217">
        <f>Q154*H154</f>
        <v>0</v>
      </c>
      <c r="S154" s="217">
        <v>0.23</v>
      </c>
      <c r="T154" s="218">
        <f>S154*H154</f>
        <v>4.5309999999999997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19" t="s">
        <v>148</v>
      </c>
      <c r="AT154" s="219" t="s">
        <v>143</v>
      </c>
      <c r="AU154" s="219" t="s">
        <v>86</v>
      </c>
      <c r="AY154" s="17" t="s">
        <v>141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17" t="s">
        <v>21</v>
      </c>
      <c r="BK154" s="220">
        <f>ROUND(I154*H154,2)</f>
        <v>0</v>
      </c>
      <c r="BL154" s="17" t="s">
        <v>148</v>
      </c>
      <c r="BM154" s="219" t="s">
        <v>697</v>
      </c>
    </row>
    <row r="155" spans="1:65" s="2" customFormat="1" ht="29.25">
      <c r="A155" s="34"/>
      <c r="B155" s="35"/>
      <c r="C155" s="36"/>
      <c r="D155" s="221" t="s">
        <v>150</v>
      </c>
      <c r="E155" s="36"/>
      <c r="F155" s="222" t="s">
        <v>194</v>
      </c>
      <c r="G155" s="36"/>
      <c r="H155" s="36"/>
      <c r="I155" s="122"/>
      <c r="J155" s="36"/>
      <c r="K155" s="36"/>
      <c r="L155" s="39"/>
      <c r="M155" s="223"/>
      <c r="N155" s="224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150</v>
      </c>
      <c r="AU155" s="17" t="s">
        <v>86</v>
      </c>
    </row>
    <row r="156" spans="1:65" s="13" customFormat="1" ht="11.25">
      <c r="B156" s="225"/>
      <c r="C156" s="226"/>
      <c r="D156" s="221" t="s">
        <v>152</v>
      </c>
      <c r="E156" s="227" t="s">
        <v>1</v>
      </c>
      <c r="F156" s="228" t="s">
        <v>195</v>
      </c>
      <c r="G156" s="226"/>
      <c r="H156" s="227" t="s">
        <v>1</v>
      </c>
      <c r="I156" s="229"/>
      <c r="J156" s="226"/>
      <c r="K156" s="226"/>
      <c r="L156" s="230"/>
      <c r="M156" s="231"/>
      <c r="N156" s="232"/>
      <c r="O156" s="232"/>
      <c r="P156" s="232"/>
      <c r="Q156" s="232"/>
      <c r="R156" s="232"/>
      <c r="S156" s="232"/>
      <c r="T156" s="233"/>
      <c r="AT156" s="234" t="s">
        <v>152</v>
      </c>
      <c r="AU156" s="234" t="s">
        <v>86</v>
      </c>
      <c r="AV156" s="13" t="s">
        <v>21</v>
      </c>
      <c r="AW156" s="13" t="s">
        <v>35</v>
      </c>
      <c r="AX156" s="13" t="s">
        <v>78</v>
      </c>
      <c r="AY156" s="234" t="s">
        <v>141</v>
      </c>
    </row>
    <row r="157" spans="1:65" s="14" customFormat="1" ht="11.25">
      <c r="B157" s="235"/>
      <c r="C157" s="236"/>
      <c r="D157" s="221" t="s">
        <v>152</v>
      </c>
      <c r="E157" s="237" t="s">
        <v>1</v>
      </c>
      <c r="F157" s="238" t="s">
        <v>698</v>
      </c>
      <c r="G157" s="236"/>
      <c r="H157" s="239">
        <v>19.7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AT157" s="245" t="s">
        <v>152</v>
      </c>
      <c r="AU157" s="245" t="s">
        <v>86</v>
      </c>
      <c r="AV157" s="14" t="s">
        <v>86</v>
      </c>
      <c r="AW157" s="14" t="s">
        <v>35</v>
      </c>
      <c r="AX157" s="14" t="s">
        <v>21</v>
      </c>
      <c r="AY157" s="245" t="s">
        <v>141</v>
      </c>
    </row>
    <row r="158" spans="1:65" s="2" customFormat="1" ht="16.5" customHeight="1">
      <c r="A158" s="34"/>
      <c r="B158" s="35"/>
      <c r="C158" s="208" t="s">
        <v>189</v>
      </c>
      <c r="D158" s="208" t="s">
        <v>143</v>
      </c>
      <c r="E158" s="209" t="s">
        <v>198</v>
      </c>
      <c r="F158" s="210" t="s">
        <v>199</v>
      </c>
      <c r="G158" s="211" t="s">
        <v>192</v>
      </c>
      <c r="H158" s="212">
        <v>76.7</v>
      </c>
      <c r="I158" s="213"/>
      <c r="J158" s="214">
        <f>ROUND(I158*H158,2)</f>
        <v>0</v>
      </c>
      <c r="K158" s="210" t="s">
        <v>147</v>
      </c>
      <c r="L158" s="39"/>
      <c r="M158" s="215" t="s">
        <v>1</v>
      </c>
      <c r="N158" s="216" t="s">
        <v>43</v>
      </c>
      <c r="O158" s="71"/>
      <c r="P158" s="217">
        <f>O158*H158</f>
        <v>0</v>
      </c>
      <c r="Q158" s="217">
        <v>0</v>
      </c>
      <c r="R158" s="217">
        <f>Q158*H158</f>
        <v>0</v>
      </c>
      <c r="S158" s="217">
        <v>0.28999999999999998</v>
      </c>
      <c r="T158" s="218">
        <f>S158*H158</f>
        <v>22.242999999999999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9" t="s">
        <v>148</v>
      </c>
      <c r="AT158" s="219" t="s">
        <v>143</v>
      </c>
      <c r="AU158" s="219" t="s">
        <v>86</v>
      </c>
      <c r="AY158" s="17" t="s">
        <v>141</v>
      </c>
      <c r="BE158" s="220">
        <f>IF(N158="základní",J158,0)</f>
        <v>0</v>
      </c>
      <c r="BF158" s="220">
        <f>IF(N158="snížená",J158,0)</f>
        <v>0</v>
      </c>
      <c r="BG158" s="220">
        <f>IF(N158="zákl. přenesená",J158,0)</f>
        <v>0</v>
      </c>
      <c r="BH158" s="220">
        <f>IF(N158="sníž. přenesená",J158,0)</f>
        <v>0</v>
      </c>
      <c r="BI158" s="220">
        <f>IF(N158="nulová",J158,0)</f>
        <v>0</v>
      </c>
      <c r="BJ158" s="17" t="s">
        <v>21</v>
      </c>
      <c r="BK158" s="220">
        <f>ROUND(I158*H158,2)</f>
        <v>0</v>
      </c>
      <c r="BL158" s="17" t="s">
        <v>148</v>
      </c>
      <c r="BM158" s="219" t="s">
        <v>699</v>
      </c>
    </row>
    <row r="159" spans="1:65" s="2" customFormat="1" ht="29.25">
      <c r="A159" s="34"/>
      <c r="B159" s="35"/>
      <c r="C159" s="36"/>
      <c r="D159" s="221" t="s">
        <v>150</v>
      </c>
      <c r="E159" s="36"/>
      <c r="F159" s="222" t="s">
        <v>201</v>
      </c>
      <c r="G159" s="36"/>
      <c r="H159" s="36"/>
      <c r="I159" s="122"/>
      <c r="J159" s="36"/>
      <c r="K159" s="36"/>
      <c r="L159" s="39"/>
      <c r="M159" s="223"/>
      <c r="N159" s="224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150</v>
      </c>
      <c r="AU159" s="17" t="s">
        <v>86</v>
      </c>
    </row>
    <row r="160" spans="1:65" s="13" customFormat="1" ht="11.25">
      <c r="B160" s="225"/>
      <c r="C160" s="226"/>
      <c r="D160" s="221" t="s">
        <v>152</v>
      </c>
      <c r="E160" s="227" t="s">
        <v>1</v>
      </c>
      <c r="F160" s="228" t="s">
        <v>700</v>
      </c>
      <c r="G160" s="226"/>
      <c r="H160" s="227" t="s">
        <v>1</v>
      </c>
      <c r="I160" s="229"/>
      <c r="J160" s="226"/>
      <c r="K160" s="226"/>
      <c r="L160" s="230"/>
      <c r="M160" s="231"/>
      <c r="N160" s="232"/>
      <c r="O160" s="232"/>
      <c r="P160" s="232"/>
      <c r="Q160" s="232"/>
      <c r="R160" s="232"/>
      <c r="S160" s="232"/>
      <c r="T160" s="233"/>
      <c r="AT160" s="234" t="s">
        <v>152</v>
      </c>
      <c r="AU160" s="234" t="s">
        <v>86</v>
      </c>
      <c r="AV160" s="13" t="s">
        <v>21</v>
      </c>
      <c r="AW160" s="13" t="s">
        <v>35</v>
      </c>
      <c r="AX160" s="13" t="s">
        <v>78</v>
      </c>
      <c r="AY160" s="234" t="s">
        <v>141</v>
      </c>
    </row>
    <row r="161" spans="1:65" s="14" customFormat="1" ht="11.25">
      <c r="B161" s="235"/>
      <c r="C161" s="236"/>
      <c r="D161" s="221" t="s">
        <v>152</v>
      </c>
      <c r="E161" s="237" t="s">
        <v>1</v>
      </c>
      <c r="F161" s="238" t="s">
        <v>701</v>
      </c>
      <c r="G161" s="236"/>
      <c r="H161" s="239">
        <v>76.7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152</v>
      </c>
      <c r="AU161" s="245" t="s">
        <v>86</v>
      </c>
      <c r="AV161" s="14" t="s">
        <v>86</v>
      </c>
      <c r="AW161" s="14" t="s">
        <v>35</v>
      </c>
      <c r="AX161" s="14" t="s">
        <v>21</v>
      </c>
      <c r="AY161" s="245" t="s">
        <v>141</v>
      </c>
    </row>
    <row r="162" spans="1:65" s="2" customFormat="1" ht="16.5" customHeight="1">
      <c r="A162" s="34"/>
      <c r="B162" s="35"/>
      <c r="C162" s="208" t="s">
        <v>197</v>
      </c>
      <c r="D162" s="208" t="s">
        <v>143</v>
      </c>
      <c r="E162" s="209" t="s">
        <v>204</v>
      </c>
      <c r="F162" s="210" t="s">
        <v>205</v>
      </c>
      <c r="G162" s="211" t="s">
        <v>192</v>
      </c>
      <c r="H162" s="212">
        <v>2</v>
      </c>
      <c r="I162" s="213"/>
      <c r="J162" s="214">
        <f>ROUND(I162*H162,2)</f>
        <v>0</v>
      </c>
      <c r="K162" s="210" t="s">
        <v>147</v>
      </c>
      <c r="L162" s="39"/>
      <c r="M162" s="215" t="s">
        <v>1</v>
      </c>
      <c r="N162" s="216" t="s">
        <v>43</v>
      </c>
      <c r="O162" s="71"/>
      <c r="P162" s="217">
        <f>O162*H162</f>
        <v>0</v>
      </c>
      <c r="Q162" s="217">
        <v>0</v>
      </c>
      <c r="R162" s="217">
        <f>Q162*H162</f>
        <v>0</v>
      </c>
      <c r="S162" s="217">
        <v>0.04</v>
      </c>
      <c r="T162" s="218">
        <f>S162*H162</f>
        <v>0.08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148</v>
      </c>
      <c r="AT162" s="219" t="s">
        <v>143</v>
      </c>
      <c r="AU162" s="219" t="s">
        <v>86</v>
      </c>
      <c r="AY162" s="17" t="s">
        <v>141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7" t="s">
        <v>21</v>
      </c>
      <c r="BK162" s="220">
        <f>ROUND(I162*H162,2)</f>
        <v>0</v>
      </c>
      <c r="BL162" s="17" t="s">
        <v>148</v>
      </c>
      <c r="BM162" s="219" t="s">
        <v>702</v>
      </c>
    </row>
    <row r="163" spans="1:65" s="2" customFormat="1" ht="29.25">
      <c r="A163" s="34"/>
      <c r="B163" s="35"/>
      <c r="C163" s="36"/>
      <c r="D163" s="221" t="s">
        <v>150</v>
      </c>
      <c r="E163" s="36"/>
      <c r="F163" s="222" t="s">
        <v>207</v>
      </c>
      <c r="G163" s="36"/>
      <c r="H163" s="36"/>
      <c r="I163" s="122"/>
      <c r="J163" s="36"/>
      <c r="K163" s="36"/>
      <c r="L163" s="39"/>
      <c r="M163" s="223"/>
      <c r="N163" s="22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150</v>
      </c>
      <c r="AU163" s="17" t="s">
        <v>86</v>
      </c>
    </row>
    <row r="164" spans="1:65" s="13" customFormat="1" ht="11.25">
      <c r="B164" s="225"/>
      <c r="C164" s="226"/>
      <c r="D164" s="221" t="s">
        <v>152</v>
      </c>
      <c r="E164" s="227" t="s">
        <v>1</v>
      </c>
      <c r="F164" s="228" t="s">
        <v>703</v>
      </c>
      <c r="G164" s="226"/>
      <c r="H164" s="227" t="s">
        <v>1</v>
      </c>
      <c r="I164" s="229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152</v>
      </c>
      <c r="AU164" s="234" t="s">
        <v>86</v>
      </c>
      <c r="AV164" s="13" t="s">
        <v>21</v>
      </c>
      <c r="AW164" s="13" t="s">
        <v>35</v>
      </c>
      <c r="AX164" s="13" t="s">
        <v>78</v>
      </c>
      <c r="AY164" s="234" t="s">
        <v>141</v>
      </c>
    </row>
    <row r="165" spans="1:65" s="14" customFormat="1" ht="11.25">
      <c r="B165" s="235"/>
      <c r="C165" s="236"/>
      <c r="D165" s="221" t="s">
        <v>152</v>
      </c>
      <c r="E165" s="237" t="s">
        <v>1</v>
      </c>
      <c r="F165" s="238" t="s">
        <v>704</v>
      </c>
      <c r="G165" s="236"/>
      <c r="H165" s="239">
        <v>2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152</v>
      </c>
      <c r="AU165" s="245" t="s">
        <v>86</v>
      </c>
      <c r="AV165" s="14" t="s">
        <v>86</v>
      </c>
      <c r="AW165" s="14" t="s">
        <v>35</v>
      </c>
      <c r="AX165" s="14" t="s">
        <v>21</v>
      </c>
      <c r="AY165" s="245" t="s">
        <v>141</v>
      </c>
    </row>
    <row r="166" spans="1:65" s="2" customFormat="1" ht="24" customHeight="1">
      <c r="A166" s="34"/>
      <c r="B166" s="35"/>
      <c r="C166" s="208" t="s">
        <v>203</v>
      </c>
      <c r="D166" s="208" t="s">
        <v>143</v>
      </c>
      <c r="E166" s="209" t="s">
        <v>209</v>
      </c>
      <c r="F166" s="210" t="s">
        <v>210</v>
      </c>
      <c r="G166" s="211" t="s">
        <v>211</v>
      </c>
      <c r="H166" s="212">
        <v>4.34</v>
      </c>
      <c r="I166" s="213"/>
      <c r="J166" s="214">
        <f>ROUND(I166*H166,2)</f>
        <v>0</v>
      </c>
      <c r="K166" s="210" t="s">
        <v>147</v>
      </c>
      <c r="L166" s="39"/>
      <c r="M166" s="215" t="s">
        <v>1</v>
      </c>
      <c r="N166" s="216" t="s">
        <v>43</v>
      </c>
      <c r="O166" s="71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148</v>
      </c>
      <c r="AT166" s="219" t="s">
        <v>143</v>
      </c>
      <c r="AU166" s="219" t="s">
        <v>86</v>
      </c>
      <c r="AY166" s="17" t="s">
        <v>141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7" t="s">
        <v>21</v>
      </c>
      <c r="BK166" s="220">
        <f>ROUND(I166*H166,2)</f>
        <v>0</v>
      </c>
      <c r="BL166" s="17" t="s">
        <v>148</v>
      </c>
      <c r="BM166" s="219" t="s">
        <v>705</v>
      </c>
    </row>
    <row r="167" spans="1:65" s="2" customFormat="1" ht="29.25">
      <c r="A167" s="34"/>
      <c r="B167" s="35"/>
      <c r="C167" s="36"/>
      <c r="D167" s="221" t="s">
        <v>150</v>
      </c>
      <c r="E167" s="36"/>
      <c r="F167" s="222" t="s">
        <v>213</v>
      </c>
      <c r="G167" s="36"/>
      <c r="H167" s="36"/>
      <c r="I167" s="122"/>
      <c r="J167" s="36"/>
      <c r="K167" s="36"/>
      <c r="L167" s="39"/>
      <c r="M167" s="223"/>
      <c r="N167" s="22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150</v>
      </c>
      <c r="AU167" s="17" t="s">
        <v>86</v>
      </c>
    </row>
    <row r="168" spans="1:65" s="13" customFormat="1" ht="11.25">
      <c r="B168" s="225"/>
      <c r="C168" s="226"/>
      <c r="D168" s="221" t="s">
        <v>152</v>
      </c>
      <c r="E168" s="227" t="s">
        <v>1</v>
      </c>
      <c r="F168" s="228" t="s">
        <v>706</v>
      </c>
      <c r="G168" s="226"/>
      <c r="H168" s="227" t="s">
        <v>1</v>
      </c>
      <c r="I168" s="229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152</v>
      </c>
      <c r="AU168" s="234" t="s">
        <v>86</v>
      </c>
      <c r="AV168" s="13" t="s">
        <v>21</v>
      </c>
      <c r="AW168" s="13" t="s">
        <v>35</v>
      </c>
      <c r="AX168" s="13" t="s">
        <v>78</v>
      </c>
      <c r="AY168" s="234" t="s">
        <v>141</v>
      </c>
    </row>
    <row r="169" spans="1:65" s="14" customFormat="1" ht="11.25">
      <c r="B169" s="235"/>
      <c r="C169" s="236"/>
      <c r="D169" s="221" t="s">
        <v>152</v>
      </c>
      <c r="E169" s="237" t="s">
        <v>1</v>
      </c>
      <c r="F169" s="238" t="s">
        <v>707</v>
      </c>
      <c r="G169" s="236"/>
      <c r="H169" s="239">
        <v>4.34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152</v>
      </c>
      <c r="AU169" s="245" t="s">
        <v>86</v>
      </c>
      <c r="AV169" s="14" t="s">
        <v>86</v>
      </c>
      <c r="AW169" s="14" t="s">
        <v>35</v>
      </c>
      <c r="AX169" s="14" t="s">
        <v>21</v>
      </c>
      <c r="AY169" s="245" t="s">
        <v>141</v>
      </c>
    </row>
    <row r="170" spans="1:65" s="2" customFormat="1" ht="16.5" customHeight="1">
      <c r="A170" s="34"/>
      <c r="B170" s="35"/>
      <c r="C170" s="208" t="s">
        <v>25</v>
      </c>
      <c r="D170" s="208" t="s">
        <v>143</v>
      </c>
      <c r="E170" s="209" t="s">
        <v>219</v>
      </c>
      <c r="F170" s="210" t="s">
        <v>220</v>
      </c>
      <c r="G170" s="211" t="s">
        <v>211</v>
      </c>
      <c r="H170" s="212">
        <v>4.34</v>
      </c>
      <c r="I170" s="213"/>
      <c r="J170" s="214">
        <f>ROUND(I170*H170,2)</f>
        <v>0</v>
      </c>
      <c r="K170" s="210" t="s">
        <v>147</v>
      </c>
      <c r="L170" s="39"/>
      <c r="M170" s="215" t="s">
        <v>1</v>
      </c>
      <c r="N170" s="216" t="s">
        <v>43</v>
      </c>
      <c r="O170" s="71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148</v>
      </c>
      <c r="AT170" s="219" t="s">
        <v>143</v>
      </c>
      <c r="AU170" s="219" t="s">
        <v>86</v>
      </c>
      <c r="AY170" s="17" t="s">
        <v>141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7" t="s">
        <v>21</v>
      </c>
      <c r="BK170" s="220">
        <f>ROUND(I170*H170,2)</f>
        <v>0</v>
      </c>
      <c r="BL170" s="17" t="s">
        <v>148</v>
      </c>
      <c r="BM170" s="219" t="s">
        <v>708</v>
      </c>
    </row>
    <row r="171" spans="1:65" s="2" customFormat="1" ht="29.25">
      <c r="A171" s="34"/>
      <c r="B171" s="35"/>
      <c r="C171" s="36"/>
      <c r="D171" s="221" t="s">
        <v>150</v>
      </c>
      <c r="E171" s="36"/>
      <c r="F171" s="222" t="s">
        <v>222</v>
      </c>
      <c r="G171" s="36"/>
      <c r="H171" s="36"/>
      <c r="I171" s="122"/>
      <c r="J171" s="36"/>
      <c r="K171" s="36"/>
      <c r="L171" s="39"/>
      <c r="M171" s="223"/>
      <c r="N171" s="22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150</v>
      </c>
      <c r="AU171" s="17" t="s">
        <v>86</v>
      </c>
    </row>
    <row r="172" spans="1:65" s="13" customFormat="1" ht="11.25">
      <c r="B172" s="225"/>
      <c r="C172" s="226"/>
      <c r="D172" s="221" t="s">
        <v>152</v>
      </c>
      <c r="E172" s="227" t="s">
        <v>1</v>
      </c>
      <c r="F172" s="228" t="s">
        <v>223</v>
      </c>
      <c r="G172" s="226"/>
      <c r="H172" s="227" t="s">
        <v>1</v>
      </c>
      <c r="I172" s="229"/>
      <c r="J172" s="226"/>
      <c r="K172" s="226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152</v>
      </c>
      <c r="AU172" s="234" t="s">
        <v>86</v>
      </c>
      <c r="AV172" s="13" t="s">
        <v>21</v>
      </c>
      <c r="AW172" s="13" t="s">
        <v>35</v>
      </c>
      <c r="AX172" s="13" t="s">
        <v>78</v>
      </c>
      <c r="AY172" s="234" t="s">
        <v>141</v>
      </c>
    </row>
    <row r="173" spans="1:65" s="14" customFormat="1" ht="11.25">
      <c r="B173" s="235"/>
      <c r="C173" s="236"/>
      <c r="D173" s="221" t="s">
        <v>152</v>
      </c>
      <c r="E173" s="237" t="s">
        <v>1</v>
      </c>
      <c r="F173" s="238" t="s">
        <v>709</v>
      </c>
      <c r="G173" s="236"/>
      <c r="H173" s="239">
        <v>4.34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AT173" s="245" t="s">
        <v>152</v>
      </c>
      <c r="AU173" s="245" t="s">
        <v>86</v>
      </c>
      <c r="AV173" s="14" t="s">
        <v>86</v>
      </c>
      <c r="AW173" s="14" t="s">
        <v>35</v>
      </c>
      <c r="AX173" s="14" t="s">
        <v>21</v>
      </c>
      <c r="AY173" s="245" t="s">
        <v>141</v>
      </c>
    </row>
    <row r="174" spans="1:65" s="2" customFormat="1" ht="24" customHeight="1">
      <c r="A174" s="34"/>
      <c r="B174" s="35"/>
      <c r="C174" s="208" t="s">
        <v>218</v>
      </c>
      <c r="D174" s="208" t="s">
        <v>143</v>
      </c>
      <c r="E174" s="209" t="s">
        <v>226</v>
      </c>
      <c r="F174" s="210" t="s">
        <v>227</v>
      </c>
      <c r="G174" s="211" t="s">
        <v>211</v>
      </c>
      <c r="H174" s="212">
        <v>4.34</v>
      </c>
      <c r="I174" s="213"/>
      <c r="J174" s="214">
        <f>ROUND(I174*H174,2)</f>
        <v>0</v>
      </c>
      <c r="K174" s="210" t="s">
        <v>1</v>
      </c>
      <c r="L174" s="39"/>
      <c r="M174" s="215" t="s">
        <v>1</v>
      </c>
      <c r="N174" s="216" t="s">
        <v>43</v>
      </c>
      <c r="O174" s="71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148</v>
      </c>
      <c r="AT174" s="219" t="s">
        <v>143</v>
      </c>
      <c r="AU174" s="219" t="s">
        <v>86</v>
      </c>
      <c r="AY174" s="17" t="s">
        <v>141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7" t="s">
        <v>21</v>
      </c>
      <c r="BK174" s="220">
        <f>ROUND(I174*H174,2)</f>
        <v>0</v>
      </c>
      <c r="BL174" s="17" t="s">
        <v>148</v>
      </c>
      <c r="BM174" s="219" t="s">
        <v>710</v>
      </c>
    </row>
    <row r="175" spans="1:65" s="2" customFormat="1" ht="19.5">
      <c r="A175" s="34"/>
      <c r="B175" s="35"/>
      <c r="C175" s="36"/>
      <c r="D175" s="221" t="s">
        <v>150</v>
      </c>
      <c r="E175" s="36"/>
      <c r="F175" s="222" t="s">
        <v>229</v>
      </c>
      <c r="G175" s="36"/>
      <c r="H175" s="36"/>
      <c r="I175" s="122"/>
      <c r="J175" s="36"/>
      <c r="K175" s="36"/>
      <c r="L175" s="39"/>
      <c r="M175" s="223"/>
      <c r="N175" s="224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150</v>
      </c>
      <c r="AU175" s="17" t="s">
        <v>86</v>
      </c>
    </row>
    <row r="176" spans="1:65" s="14" customFormat="1" ht="11.25">
      <c r="B176" s="235"/>
      <c r="C176" s="236"/>
      <c r="D176" s="221" t="s">
        <v>152</v>
      </c>
      <c r="E176" s="237" t="s">
        <v>1</v>
      </c>
      <c r="F176" s="238" t="s">
        <v>711</v>
      </c>
      <c r="G176" s="236"/>
      <c r="H176" s="239">
        <v>4.34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152</v>
      </c>
      <c r="AU176" s="245" t="s">
        <v>86</v>
      </c>
      <c r="AV176" s="14" t="s">
        <v>86</v>
      </c>
      <c r="AW176" s="14" t="s">
        <v>35</v>
      </c>
      <c r="AX176" s="14" t="s">
        <v>21</v>
      </c>
      <c r="AY176" s="245" t="s">
        <v>141</v>
      </c>
    </row>
    <row r="177" spans="1:65" s="2" customFormat="1" ht="16.5" customHeight="1">
      <c r="A177" s="34"/>
      <c r="B177" s="35"/>
      <c r="C177" s="208" t="s">
        <v>225</v>
      </c>
      <c r="D177" s="208" t="s">
        <v>143</v>
      </c>
      <c r="E177" s="209" t="s">
        <v>232</v>
      </c>
      <c r="F177" s="210" t="s">
        <v>233</v>
      </c>
      <c r="G177" s="211" t="s">
        <v>211</v>
      </c>
      <c r="H177" s="212">
        <v>4.34</v>
      </c>
      <c r="I177" s="213"/>
      <c r="J177" s="214">
        <f>ROUND(I177*H177,2)</f>
        <v>0</v>
      </c>
      <c r="K177" s="210" t="s">
        <v>147</v>
      </c>
      <c r="L177" s="39"/>
      <c r="M177" s="215" t="s">
        <v>1</v>
      </c>
      <c r="N177" s="216" t="s">
        <v>43</v>
      </c>
      <c r="O177" s="71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148</v>
      </c>
      <c r="AT177" s="219" t="s">
        <v>143</v>
      </c>
      <c r="AU177" s="219" t="s">
        <v>86</v>
      </c>
      <c r="AY177" s="17" t="s">
        <v>141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7" t="s">
        <v>21</v>
      </c>
      <c r="BK177" s="220">
        <f>ROUND(I177*H177,2)</f>
        <v>0</v>
      </c>
      <c r="BL177" s="17" t="s">
        <v>148</v>
      </c>
      <c r="BM177" s="219" t="s">
        <v>712</v>
      </c>
    </row>
    <row r="178" spans="1:65" s="2" customFormat="1" ht="19.5">
      <c r="A178" s="34"/>
      <c r="B178" s="35"/>
      <c r="C178" s="36"/>
      <c r="D178" s="221" t="s">
        <v>150</v>
      </c>
      <c r="E178" s="36"/>
      <c r="F178" s="222" t="s">
        <v>235</v>
      </c>
      <c r="G178" s="36"/>
      <c r="H178" s="36"/>
      <c r="I178" s="122"/>
      <c r="J178" s="36"/>
      <c r="K178" s="36"/>
      <c r="L178" s="39"/>
      <c r="M178" s="223"/>
      <c r="N178" s="224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150</v>
      </c>
      <c r="AU178" s="17" t="s">
        <v>86</v>
      </c>
    </row>
    <row r="179" spans="1:65" s="14" customFormat="1" ht="11.25">
      <c r="B179" s="235"/>
      <c r="C179" s="236"/>
      <c r="D179" s="221" t="s">
        <v>152</v>
      </c>
      <c r="E179" s="237" t="s">
        <v>1</v>
      </c>
      <c r="F179" s="238" t="s">
        <v>711</v>
      </c>
      <c r="G179" s="236"/>
      <c r="H179" s="239">
        <v>4.34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AT179" s="245" t="s">
        <v>152</v>
      </c>
      <c r="AU179" s="245" t="s">
        <v>86</v>
      </c>
      <c r="AV179" s="14" t="s">
        <v>86</v>
      </c>
      <c r="AW179" s="14" t="s">
        <v>35</v>
      </c>
      <c r="AX179" s="14" t="s">
        <v>21</v>
      </c>
      <c r="AY179" s="245" t="s">
        <v>141</v>
      </c>
    </row>
    <row r="180" spans="1:65" s="2" customFormat="1" ht="16.5" customHeight="1">
      <c r="A180" s="34"/>
      <c r="B180" s="35"/>
      <c r="C180" s="208" t="s">
        <v>231</v>
      </c>
      <c r="D180" s="208" t="s">
        <v>143</v>
      </c>
      <c r="E180" s="209" t="s">
        <v>237</v>
      </c>
      <c r="F180" s="210" t="s">
        <v>238</v>
      </c>
      <c r="G180" s="211" t="s">
        <v>211</v>
      </c>
      <c r="H180" s="212">
        <v>4.34</v>
      </c>
      <c r="I180" s="213"/>
      <c r="J180" s="214">
        <f>ROUND(I180*H180,2)</f>
        <v>0</v>
      </c>
      <c r="K180" s="210" t="s">
        <v>147</v>
      </c>
      <c r="L180" s="39"/>
      <c r="M180" s="215" t="s">
        <v>1</v>
      </c>
      <c r="N180" s="216" t="s">
        <v>43</v>
      </c>
      <c r="O180" s="71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148</v>
      </c>
      <c r="AT180" s="219" t="s">
        <v>143</v>
      </c>
      <c r="AU180" s="219" t="s">
        <v>86</v>
      </c>
      <c r="AY180" s="17" t="s">
        <v>141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21</v>
      </c>
      <c r="BK180" s="220">
        <f>ROUND(I180*H180,2)</f>
        <v>0</v>
      </c>
      <c r="BL180" s="17" t="s">
        <v>148</v>
      </c>
      <c r="BM180" s="219" t="s">
        <v>713</v>
      </c>
    </row>
    <row r="181" spans="1:65" s="2" customFormat="1" ht="11.25">
      <c r="A181" s="34"/>
      <c r="B181" s="35"/>
      <c r="C181" s="36"/>
      <c r="D181" s="221" t="s">
        <v>150</v>
      </c>
      <c r="E181" s="36"/>
      <c r="F181" s="222" t="s">
        <v>238</v>
      </c>
      <c r="G181" s="36"/>
      <c r="H181" s="36"/>
      <c r="I181" s="122"/>
      <c r="J181" s="36"/>
      <c r="K181" s="36"/>
      <c r="L181" s="39"/>
      <c r="M181" s="223"/>
      <c r="N181" s="224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150</v>
      </c>
      <c r="AU181" s="17" t="s">
        <v>86</v>
      </c>
    </row>
    <row r="182" spans="1:65" s="14" customFormat="1" ht="11.25">
      <c r="B182" s="235"/>
      <c r="C182" s="236"/>
      <c r="D182" s="221" t="s">
        <v>152</v>
      </c>
      <c r="E182" s="237" t="s">
        <v>1</v>
      </c>
      <c r="F182" s="238" t="s">
        <v>711</v>
      </c>
      <c r="G182" s="236"/>
      <c r="H182" s="239">
        <v>4.34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AT182" s="245" t="s">
        <v>152</v>
      </c>
      <c r="AU182" s="245" t="s">
        <v>86</v>
      </c>
      <c r="AV182" s="14" t="s">
        <v>86</v>
      </c>
      <c r="AW182" s="14" t="s">
        <v>35</v>
      </c>
      <c r="AX182" s="14" t="s">
        <v>21</v>
      </c>
      <c r="AY182" s="245" t="s">
        <v>141</v>
      </c>
    </row>
    <row r="183" spans="1:65" s="2" customFormat="1" ht="24" customHeight="1">
      <c r="A183" s="34"/>
      <c r="B183" s="35"/>
      <c r="C183" s="208" t="s">
        <v>236</v>
      </c>
      <c r="D183" s="208" t="s">
        <v>143</v>
      </c>
      <c r="E183" s="209" t="s">
        <v>240</v>
      </c>
      <c r="F183" s="210" t="s">
        <v>241</v>
      </c>
      <c r="G183" s="211" t="s">
        <v>242</v>
      </c>
      <c r="H183" s="212">
        <v>7.8120000000000003</v>
      </c>
      <c r="I183" s="213"/>
      <c r="J183" s="214">
        <f>ROUND(I183*H183,2)</f>
        <v>0</v>
      </c>
      <c r="K183" s="210" t="s">
        <v>147</v>
      </c>
      <c r="L183" s="39"/>
      <c r="M183" s="215" t="s">
        <v>1</v>
      </c>
      <c r="N183" s="216" t="s">
        <v>43</v>
      </c>
      <c r="O183" s="71"/>
      <c r="P183" s="217">
        <f>O183*H183</f>
        <v>0</v>
      </c>
      <c r="Q183" s="217">
        <v>0</v>
      </c>
      <c r="R183" s="217">
        <f>Q183*H183</f>
        <v>0</v>
      </c>
      <c r="S183" s="217">
        <v>0</v>
      </c>
      <c r="T183" s="218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9" t="s">
        <v>148</v>
      </c>
      <c r="AT183" s="219" t="s">
        <v>143</v>
      </c>
      <c r="AU183" s="219" t="s">
        <v>86</v>
      </c>
      <c r="AY183" s="17" t="s">
        <v>141</v>
      </c>
      <c r="BE183" s="220">
        <f>IF(N183="základní",J183,0)</f>
        <v>0</v>
      </c>
      <c r="BF183" s="220">
        <f>IF(N183="snížená",J183,0)</f>
        <v>0</v>
      </c>
      <c r="BG183" s="220">
        <f>IF(N183="zákl. přenesená",J183,0)</f>
        <v>0</v>
      </c>
      <c r="BH183" s="220">
        <f>IF(N183="sníž. přenesená",J183,0)</f>
        <v>0</v>
      </c>
      <c r="BI183" s="220">
        <f>IF(N183="nulová",J183,0)</f>
        <v>0</v>
      </c>
      <c r="BJ183" s="17" t="s">
        <v>21</v>
      </c>
      <c r="BK183" s="220">
        <f>ROUND(I183*H183,2)</f>
        <v>0</v>
      </c>
      <c r="BL183" s="17" t="s">
        <v>148</v>
      </c>
      <c r="BM183" s="219" t="s">
        <v>714</v>
      </c>
    </row>
    <row r="184" spans="1:65" s="2" customFormat="1" ht="11.25">
      <c r="A184" s="34"/>
      <c r="B184" s="35"/>
      <c r="C184" s="36"/>
      <c r="D184" s="221" t="s">
        <v>150</v>
      </c>
      <c r="E184" s="36"/>
      <c r="F184" s="222" t="s">
        <v>241</v>
      </c>
      <c r="G184" s="36"/>
      <c r="H184" s="36"/>
      <c r="I184" s="122"/>
      <c r="J184" s="36"/>
      <c r="K184" s="36"/>
      <c r="L184" s="39"/>
      <c r="M184" s="223"/>
      <c r="N184" s="224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150</v>
      </c>
      <c r="AU184" s="17" t="s">
        <v>86</v>
      </c>
    </row>
    <row r="185" spans="1:65" s="14" customFormat="1" ht="11.25">
      <c r="B185" s="235"/>
      <c r="C185" s="236"/>
      <c r="D185" s="221" t="s">
        <v>152</v>
      </c>
      <c r="E185" s="237" t="s">
        <v>1</v>
      </c>
      <c r="F185" s="238" t="s">
        <v>715</v>
      </c>
      <c r="G185" s="236"/>
      <c r="H185" s="239">
        <v>7.8120000000000003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AT185" s="245" t="s">
        <v>152</v>
      </c>
      <c r="AU185" s="245" t="s">
        <v>86</v>
      </c>
      <c r="AV185" s="14" t="s">
        <v>86</v>
      </c>
      <c r="AW185" s="14" t="s">
        <v>35</v>
      </c>
      <c r="AX185" s="14" t="s">
        <v>21</v>
      </c>
      <c r="AY185" s="245" t="s">
        <v>141</v>
      </c>
    </row>
    <row r="186" spans="1:65" s="2" customFormat="1" ht="24" customHeight="1">
      <c r="A186" s="34"/>
      <c r="B186" s="35"/>
      <c r="C186" s="208" t="s">
        <v>8</v>
      </c>
      <c r="D186" s="208" t="s">
        <v>143</v>
      </c>
      <c r="E186" s="209" t="s">
        <v>246</v>
      </c>
      <c r="F186" s="210" t="s">
        <v>247</v>
      </c>
      <c r="G186" s="211" t="s">
        <v>146</v>
      </c>
      <c r="H186" s="212">
        <v>26.2</v>
      </c>
      <c r="I186" s="213"/>
      <c r="J186" s="214">
        <f>ROUND(I186*H186,2)</f>
        <v>0</v>
      </c>
      <c r="K186" s="210" t="s">
        <v>147</v>
      </c>
      <c r="L186" s="39"/>
      <c r="M186" s="215" t="s">
        <v>1</v>
      </c>
      <c r="N186" s="216" t="s">
        <v>43</v>
      </c>
      <c r="O186" s="71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148</v>
      </c>
      <c r="AT186" s="219" t="s">
        <v>143</v>
      </c>
      <c r="AU186" s="219" t="s">
        <v>86</v>
      </c>
      <c r="AY186" s="17" t="s">
        <v>141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21</v>
      </c>
      <c r="BK186" s="220">
        <f>ROUND(I186*H186,2)</f>
        <v>0</v>
      </c>
      <c r="BL186" s="17" t="s">
        <v>148</v>
      </c>
      <c r="BM186" s="219" t="s">
        <v>716</v>
      </c>
    </row>
    <row r="187" spans="1:65" s="2" customFormat="1" ht="19.5">
      <c r="A187" s="34"/>
      <c r="B187" s="35"/>
      <c r="C187" s="36"/>
      <c r="D187" s="221" t="s">
        <v>150</v>
      </c>
      <c r="E187" s="36"/>
      <c r="F187" s="222" t="s">
        <v>249</v>
      </c>
      <c r="G187" s="36"/>
      <c r="H187" s="36"/>
      <c r="I187" s="122"/>
      <c r="J187" s="36"/>
      <c r="K187" s="36"/>
      <c r="L187" s="39"/>
      <c r="M187" s="223"/>
      <c r="N187" s="22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150</v>
      </c>
      <c r="AU187" s="17" t="s">
        <v>86</v>
      </c>
    </row>
    <row r="188" spans="1:65" s="13" customFormat="1" ht="11.25">
      <c r="B188" s="225"/>
      <c r="C188" s="226"/>
      <c r="D188" s="221" t="s">
        <v>152</v>
      </c>
      <c r="E188" s="227" t="s">
        <v>1</v>
      </c>
      <c r="F188" s="228" t="s">
        <v>250</v>
      </c>
      <c r="G188" s="226"/>
      <c r="H188" s="227" t="s">
        <v>1</v>
      </c>
      <c r="I188" s="229"/>
      <c r="J188" s="226"/>
      <c r="K188" s="226"/>
      <c r="L188" s="230"/>
      <c r="M188" s="231"/>
      <c r="N188" s="232"/>
      <c r="O188" s="232"/>
      <c r="P188" s="232"/>
      <c r="Q188" s="232"/>
      <c r="R188" s="232"/>
      <c r="S188" s="232"/>
      <c r="T188" s="233"/>
      <c r="AT188" s="234" t="s">
        <v>152</v>
      </c>
      <c r="AU188" s="234" t="s">
        <v>86</v>
      </c>
      <c r="AV188" s="13" t="s">
        <v>21</v>
      </c>
      <c r="AW188" s="13" t="s">
        <v>35</v>
      </c>
      <c r="AX188" s="13" t="s">
        <v>78</v>
      </c>
      <c r="AY188" s="234" t="s">
        <v>141</v>
      </c>
    </row>
    <row r="189" spans="1:65" s="14" customFormat="1" ht="11.25">
      <c r="B189" s="235"/>
      <c r="C189" s="236"/>
      <c r="D189" s="221" t="s">
        <v>152</v>
      </c>
      <c r="E189" s="237" t="s">
        <v>1</v>
      </c>
      <c r="F189" s="238" t="s">
        <v>717</v>
      </c>
      <c r="G189" s="236"/>
      <c r="H189" s="239">
        <v>26.2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AT189" s="245" t="s">
        <v>152</v>
      </c>
      <c r="AU189" s="245" t="s">
        <v>86</v>
      </c>
      <c r="AV189" s="14" t="s">
        <v>86</v>
      </c>
      <c r="AW189" s="14" t="s">
        <v>35</v>
      </c>
      <c r="AX189" s="14" t="s">
        <v>21</v>
      </c>
      <c r="AY189" s="245" t="s">
        <v>141</v>
      </c>
    </row>
    <row r="190" spans="1:65" s="2" customFormat="1" ht="16.5" customHeight="1">
      <c r="A190" s="34"/>
      <c r="B190" s="35"/>
      <c r="C190" s="257" t="s">
        <v>245</v>
      </c>
      <c r="D190" s="257" t="s">
        <v>253</v>
      </c>
      <c r="E190" s="258" t="s">
        <v>254</v>
      </c>
      <c r="F190" s="259" t="s">
        <v>255</v>
      </c>
      <c r="G190" s="260" t="s">
        <v>256</v>
      </c>
      <c r="H190" s="261">
        <v>0.39300000000000002</v>
      </c>
      <c r="I190" s="262"/>
      <c r="J190" s="263">
        <f>ROUND(I190*H190,2)</f>
        <v>0</v>
      </c>
      <c r="K190" s="259" t="s">
        <v>147</v>
      </c>
      <c r="L190" s="264"/>
      <c r="M190" s="265" t="s">
        <v>1</v>
      </c>
      <c r="N190" s="266" t="s">
        <v>43</v>
      </c>
      <c r="O190" s="71"/>
      <c r="P190" s="217">
        <f>O190*H190</f>
        <v>0</v>
      </c>
      <c r="Q190" s="217">
        <v>1E-3</v>
      </c>
      <c r="R190" s="217">
        <f>Q190*H190</f>
        <v>3.9300000000000001E-4</v>
      </c>
      <c r="S190" s="217">
        <v>0</v>
      </c>
      <c r="T190" s="218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19" t="s">
        <v>197</v>
      </c>
      <c r="AT190" s="219" t="s">
        <v>253</v>
      </c>
      <c r="AU190" s="219" t="s">
        <v>86</v>
      </c>
      <c r="AY190" s="17" t="s">
        <v>141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17" t="s">
        <v>21</v>
      </c>
      <c r="BK190" s="220">
        <f>ROUND(I190*H190,2)</f>
        <v>0</v>
      </c>
      <c r="BL190" s="17" t="s">
        <v>148</v>
      </c>
      <c r="BM190" s="219" t="s">
        <v>718</v>
      </c>
    </row>
    <row r="191" spans="1:65" s="2" customFormat="1" ht="11.25">
      <c r="A191" s="34"/>
      <c r="B191" s="35"/>
      <c r="C191" s="36"/>
      <c r="D191" s="221" t="s">
        <v>150</v>
      </c>
      <c r="E191" s="36"/>
      <c r="F191" s="222" t="s">
        <v>255</v>
      </c>
      <c r="G191" s="36"/>
      <c r="H191" s="36"/>
      <c r="I191" s="122"/>
      <c r="J191" s="36"/>
      <c r="K191" s="36"/>
      <c r="L191" s="39"/>
      <c r="M191" s="223"/>
      <c r="N191" s="224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150</v>
      </c>
      <c r="AU191" s="17" t="s">
        <v>86</v>
      </c>
    </row>
    <row r="192" spans="1:65" s="14" customFormat="1" ht="11.25">
      <c r="B192" s="235"/>
      <c r="C192" s="236"/>
      <c r="D192" s="221" t="s">
        <v>152</v>
      </c>
      <c r="E192" s="236"/>
      <c r="F192" s="238" t="s">
        <v>719</v>
      </c>
      <c r="G192" s="236"/>
      <c r="H192" s="239">
        <v>0.39300000000000002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152</v>
      </c>
      <c r="AU192" s="245" t="s">
        <v>86</v>
      </c>
      <c r="AV192" s="14" t="s">
        <v>86</v>
      </c>
      <c r="AW192" s="14" t="s">
        <v>4</v>
      </c>
      <c r="AX192" s="14" t="s">
        <v>21</v>
      </c>
      <c r="AY192" s="245" t="s">
        <v>141</v>
      </c>
    </row>
    <row r="193" spans="1:65" s="2" customFormat="1" ht="16.5" customHeight="1">
      <c r="A193" s="34"/>
      <c r="B193" s="35"/>
      <c r="C193" s="208" t="s">
        <v>252</v>
      </c>
      <c r="D193" s="208" t="s">
        <v>143</v>
      </c>
      <c r="E193" s="209" t="s">
        <v>260</v>
      </c>
      <c r="F193" s="210" t="s">
        <v>261</v>
      </c>
      <c r="G193" s="211" t="s">
        <v>146</v>
      </c>
      <c r="H193" s="212">
        <v>251.6</v>
      </c>
      <c r="I193" s="213"/>
      <c r="J193" s="214">
        <f>ROUND(I193*H193,2)</f>
        <v>0</v>
      </c>
      <c r="K193" s="210" t="s">
        <v>147</v>
      </c>
      <c r="L193" s="39"/>
      <c r="M193" s="215" t="s">
        <v>1</v>
      </c>
      <c r="N193" s="216" t="s">
        <v>43</v>
      </c>
      <c r="O193" s="71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148</v>
      </c>
      <c r="AT193" s="219" t="s">
        <v>143</v>
      </c>
      <c r="AU193" s="219" t="s">
        <v>86</v>
      </c>
      <c r="AY193" s="17" t="s">
        <v>141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7" t="s">
        <v>21</v>
      </c>
      <c r="BK193" s="220">
        <f>ROUND(I193*H193,2)</f>
        <v>0</v>
      </c>
      <c r="BL193" s="17" t="s">
        <v>148</v>
      </c>
      <c r="BM193" s="219" t="s">
        <v>720</v>
      </c>
    </row>
    <row r="194" spans="1:65" s="2" customFormat="1" ht="19.5">
      <c r="A194" s="34"/>
      <c r="B194" s="35"/>
      <c r="C194" s="36"/>
      <c r="D194" s="221" t="s">
        <v>150</v>
      </c>
      <c r="E194" s="36"/>
      <c r="F194" s="222" t="s">
        <v>263</v>
      </c>
      <c r="G194" s="36"/>
      <c r="H194" s="36"/>
      <c r="I194" s="122"/>
      <c r="J194" s="36"/>
      <c r="K194" s="36"/>
      <c r="L194" s="39"/>
      <c r="M194" s="223"/>
      <c r="N194" s="224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150</v>
      </c>
      <c r="AU194" s="17" t="s">
        <v>86</v>
      </c>
    </row>
    <row r="195" spans="1:65" s="13" customFormat="1" ht="11.25">
      <c r="B195" s="225"/>
      <c r="C195" s="226"/>
      <c r="D195" s="221" t="s">
        <v>152</v>
      </c>
      <c r="E195" s="227" t="s">
        <v>1</v>
      </c>
      <c r="F195" s="228" t="s">
        <v>264</v>
      </c>
      <c r="G195" s="226"/>
      <c r="H195" s="227" t="s">
        <v>1</v>
      </c>
      <c r="I195" s="229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152</v>
      </c>
      <c r="AU195" s="234" t="s">
        <v>86</v>
      </c>
      <c r="AV195" s="13" t="s">
        <v>21</v>
      </c>
      <c r="AW195" s="13" t="s">
        <v>35</v>
      </c>
      <c r="AX195" s="13" t="s">
        <v>78</v>
      </c>
      <c r="AY195" s="234" t="s">
        <v>141</v>
      </c>
    </row>
    <row r="196" spans="1:65" s="14" customFormat="1" ht="11.25">
      <c r="B196" s="235"/>
      <c r="C196" s="236"/>
      <c r="D196" s="221" t="s">
        <v>152</v>
      </c>
      <c r="E196" s="237" t="s">
        <v>1</v>
      </c>
      <c r="F196" s="238" t="s">
        <v>721</v>
      </c>
      <c r="G196" s="236"/>
      <c r="H196" s="239">
        <v>251.6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152</v>
      </c>
      <c r="AU196" s="245" t="s">
        <v>86</v>
      </c>
      <c r="AV196" s="14" t="s">
        <v>86</v>
      </c>
      <c r="AW196" s="14" t="s">
        <v>35</v>
      </c>
      <c r="AX196" s="14" t="s">
        <v>21</v>
      </c>
      <c r="AY196" s="245" t="s">
        <v>141</v>
      </c>
    </row>
    <row r="197" spans="1:65" s="2" customFormat="1" ht="24" customHeight="1">
      <c r="A197" s="34"/>
      <c r="B197" s="35"/>
      <c r="C197" s="208" t="s">
        <v>259</v>
      </c>
      <c r="D197" s="208" t="s">
        <v>143</v>
      </c>
      <c r="E197" s="209" t="s">
        <v>268</v>
      </c>
      <c r="F197" s="210" t="s">
        <v>269</v>
      </c>
      <c r="G197" s="211" t="s">
        <v>146</v>
      </c>
      <c r="H197" s="212">
        <v>26.2</v>
      </c>
      <c r="I197" s="213"/>
      <c r="J197" s="214">
        <f>ROUND(I197*H197,2)</f>
        <v>0</v>
      </c>
      <c r="K197" s="210" t="s">
        <v>147</v>
      </c>
      <c r="L197" s="39"/>
      <c r="M197" s="215" t="s">
        <v>1</v>
      </c>
      <c r="N197" s="216" t="s">
        <v>43</v>
      </c>
      <c r="O197" s="71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148</v>
      </c>
      <c r="AT197" s="219" t="s">
        <v>143</v>
      </c>
      <c r="AU197" s="219" t="s">
        <v>86</v>
      </c>
      <c r="AY197" s="17" t="s">
        <v>141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21</v>
      </c>
      <c r="BK197" s="220">
        <f>ROUND(I197*H197,2)</f>
        <v>0</v>
      </c>
      <c r="BL197" s="17" t="s">
        <v>148</v>
      </c>
      <c r="BM197" s="219" t="s">
        <v>722</v>
      </c>
    </row>
    <row r="198" spans="1:65" s="2" customFormat="1" ht="19.5">
      <c r="A198" s="34"/>
      <c r="B198" s="35"/>
      <c r="C198" s="36"/>
      <c r="D198" s="221" t="s">
        <v>150</v>
      </c>
      <c r="E198" s="36"/>
      <c r="F198" s="222" t="s">
        <v>271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150</v>
      </c>
      <c r="AU198" s="17" t="s">
        <v>86</v>
      </c>
    </row>
    <row r="199" spans="1:65" s="13" customFormat="1" ht="11.25">
      <c r="B199" s="225"/>
      <c r="C199" s="226"/>
      <c r="D199" s="221" t="s">
        <v>152</v>
      </c>
      <c r="E199" s="227" t="s">
        <v>1</v>
      </c>
      <c r="F199" s="228" t="s">
        <v>250</v>
      </c>
      <c r="G199" s="226"/>
      <c r="H199" s="227" t="s">
        <v>1</v>
      </c>
      <c r="I199" s="229"/>
      <c r="J199" s="226"/>
      <c r="K199" s="226"/>
      <c r="L199" s="230"/>
      <c r="M199" s="231"/>
      <c r="N199" s="232"/>
      <c r="O199" s="232"/>
      <c r="P199" s="232"/>
      <c r="Q199" s="232"/>
      <c r="R199" s="232"/>
      <c r="S199" s="232"/>
      <c r="T199" s="233"/>
      <c r="AT199" s="234" t="s">
        <v>152</v>
      </c>
      <c r="AU199" s="234" t="s">
        <v>86</v>
      </c>
      <c r="AV199" s="13" t="s">
        <v>21</v>
      </c>
      <c r="AW199" s="13" t="s">
        <v>35</v>
      </c>
      <c r="AX199" s="13" t="s">
        <v>78</v>
      </c>
      <c r="AY199" s="234" t="s">
        <v>141</v>
      </c>
    </row>
    <row r="200" spans="1:65" s="14" customFormat="1" ht="11.25">
      <c r="B200" s="235"/>
      <c r="C200" s="236"/>
      <c r="D200" s="221" t="s">
        <v>152</v>
      </c>
      <c r="E200" s="237" t="s">
        <v>1</v>
      </c>
      <c r="F200" s="238" t="s">
        <v>717</v>
      </c>
      <c r="G200" s="236"/>
      <c r="H200" s="239">
        <v>26.2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152</v>
      </c>
      <c r="AU200" s="245" t="s">
        <v>86</v>
      </c>
      <c r="AV200" s="14" t="s">
        <v>86</v>
      </c>
      <c r="AW200" s="14" t="s">
        <v>35</v>
      </c>
      <c r="AX200" s="14" t="s">
        <v>21</v>
      </c>
      <c r="AY200" s="245" t="s">
        <v>141</v>
      </c>
    </row>
    <row r="201" spans="1:65" s="2" customFormat="1" ht="16.5" customHeight="1">
      <c r="A201" s="34"/>
      <c r="B201" s="35"/>
      <c r="C201" s="257" t="s">
        <v>267</v>
      </c>
      <c r="D201" s="257" t="s">
        <v>253</v>
      </c>
      <c r="E201" s="258" t="s">
        <v>273</v>
      </c>
      <c r="F201" s="259" t="s">
        <v>274</v>
      </c>
      <c r="G201" s="260" t="s">
        <v>242</v>
      </c>
      <c r="H201" s="261">
        <v>8.0169999999999995</v>
      </c>
      <c r="I201" s="262"/>
      <c r="J201" s="263">
        <f>ROUND(I201*H201,2)</f>
        <v>0</v>
      </c>
      <c r="K201" s="259" t="s">
        <v>147</v>
      </c>
      <c r="L201" s="264"/>
      <c r="M201" s="265" t="s">
        <v>1</v>
      </c>
      <c r="N201" s="266" t="s">
        <v>43</v>
      </c>
      <c r="O201" s="71"/>
      <c r="P201" s="217">
        <f>O201*H201</f>
        <v>0</v>
      </c>
      <c r="Q201" s="217">
        <v>1</v>
      </c>
      <c r="R201" s="217">
        <f>Q201*H201</f>
        <v>8.0169999999999995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197</v>
      </c>
      <c r="AT201" s="219" t="s">
        <v>253</v>
      </c>
      <c r="AU201" s="219" t="s">
        <v>86</v>
      </c>
      <c r="AY201" s="17" t="s">
        <v>141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21</v>
      </c>
      <c r="BK201" s="220">
        <f>ROUND(I201*H201,2)</f>
        <v>0</v>
      </c>
      <c r="BL201" s="17" t="s">
        <v>148</v>
      </c>
      <c r="BM201" s="219" t="s">
        <v>723</v>
      </c>
    </row>
    <row r="202" spans="1:65" s="2" customFormat="1" ht="11.25">
      <c r="A202" s="34"/>
      <c r="B202" s="35"/>
      <c r="C202" s="36"/>
      <c r="D202" s="221" t="s">
        <v>150</v>
      </c>
      <c r="E202" s="36"/>
      <c r="F202" s="222" t="s">
        <v>276</v>
      </c>
      <c r="G202" s="36"/>
      <c r="H202" s="36"/>
      <c r="I202" s="122"/>
      <c r="J202" s="36"/>
      <c r="K202" s="36"/>
      <c r="L202" s="39"/>
      <c r="M202" s="223"/>
      <c r="N202" s="224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150</v>
      </c>
      <c r="AU202" s="17" t="s">
        <v>86</v>
      </c>
    </row>
    <row r="203" spans="1:65" s="14" customFormat="1" ht="11.25">
      <c r="B203" s="235"/>
      <c r="C203" s="236"/>
      <c r="D203" s="221" t="s">
        <v>152</v>
      </c>
      <c r="E203" s="237" t="s">
        <v>1</v>
      </c>
      <c r="F203" s="238" t="s">
        <v>724</v>
      </c>
      <c r="G203" s="236"/>
      <c r="H203" s="239">
        <v>4.4539999999999997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AT203" s="245" t="s">
        <v>152</v>
      </c>
      <c r="AU203" s="245" t="s">
        <v>86</v>
      </c>
      <c r="AV203" s="14" t="s">
        <v>86</v>
      </c>
      <c r="AW203" s="14" t="s">
        <v>35</v>
      </c>
      <c r="AX203" s="14" t="s">
        <v>21</v>
      </c>
      <c r="AY203" s="245" t="s">
        <v>141</v>
      </c>
    </row>
    <row r="204" spans="1:65" s="14" customFormat="1" ht="11.25">
      <c r="B204" s="235"/>
      <c r="C204" s="236"/>
      <c r="D204" s="221" t="s">
        <v>152</v>
      </c>
      <c r="E204" s="236"/>
      <c r="F204" s="238" t="s">
        <v>725</v>
      </c>
      <c r="G204" s="236"/>
      <c r="H204" s="239">
        <v>8.0169999999999995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AT204" s="245" t="s">
        <v>152</v>
      </c>
      <c r="AU204" s="245" t="s">
        <v>86</v>
      </c>
      <c r="AV204" s="14" t="s">
        <v>86</v>
      </c>
      <c r="AW204" s="14" t="s">
        <v>4</v>
      </c>
      <c r="AX204" s="14" t="s">
        <v>21</v>
      </c>
      <c r="AY204" s="245" t="s">
        <v>141</v>
      </c>
    </row>
    <row r="205" spans="1:65" s="2" customFormat="1" ht="16.5" customHeight="1">
      <c r="A205" s="34"/>
      <c r="B205" s="35"/>
      <c r="C205" s="208" t="s">
        <v>272</v>
      </c>
      <c r="D205" s="208" t="s">
        <v>143</v>
      </c>
      <c r="E205" s="209" t="s">
        <v>279</v>
      </c>
      <c r="F205" s="210" t="s">
        <v>280</v>
      </c>
      <c r="G205" s="211" t="s">
        <v>146</v>
      </c>
      <c r="H205" s="212">
        <v>26.2</v>
      </c>
      <c r="I205" s="213"/>
      <c r="J205" s="214">
        <f>ROUND(I205*H205,2)</f>
        <v>0</v>
      </c>
      <c r="K205" s="210" t="s">
        <v>147</v>
      </c>
      <c r="L205" s="39"/>
      <c r="M205" s="215" t="s">
        <v>1</v>
      </c>
      <c r="N205" s="216" t="s">
        <v>43</v>
      </c>
      <c r="O205" s="71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9" t="s">
        <v>148</v>
      </c>
      <c r="AT205" s="219" t="s">
        <v>143</v>
      </c>
      <c r="AU205" s="219" t="s">
        <v>86</v>
      </c>
      <c r="AY205" s="17" t="s">
        <v>141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17" t="s">
        <v>21</v>
      </c>
      <c r="BK205" s="220">
        <f>ROUND(I205*H205,2)</f>
        <v>0</v>
      </c>
      <c r="BL205" s="17" t="s">
        <v>148</v>
      </c>
      <c r="BM205" s="219" t="s">
        <v>726</v>
      </c>
    </row>
    <row r="206" spans="1:65" s="2" customFormat="1" ht="11.25">
      <c r="A206" s="34"/>
      <c r="B206" s="35"/>
      <c r="C206" s="36"/>
      <c r="D206" s="221" t="s">
        <v>150</v>
      </c>
      <c r="E206" s="36"/>
      <c r="F206" s="222" t="s">
        <v>282</v>
      </c>
      <c r="G206" s="36"/>
      <c r="H206" s="36"/>
      <c r="I206" s="122"/>
      <c r="J206" s="36"/>
      <c r="K206" s="36"/>
      <c r="L206" s="39"/>
      <c r="M206" s="223"/>
      <c r="N206" s="224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150</v>
      </c>
      <c r="AU206" s="17" t="s">
        <v>86</v>
      </c>
    </row>
    <row r="207" spans="1:65" s="13" customFormat="1" ht="11.25">
      <c r="B207" s="225"/>
      <c r="C207" s="226"/>
      <c r="D207" s="221" t="s">
        <v>152</v>
      </c>
      <c r="E207" s="227" t="s">
        <v>1</v>
      </c>
      <c r="F207" s="228" t="s">
        <v>250</v>
      </c>
      <c r="G207" s="226"/>
      <c r="H207" s="227" t="s">
        <v>1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152</v>
      </c>
      <c r="AU207" s="234" t="s">
        <v>86</v>
      </c>
      <c r="AV207" s="13" t="s">
        <v>21</v>
      </c>
      <c r="AW207" s="13" t="s">
        <v>35</v>
      </c>
      <c r="AX207" s="13" t="s">
        <v>78</v>
      </c>
      <c r="AY207" s="234" t="s">
        <v>141</v>
      </c>
    </row>
    <row r="208" spans="1:65" s="14" customFormat="1" ht="11.25">
      <c r="B208" s="235"/>
      <c r="C208" s="236"/>
      <c r="D208" s="221" t="s">
        <v>152</v>
      </c>
      <c r="E208" s="237" t="s">
        <v>1</v>
      </c>
      <c r="F208" s="238" t="s">
        <v>717</v>
      </c>
      <c r="G208" s="236"/>
      <c r="H208" s="239">
        <v>26.2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152</v>
      </c>
      <c r="AU208" s="245" t="s">
        <v>86</v>
      </c>
      <c r="AV208" s="14" t="s">
        <v>86</v>
      </c>
      <c r="AW208" s="14" t="s">
        <v>35</v>
      </c>
      <c r="AX208" s="14" t="s">
        <v>21</v>
      </c>
      <c r="AY208" s="245" t="s">
        <v>141</v>
      </c>
    </row>
    <row r="209" spans="1:65" s="12" customFormat="1" ht="22.9" customHeight="1">
      <c r="B209" s="192"/>
      <c r="C209" s="193"/>
      <c r="D209" s="194" t="s">
        <v>77</v>
      </c>
      <c r="E209" s="206" t="s">
        <v>148</v>
      </c>
      <c r="F209" s="206" t="s">
        <v>727</v>
      </c>
      <c r="G209" s="193"/>
      <c r="H209" s="193"/>
      <c r="I209" s="196"/>
      <c r="J209" s="207">
        <f>BK209</f>
        <v>0</v>
      </c>
      <c r="K209" s="193"/>
      <c r="L209" s="198"/>
      <c r="M209" s="199"/>
      <c r="N209" s="200"/>
      <c r="O209" s="200"/>
      <c r="P209" s="201">
        <f>SUM(P210:P213)</f>
        <v>0</v>
      </c>
      <c r="Q209" s="200"/>
      <c r="R209" s="201">
        <f>SUM(R210:R213)</f>
        <v>0</v>
      </c>
      <c r="S209" s="200"/>
      <c r="T209" s="202">
        <f>SUM(T210:T213)</f>
        <v>0</v>
      </c>
      <c r="AR209" s="203" t="s">
        <v>21</v>
      </c>
      <c r="AT209" s="204" t="s">
        <v>77</v>
      </c>
      <c r="AU209" s="204" t="s">
        <v>21</v>
      </c>
      <c r="AY209" s="203" t="s">
        <v>141</v>
      </c>
      <c r="BK209" s="205">
        <f>SUM(BK210:BK213)</f>
        <v>0</v>
      </c>
    </row>
    <row r="210" spans="1:65" s="2" customFormat="1" ht="24" customHeight="1">
      <c r="A210" s="34"/>
      <c r="B210" s="35"/>
      <c r="C210" s="208" t="s">
        <v>7</v>
      </c>
      <c r="D210" s="208" t="s">
        <v>143</v>
      </c>
      <c r="E210" s="209" t="s">
        <v>728</v>
      </c>
      <c r="F210" s="210" t="s">
        <v>729</v>
      </c>
      <c r="G210" s="211" t="s">
        <v>146</v>
      </c>
      <c r="H210" s="212">
        <v>107</v>
      </c>
      <c r="I210" s="213"/>
      <c r="J210" s="214">
        <f>ROUND(I210*H210,2)</f>
        <v>0</v>
      </c>
      <c r="K210" s="210" t="s">
        <v>147</v>
      </c>
      <c r="L210" s="39"/>
      <c r="M210" s="215" t="s">
        <v>1</v>
      </c>
      <c r="N210" s="216" t="s">
        <v>43</v>
      </c>
      <c r="O210" s="71"/>
      <c r="P210" s="217">
        <f>O210*H210</f>
        <v>0</v>
      </c>
      <c r="Q210" s="217">
        <v>0</v>
      </c>
      <c r="R210" s="217">
        <f>Q210*H210</f>
        <v>0</v>
      </c>
      <c r="S210" s="217">
        <v>0</v>
      </c>
      <c r="T210" s="218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19" t="s">
        <v>148</v>
      </c>
      <c r="AT210" s="219" t="s">
        <v>143</v>
      </c>
      <c r="AU210" s="219" t="s">
        <v>86</v>
      </c>
      <c r="AY210" s="17" t="s">
        <v>141</v>
      </c>
      <c r="BE210" s="220">
        <f>IF(N210="základní",J210,0)</f>
        <v>0</v>
      </c>
      <c r="BF210" s="220">
        <f>IF(N210="snížená",J210,0)</f>
        <v>0</v>
      </c>
      <c r="BG210" s="220">
        <f>IF(N210="zákl. přenesená",J210,0)</f>
        <v>0</v>
      </c>
      <c r="BH210" s="220">
        <f>IF(N210="sníž. přenesená",J210,0)</f>
        <v>0</v>
      </c>
      <c r="BI210" s="220">
        <f>IF(N210="nulová",J210,0)</f>
        <v>0</v>
      </c>
      <c r="BJ210" s="17" t="s">
        <v>21</v>
      </c>
      <c r="BK210" s="220">
        <f>ROUND(I210*H210,2)</f>
        <v>0</v>
      </c>
      <c r="BL210" s="17" t="s">
        <v>148</v>
      </c>
      <c r="BM210" s="219" t="s">
        <v>730</v>
      </c>
    </row>
    <row r="211" spans="1:65" s="2" customFormat="1" ht="29.25">
      <c r="A211" s="34"/>
      <c r="B211" s="35"/>
      <c r="C211" s="36"/>
      <c r="D211" s="221" t="s">
        <v>150</v>
      </c>
      <c r="E211" s="36"/>
      <c r="F211" s="222" t="s">
        <v>731</v>
      </c>
      <c r="G211" s="36"/>
      <c r="H211" s="36"/>
      <c r="I211" s="122"/>
      <c r="J211" s="36"/>
      <c r="K211" s="36"/>
      <c r="L211" s="39"/>
      <c r="M211" s="223"/>
      <c r="N211" s="224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150</v>
      </c>
      <c r="AU211" s="17" t="s">
        <v>86</v>
      </c>
    </row>
    <row r="212" spans="1:65" s="13" customFormat="1" ht="11.25">
      <c r="B212" s="225"/>
      <c r="C212" s="226"/>
      <c r="D212" s="221" t="s">
        <v>152</v>
      </c>
      <c r="E212" s="227" t="s">
        <v>1</v>
      </c>
      <c r="F212" s="228" t="s">
        <v>732</v>
      </c>
      <c r="G212" s="226"/>
      <c r="H212" s="227" t="s">
        <v>1</v>
      </c>
      <c r="I212" s="229"/>
      <c r="J212" s="226"/>
      <c r="K212" s="226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152</v>
      </c>
      <c r="AU212" s="234" t="s">
        <v>86</v>
      </c>
      <c r="AV212" s="13" t="s">
        <v>21</v>
      </c>
      <c r="AW212" s="13" t="s">
        <v>35</v>
      </c>
      <c r="AX212" s="13" t="s">
        <v>78</v>
      </c>
      <c r="AY212" s="234" t="s">
        <v>141</v>
      </c>
    </row>
    <row r="213" spans="1:65" s="14" customFormat="1" ht="11.25">
      <c r="B213" s="235"/>
      <c r="C213" s="236"/>
      <c r="D213" s="221" t="s">
        <v>152</v>
      </c>
      <c r="E213" s="237" t="s">
        <v>1</v>
      </c>
      <c r="F213" s="238" t="s">
        <v>733</v>
      </c>
      <c r="G213" s="236"/>
      <c r="H213" s="239">
        <v>107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AT213" s="245" t="s">
        <v>152</v>
      </c>
      <c r="AU213" s="245" t="s">
        <v>86</v>
      </c>
      <c r="AV213" s="14" t="s">
        <v>86</v>
      </c>
      <c r="AW213" s="14" t="s">
        <v>35</v>
      </c>
      <c r="AX213" s="14" t="s">
        <v>21</v>
      </c>
      <c r="AY213" s="245" t="s">
        <v>141</v>
      </c>
    </row>
    <row r="214" spans="1:65" s="12" customFormat="1" ht="22.9" customHeight="1">
      <c r="B214" s="192"/>
      <c r="C214" s="193"/>
      <c r="D214" s="194" t="s">
        <v>77</v>
      </c>
      <c r="E214" s="206" t="s">
        <v>175</v>
      </c>
      <c r="F214" s="206" t="s">
        <v>283</v>
      </c>
      <c r="G214" s="193"/>
      <c r="H214" s="193"/>
      <c r="I214" s="196"/>
      <c r="J214" s="207">
        <f>BK214</f>
        <v>0</v>
      </c>
      <c r="K214" s="193"/>
      <c r="L214" s="198"/>
      <c r="M214" s="199"/>
      <c r="N214" s="200"/>
      <c r="O214" s="200"/>
      <c r="P214" s="201">
        <f>SUM(P215:P293)</f>
        <v>0</v>
      </c>
      <c r="Q214" s="200"/>
      <c r="R214" s="201">
        <f>SUM(R215:R293)</f>
        <v>76.951319999999996</v>
      </c>
      <c r="S214" s="200"/>
      <c r="T214" s="202">
        <f>SUM(T215:T293)</f>
        <v>0</v>
      </c>
      <c r="AR214" s="203" t="s">
        <v>21</v>
      </c>
      <c r="AT214" s="204" t="s">
        <v>77</v>
      </c>
      <c r="AU214" s="204" t="s">
        <v>21</v>
      </c>
      <c r="AY214" s="203" t="s">
        <v>141</v>
      </c>
      <c r="BK214" s="205">
        <f>SUM(BK215:BK293)</f>
        <v>0</v>
      </c>
    </row>
    <row r="215" spans="1:65" s="2" customFormat="1" ht="16.5" customHeight="1">
      <c r="A215" s="34"/>
      <c r="B215" s="35"/>
      <c r="C215" s="208" t="s">
        <v>284</v>
      </c>
      <c r="D215" s="208" t="s">
        <v>143</v>
      </c>
      <c r="E215" s="209" t="s">
        <v>285</v>
      </c>
      <c r="F215" s="210" t="s">
        <v>734</v>
      </c>
      <c r="G215" s="211" t="s">
        <v>146</v>
      </c>
      <c r="H215" s="212">
        <v>219.2</v>
      </c>
      <c r="I215" s="213"/>
      <c r="J215" s="214">
        <f>ROUND(I215*H215,2)</f>
        <v>0</v>
      </c>
      <c r="K215" s="210" t="s">
        <v>147</v>
      </c>
      <c r="L215" s="39"/>
      <c r="M215" s="215" t="s">
        <v>1</v>
      </c>
      <c r="N215" s="216" t="s">
        <v>43</v>
      </c>
      <c r="O215" s="71"/>
      <c r="P215" s="217">
        <f>O215*H215</f>
        <v>0</v>
      </c>
      <c r="Q215" s="217">
        <v>0</v>
      </c>
      <c r="R215" s="217">
        <f>Q215*H215</f>
        <v>0</v>
      </c>
      <c r="S215" s="217">
        <v>0</v>
      </c>
      <c r="T215" s="218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9" t="s">
        <v>148</v>
      </c>
      <c r="AT215" s="219" t="s">
        <v>143</v>
      </c>
      <c r="AU215" s="219" t="s">
        <v>86</v>
      </c>
      <c r="AY215" s="17" t="s">
        <v>141</v>
      </c>
      <c r="BE215" s="220">
        <f>IF(N215="základní",J215,0)</f>
        <v>0</v>
      </c>
      <c r="BF215" s="220">
        <f>IF(N215="snížená",J215,0)</f>
        <v>0</v>
      </c>
      <c r="BG215" s="220">
        <f>IF(N215="zákl. přenesená",J215,0)</f>
        <v>0</v>
      </c>
      <c r="BH215" s="220">
        <f>IF(N215="sníž. přenesená",J215,0)</f>
        <v>0</v>
      </c>
      <c r="BI215" s="220">
        <f>IF(N215="nulová",J215,0)</f>
        <v>0</v>
      </c>
      <c r="BJ215" s="17" t="s">
        <v>21</v>
      </c>
      <c r="BK215" s="220">
        <f>ROUND(I215*H215,2)</f>
        <v>0</v>
      </c>
      <c r="BL215" s="17" t="s">
        <v>148</v>
      </c>
      <c r="BM215" s="219" t="s">
        <v>735</v>
      </c>
    </row>
    <row r="216" spans="1:65" s="2" customFormat="1" ht="19.5">
      <c r="A216" s="34"/>
      <c r="B216" s="35"/>
      <c r="C216" s="36"/>
      <c r="D216" s="221" t="s">
        <v>150</v>
      </c>
      <c r="E216" s="36"/>
      <c r="F216" s="222" t="s">
        <v>288</v>
      </c>
      <c r="G216" s="36"/>
      <c r="H216" s="36"/>
      <c r="I216" s="122"/>
      <c r="J216" s="36"/>
      <c r="K216" s="36"/>
      <c r="L216" s="39"/>
      <c r="M216" s="223"/>
      <c r="N216" s="224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150</v>
      </c>
      <c r="AU216" s="17" t="s">
        <v>86</v>
      </c>
    </row>
    <row r="217" spans="1:65" s="14" customFormat="1" ht="11.25">
      <c r="B217" s="235"/>
      <c r="C217" s="236"/>
      <c r="D217" s="221" t="s">
        <v>152</v>
      </c>
      <c r="E217" s="237" t="s">
        <v>1</v>
      </c>
      <c r="F217" s="238" t="s">
        <v>736</v>
      </c>
      <c r="G217" s="236"/>
      <c r="H217" s="239">
        <v>219.2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152</v>
      </c>
      <c r="AU217" s="245" t="s">
        <v>86</v>
      </c>
      <c r="AV217" s="14" t="s">
        <v>86</v>
      </c>
      <c r="AW217" s="14" t="s">
        <v>35</v>
      </c>
      <c r="AX217" s="14" t="s">
        <v>21</v>
      </c>
      <c r="AY217" s="245" t="s">
        <v>141</v>
      </c>
    </row>
    <row r="218" spans="1:65" s="2" customFormat="1" ht="16.5" customHeight="1">
      <c r="A218" s="34"/>
      <c r="B218" s="35"/>
      <c r="C218" s="208" t="s">
        <v>290</v>
      </c>
      <c r="D218" s="208" t="s">
        <v>143</v>
      </c>
      <c r="E218" s="209" t="s">
        <v>737</v>
      </c>
      <c r="F218" s="210" t="s">
        <v>738</v>
      </c>
      <c r="G218" s="211" t="s">
        <v>146</v>
      </c>
      <c r="H218" s="212">
        <v>107</v>
      </c>
      <c r="I218" s="213"/>
      <c r="J218" s="214">
        <f>ROUND(I218*H218,2)</f>
        <v>0</v>
      </c>
      <c r="K218" s="210" t="s">
        <v>147</v>
      </c>
      <c r="L218" s="39"/>
      <c r="M218" s="215" t="s">
        <v>1</v>
      </c>
      <c r="N218" s="216" t="s">
        <v>43</v>
      </c>
      <c r="O218" s="71"/>
      <c r="P218" s="217">
        <f>O218*H218</f>
        <v>0</v>
      </c>
      <c r="Q218" s="217">
        <v>0</v>
      </c>
      <c r="R218" s="217">
        <f>Q218*H218</f>
        <v>0</v>
      </c>
      <c r="S218" s="217">
        <v>0</v>
      </c>
      <c r="T218" s="218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19" t="s">
        <v>148</v>
      </c>
      <c r="AT218" s="219" t="s">
        <v>143</v>
      </c>
      <c r="AU218" s="219" t="s">
        <v>86</v>
      </c>
      <c r="AY218" s="17" t="s">
        <v>141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17" t="s">
        <v>21</v>
      </c>
      <c r="BK218" s="220">
        <f>ROUND(I218*H218,2)</f>
        <v>0</v>
      </c>
      <c r="BL218" s="17" t="s">
        <v>148</v>
      </c>
      <c r="BM218" s="219" t="s">
        <v>739</v>
      </c>
    </row>
    <row r="219" spans="1:65" s="2" customFormat="1" ht="19.5">
      <c r="A219" s="34"/>
      <c r="B219" s="35"/>
      <c r="C219" s="36"/>
      <c r="D219" s="221" t="s">
        <v>150</v>
      </c>
      <c r="E219" s="36"/>
      <c r="F219" s="222" t="s">
        <v>740</v>
      </c>
      <c r="G219" s="36"/>
      <c r="H219" s="36"/>
      <c r="I219" s="122"/>
      <c r="J219" s="36"/>
      <c r="K219" s="36"/>
      <c r="L219" s="39"/>
      <c r="M219" s="223"/>
      <c r="N219" s="224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150</v>
      </c>
      <c r="AU219" s="17" t="s">
        <v>86</v>
      </c>
    </row>
    <row r="220" spans="1:65" s="2" customFormat="1" ht="24" customHeight="1">
      <c r="A220" s="34"/>
      <c r="B220" s="35"/>
      <c r="C220" s="208" t="s">
        <v>297</v>
      </c>
      <c r="D220" s="208" t="s">
        <v>143</v>
      </c>
      <c r="E220" s="209" t="s">
        <v>291</v>
      </c>
      <c r="F220" s="210" t="s">
        <v>292</v>
      </c>
      <c r="G220" s="211" t="s">
        <v>146</v>
      </c>
      <c r="H220" s="212">
        <v>210.1</v>
      </c>
      <c r="I220" s="213"/>
      <c r="J220" s="214">
        <f>ROUND(I220*H220,2)</f>
        <v>0</v>
      </c>
      <c r="K220" s="210" t="s">
        <v>1</v>
      </c>
      <c r="L220" s="39"/>
      <c r="M220" s="215" t="s">
        <v>1</v>
      </c>
      <c r="N220" s="216" t="s">
        <v>43</v>
      </c>
      <c r="O220" s="71"/>
      <c r="P220" s="217">
        <f>O220*H220</f>
        <v>0</v>
      </c>
      <c r="Q220" s="217">
        <v>0</v>
      </c>
      <c r="R220" s="217">
        <f>Q220*H220</f>
        <v>0</v>
      </c>
      <c r="S220" s="217">
        <v>0</v>
      </c>
      <c r="T220" s="218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9" t="s">
        <v>148</v>
      </c>
      <c r="AT220" s="219" t="s">
        <v>143</v>
      </c>
      <c r="AU220" s="219" t="s">
        <v>86</v>
      </c>
      <c r="AY220" s="17" t="s">
        <v>141</v>
      </c>
      <c r="BE220" s="220">
        <f>IF(N220="základní",J220,0)</f>
        <v>0</v>
      </c>
      <c r="BF220" s="220">
        <f>IF(N220="snížená",J220,0)</f>
        <v>0</v>
      </c>
      <c r="BG220" s="220">
        <f>IF(N220="zákl. přenesená",J220,0)</f>
        <v>0</v>
      </c>
      <c r="BH220" s="220">
        <f>IF(N220="sníž. přenesená",J220,0)</f>
        <v>0</v>
      </c>
      <c r="BI220" s="220">
        <f>IF(N220="nulová",J220,0)</f>
        <v>0</v>
      </c>
      <c r="BJ220" s="17" t="s">
        <v>21</v>
      </c>
      <c r="BK220" s="220">
        <f>ROUND(I220*H220,2)</f>
        <v>0</v>
      </c>
      <c r="BL220" s="17" t="s">
        <v>148</v>
      </c>
      <c r="BM220" s="219" t="s">
        <v>741</v>
      </c>
    </row>
    <row r="221" spans="1:65" s="2" customFormat="1" ht="29.25">
      <c r="A221" s="34"/>
      <c r="B221" s="35"/>
      <c r="C221" s="36"/>
      <c r="D221" s="221" t="s">
        <v>150</v>
      </c>
      <c r="E221" s="36"/>
      <c r="F221" s="222" t="s">
        <v>294</v>
      </c>
      <c r="G221" s="36"/>
      <c r="H221" s="36"/>
      <c r="I221" s="122"/>
      <c r="J221" s="36"/>
      <c r="K221" s="36"/>
      <c r="L221" s="39"/>
      <c r="M221" s="223"/>
      <c r="N221" s="224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150</v>
      </c>
      <c r="AU221" s="17" t="s">
        <v>86</v>
      </c>
    </row>
    <row r="222" spans="1:65" s="13" customFormat="1" ht="11.25">
      <c r="B222" s="225"/>
      <c r="C222" s="226"/>
      <c r="D222" s="221" t="s">
        <v>152</v>
      </c>
      <c r="E222" s="227" t="s">
        <v>1</v>
      </c>
      <c r="F222" s="228" t="s">
        <v>295</v>
      </c>
      <c r="G222" s="226"/>
      <c r="H222" s="227" t="s">
        <v>1</v>
      </c>
      <c r="I222" s="229"/>
      <c r="J222" s="226"/>
      <c r="K222" s="226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152</v>
      </c>
      <c r="AU222" s="234" t="s">
        <v>86</v>
      </c>
      <c r="AV222" s="13" t="s">
        <v>21</v>
      </c>
      <c r="AW222" s="13" t="s">
        <v>35</v>
      </c>
      <c r="AX222" s="13" t="s">
        <v>78</v>
      </c>
      <c r="AY222" s="234" t="s">
        <v>141</v>
      </c>
    </row>
    <row r="223" spans="1:65" s="14" customFormat="1" ht="11.25">
      <c r="B223" s="235"/>
      <c r="C223" s="236"/>
      <c r="D223" s="221" t="s">
        <v>152</v>
      </c>
      <c r="E223" s="237" t="s">
        <v>1</v>
      </c>
      <c r="F223" s="238" t="s">
        <v>742</v>
      </c>
      <c r="G223" s="236"/>
      <c r="H223" s="239">
        <v>210.1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152</v>
      </c>
      <c r="AU223" s="245" t="s">
        <v>86</v>
      </c>
      <c r="AV223" s="14" t="s">
        <v>86</v>
      </c>
      <c r="AW223" s="14" t="s">
        <v>35</v>
      </c>
      <c r="AX223" s="14" t="s">
        <v>21</v>
      </c>
      <c r="AY223" s="245" t="s">
        <v>141</v>
      </c>
    </row>
    <row r="224" spans="1:65" s="2" customFormat="1" ht="24" customHeight="1">
      <c r="A224" s="34"/>
      <c r="B224" s="35"/>
      <c r="C224" s="208" t="s">
        <v>303</v>
      </c>
      <c r="D224" s="208" t="s">
        <v>143</v>
      </c>
      <c r="E224" s="209" t="s">
        <v>743</v>
      </c>
      <c r="F224" s="210" t="s">
        <v>744</v>
      </c>
      <c r="G224" s="211" t="s">
        <v>146</v>
      </c>
      <c r="H224" s="212">
        <v>10.7</v>
      </c>
      <c r="I224" s="213"/>
      <c r="J224" s="214">
        <f>ROUND(I224*H224,2)</f>
        <v>0</v>
      </c>
      <c r="K224" s="210" t="s">
        <v>147</v>
      </c>
      <c r="L224" s="39"/>
      <c r="M224" s="215" t="s">
        <v>1</v>
      </c>
      <c r="N224" s="216" t="s">
        <v>43</v>
      </c>
      <c r="O224" s="71"/>
      <c r="P224" s="217">
        <f>O224*H224</f>
        <v>0</v>
      </c>
      <c r="Q224" s="217">
        <v>0</v>
      </c>
      <c r="R224" s="217">
        <f>Q224*H224</f>
        <v>0</v>
      </c>
      <c r="S224" s="217">
        <v>0</v>
      </c>
      <c r="T224" s="21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148</v>
      </c>
      <c r="AT224" s="219" t="s">
        <v>143</v>
      </c>
      <c r="AU224" s="219" t="s">
        <v>86</v>
      </c>
      <c r="AY224" s="17" t="s">
        <v>141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7" t="s">
        <v>21</v>
      </c>
      <c r="BK224" s="220">
        <f>ROUND(I224*H224,2)</f>
        <v>0</v>
      </c>
      <c r="BL224" s="17" t="s">
        <v>148</v>
      </c>
      <c r="BM224" s="219" t="s">
        <v>745</v>
      </c>
    </row>
    <row r="225" spans="1:65" s="2" customFormat="1" ht="29.25">
      <c r="A225" s="34"/>
      <c r="B225" s="35"/>
      <c r="C225" s="36"/>
      <c r="D225" s="221" t="s">
        <v>150</v>
      </c>
      <c r="E225" s="36"/>
      <c r="F225" s="222" t="s">
        <v>746</v>
      </c>
      <c r="G225" s="36"/>
      <c r="H225" s="36"/>
      <c r="I225" s="122"/>
      <c r="J225" s="36"/>
      <c r="K225" s="36"/>
      <c r="L225" s="39"/>
      <c r="M225" s="223"/>
      <c r="N225" s="22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150</v>
      </c>
      <c r="AU225" s="17" t="s">
        <v>86</v>
      </c>
    </row>
    <row r="226" spans="1:65" s="13" customFormat="1" ht="11.25">
      <c r="B226" s="225"/>
      <c r="C226" s="226"/>
      <c r="D226" s="221" t="s">
        <v>152</v>
      </c>
      <c r="E226" s="227" t="s">
        <v>1</v>
      </c>
      <c r="F226" s="228" t="s">
        <v>295</v>
      </c>
      <c r="G226" s="226"/>
      <c r="H226" s="227" t="s">
        <v>1</v>
      </c>
      <c r="I226" s="229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152</v>
      </c>
      <c r="AU226" s="234" t="s">
        <v>86</v>
      </c>
      <c r="AV226" s="13" t="s">
        <v>21</v>
      </c>
      <c r="AW226" s="13" t="s">
        <v>35</v>
      </c>
      <c r="AX226" s="13" t="s">
        <v>78</v>
      </c>
      <c r="AY226" s="234" t="s">
        <v>141</v>
      </c>
    </row>
    <row r="227" spans="1:65" s="14" customFormat="1" ht="11.25">
      <c r="B227" s="235"/>
      <c r="C227" s="236"/>
      <c r="D227" s="221" t="s">
        <v>152</v>
      </c>
      <c r="E227" s="237" t="s">
        <v>1</v>
      </c>
      <c r="F227" s="238" t="s">
        <v>696</v>
      </c>
      <c r="G227" s="236"/>
      <c r="H227" s="239">
        <v>10.7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152</v>
      </c>
      <c r="AU227" s="245" t="s">
        <v>86</v>
      </c>
      <c r="AV227" s="14" t="s">
        <v>86</v>
      </c>
      <c r="AW227" s="14" t="s">
        <v>35</v>
      </c>
      <c r="AX227" s="14" t="s">
        <v>78</v>
      </c>
      <c r="AY227" s="245" t="s">
        <v>141</v>
      </c>
    </row>
    <row r="228" spans="1:65" s="15" customFormat="1" ht="11.25">
      <c r="B228" s="246"/>
      <c r="C228" s="247"/>
      <c r="D228" s="221" t="s">
        <v>152</v>
      </c>
      <c r="E228" s="248" t="s">
        <v>1</v>
      </c>
      <c r="F228" s="249" t="s">
        <v>174</v>
      </c>
      <c r="G228" s="247"/>
      <c r="H228" s="250">
        <v>10.7</v>
      </c>
      <c r="I228" s="251"/>
      <c r="J228" s="247"/>
      <c r="K228" s="247"/>
      <c r="L228" s="252"/>
      <c r="M228" s="253"/>
      <c r="N228" s="254"/>
      <c r="O228" s="254"/>
      <c r="P228" s="254"/>
      <c r="Q228" s="254"/>
      <c r="R228" s="254"/>
      <c r="S228" s="254"/>
      <c r="T228" s="255"/>
      <c r="AT228" s="256" t="s">
        <v>152</v>
      </c>
      <c r="AU228" s="256" t="s">
        <v>86</v>
      </c>
      <c r="AV228" s="15" t="s">
        <v>148</v>
      </c>
      <c r="AW228" s="15" t="s">
        <v>35</v>
      </c>
      <c r="AX228" s="15" t="s">
        <v>21</v>
      </c>
      <c r="AY228" s="256" t="s">
        <v>141</v>
      </c>
    </row>
    <row r="229" spans="1:65" s="2" customFormat="1" ht="24" customHeight="1">
      <c r="A229" s="34"/>
      <c r="B229" s="35"/>
      <c r="C229" s="208" t="s">
        <v>310</v>
      </c>
      <c r="D229" s="208" t="s">
        <v>143</v>
      </c>
      <c r="E229" s="209" t="s">
        <v>298</v>
      </c>
      <c r="F229" s="210" t="s">
        <v>299</v>
      </c>
      <c r="G229" s="211" t="s">
        <v>146</v>
      </c>
      <c r="H229" s="212">
        <v>9.1</v>
      </c>
      <c r="I229" s="213"/>
      <c r="J229" s="214">
        <f>ROUND(I229*H229,2)</f>
        <v>0</v>
      </c>
      <c r="K229" s="210" t="s">
        <v>147</v>
      </c>
      <c r="L229" s="39"/>
      <c r="M229" s="215" t="s">
        <v>1</v>
      </c>
      <c r="N229" s="216" t="s">
        <v>43</v>
      </c>
      <c r="O229" s="71"/>
      <c r="P229" s="217">
        <f>O229*H229</f>
        <v>0</v>
      </c>
      <c r="Q229" s="217">
        <v>0</v>
      </c>
      <c r="R229" s="217">
        <f>Q229*H229</f>
        <v>0</v>
      </c>
      <c r="S229" s="217">
        <v>0</v>
      </c>
      <c r="T229" s="21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148</v>
      </c>
      <c r="AT229" s="219" t="s">
        <v>143</v>
      </c>
      <c r="AU229" s="219" t="s">
        <v>86</v>
      </c>
      <c r="AY229" s="17" t="s">
        <v>141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7" t="s">
        <v>21</v>
      </c>
      <c r="BK229" s="220">
        <f>ROUND(I229*H229,2)</f>
        <v>0</v>
      </c>
      <c r="BL229" s="17" t="s">
        <v>148</v>
      </c>
      <c r="BM229" s="219" t="s">
        <v>747</v>
      </c>
    </row>
    <row r="230" spans="1:65" s="2" customFormat="1" ht="29.25">
      <c r="A230" s="34"/>
      <c r="B230" s="35"/>
      <c r="C230" s="36"/>
      <c r="D230" s="221" t="s">
        <v>150</v>
      </c>
      <c r="E230" s="36"/>
      <c r="F230" s="222" t="s">
        <v>301</v>
      </c>
      <c r="G230" s="36"/>
      <c r="H230" s="36"/>
      <c r="I230" s="122"/>
      <c r="J230" s="36"/>
      <c r="K230" s="36"/>
      <c r="L230" s="39"/>
      <c r="M230" s="223"/>
      <c r="N230" s="224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150</v>
      </c>
      <c r="AU230" s="17" t="s">
        <v>86</v>
      </c>
    </row>
    <row r="231" spans="1:65" s="14" customFormat="1" ht="11.25">
      <c r="B231" s="235"/>
      <c r="C231" s="236"/>
      <c r="D231" s="221" t="s">
        <v>152</v>
      </c>
      <c r="E231" s="237" t="s">
        <v>1</v>
      </c>
      <c r="F231" s="238" t="s">
        <v>748</v>
      </c>
      <c r="G231" s="236"/>
      <c r="H231" s="239">
        <v>9.1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AT231" s="245" t="s">
        <v>152</v>
      </c>
      <c r="AU231" s="245" t="s">
        <v>86</v>
      </c>
      <c r="AV231" s="14" t="s">
        <v>86</v>
      </c>
      <c r="AW231" s="14" t="s">
        <v>35</v>
      </c>
      <c r="AX231" s="14" t="s">
        <v>21</v>
      </c>
      <c r="AY231" s="245" t="s">
        <v>141</v>
      </c>
    </row>
    <row r="232" spans="1:65" s="2" customFormat="1" ht="24" customHeight="1">
      <c r="A232" s="34"/>
      <c r="B232" s="35"/>
      <c r="C232" s="208" t="s">
        <v>317</v>
      </c>
      <c r="D232" s="208" t="s">
        <v>143</v>
      </c>
      <c r="E232" s="209" t="s">
        <v>749</v>
      </c>
      <c r="F232" s="210" t="s">
        <v>750</v>
      </c>
      <c r="G232" s="211" t="s">
        <v>146</v>
      </c>
      <c r="H232" s="212">
        <v>10.7</v>
      </c>
      <c r="I232" s="213"/>
      <c r="J232" s="214">
        <f>ROUND(I232*H232,2)</f>
        <v>0</v>
      </c>
      <c r="K232" s="210" t="s">
        <v>147</v>
      </c>
      <c r="L232" s="39"/>
      <c r="M232" s="215" t="s">
        <v>1</v>
      </c>
      <c r="N232" s="216" t="s">
        <v>43</v>
      </c>
      <c r="O232" s="71"/>
      <c r="P232" s="217">
        <f>O232*H232</f>
        <v>0</v>
      </c>
      <c r="Q232" s="217">
        <v>0</v>
      </c>
      <c r="R232" s="217">
        <f>Q232*H232</f>
        <v>0</v>
      </c>
      <c r="S232" s="217">
        <v>0</v>
      </c>
      <c r="T232" s="21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9" t="s">
        <v>148</v>
      </c>
      <c r="AT232" s="219" t="s">
        <v>143</v>
      </c>
      <c r="AU232" s="219" t="s">
        <v>86</v>
      </c>
      <c r="AY232" s="17" t="s">
        <v>141</v>
      </c>
      <c r="BE232" s="220">
        <f>IF(N232="základní",J232,0)</f>
        <v>0</v>
      </c>
      <c r="BF232" s="220">
        <f>IF(N232="snížená",J232,0)</f>
        <v>0</v>
      </c>
      <c r="BG232" s="220">
        <f>IF(N232="zákl. přenesená",J232,0)</f>
        <v>0</v>
      </c>
      <c r="BH232" s="220">
        <f>IF(N232="sníž. přenesená",J232,0)</f>
        <v>0</v>
      </c>
      <c r="BI232" s="220">
        <f>IF(N232="nulová",J232,0)</f>
        <v>0</v>
      </c>
      <c r="BJ232" s="17" t="s">
        <v>21</v>
      </c>
      <c r="BK232" s="220">
        <f>ROUND(I232*H232,2)</f>
        <v>0</v>
      </c>
      <c r="BL232" s="17" t="s">
        <v>148</v>
      </c>
      <c r="BM232" s="219" t="s">
        <v>751</v>
      </c>
    </row>
    <row r="233" spans="1:65" s="2" customFormat="1" ht="11.25">
      <c r="A233" s="34"/>
      <c r="B233" s="35"/>
      <c r="C233" s="36"/>
      <c r="D233" s="221" t="s">
        <v>150</v>
      </c>
      <c r="E233" s="36"/>
      <c r="F233" s="222" t="s">
        <v>752</v>
      </c>
      <c r="G233" s="36"/>
      <c r="H233" s="36"/>
      <c r="I233" s="122"/>
      <c r="J233" s="36"/>
      <c r="K233" s="36"/>
      <c r="L233" s="39"/>
      <c r="M233" s="223"/>
      <c r="N233" s="224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150</v>
      </c>
      <c r="AU233" s="17" t="s">
        <v>86</v>
      </c>
    </row>
    <row r="234" spans="1:65" s="13" customFormat="1" ht="11.25">
      <c r="B234" s="225"/>
      <c r="C234" s="226"/>
      <c r="D234" s="221" t="s">
        <v>152</v>
      </c>
      <c r="E234" s="227" t="s">
        <v>1</v>
      </c>
      <c r="F234" s="228" t="s">
        <v>753</v>
      </c>
      <c r="G234" s="226"/>
      <c r="H234" s="227" t="s">
        <v>1</v>
      </c>
      <c r="I234" s="229"/>
      <c r="J234" s="226"/>
      <c r="K234" s="226"/>
      <c r="L234" s="230"/>
      <c r="M234" s="231"/>
      <c r="N234" s="232"/>
      <c r="O234" s="232"/>
      <c r="P234" s="232"/>
      <c r="Q234" s="232"/>
      <c r="R234" s="232"/>
      <c r="S234" s="232"/>
      <c r="T234" s="233"/>
      <c r="AT234" s="234" t="s">
        <v>152</v>
      </c>
      <c r="AU234" s="234" t="s">
        <v>86</v>
      </c>
      <c r="AV234" s="13" t="s">
        <v>21</v>
      </c>
      <c r="AW234" s="13" t="s">
        <v>35</v>
      </c>
      <c r="AX234" s="13" t="s">
        <v>78</v>
      </c>
      <c r="AY234" s="234" t="s">
        <v>141</v>
      </c>
    </row>
    <row r="235" spans="1:65" s="14" customFormat="1" ht="11.25">
      <c r="B235" s="235"/>
      <c r="C235" s="236"/>
      <c r="D235" s="221" t="s">
        <v>152</v>
      </c>
      <c r="E235" s="237" t="s">
        <v>1</v>
      </c>
      <c r="F235" s="238" t="s">
        <v>696</v>
      </c>
      <c r="G235" s="236"/>
      <c r="H235" s="239">
        <v>10.7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AT235" s="245" t="s">
        <v>152</v>
      </c>
      <c r="AU235" s="245" t="s">
        <v>86</v>
      </c>
      <c r="AV235" s="14" t="s">
        <v>86</v>
      </c>
      <c r="AW235" s="14" t="s">
        <v>35</v>
      </c>
      <c r="AX235" s="14" t="s">
        <v>21</v>
      </c>
      <c r="AY235" s="245" t="s">
        <v>141</v>
      </c>
    </row>
    <row r="236" spans="1:65" s="2" customFormat="1" ht="24" customHeight="1">
      <c r="A236" s="34"/>
      <c r="B236" s="35"/>
      <c r="C236" s="208" t="s">
        <v>324</v>
      </c>
      <c r="D236" s="208" t="s">
        <v>143</v>
      </c>
      <c r="E236" s="209" t="s">
        <v>754</v>
      </c>
      <c r="F236" s="210" t="s">
        <v>755</v>
      </c>
      <c r="G236" s="211" t="s">
        <v>146</v>
      </c>
      <c r="H236" s="212">
        <v>10.7</v>
      </c>
      <c r="I236" s="213"/>
      <c r="J236" s="214">
        <f>ROUND(I236*H236,2)</f>
        <v>0</v>
      </c>
      <c r="K236" s="210" t="s">
        <v>147</v>
      </c>
      <c r="L236" s="39"/>
      <c r="M236" s="215" t="s">
        <v>1</v>
      </c>
      <c r="N236" s="216" t="s">
        <v>43</v>
      </c>
      <c r="O236" s="71"/>
      <c r="P236" s="217">
        <f>O236*H236</f>
        <v>0</v>
      </c>
      <c r="Q236" s="217">
        <v>0</v>
      </c>
      <c r="R236" s="217">
        <f>Q236*H236</f>
        <v>0</v>
      </c>
      <c r="S236" s="217">
        <v>0</v>
      </c>
      <c r="T236" s="218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9" t="s">
        <v>148</v>
      </c>
      <c r="AT236" s="219" t="s">
        <v>143</v>
      </c>
      <c r="AU236" s="219" t="s">
        <v>86</v>
      </c>
      <c r="AY236" s="17" t="s">
        <v>141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17" t="s">
        <v>21</v>
      </c>
      <c r="BK236" s="220">
        <f>ROUND(I236*H236,2)</f>
        <v>0</v>
      </c>
      <c r="BL236" s="17" t="s">
        <v>148</v>
      </c>
      <c r="BM236" s="219" t="s">
        <v>756</v>
      </c>
    </row>
    <row r="237" spans="1:65" s="2" customFormat="1" ht="19.5">
      <c r="A237" s="34"/>
      <c r="B237" s="35"/>
      <c r="C237" s="36"/>
      <c r="D237" s="221" t="s">
        <v>150</v>
      </c>
      <c r="E237" s="36"/>
      <c r="F237" s="222" t="s">
        <v>757</v>
      </c>
      <c r="G237" s="36"/>
      <c r="H237" s="36"/>
      <c r="I237" s="122"/>
      <c r="J237" s="36"/>
      <c r="K237" s="36"/>
      <c r="L237" s="39"/>
      <c r="M237" s="223"/>
      <c r="N237" s="224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150</v>
      </c>
      <c r="AU237" s="17" t="s">
        <v>86</v>
      </c>
    </row>
    <row r="238" spans="1:65" s="13" customFormat="1" ht="11.25">
      <c r="B238" s="225"/>
      <c r="C238" s="226"/>
      <c r="D238" s="221" t="s">
        <v>152</v>
      </c>
      <c r="E238" s="227" t="s">
        <v>1</v>
      </c>
      <c r="F238" s="228" t="s">
        <v>753</v>
      </c>
      <c r="G238" s="226"/>
      <c r="H238" s="227" t="s">
        <v>1</v>
      </c>
      <c r="I238" s="229"/>
      <c r="J238" s="226"/>
      <c r="K238" s="226"/>
      <c r="L238" s="230"/>
      <c r="M238" s="231"/>
      <c r="N238" s="232"/>
      <c r="O238" s="232"/>
      <c r="P238" s="232"/>
      <c r="Q238" s="232"/>
      <c r="R238" s="232"/>
      <c r="S238" s="232"/>
      <c r="T238" s="233"/>
      <c r="AT238" s="234" t="s">
        <v>152</v>
      </c>
      <c r="AU238" s="234" t="s">
        <v>86</v>
      </c>
      <c r="AV238" s="13" t="s">
        <v>21</v>
      </c>
      <c r="AW238" s="13" t="s">
        <v>35</v>
      </c>
      <c r="AX238" s="13" t="s">
        <v>78</v>
      </c>
      <c r="AY238" s="234" t="s">
        <v>141</v>
      </c>
    </row>
    <row r="239" spans="1:65" s="14" customFormat="1" ht="11.25">
      <c r="B239" s="235"/>
      <c r="C239" s="236"/>
      <c r="D239" s="221" t="s">
        <v>152</v>
      </c>
      <c r="E239" s="237" t="s">
        <v>1</v>
      </c>
      <c r="F239" s="238" t="s">
        <v>696</v>
      </c>
      <c r="G239" s="236"/>
      <c r="H239" s="239">
        <v>10.7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AT239" s="245" t="s">
        <v>152</v>
      </c>
      <c r="AU239" s="245" t="s">
        <v>86</v>
      </c>
      <c r="AV239" s="14" t="s">
        <v>86</v>
      </c>
      <c r="AW239" s="14" t="s">
        <v>35</v>
      </c>
      <c r="AX239" s="14" t="s">
        <v>21</v>
      </c>
      <c r="AY239" s="245" t="s">
        <v>141</v>
      </c>
    </row>
    <row r="240" spans="1:65" s="2" customFormat="1" ht="24" customHeight="1">
      <c r="A240" s="34"/>
      <c r="B240" s="35"/>
      <c r="C240" s="208" t="s">
        <v>332</v>
      </c>
      <c r="D240" s="208" t="s">
        <v>143</v>
      </c>
      <c r="E240" s="209" t="s">
        <v>758</v>
      </c>
      <c r="F240" s="210" t="s">
        <v>759</v>
      </c>
      <c r="G240" s="211" t="s">
        <v>146</v>
      </c>
      <c r="H240" s="212">
        <v>10.7</v>
      </c>
      <c r="I240" s="213"/>
      <c r="J240" s="214">
        <f>ROUND(I240*H240,2)</f>
        <v>0</v>
      </c>
      <c r="K240" s="210" t="s">
        <v>147</v>
      </c>
      <c r="L240" s="39"/>
      <c r="M240" s="215" t="s">
        <v>1</v>
      </c>
      <c r="N240" s="216" t="s">
        <v>43</v>
      </c>
      <c r="O240" s="71"/>
      <c r="P240" s="217">
        <f>O240*H240</f>
        <v>0</v>
      </c>
      <c r="Q240" s="217">
        <v>0</v>
      </c>
      <c r="R240" s="217">
        <f>Q240*H240</f>
        <v>0</v>
      </c>
      <c r="S240" s="217">
        <v>0</v>
      </c>
      <c r="T240" s="218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9" t="s">
        <v>148</v>
      </c>
      <c r="AT240" s="219" t="s">
        <v>143</v>
      </c>
      <c r="AU240" s="219" t="s">
        <v>86</v>
      </c>
      <c r="AY240" s="17" t="s">
        <v>141</v>
      </c>
      <c r="BE240" s="220">
        <f>IF(N240="základní",J240,0)</f>
        <v>0</v>
      </c>
      <c r="BF240" s="220">
        <f>IF(N240="snížená",J240,0)</f>
        <v>0</v>
      </c>
      <c r="BG240" s="220">
        <f>IF(N240="zákl. přenesená",J240,0)</f>
        <v>0</v>
      </c>
      <c r="BH240" s="220">
        <f>IF(N240="sníž. přenesená",J240,0)</f>
        <v>0</v>
      </c>
      <c r="BI240" s="220">
        <f>IF(N240="nulová",J240,0)</f>
        <v>0</v>
      </c>
      <c r="BJ240" s="17" t="s">
        <v>21</v>
      </c>
      <c r="BK240" s="220">
        <f>ROUND(I240*H240,2)</f>
        <v>0</v>
      </c>
      <c r="BL240" s="17" t="s">
        <v>148</v>
      </c>
      <c r="BM240" s="219" t="s">
        <v>760</v>
      </c>
    </row>
    <row r="241" spans="1:65" s="2" customFormat="1" ht="29.25">
      <c r="A241" s="34"/>
      <c r="B241" s="35"/>
      <c r="C241" s="36"/>
      <c r="D241" s="221" t="s">
        <v>150</v>
      </c>
      <c r="E241" s="36"/>
      <c r="F241" s="222" t="s">
        <v>761</v>
      </c>
      <c r="G241" s="36"/>
      <c r="H241" s="36"/>
      <c r="I241" s="122"/>
      <c r="J241" s="36"/>
      <c r="K241" s="36"/>
      <c r="L241" s="39"/>
      <c r="M241" s="223"/>
      <c r="N241" s="224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150</v>
      </c>
      <c r="AU241" s="17" t="s">
        <v>86</v>
      </c>
    </row>
    <row r="242" spans="1:65" s="13" customFormat="1" ht="11.25">
      <c r="B242" s="225"/>
      <c r="C242" s="226"/>
      <c r="D242" s="221" t="s">
        <v>152</v>
      </c>
      <c r="E242" s="227" t="s">
        <v>1</v>
      </c>
      <c r="F242" s="228" t="s">
        <v>753</v>
      </c>
      <c r="G242" s="226"/>
      <c r="H242" s="227" t="s">
        <v>1</v>
      </c>
      <c r="I242" s="229"/>
      <c r="J242" s="226"/>
      <c r="K242" s="226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152</v>
      </c>
      <c r="AU242" s="234" t="s">
        <v>86</v>
      </c>
      <c r="AV242" s="13" t="s">
        <v>21</v>
      </c>
      <c r="AW242" s="13" t="s">
        <v>35</v>
      </c>
      <c r="AX242" s="13" t="s">
        <v>78</v>
      </c>
      <c r="AY242" s="234" t="s">
        <v>141</v>
      </c>
    </row>
    <row r="243" spans="1:65" s="14" customFormat="1" ht="11.25">
      <c r="B243" s="235"/>
      <c r="C243" s="236"/>
      <c r="D243" s="221" t="s">
        <v>152</v>
      </c>
      <c r="E243" s="237" t="s">
        <v>1</v>
      </c>
      <c r="F243" s="238" t="s">
        <v>696</v>
      </c>
      <c r="G243" s="236"/>
      <c r="H243" s="239">
        <v>10.7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AT243" s="245" t="s">
        <v>152</v>
      </c>
      <c r="AU243" s="245" t="s">
        <v>86</v>
      </c>
      <c r="AV243" s="14" t="s">
        <v>86</v>
      </c>
      <c r="AW243" s="14" t="s">
        <v>35</v>
      </c>
      <c r="AX243" s="14" t="s">
        <v>21</v>
      </c>
      <c r="AY243" s="245" t="s">
        <v>141</v>
      </c>
    </row>
    <row r="244" spans="1:65" s="2" customFormat="1" ht="24" customHeight="1">
      <c r="A244" s="34"/>
      <c r="B244" s="35"/>
      <c r="C244" s="208" t="s">
        <v>341</v>
      </c>
      <c r="D244" s="208" t="s">
        <v>143</v>
      </c>
      <c r="E244" s="209" t="s">
        <v>762</v>
      </c>
      <c r="F244" s="210" t="s">
        <v>763</v>
      </c>
      <c r="G244" s="211" t="s">
        <v>146</v>
      </c>
      <c r="H244" s="212">
        <v>10.7</v>
      </c>
      <c r="I244" s="213"/>
      <c r="J244" s="214">
        <f>ROUND(I244*H244,2)</f>
        <v>0</v>
      </c>
      <c r="K244" s="210" t="s">
        <v>147</v>
      </c>
      <c r="L244" s="39"/>
      <c r="M244" s="215" t="s">
        <v>1</v>
      </c>
      <c r="N244" s="216" t="s">
        <v>43</v>
      </c>
      <c r="O244" s="71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19" t="s">
        <v>148</v>
      </c>
      <c r="AT244" s="219" t="s">
        <v>143</v>
      </c>
      <c r="AU244" s="219" t="s">
        <v>86</v>
      </c>
      <c r="AY244" s="17" t="s">
        <v>141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17" t="s">
        <v>21</v>
      </c>
      <c r="BK244" s="220">
        <f>ROUND(I244*H244,2)</f>
        <v>0</v>
      </c>
      <c r="BL244" s="17" t="s">
        <v>148</v>
      </c>
      <c r="BM244" s="219" t="s">
        <v>764</v>
      </c>
    </row>
    <row r="245" spans="1:65" s="2" customFormat="1" ht="29.25">
      <c r="A245" s="34"/>
      <c r="B245" s="35"/>
      <c r="C245" s="36"/>
      <c r="D245" s="221" t="s">
        <v>150</v>
      </c>
      <c r="E245" s="36"/>
      <c r="F245" s="222" t="s">
        <v>765</v>
      </c>
      <c r="G245" s="36"/>
      <c r="H245" s="36"/>
      <c r="I245" s="122"/>
      <c r="J245" s="36"/>
      <c r="K245" s="36"/>
      <c r="L245" s="39"/>
      <c r="M245" s="223"/>
      <c r="N245" s="224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150</v>
      </c>
      <c r="AU245" s="17" t="s">
        <v>86</v>
      </c>
    </row>
    <row r="246" spans="1:65" s="13" customFormat="1" ht="11.25">
      <c r="B246" s="225"/>
      <c r="C246" s="226"/>
      <c r="D246" s="221" t="s">
        <v>152</v>
      </c>
      <c r="E246" s="227" t="s">
        <v>1</v>
      </c>
      <c r="F246" s="228" t="s">
        <v>753</v>
      </c>
      <c r="G246" s="226"/>
      <c r="H246" s="227" t="s">
        <v>1</v>
      </c>
      <c r="I246" s="229"/>
      <c r="J246" s="226"/>
      <c r="K246" s="226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152</v>
      </c>
      <c r="AU246" s="234" t="s">
        <v>86</v>
      </c>
      <c r="AV246" s="13" t="s">
        <v>21</v>
      </c>
      <c r="AW246" s="13" t="s">
        <v>35</v>
      </c>
      <c r="AX246" s="13" t="s">
        <v>78</v>
      </c>
      <c r="AY246" s="234" t="s">
        <v>141</v>
      </c>
    </row>
    <row r="247" spans="1:65" s="14" customFormat="1" ht="11.25">
      <c r="B247" s="235"/>
      <c r="C247" s="236"/>
      <c r="D247" s="221" t="s">
        <v>152</v>
      </c>
      <c r="E247" s="237" t="s">
        <v>1</v>
      </c>
      <c r="F247" s="238" t="s">
        <v>696</v>
      </c>
      <c r="G247" s="236"/>
      <c r="H247" s="239">
        <v>10.7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AT247" s="245" t="s">
        <v>152</v>
      </c>
      <c r="AU247" s="245" t="s">
        <v>86</v>
      </c>
      <c r="AV247" s="14" t="s">
        <v>86</v>
      </c>
      <c r="AW247" s="14" t="s">
        <v>35</v>
      </c>
      <c r="AX247" s="14" t="s">
        <v>21</v>
      </c>
      <c r="AY247" s="245" t="s">
        <v>141</v>
      </c>
    </row>
    <row r="248" spans="1:65" s="2" customFormat="1" ht="24" customHeight="1">
      <c r="A248" s="34"/>
      <c r="B248" s="35"/>
      <c r="C248" s="208" t="s">
        <v>347</v>
      </c>
      <c r="D248" s="208" t="s">
        <v>143</v>
      </c>
      <c r="E248" s="209" t="s">
        <v>766</v>
      </c>
      <c r="F248" s="210" t="s">
        <v>767</v>
      </c>
      <c r="G248" s="211" t="s">
        <v>146</v>
      </c>
      <c r="H248" s="212">
        <v>5.4</v>
      </c>
      <c r="I248" s="213"/>
      <c r="J248" s="214">
        <f>ROUND(I248*H248,2)</f>
        <v>0</v>
      </c>
      <c r="K248" s="210" t="s">
        <v>147</v>
      </c>
      <c r="L248" s="39"/>
      <c r="M248" s="215" t="s">
        <v>1</v>
      </c>
      <c r="N248" s="216" t="s">
        <v>43</v>
      </c>
      <c r="O248" s="71"/>
      <c r="P248" s="217">
        <f>O248*H248</f>
        <v>0</v>
      </c>
      <c r="Q248" s="217">
        <v>0.1837</v>
      </c>
      <c r="R248" s="217">
        <f>Q248*H248</f>
        <v>0.99198000000000008</v>
      </c>
      <c r="S248" s="217">
        <v>0</v>
      </c>
      <c r="T248" s="218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9" t="s">
        <v>148</v>
      </c>
      <c r="AT248" s="219" t="s">
        <v>143</v>
      </c>
      <c r="AU248" s="219" t="s">
        <v>86</v>
      </c>
      <c r="AY248" s="17" t="s">
        <v>141</v>
      </c>
      <c r="BE248" s="220">
        <f>IF(N248="základní",J248,0)</f>
        <v>0</v>
      </c>
      <c r="BF248" s="220">
        <f>IF(N248="snížená",J248,0)</f>
        <v>0</v>
      </c>
      <c r="BG248" s="220">
        <f>IF(N248="zákl. přenesená",J248,0)</f>
        <v>0</v>
      </c>
      <c r="BH248" s="220">
        <f>IF(N248="sníž. přenesená",J248,0)</f>
        <v>0</v>
      </c>
      <c r="BI248" s="220">
        <f>IF(N248="nulová",J248,0)</f>
        <v>0</v>
      </c>
      <c r="BJ248" s="17" t="s">
        <v>21</v>
      </c>
      <c r="BK248" s="220">
        <f>ROUND(I248*H248,2)</f>
        <v>0</v>
      </c>
      <c r="BL248" s="17" t="s">
        <v>148</v>
      </c>
      <c r="BM248" s="219" t="s">
        <v>768</v>
      </c>
    </row>
    <row r="249" spans="1:65" s="2" customFormat="1" ht="39">
      <c r="A249" s="34"/>
      <c r="B249" s="35"/>
      <c r="C249" s="36"/>
      <c r="D249" s="221" t="s">
        <v>150</v>
      </c>
      <c r="E249" s="36"/>
      <c r="F249" s="222" t="s">
        <v>769</v>
      </c>
      <c r="G249" s="36"/>
      <c r="H249" s="36"/>
      <c r="I249" s="122"/>
      <c r="J249" s="36"/>
      <c r="K249" s="36"/>
      <c r="L249" s="39"/>
      <c r="M249" s="223"/>
      <c r="N249" s="224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150</v>
      </c>
      <c r="AU249" s="17" t="s">
        <v>86</v>
      </c>
    </row>
    <row r="250" spans="1:65" s="13" customFormat="1" ht="11.25">
      <c r="B250" s="225"/>
      <c r="C250" s="226"/>
      <c r="D250" s="221" t="s">
        <v>152</v>
      </c>
      <c r="E250" s="227" t="s">
        <v>1</v>
      </c>
      <c r="F250" s="228" t="s">
        <v>770</v>
      </c>
      <c r="G250" s="226"/>
      <c r="H250" s="227" t="s">
        <v>1</v>
      </c>
      <c r="I250" s="229"/>
      <c r="J250" s="226"/>
      <c r="K250" s="226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152</v>
      </c>
      <c r="AU250" s="234" t="s">
        <v>86</v>
      </c>
      <c r="AV250" s="13" t="s">
        <v>21</v>
      </c>
      <c r="AW250" s="13" t="s">
        <v>35</v>
      </c>
      <c r="AX250" s="13" t="s">
        <v>78</v>
      </c>
      <c r="AY250" s="234" t="s">
        <v>141</v>
      </c>
    </row>
    <row r="251" spans="1:65" s="14" customFormat="1" ht="11.25">
      <c r="B251" s="235"/>
      <c r="C251" s="236"/>
      <c r="D251" s="221" t="s">
        <v>152</v>
      </c>
      <c r="E251" s="237" t="s">
        <v>1</v>
      </c>
      <c r="F251" s="238" t="s">
        <v>771</v>
      </c>
      <c r="G251" s="236"/>
      <c r="H251" s="239">
        <v>5.4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AT251" s="245" t="s">
        <v>152</v>
      </c>
      <c r="AU251" s="245" t="s">
        <v>86</v>
      </c>
      <c r="AV251" s="14" t="s">
        <v>86</v>
      </c>
      <c r="AW251" s="14" t="s">
        <v>35</v>
      </c>
      <c r="AX251" s="14" t="s">
        <v>21</v>
      </c>
      <c r="AY251" s="245" t="s">
        <v>141</v>
      </c>
    </row>
    <row r="252" spans="1:65" s="2" customFormat="1" ht="24" customHeight="1">
      <c r="A252" s="34"/>
      <c r="B252" s="35"/>
      <c r="C252" s="208" t="s">
        <v>353</v>
      </c>
      <c r="D252" s="208" t="s">
        <v>143</v>
      </c>
      <c r="E252" s="209" t="s">
        <v>311</v>
      </c>
      <c r="F252" s="210" t="s">
        <v>312</v>
      </c>
      <c r="G252" s="211" t="s">
        <v>146</v>
      </c>
      <c r="H252" s="212">
        <v>176</v>
      </c>
      <c r="I252" s="213"/>
      <c r="J252" s="214">
        <f>ROUND(I252*H252,2)</f>
        <v>0</v>
      </c>
      <c r="K252" s="210" t="s">
        <v>147</v>
      </c>
      <c r="L252" s="39"/>
      <c r="M252" s="215" t="s">
        <v>1</v>
      </c>
      <c r="N252" s="216" t="s">
        <v>43</v>
      </c>
      <c r="O252" s="71"/>
      <c r="P252" s="217">
        <f>O252*H252</f>
        <v>0</v>
      </c>
      <c r="Q252" s="217">
        <v>0.16700000000000001</v>
      </c>
      <c r="R252" s="217">
        <f>Q252*H252</f>
        <v>29.392000000000003</v>
      </c>
      <c r="S252" s="217">
        <v>0</v>
      </c>
      <c r="T252" s="21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9" t="s">
        <v>148</v>
      </c>
      <c r="AT252" s="219" t="s">
        <v>143</v>
      </c>
      <c r="AU252" s="219" t="s">
        <v>86</v>
      </c>
      <c r="AY252" s="17" t="s">
        <v>141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7" t="s">
        <v>21</v>
      </c>
      <c r="BK252" s="220">
        <f>ROUND(I252*H252,2)</f>
        <v>0</v>
      </c>
      <c r="BL252" s="17" t="s">
        <v>148</v>
      </c>
      <c r="BM252" s="219" t="s">
        <v>772</v>
      </c>
    </row>
    <row r="253" spans="1:65" s="2" customFormat="1" ht="29.25">
      <c r="A253" s="34"/>
      <c r="B253" s="35"/>
      <c r="C253" s="36"/>
      <c r="D253" s="221" t="s">
        <v>150</v>
      </c>
      <c r="E253" s="36"/>
      <c r="F253" s="222" t="s">
        <v>314</v>
      </c>
      <c r="G253" s="36"/>
      <c r="H253" s="36"/>
      <c r="I253" s="122"/>
      <c r="J253" s="36"/>
      <c r="K253" s="36"/>
      <c r="L253" s="39"/>
      <c r="M253" s="223"/>
      <c r="N253" s="22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150</v>
      </c>
      <c r="AU253" s="17" t="s">
        <v>86</v>
      </c>
    </row>
    <row r="254" spans="1:65" s="13" customFormat="1" ht="11.25">
      <c r="B254" s="225"/>
      <c r="C254" s="226"/>
      <c r="D254" s="221" t="s">
        <v>152</v>
      </c>
      <c r="E254" s="227" t="s">
        <v>1</v>
      </c>
      <c r="F254" s="228" t="s">
        <v>773</v>
      </c>
      <c r="G254" s="226"/>
      <c r="H254" s="227" t="s">
        <v>1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152</v>
      </c>
      <c r="AU254" s="234" t="s">
        <v>86</v>
      </c>
      <c r="AV254" s="13" t="s">
        <v>21</v>
      </c>
      <c r="AW254" s="13" t="s">
        <v>35</v>
      </c>
      <c r="AX254" s="13" t="s">
        <v>78</v>
      </c>
      <c r="AY254" s="234" t="s">
        <v>141</v>
      </c>
    </row>
    <row r="255" spans="1:65" s="14" customFormat="1" ht="11.25">
      <c r="B255" s="235"/>
      <c r="C255" s="236"/>
      <c r="D255" s="221" t="s">
        <v>152</v>
      </c>
      <c r="E255" s="237" t="s">
        <v>1</v>
      </c>
      <c r="F255" s="238" t="s">
        <v>774</v>
      </c>
      <c r="G255" s="236"/>
      <c r="H255" s="239">
        <v>176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152</v>
      </c>
      <c r="AU255" s="245" t="s">
        <v>86</v>
      </c>
      <c r="AV255" s="14" t="s">
        <v>86</v>
      </c>
      <c r="AW255" s="14" t="s">
        <v>35</v>
      </c>
      <c r="AX255" s="14" t="s">
        <v>21</v>
      </c>
      <c r="AY255" s="245" t="s">
        <v>141</v>
      </c>
    </row>
    <row r="256" spans="1:65" s="2" customFormat="1" ht="16.5" customHeight="1">
      <c r="A256" s="34"/>
      <c r="B256" s="35"/>
      <c r="C256" s="257" t="s">
        <v>358</v>
      </c>
      <c r="D256" s="257" t="s">
        <v>253</v>
      </c>
      <c r="E256" s="258" t="s">
        <v>775</v>
      </c>
      <c r="F256" s="259" t="s">
        <v>776</v>
      </c>
      <c r="G256" s="260" t="s">
        <v>146</v>
      </c>
      <c r="H256" s="261">
        <v>184.8</v>
      </c>
      <c r="I256" s="262"/>
      <c r="J256" s="263">
        <f>ROUND(I256*H256,2)</f>
        <v>0</v>
      </c>
      <c r="K256" s="259" t="s">
        <v>147</v>
      </c>
      <c r="L256" s="264"/>
      <c r="M256" s="265" t="s">
        <v>1</v>
      </c>
      <c r="N256" s="266" t="s">
        <v>43</v>
      </c>
      <c r="O256" s="71"/>
      <c r="P256" s="217">
        <f>O256*H256</f>
        <v>0</v>
      </c>
      <c r="Q256" s="217">
        <v>0.11799999999999999</v>
      </c>
      <c r="R256" s="217">
        <f>Q256*H256</f>
        <v>21.8064</v>
      </c>
      <c r="S256" s="217">
        <v>0</v>
      </c>
      <c r="T256" s="21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9" t="s">
        <v>197</v>
      </c>
      <c r="AT256" s="219" t="s">
        <v>253</v>
      </c>
      <c r="AU256" s="219" t="s">
        <v>86</v>
      </c>
      <c r="AY256" s="17" t="s">
        <v>141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7" t="s">
        <v>21</v>
      </c>
      <c r="BK256" s="220">
        <f>ROUND(I256*H256,2)</f>
        <v>0</v>
      </c>
      <c r="BL256" s="17" t="s">
        <v>148</v>
      </c>
      <c r="BM256" s="219" t="s">
        <v>777</v>
      </c>
    </row>
    <row r="257" spans="1:65" s="2" customFormat="1" ht="11.25">
      <c r="A257" s="34"/>
      <c r="B257" s="35"/>
      <c r="C257" s="36"/>
      <c r="D257" s="221" t="s">
        <v>150</v>
      </c>
      <c r="E257" s="36"/>
      <c r="F257" s="222" t="s">
        <v>776</v>
      </c>
      <c r="G257" s="36"/>
      <c r="H257" s="36"/>
      <c r="I257" s="122"/>
      <c r="J257" s="36"/>
      <c r="K257" s="36"/>
      <c r="L257" s="39"/>
      <c r="M257" s="223"/>
      <c r="N257" s="224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150</v>
      </c>
      <c r="AU257" s="17" t="s">
        <v>86</v>
      </c>
    </row>
    <row r="258" spans="1:65" s="14" customFormat="1" ht="11.25">
      <c r="B258" s="235"/>
      <c r="C258" s="236"/>
      <c r="D258" s="221" t="s">
        <v>152</v>
      </c>
      <c r="E258" s="236"/>
      <c r="F258" s="238" t="s">
        <v>778</v>
      </c>
      <c r="G258" s="236"/>
      <c r="H258" s="239">
        <v>184.8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AT258" s="245" t="s">
        <v>152</v>
      </c>
      <c r="AU258" s="245" t="s">
        <v>86</v>
      </c>
      <c r="AV258" s="14" t="s">
        <v>86</v>
      </c>
      <c r="AW258" s="14" t="s">
        <v>4</v>
      </c>
      <c r="AX258" s="14" t="s">
        <v>21</v>
      </c>
      <c r="AY258" s="245" t="s">
        <v>141</v>
      </c>
    </row>
    <row r="259" spans="1:65" s="2" customFormat="1" ht="24" customHeight="1">
      <c r="A259" s="34"/>
      <c r="B259" s="35"/>
      <c r="C259" s="208" t="s">
        <v>366</v>
      </c>
      <c r="D259" s="208" t="s">
        <v>143</v>
      </c>
      <c r="E259" s="209" t="s">
        <v>378</v>
      </c>
      <c r="F259" s="210" t="s">
        <v>379</v>
      </c>
      <c r="G259" s="211" t="s">
        <v>146</v>
      </c>
      <c r="H259" s="212">
        <v>37.799999999999997</v>
      </c>
      <c r="I259" s="213"/>
      <c r="J259" s="214">
        <f>ROUND(I259*H259,2)</f>
        <v>0</v>
      </c>
      <c r="K259" s="210" t="s">
        <v>147</v>
      </c>
      <c r="L259" s="39"/>
      <c r="M259" s="215" t="s">
        <v>1</v>
      </c>
      <c r="N259" s="216" t="s">
        <v>43</v>
      </c>
      <c r="O259" s="71"/>
      <c r="P259" s="217">
        <f>O259*H259</f>
        <v>0</v>
      </c>
      <c r="Q259" s="217">
        <v>0.10100000000000001</v>
      </c>
      <c r="R259" s="217">
        <f>Q259*H259</f>
        <v>3.8178000000000001</v>
      </c>
      <c r="S259" s="217">
        <v>0</v>
      </c>
      <c r="T259" s="218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19" t="s">
        <v>148</v>
      </c>
      <c r="AT259" s="219" t="s">
        <v>143</v>
      </c>
      <c r="AU259" s="219" t="s">
        <v>86</v>
      </c>
      <c r="AY259" s="17" t="s">
        <v>141</v>
      </c>
      <c r="BE259" s="220">
        <f>IF(N259="základní",J259,0)</f>
        <v>0</v>
      </c>
      <c r="BF259" s="220">
        <f>IF(N259="snížená",J259,0)</f>
        <v>0</v>
      </c>
      <c r="BG259" s="220">
        <f>IF(N259="zákl. přenesená",J259,0)</f>
        <v>0</v>
      </c>
      <c r="BH259" s="220">
        <f>IF(N259="sníž. přenesená",J259,0)</f>
        <v>0</v>
      </c>
      <c r="BI259" s="220">
        <f>IF(N259="nulová",J259,0)</f>
        <v>0</v>
      </c>
      <c r="BJ259" s="17" t="s">
        <v>21</v>
      </c>
      <c r="BK259" s="220">
        <f>ROUND(I259*H259,2)</f>
        <v>0</v>
      </c>
      <c r="BL259" s="17" t="s">
        <v>148</v>
      </c>
      <c r="BM259" s="219" t="s">
        <v>779</v>
      </c>
    </row>
    <row r="260" spans="1:65" s="2" customFormat="1" ht="48.75">
      <c r="A260" s="34"/>
      <c r="B260" s="35"/>
      <c r="C260" s="36"/>
      <c r="D260" s="221" t="s">
        <v>150</v>
      </c>
      <c r="E260" s="36"/>
      <c r="F260" s="222" t="s">
        <v>381</v>
      </c>
      <c r="G260" s="36"/>
      <c r="H260" s="36"/>
      <c r="I260" s="122"/>
      <c r="J260" s="36"/>
      <c r="K260" s="36"/>
      <c r="L260" s="39"/>
      <c r="M260" s="223"/>
      <c r="N260" s="224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150</v>
      </c>
      <c r="AU260" s="17" t="s">
        <v>86</v>
      </c>
    </row>
    <row r="261" spans="1:65" s="13" customFormat="1" ht="11.25">
      <c r="B261" s="225"/>
      <c r="C261" s="226"/>
      <c r="D261" s="221" t="s">
        <v>152</v>
      </c>
      <c r="E261" s="227" t="s">
        <v>1</v>
      </c>
      <c r="F261" s="228" t="s">
        <v>382</v>
      </c>
      <c r="G261" s="226"/>
      <c r="H261" s="227" t="s">
        <v>1</v>
      </c>
      <c r="I261" s="229"/>
      <c r="J261" s="226"/>
      <c r="K261" s="226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152</v>
      </c>
      <c r="AU261" s="234" t="s">
        <v>86</v>
      </c>
      <c r="AV261" s="13" t="s">
        <v>21</v>
      </c>
      <c r="AW261" s="13" t="s">
        <v>35</v>
      </c>
      <c r="AX261" s="13" t="s">
        <v>78</v>
      </c>
      <c r="AY261" s="234" t="s">
        <v>141</v>
      </c>
    </row>
    <row r="262" spans="1:65" s="14" customFormat="1" ht="11.25">
      <c r="B262" s="235"/>
      <c r="C262" s="236"/>
      <c r="D262" s="221" t="s">
        <v>152</v>
      </c>
      <c r="E262" s="237" t="s">
        <v>1</v>
      </c>
      <c r="F262" s="238" t="s">
        <v>780</v>
      </c>
      <c r="G262" s="236"/>
      <c r="H262" s="239">
        <v>12.9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AT262" s="245" t="s">
        <v>152</v>
      </c>
      <c r="AU262" s="245" t="s">
        <v>86</v>
      </c>
      <c r="AV262" s="14" t="s">
        <v>86</v>
      </c>
      <c r="AW262" s="14" t="s">
        <v>35</v>
      </c>
      <c r="AX262" s="14" t="s">
        <v>78</v>
      </c>
      <c r="AY262" s="245" t="s">
        <v>141</v>
      </c>
    </row>
    <row r="263" spans="1:65" s="13" customFormat="1" ht="11.25">
      <c r="B263" s="225"/>
      <c r="C263" s="226"/>
      <c r="D263" s="221" t="s">
        <v>152</v>
      </c>
      <c r="E263" s="227" t="s">
        <v>1</v>
      </c>
      <c r="F263" s="228" t="s">
        <v>384</v>
      </c>
      <c r="G263" s="226"/>
      <c r="H263" s="227" t="s">
        <v>1</v>
      </c>
      <c r="I263" s="229"/>
      <c r="J263" s="226"/>
      <c r="K263" s="226"/>
      <c r="L263" s="230"/>
      <c r="M263" s="231"/>
      <c r="N263" s="232"/>
      <c r="O263" s="232"/>
      <c r="P263" s="232"/>
      <c r="Q263" s="232"/>
      <c r="R263" s="232"/>
      <c r="S263" s="232"/>
      <c r="T263" s="233"/>
      <c r="AT263" s="234" t="s">
        <v>152</v>
      </c>
      <c r="AU263" s="234" t="s">
        <v>86</v>
      </c>
      <c r="AV263" s="13" t="s">
        <v>21</v>
      </c>
      <c r="AW263" s="13" t="s">
        <v>35</v>
      </c>
      <c r="AX263" s="13" t="s">
        <v>78</v>
      </c>
      <c r="AY263" s="234" t="s">
        <v>141</v>
      </c>
    </row>
    <row r="264" spans="1:65" s="14" customFormat="1" ht="11.25">
      <c r="B264" s="235"/>
      <c r="C264" s="236"/>
      <c r="D264" s="221" t="s">
        <v>152</v>
      </c>
      <c r="E264" s="237" t="s">
        <v>1</v>
      </c>
      <c r="F264" s="238" t="s">
        <v>781</v>
      </c>
      <c r="G264" s="236"/>
      <c r="H264" s="239">
        <v>21.2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AT264" s="245" t="s">
        <v>152</v>
      </c>
      <c r="AU264" s="245" t="s">
        <v>86</v>
      </c>
      <c r="AV264" s="14" t="s">
        <v>86</v>
      </c>
      <c r="AW264" s="14" t="s">
        <v>35</v>
      </c>
      <c r="AX264" s="14" t="s">
        <v>78</v>
      </c>
      <c r="AY264" s="245" t="s">
        <v>141</v>
      </c>
    </row>
    <row r="265" spans="1:65" s="13" customFormat="1" ht="11.25">
      <c r="B265" s="225"/>
      <c r="C265" s="226"/>
      <c r="D265" s="221" t="s">
        <v>152</v>
      </c>
      <c r="E265" s="227" t="s">
        <v>1</v>
      </c>
      <c r="F265" s="228" t="s">
        <v>782</v>
      </c>
      <c r="G265" s="226"/>
      <c r="H265" s="227" t="s">
        <v>1</v>
      </c>
      <c r="I265" s="229"/>
      <c r="J265" s="226"/>
      <c r="K265" s="226"/>
      <c r="L265" s="230"/>
      <c r="M265" s="231"/>
      <c r="N265" s="232"/>
      <c r="O265" s="232"/>
      <c r="P265" s="232"/>
      <c r="Q265" s="232"/>
      <c r="R265" s="232"/>
      <c r="S265" s="232"/>
      <c r="T265" s="233"/>
      <c r="AT265" s="234" t="s">
        <v>152</v>
      </c>
      <c r="AU265" s="234" t="s">
        <v>86</v>
      </c>
      <c r="AV265" s="13" t="s">
        <v>21</v>
      </c>
      <c r="AW265" s="13" t="s">
        <v>35</v>
      </c>
      <c r="AX265" s="13" t="s">
        <v>78</v>
      </c>
      <c r="AY265" s="234" t="s">
        <v>141</v>
      </c>
    </row>
    <row r="266" spans="1:65" s="14" customFormat="1" ht="11.25">
      <c r="B266" s="235"/>
      <c r="C266" s="236"/>
      <c r="D266" s="221" t="s">
        <v>152</v>
      </c>
      <c r="E266" s="237" t="s">
        <v>1</v>
      </c>
      <c r="F266" s="238" t="s">
        <v>783</v>
      </c>
      <c r="G266" s="236"/>
      <c r="H266" s="239">
        <v>2.1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AT266" s="245" t="s">
        <v>152</v>
      </c>
      <c r="AU266" s="245" t="s">
        <v>86</v>
      </c>
      <c r="AV266" s="14" t="s">
        <v>86</v>
      </c>
      <c r="AW266" s="14" t="s">
        <v>35</v>
      </c>
      <c r="AX266" s="14" t="s">
        <v>78</v>
      </c>
      <c r="AY266" s="245" t="s">
        <v>141</v>
      </c>
    </row>
    <row r="267" spans="1:65" s="13" customFormat="1" ht="11.25">
      <c r="B267" s="225"/>
      <c r="C267" s="226"/>
      <c r="D267" s="221" t="s">
        <v>152</v>
      </c>
      <c r="E267" s="227" t="s">
        <v>1</v>
      </c>
      <c r="F267" s="228" t="s">
        <v>784</v>
      </c>
      <c r="G267" s="226"/>
      <c r="H267" s="227" t="s">
        <v>1</v>
      </c>
      <c r="I267" s="229"/>
      <c r="J267" s="226"/>
      <c r="K267" s="226"/>
      <c r="L267" s="230"/>
      <c r="M267" s="231"/>
      <c r="N267" s="232"/>
      <c r="O267" s="232"/>
      <c r="P267" s="232"/>
      <c r="Q267" s="232"/>
      <c r="R267" s="232"/>
      <c r="S267" s="232"/>
      <c r="T267" s="233"/>
      <c r="AT267" s="234" t="s">
        <v>152</v>
      </c>
      <c r="AU267" s="234" t="s">
        <v>86</v>
      </c>
      <c r="AV267" s="13" t="s">
        <v>21</v>
      </c>
      <c r="AW267" s="13" t="s">
        <v>35</v>
      </c>
      <c r="AX267" s="13" t="s">
        <v>78</v>
      </c>
      <c r="AY267" s="234" t="s">
        <v>141</v>
      </c>
    </row>
    <row r="268" spans="1:65" s="14" customFormat="1" ht="11.25">
      <c r="B268" s="235"/>
      <c r="C268" s="236"/>
      <c r="D268" s="221" t="s">
        <v>152</v>
      </c>
      <c r="E268" s="237" t="s">
        <v>1</v>
      </c>
      <c r="F268" s="238" t="s">
        <v>785</v>
      </c>
      <c r="G268" s="236"/>
      <c r="H268" s="239">
        <v>1.6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AT268" s="245" t="s">
        <v>152</v>
      </c>
      <c r="AU268" s="245" t="s">
        <v>86</v>
      </c>
      <c r="AV268" s="14" t="s">
        <v>86</v>
      </c>
      <c r="AW268" s="14" t="s">
        <v>35</v>
      </c>
      <c r="AX268" s="14" t="s">
        <v>78</v>
      </c>
      <c r="AY268" s="245" t="s">
        <v>141</v>
      </c>
    </row>
    <row r="269" spans="1:65" s="15" customFormat="1" ht="11.25">
      <c r="B269" s="246"/>
      <c r="C269" s="247"/>
      <c r="D269" s="221" t="s">
        <v>152</v>
      </c>
      <c r="E269" s="248" t="s">
        <v>1</v>
      </c>
      <c r="F269" s="249" t="s">
        <v>174</v>
      </c>
      <c r="G269" s="247"/>
      <c r="H269" s="250">
        <v>37.800000000000004</v>
      </c>
      <c r="I269" s="251"/>
      <c r="J269" s="247"/>
      <c r="K269" s="247"/>
      <c r="L269" s="252"/>
      <c r="M269" s="253"/>
      <c r="N269" s="254"/>
      <c r="O269" s="254"/>
      <c r="P269" s="254"/>
      <c r="Q269" s="254"/>
      <c r="R269" s="254"/>
      <c r="S269" s="254"/>
      <c r="T269" s="255"/>
      <c r="AT269" s="256" t="s">
        <v>152</v>
      </c>
      <c r="AU269" s="256" t="s">
        <v>86</v>
      </c>
      <c r="AV269" s="15" t="s">
        <v>148</v>
      </c>
      <c r="AW269" s="15" t="s">
        <v>35</v>
      </c>
      <c r="AX269" s="15" t="s">
        <v>21</v>
      </c>
      <c r="AY269" s="256" t="s">
        <v>141</v>
      </c>
    </row>
    <row r="270" spans="1:65" s="2" customFormat="1" ht="16.5" customHeight="1">
      <c r="A270" s="34"/>
      <c r="B270" s="35"/>
      <c r="C270" s="257" t="s">
        <v>372</v>
      </c>
      <c r="D270" s="257" t="s">
        <v>253</v>
      </c>
      <c r="E270" s="258" t="s">
        <v>387</v>
      </c>
      <c r="F270" s="259" t="s">
        <v>388</v>
      </c>
      <c r="G270" s="260" t="s">
        <v>146</v>
      </c>
      <c r="H270" s="261">
        <v>14.835000000000001</v>
      </c>
      <c r="I270" s="262"/>
      <c r="J270" s="263">
        <f>ROUND(I270*H270,2)</f>
        <v>0</v>
      </c>
      <c r="K270" s="259" t="s">
        <v>1</v>
      </c>
      <c r="L270" s="264"/>
      <c r="M270" s="265" t="s">
        <v>1</v>
      </c>
      <c r="N270" s="266" t="s">
        <v>43</v>
      </c>
      <c r="O270" s="71"/>
      <c r="P270" s="217">
        <f>O270*H270</f>
        <v>0</v>
      </c>
      <c r="Q270" s="217">
        <v>0.13100000000000001</v>
      </c>
      <c r="R270" s="217">
        <f>Q270*H270</f>
        <v>1.9433850000000001</v>
      </c>
      <c r="S270" s="217">
        <v>0</v>
      </c>
      <c r="T270" s="218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9" t="s">
        <v>197</v>
      </c>
      <c r="AT270" s="219" t="s">
        <v>253</v>
      </c>
      <c r="AU270" s="219" t="s">
        <v>86</v>
      </c>
      <c r="AY270" s="17" t="s">
        <v>141</v>
      </c>
      <c r="BE270" s="220">
        <f>IF(N270="základní",J270,0)</f>
        <v>0</v>
      </c>
      <c r="BF270" s="220">
        <f>IF(N270="snížená",J270,0)</f>
        <v>0</v>
      </c>
      <c r="BG270" s="220">
        <f>IF(N270="zákl. přenesená",J270,0)</f>
        <v>0</v>
      </c>
      <c r="BH270" s="220">
        <f>IF(N270="sníž. přenesená",J270,0)</f>
        <v>0</v>
      </c>
      <c r="BI270" s="220">
        <f>IF(N270="nulová",J270,0)</f>
        <v>0</v>
      </c>
      <c r="BJ270" s="17" t="s">
        <v>21</v>
      </c>
      <c r="BK270" s="220">
        <f>ROUND(I270*H270,2)</f>
        <v>0</v>
      </c>
      <c r="BL270" s="17" t="s">
        <v>148</v>
      </c>
      <c r="BM270" s="219" t="s">
        <v>786</v>
      </c>
    </row>
    <row r="271" spans="1:65" s="2" customFormat="1" ht="19.5">
      <c r="A271" s="34"/>
      <c r="B271" s="35"/>
      <c r="C271" s="36"/>
      <c r="D271" s="221" t="s">
        <v>150</v>
      </c>
      <c r="E271" s="36"/>
      <c r="F271" s="222" t="s">
        <v>390</v>
      </c>
      <c r="G271" s="36"/>
      <c r="H271" s="36"/>
      <c r="I271" s="122"/>
      <c r="J271" s="36"/>
      <c r="K271" s="36"/>
      <c r="L271" s="39"/>
      <c r="M271" s="223"/>
      <c r="N271" s="224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150</v>
      </c>
      <c r="AU271" s="17" t="s">
        <v>86</v>
      </c>
    </row>
    <row r="272" spans="1:65" s="13" customFormat="1" ht="11.25">
      <c r="B272" s="225"/>
      <c r="C272" s="226"/>
      <c r="D272" s="221" t="s">
        <v>152</v>
      </c>
      <c r="E272" s="227" t="s">
        <v>1</v>
      </c>
      <c r="F272" s="228" t="s">
        <v>382</v>
      </c>
      <c r="G272" s="226"/>
      <c r="H272" s="227" t="s">
        <v>1</v>
      </c>
      <c r="I272" s="229"/>
      <c r="J272" s="226"/>
      <c r="K272" s="226"/>
      <c r="L272" s="230"/>
      <c r="M272" s="231"/>
      <c r="N272" s="232"/>
      <c r="O272" s="232"/>
      <c r="P272" s="232"/>
      <c r="Q272" s="232"/>
      <c r="R272" s="232"/>
      <c r="S272" s="232"/>
      <c r="T272" s="233"/>
      <c r="AT272" s="234" t="s">
        <v>152</v>
      </c>
      <c r="AU272" s="234" t="s">
        <v>86</v>
      </c>
      <c r="AV272" s="13" t="s">
        <v>21</v>
      </c>
      <c r="AW272" s="13" t="s">
        <v>35</v>
      </c>
      <c r="AX272" s="13" t="s">
        <v>78</v>
      </c>
      <c r="AY272" s="234" t="s">
        <v>141</v>
      </c>
    </row>
    <row r="273" spans="1:65" s="14" customFormat="1" ht="11.25">
      <c r="B273" s="235"/>
      <c r="C273" s="236"/>
      <c r="D273" s="221" t="s">
        <v>152</v>
      </c>
      <c r="E273" s="237" t="s">
        <v>1</v>
      </c>
      <c r="F273" s="238" t="s">
        <v>780</v>
      </c>
      <c r="G273" s="236"/>
      <c r="H273" s="239">
        <v>12.9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AT273" s="245" t="s">
        <v>152</v>
      </c>
      <c r="AU273" s="245" t="s">
        <v>86</v>
      </c>
      <c r="AV273" s="14" t="s">
        <v>86</v>
      </c>
      <c r="AW273" s="14" t="s">
        <v>35</v>
      </c>
      <c r="AX273" s="14" t="s">
        <v>21</v>
      </c>
      <c r="AY273" s="245" t="s">
        <v>141</v>
      </c>
    </row>
    <row r="274" spans="1:65" s="14" customFormat="1" ht="11.25">
      <c r="B274" s="235"/>
      <c r="C274" s="236"/>
      <c r="D274" s="221" t="s">
        <v>152</v>
      </c>
      <c r="E274" s="236"/>
      <c r="F274" s="238" t="s">
        <v>787</v>
      </c>
      <c r="G274" s="236"/>
      <c r="H274" s="239">
        <v>14.835000000000001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AT274" s="245" t="s">
        <v>152</v>
      </c>
      <c r="AU274" s="245" t="s">
        <v>86</v>
      </c>
      <c r="AV274" s="14" t="s">
        <v>86</v>
      </c>
      <c r="AW274" s="14" t="s">
        <v>4</v>
      </c>
      <c r="AX274" s="14" t="s">
        <v>21</v>
      </c>
      <c r="AY274" s="245" t="s">
        <v>141</v>
      </c>
    </row>
    <row r="275" spans="1:65" s="2" customFormat="1" ht="16.5" customHeight="1">
      <c r="A275" s="34"/>
      <c r="B275" s="35"/>
      <c r="C275" s="257" t="s">
        <v>377</v>
      </c>
      <c r="D275" s="257" t="s">
        <v>253</v>
      </c>
      <c r="E275" s="258" t="s">
        <v>393</v>
      </c>
      <c r="F275" s="259" t="s">
        <v>394</v>
      </c>
      <c r="G275" s="260" t="s">
        <v>146</v>
      </c>
      <c r="H275" s="261">
        <v>24.38</v>
      </c>
      <c r="I275" s="262"/>
      <c r="J275" s="263">
        <f>ROUND(I275*H275,2)</f>
        <v>0</v>
      </c>
      <c r="K275" s="259" t="s">
        <v>1</v>
      </c>
      <c r="L275" s="264"/>
      <c r="M275" s="265" t="s">
        <v>1</v>
      </c>
      <c r="N275" s="266" t="s">
        <v>43</v>
      </c>
      <c r="O275" s="71"/>
      <c r="P275" s="217">
        <f>O275*H275</f>
        <v>0</v>
      </c>
      <c r="Q275" s="217">
        <v>0.13100000000000001</v>
      </c>
      <c r="R275" s="217">
        <f>Q275*H275</f>
        <v>3.1937799999999998</v>
      </c>
      <c r="S275" s="217">
        <v>0</v>
      </c>
      <c r="T275" s="21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9" t="s">
        <v>197</v>
      </c>
      <c r="AT275" s="219" t="s">
        <v>253</v>
      </c>
      <c r="AU275" s="219" t="s">
        <v>86</v>
      </c>
      <c r="AY275" s="17" t="s">
        <v>141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7" t="s">
        <v>21</v>
      </c>
      <c r="BK275" s="220">
        <f>ROUND(I275*H275,2)</f>
        <v>0</v>
      </c>
      <c r="BL275" s="17" t="s">
        <v>148</v>
      </c>
      <c r="BM275" s="219" t="s">
        <v>788</v>
      </c>
    </row>
    <row r="276" spans="1:65" s="2" customFormat="1" ht="29.25">
      <c r="A276" s="34"/>
      <c r="B276" s="35"/>
      <c r="C276" s="36"/>
      <c r="D276" s="221" t="s">
        <v>150</v>
      </c>
      <c r="E276" s="36"/>
      <c r="F276" s="222" t="s">
        <v>396</v>
      </c>
      <c r="G276" s="36"/>
      <c r="H276" s="36"/>
      <c r="I276" s="122"/>
      <c r="J276" s="36"/>
      <c r="K276" s="36"/>
      <c r="L276" s="39"/>
      <c r="M276" s="223"/>
      <c r="N276" s="224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150</v>
      </c>
      <c r="AU276" s="17" t="s">
        <v>86</v>
      </c>
    </row>
    <row r="277" spans="1:65" s="13" customFormat="1" ht="11.25">
      <c r="B277" s="225"/>
      <c r="C277" s="226"/>
      <c r="D277" s="221" t="s">
        <v>152</v>
      </c>
      <c r="E277" s="227" t="s">
        <v>1</v>
      </c>
      <c r="F277" s="228" t="s">
        <v>384</v>
      </c>
      <c r="G277" s="226"/>
      <c r="H277" s="227" t="s">
        <v>1</v>
      </c>
      <c r="I277" s="229"/>
      <c r="J277" s="226"/>
      <c r="K277" s="226"/>
      <c r="L277" s="230"/>
      <c r="M277" s="231"/>
      <c r="N277" s="232"/>
      <c r="O277" s="232"/>
      <c r="P277" s="232"/>
      <c r="Q277" s="232"/>
      <c r="R277" s="232"/>
      <c r="S277" s="232"/>
      <c r="T277" s="233"/>
      <c r="AT277" s="234" t="s">
        <v>152</v>
      </c>
      <c r="AU277" s="234" t="s">
        <v>86</v>
      </c>
      <c r="AV277" s="13" t="s">
        <v>21</v>
      </c>
      <c r="AW277" s="13" t="s">
        <v>35</v>
      </c>
      <c r="AX277" s="13" t="s">
        <v>78</v>
      </c>
      <c r="AY277" s="234" t="s">
        <v>141</v>
      </c>
    </row>
    <row r="278" spans="1:65" s="14" customFormat="1" ht="11.25">
      <c r="B278" s="235"/>
      <c r="C278" s="236"/>
      <c r="D278" s="221" t="s">
        <v>152</v>
      </c>
      <c r="E278" s="237" t="s">
        <v>1</v>
      </c>
      <c r="F278" s="238" t="s">
        <v>781</v>
      </c>
      <c r="G278" s="236"/>
      <c r="H278" s="239">
        <v>21.2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AT278" s="245" t="s">
        <v>152</v>
      </c>
      <c r="AU278" s="245" t="s">
        <v>86</v>
      </c>
      <c r="AV278" s="14" t="s">
        <v>86</v>
      </c>
      <c r="AW278" s="14" t="s">
        <v>35</v>
      </c>
      <c r="AX278" s="14" t="s">
        <v>21</v>
      </c>
      <c r="AY278" s="245" t="s">
        <v>141</v>
      </c>
    </row>
    <row r="279" spans="1:65" s="14" customFormat="1" ht="11.25">
      <c r="B279" s="235"/>
      <c r="C279" s="236"/>
      <c r="D279" s="221" t="s">
        <v>152</v>
      </c>
      <c r="E279" s="236"/>
      <c r="F279" s="238" t="s">
        <v>789</v>
      </c>
      <c r="G279" s="236"/>
      <c r="H279" s="239">
        <v>24.38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AT279" s="245" t="s">
        <v>152</v>
      </c>
      <c r="AU279" s="245" t="s">
        <v>86</v>
      </c>
      <c r="AV279" s="14" t="s">
        <v>86</v>
      </c>
      <c r="AW279" s="14" t="s">
        <v>4</v>
      </c>
      <c r="AX279" s="14" t="s">
        <v>21</v>
      </c>
      <c r="AY279" s="245" t="s">
        <v>141</v>
      </c>
    </row>
    <row r="280" spans="1:65" s="2" customFormat="1" ht="16.5" customHeight="1">
      <c r="A280" s="34"/>
      <c r="B280" s="35"/>
      <c r="C280" s="257" t="s">
        <v>386</v>
      </c>
      <c r="D280" s="257" t="s">
        <v>253</v>
      </c>
      <c r="E280" s="258" t="s">
        <v>790</v>
      </c>
      <c r="F280" s="259" t="s">
        <v>791</v>
      </c>
      <c r="G280" s="260" t="s">
        <v>146</v>
      </c>
      <c r="H280" s="261">
        <v>2.415</v>
      </c>
      <c r="I280" s="262"/>
      <c r="J280" s="263">
        <f>ROUND(I280*H280,2)</f>
        <v>0</v>
      </c>
      <c r="K280" s="259" t="s">
        <v>1</v>
      </c>
      <c r="L280" s="264"/>
      <c r="M280" s="265" t="s">
        <v>1</v>
      </c>
      <c r="N280" s="266" t="s">
        <v>43</v>
      </c>
      <c r="O280" s="71"/>
      <c r="P280" s="217">
        <f>O280*H280</f>
        <v>0</v>
      </c>
      <c r="Q280" s="217">
        <v>0.13100000000000001</v>
      </c>
      <c r="R280" s="217">
        <f>Q280*H280</f>
        <v>0.31636500000000001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197</v>
      </c>
      <c r="AT280" s="219" t="s">
        <v>253</v>
      </c>
      <c r="AU280" s="219" t="s">
        <v>86</v>
      </c>
      <c r="AY280" s="17" t="s">
        <v>141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7" t="s">
        <v>21</v>
      </c>
      <c r="BK280" s="220">
        <f>ROUND(I280*H280,2)</f>
        <v>0</v>
      </c>
      <c r="BL280" s="17" t="s">
        <v>148</v>
      </c>
      <c r="BM280" s="219" t="s">
        <v>792</v>
      </c>
    </row>
    <row r="281" spans="1:65" s="2" customFormat="1" ht="29.25">
      <c r="A281" s="34"/>
      <c r="B281" s="35"/>
      <c r="C281" s="36"/>
      <c r="D281" s="221" t="s">
        <v>150</v>
      </c>
      <c r="E281" s="36"/>
      <c r="F281" s="222" t="s">
        <v>793</v>
      </c>
      <c r="G281" s="36"/>
      <c r="H281" s="36"/>
      <c r="I281" s="122"/>
      <c r="J281" s="36"/>
      <c r="K281" s="36"/>
      <c r="L281" s="39"/>
      <c r="M281" s="223"/>
      <c r="N281" s="224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150</v>
      </c>
      <c r="AU281" s="17" t="s">
        <v>86</v>
      </c>
    </row>
    <row r="282" spans="1:65" s="13" customFormat="1" ht="11.25">
      <c r="B282" s="225"/>
      <c r="C282" s="226"/>
      <c r="D282" s="221" t="s">
        <v>152</v>
      </c>
      <c r="E282" s="227" t="s">
        <v>1</v>
      </c>
      <c r="F282" s="228" t="s">
        <v>782</v>
      </c>
      <c r="G282" s="226"/>
      <c r="H282" s="227" t="s">
        <v>1</v>
      </c>
      <c r="I282" s="229"/>
      <c r="J282" s="226"/>
      <c r="K282" s="226"/>
      <c r="L282" s="230"/>
      <c r="M282" s="231"/>
      <c r="N282" s="232"/>
      <c r="O282" s="232"/>
      <c r="P282" s="232"/>
      <c r="Q282" s="232"/>
      <c r="R282" s="232"/>
      <c r="S282" s="232"/>
      <c r="T282" s="233"/>
      <c r="AT282" s="234" t="s">
        <v>152</v>
      </c>
      <c r="AU282" s="234" t="s">
        <v>86</v>
      </c>
      <c r="AV282" s="13" t="s">
        <v>21</v>
      </c>
      <c r="AW282" s="13" t="s">
        <v>35</v>
      </c>
      <c r="AX282" s="13" t="s">
        <v>78</v>
      </c>
      <c r="AY282" s="234" t="s">
        <v>141</v>
      </c>
    </row>
    <row r="283" spans="1:65" s="14" customFormat="1" ht="11.25">
      <c r="B283" s="235"/>
      <c r="C283" s="236"/>
      <c r="D283" s="221" t="s">
        <v>152</v>
      </c>
      <c r="E283" s="237" t="s">
        <v>1</v>
      </c>
      <c r="F283" s="238" t="s">
        <v>783</v>
      </c>
      <c r="G283" s="236"/>
      <c r="H283" s="239">
        <v>2.1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AT283" s="245" t="s">
        <v>152</v>
      </c>
      <c r="AU283" s="245" t="s">
        <v>86</v>
      </c>
      <c r="AV283" s="14" t="s">
        <v>86</v>
      </c>
      <c r="AW283" s="14" t="s">
        <v>35</v>
      </c>
      <c r="AX283" s="14" t="s">
        <v>21</v>
      </c>
      <c r="AY283" s="245" t="s">
        <v>141</v>
      </c>
    </row>
    <row r="284" spans="1:65" s="14" customFormat="1" ht="11.25">
      <c r="B284" s="235"/>
      <c r="C284" s="236"/>
      <c r="D284" s="221" t="s">
        <v>152</v>
      </c>
      <c r="E284" s="236"/>
      <c r="F284" s="238" t="s">
        <v>794</v>
      </c>
      <c r="G284" s="236"/>
      <c r="H284" s="239">
        <v>2.415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AT284" s="245" t="s">
        <v>152</v>
      </c>
      <c r="AU284" s="245" t="s">
        <v>86</v>
      </c>
      <c r="AV284" s="14" t="s">
        <v>86</v>
      </c>
      <c r="AW284" s="14" t="s">
        <v>4</v>
      </c>
      <c r="AX284" s="14" t="s">
        <v>21</v>
      </c>
      <c r="AY284" s="245" t="s">
        <v>141</v>
      </c>
    </row>
    <row r="285" spans="1:65" s="2" customFormat="1" ht="16.5" customHeight="1">
      <c r="A285" s="34"/>
      <c r="B285" s="35"/>
      <c r="C285" s="257" t="s">
        <v>392</v>
      </c>
      <c r="D285" s="257" t="s">
        <v>253</v>
      </c>
      <c r="E285" s="258" t="s">
        <v>795</v>
      </c>
      <c r="F285" s="259" t="s">
        <v>796</v>
      </c>
      <c r="G285" s="260" t="s">
        <v>146</v>
      </c>
      <c r="H285" s="261">
        <v>1.84</v>
      </c>
      <c r="I285" s="262"/>
      <c r="J285" s="263">
        <f>ROUND(I285*H285,2)</f>
        <v>0</v>
      </c>
      <c r="K285" s="259" t="s">
        <v>1</v>
      </c>
      <c r="L285" s="264"/>
      <c r="M285" s="265" t="s">
        <v>1</v>
      </c>
      <c r="N285" s="266" t="s">
        <v>43</v>
      </c>
      <c r="O285" s="71"/>
      <c r="P285" s="217">
        <f>O285*H285</f>
        <v>0</v>
      </c>
      <c r="Q285" s="217">
        <v>0.13100000000000001</v>
      </c>
      <c r="R285" s="217">
        <f>Q285*H285</f>
        <v>0.24104000000000003</v>
      </c>
      <c r="S285" s="217">
        <v>0</v>
      </c>
      <c r="T285" s="21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9" t="s">
        <v>197</v>
      </c>
      <c r="AT285" s="219" t="s">
        <v>253</v>
      </c>
      <c r="AU285" s="219" t="s">
        <v>86</v>
      </c>
      <c r="AY285" s="17" t="s">
        <v>141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17" t="s">
        <v>21</v>
      </c>
      <c r="BK285" s="220">
        <f>ROUND(I285*H285,2)</f>
        <v>0</v>
      </c>
      <c r="BL285" s="17" t="s">
        <v>148</v>
      </c>
      <c r="BM285" s="219" t="s">
        <v>797</v>
      </c>
    </row>
    <row r="286" spans="1:65" s="2" customFormat="1" ht="29.25">
      <c r="A286" s="34"/>
      <c r="B286" s="35"/>
      <c r="C286" s="36"/>
      <c r="D286" s="221" t="s">
        <v>150</v>
      </c>
      <c r="E286" s="36"/>
      <c r="F286" s="222" t="s">
        <v>798</v>
      </c>
      <c r="G286" s="36"/>
      <c r="H286" s="36"/>
      <c r="I286" s="122"/>
      <c r="J286" s="36"/>
      <c r="K286" s="36"/>
      <c r="L286" s="39"/>
      <c r="M286" s="223"/>
      <c r="N286" s="224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150</v>
      </c>
      <c r="AU286" s="17" t="s">
        <v>86</v>
      </c>
    </row>
    <row r="287" spans="1:65" s="13" customFormat="1" ht="11.25">
      <c r="B287" s="225"/>
      <c r="C287" s="226"/>
      <c r="D287" s="221" t="s">
        <v>152</v>
      </c>
      <c r="E287" s="227" t="s">
        <v>1</v>
      </c>
      <c r="F287" s="228" t="s">
        <v>784</v>
      </c>
      <c r="G287" s="226"/>
      <c r="H287" s="227" t="s">
        <v>1</v>
      </c>
      <c r="I287" s="229"/>
      <c r="J287" s="226"/>
      <c r="K287" s="226"/>
      <c r="L287" s="230"/>
      <c r="M287" s="231"/>
      <c r="N287" s="232"/>
      <c r="O287" s="232"/>
      <c r="P287" s="232"/>
      <c r="Q287" s="232"/>
      <c r="R287" s="232"/>
      <c r="S287" s="232"/>
      <c r="T287" s="233"/>
      <c r="AT287" s="234" t="s">
        <v>152</v>
      </c>
      <c r="AU287" s="234" t="s">
        <v>86</v>
      </c>
      <c r="AV287" s="13" t="s">
        <v>21</v>
      </c>
      <c r="AW287" s="13" t="s">
        <v>35</v>
      </c>
      <c r="AX287" s="13" t="s">
        <v>78</v>
      </c>
      <c r="AY287" s="234" t="s">
        <v>141</v>
      </c>
    </row>
    <row r="288" spans="1:65" s="14" customFormat="1" ht="11.25">
      <c r="B288" s="235"/>
      <c r="C288" s="236"/>
      <c r="D288" s="221" t="s">
        <v>152</v>
      </c>
      <c r="E288" s="237" t="s">
        <v>1</v>
      </c>
      <c r="F288" s="238" t="s">
        <v>785</v>
      </c>
      <c r="G288" s="236"/>
      <c r="H288" s="239">
        <v>1.6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AT288" s="245" t="s">
        <v>152</v>
      </c>
      <c r="AU288" s="245" t="s">
        <v>86</v>
      </c>
      <c r="AV288" s="14" t="s">
        <v>86</v>
      </c>
      <c r="AW288" s="14" t="s">
        <v>35</v>
      </c>
      <c r="AX288" s="14" t="s">
        <v>21</v>
      </c>
      <c r="AY288" s="245" t="s">
        <v>141</v>
      </c>
    </row>
    <row r="289" spans="1:65" s="14" customFormat="1" ht="11.25">
      <c r="B289" s="235"/>
      <c r="C289" s="236"/>
      <c r="D289" s="221" t="s">
        <v>152</v>
      </c>
      <c r="E289" s="236"/>
      <c r="F289" s="238" t="s">
        <v>799</v>
      </c>
      <c r="G289" s="236"/>
      <c r="H289" s="239">
        <v>1.84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AT289" s="245" t="s">
        <v>152</v>
      </c>
      <c r="AU289" s="245" t="s">
        <v>86</v>
      </c>
      <c r="AV289" s="14" t="s">
        <v>86</v>
      </c>
      <c r="AW289" s="14" t="s">
        <v>4</v>
      </c>
      <c r="AX289" s="14" t="s">
        <v>21</v>
      </c>
      <c r="AY289" s="245" t="s">
        <v>141</v>
      </c>
    </row>
    <row r="290" spans="1:65" s="2" customFormat="1" ht="36" customHeight="1">
      <c r="A290" s="34"/>
      <c r="B290" s="35"/>
      <c r="C290" s="208" t="s">
        <v>398</v>
      </c>
      <c r="D290" s="208" t="s">
        <v>143</v>
      </c>
      <c r="E290" s="209" t="s">
        <v>399</v>
      </c>
      <c r="F290" s="210" t="s">
        <v>400</v>
      </c>
      <c r="G290" s="211" t="s">
        <v>146</v>
      </c>
      <c r="H290" s="212">
        <v>21.4</v>
      </c>
      <c r="I290" s="213"/>
      <c r="J290" s="214">
        <f>ROUND(I290*H290,2)</f>
        <v>0</v>
      </c>
      <c r="K290" s="210" t="s">
        <v>1</v>
      </c>
      <c r="L290" s="39"/>
      <c r="M290" s="215" t="s">
        <v>1</v>
      </c>
      <c r="N290" s="216" t="s">
        <v>43</v>
      </c>
      <c r="O290" s="71"/>
      <c r="P290" s="217">
        <f>O290*H290</f>
        <v>0</v>
      </c>
      <c r="Q290" s="217">
        <v>0.71255000000000002</v>
      </c>
      <c r="R290" s="217">
        <f>Q290*H290</f>
        <v>15.248569999999999</v>
      </c>
      <c r="S290" s="217">
        <v>0</v>
      </c>
      <c r="T290" s="218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9" t="s">
        <v>148</v>
      </c>
      <c r="AT290" s="219" t="s">
        <v>143</v>
      </c>
      <c r="AU290" s="219" t="s">
        <v>86</v>
      </c>
      <c r="AY290" s="17" t="s">
        <v>141</v>
      </c>
      <c r="BE290" s="220">
        <f>IF(N290="základní",J290,0)</f>
        <v>0</v>
      </c>
      <c r="BF290" s="220">
        <f>IF(N290="snížená",J290,0)</f>
        <v>0</v>
      </c>
      <c r="BG290" s="220">
        <f>IF(N290="zákl. přenesená",J290,0)</f>
        <v>0</v>
      </c>
      <c r="BH290" s="220">
        <f>IF(N290="sníž. přenesená",J290,0)</f>
        <v>0</v>
      </c>
      <c r="BI290" s="220">
        <f>IF(N290="nulová",J290,0)</f>
        <v>0</v>
      </c>
      <c r="BJ290" s="17" t="s">
        <v>21</v>
      </c>
      <c r="BK290" s="220">
        <f>ROUND(I290*H290,2)</f>
        <v>0</v>
      </c>
      <c r="BL290" s="17" t="s">
        <v>148</v>
      </c>
      <c r="BM290" s="219" t="s">
        <v>800</v>
      </c>
    </row>
    <row r="291" spans="1:65" s="2" customFormat="1" ht="19.5">
      <c r="A291" s="34"/>
      <c r="B291" s="35"/>
      <c r="C291" s="36"/>
      <c r="D291" s="221" t="s">
        <v>150</v>
      </c>
      <c r="E291" s="36"/>
      <c r="F291" s="222" t="s">
        <v>402</v>
      </c>
      <c r="G291" s="36"/>
      <c r="H291" s="36"/>
      <c r="I291" s="122"/>
      <c r="J291" s="36"/>
      <c r="K291" s="36"/>
      <c r="L291" s="39"/>
      <c r="M291" s="223"/>
      <c r="N291" s="224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150</v>
      </c>
      <c r="AU291" s="17" t="s">
        <v>86</v>
      </c>
    </row>
    <row r="292" spans="1:65" s="13" customFormat="1" ht="11.25">
      <c r="B292" s="225"/>
      <c r="C292" s="226"/>
      <c r="D292" s="221" t="s">
        <v>152</v>
      </c>
      <c r="E292" s="227" t="s">
        <v>1</v>
      </c>
      <c r="F292" s="228" t="s">
        <v>403</v>
      </c>
      <c r="G292" s="226"/>
      <c r="H292" s="227" t="s">
        <v>1</v>
      </c>
      <c r="I292" s="229"/>
      <c r="J292" s="226"/>
      <c r="K292" s="226"/>
      <c r="L292" s="230"/>
      <c r="M292" s="231"/>
      <c r="N292" s="232"/>
      <c r="O292" s="232"/>
      <c r="P292" s="232"/>
      <c r="Q292" s="232"/>
      <c r="R292" s="232"/>
      <c r="S292" s="232"/>
      <c r="T292" s="233"/>
      <c r="AT292" s="234" t="s">
        <v>152</v>
      </c>
      <c r="AU292" s="234" t="s">
        <v>86</v>
      </c>
      <c r="AV292" s="13" t="s">
        <v>21</v>
      </c>
      <c r="AW292" s="13" t="s">
        <v>35</v>
      </c>
      <c r="AX292" s="13" t="s">
        <v>78</v>
      </c>
      <c r="AY292" s="234" t="s">
        <v>141</v>
      </c>
    </row>
    <row r="293" spans="1:65" s="14" customFormat="1" ht="11.25">
      <c r="B293" s="235"/>
      <c r="C293" s="236"/>
      <c r="D293" s="221" t="s">
        <v>152</v>
      </c>
      <c r="E293" s="237" t="s">
        <v>1</v>
      </c>
      <c r="F293" s="238" t="s">
        <v>801</v>
      </c>
      <c r="G293" s="236"/>
      <c r="H293" s="239">
        <v>21.4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AT293" s="245" t="s">
        <v>152</v>
      </c>
      <c r="AU293" s="245" t="s">
        <v>86</v>
      </c>
      <c r="AV293" s="14" t="s">
        <v>86</v>
      </c>
      <c r="AW293" s="14" t="s">
        <v>35</v>
      </c>
      <c r="AX293" s="14" t="s">
        <v>21</v>
      </c>
      <c r="AY293" s="245" t="s">
        <v>141</v>
      </c>
    </row>
    <row r="294" spans="1:65" s="12" customFormat="1" ht="22.9" customHeight="1">
      <c r="B294" s="192"/>
      <c r="C294" s="193"/>
      <c r="D294" s="194" t="s">
        <v>77</v>
      </c>
      <c r="E294" s="206" t="s">
        <v>197</v>
      </c>
      <c r="F294" s="206" t="s">
        <v>404</v>
      </c>
      <c r="G294" s="193"/>
      <c r="H294" s="193"/>
      <c r="I294" s="196"/>
      <c r="J294" s="207">
        <f>BK294</f>
        <v>0</v>
      </c>
      <c r="K294" s="193"/>
      <c r="L294" s="198"/>
      <c r="M294" s="199"/>
      <c r="N294" s="200"/>
      <c r="O294" s="200"/>
      <c r="P294" s="201">
        <f>SUM(P295:P302)</f>
        <v>0</v>
      </c>
      <c r="Q294" s="200"/>
      <c r="R294" s="201">
        <f>SUM(R295:R302)</f>
        <v>0.73188000000000009</v>
      </c>
      <c r="S294" s="200"/>
      <c r="T294" s="202">
        <f>SUM(T295:T302)</f>
        <v>0</v>
      </c>
      <c r="AR294" s="203" t="s">
        <v>21</v>
      </c>
      <c r="AT294" s="204" t="s">
        <v>77</v>
      </c>
      <c r="AU294" s="204" t="s">
        <v>21</v>
      </c>
      <c r="AY294" s="203" t="s">
        <v>141</v>
      </c>
      <c r="BK294" s="205">
        <f>SUM(BK295:BK302)</f>
        <v>0</v>
      </c>
    </row>
    <row r="295" spans="1:65" s="2" customFormat="1" ht="24" customHeight="1">
      <c r="A295" s="34"/>
      <c r="B295" s="35"/>
      <c r="C295" s="208" t="s">
        <v>405</v>
      </c>
      <c r="D295" s="208" t="s">
        <v>143</v>
      </c>
      <c r="E295" s="209" t="s">
        <v>406</v>
      </c>
      <c r="F295" s="210" t="s">
        <v>407</v>
      </c>
      <c r="G295" s="211" t="s">
        <v>408</v>
      </c>
      <c r="H295" s="212">
        <v>1</v>
      </c>
      <c r="I295" s="213"/>
      <c r="J295" s="214">
        <f>ROUND(I295*H295,2)</f>
        <v>0</v>
      </c>
      <c r="K295" s="210" t="s">
        <v>1</v>
      </c>
      <c r="L295" s="39"/>
      <c r="M295" s="215" t="s">
        <v>1</v>
      </c>
      <c r="N295" s="216" t="s">
        <v>43</v>
      </c>
      <c r="O295" s="71"/>
      <c r="P295" s="217">
        <f>O295*H295</f>
        <v>0</v>
      </c>
      <c r="Q295" s="217">
        <v>0.42080000000000001</v>
      </c>
      <c r="R295" s="217">
        <f>Q295*H295</f>
        <v>0.42080000000000001</v>
      </c>
      <c r="S295" s="217">
        <v>0</v>
      </c>
      <c r="T295" s="21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9" t="s">
        <v>148</v>
      </c>
      <c r="AT295" s="219" t="s">
        <v>143</v>
      </c>
      <c r="AU295" s="219" t="s">
        <v>86</v>
      </c>
      <c r="AY295" s="17" t="s">
        <v>141</v>
      </c>
      <c r="BE295" s="220">
        <f>IF(N295="základní",J295,0)</f>
        <v>0</v>
      </c>
      <c r="BF295" s="220">
        <f>IF(N295="snížená",J295,0)</f>
        <v>0</v>
      </c>
      <c r="BG295" s="220">
        <f>IF(N295="zákl. přenesená",J295,0)</f>
        <v>0</v>
      </c>
      <c r="BH295" s="220">
        <f>IF(N295="sníž. přenesená",J295,0)</f>
        <v>0</v>
      </c>
      <c r="BI295" s="220">
        <f>IF(N295="nulová",J295,0)</f>
        <v>0</v>
      </c>
      <c r="BJ295" s="17" t="s">
        <v>21</v>
      </c>
      <c r="BK295" s="220">
        <f>ROUND(I295*H295,2)</f>
        <v>0</v>
      </c>
      <c r="BL295" s="17" t="s">
        <v>148</v>
      </c>
      <c r="BM295" s="219" t="s">
        <v>802</v>
      </c>
    </row>
    <row r="296" spans="1:65" s="2" customFormat="1" ht="11.25">
      <c r="A296" s="34"/>
      <c r="B296" s="35"/>
      <c r="C296" s="36"/>
      <c r="D296" s="221" t="s">
        <v>150</v>
      </c>
      <c r="E296" s="36"/>
      <c r="F296" s="222" t="s">
        <v>410</v>
      </c>
      <c r="G296" s="36"/>
      <c r="H296" s="36"/>
      <c r="I296" s="122"/>
      <c r="J296" s="36"/>
      <c r="K296" s="36"/>
      <c r="L296" s="39"/>
      <c r="M296" s="223"/>
      <c r="N296" s="224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150</v>
      </c>
      <c r="AU296" s="17" t="s">
        <v>86</v>
      </c>
    </row>
    <row r="297" spans="1:65" s="13" customFormat="1" ht="11.25">
      <c r="B297" s="225"/>
      <c r="C297" s="226"/>
      <c r="D297" s="221" t="s">
        <v>152</v>
      </c>
      <c r="E297" s="227" t="s">
        <v>1</v>
      </c>
      <c r="F297" s="228" t="s">
        <v>803</v>
      </c>
      <c r="G297" s="226"/>
      <c r="H297" s="227" t="s">
        <v>1</v>
      </c>
      <c r="I297" s="229"/>
      <c r="J297" s="226"/>
      <c r="K297" s="226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152</v>
      </c>
      <c r="AU297" s="234" t="s">
        <v>86</v>
      </c>
      <c r="AV297" s="13" t="s">
        <v>21</v>
      </c>
      <c r="AW297" s="13" t="s">
        <v>35</v>
      </c>
      <c r="AX297" s="13" t="s">
        <v>78</v>
      </c>
      <c r="AY297" s="234" t="s">
        <v>141</v>
      </c>
    </row>
    <row r="298" spans="1:65" s="14" customFormat="1" ht="11.25">
      <c r="B298" s="235"/>
      <c r="C298" s="236"/>
      <c r="D298" s="221" t="s">
        <v>152</v>
      </c>
      <c r="E298" s="237" t="s">
        <v>1</v>
      </c>
      <c r="F298" s="238" t="s">
        <v>804</v>
      </c>
      <c r="G298" s="236"/>
      <c r="H298" s="239">
        <v>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AT298" s="245" t="s">
        <v>152</v>
      </c>
      <c r="AU298" s="245" t="s">
        <v>86</v>
      </c>
      <c r="AV298" s="14" t="s">
        <v>86</v>
      </c>
      <c r="AW298" s="14" t="s">
        <v>35</v>
      </c>
      <c r="AX298" s="14" t="s">
        <v>21</v>
      </c>
      <c r="AY298" s="245" t="s">
        <v>141</v>
      </c>
    </row>
    <row r="299" spans="1:65" s="2" customFormat="1" ht="24" customHeight="1">
      <c r="A299" s="34"/>
      <c r="B299" s="35"/>
      <c r="C299" s="208" t="s">
        <v>411</v>
      </c>
      <c r="D299" s="208" t="s">
        <v>143</v>
      </c>
      <c r="E299" s="209" t="s">
        <v>412</v>
      </c>
      <c r="F299" s="210" t="s">
        <v>413</v>
      </c>
      <c r="G299" s="211" t="s">
        <v>408</v>
      </c>
      <c r="H299" s="212">
        <v>1</v>
      </c>
      <c r="I299" s="213"/>
      <c r="J299" s="214">
        <f>ROUND(I299*H299,2)</f>
        <v>0</v>
      </c>
      <c r="K299" s="210" t="s">
        <v>1</v>
      </c>
      <c r="L299" s="39"/>
      <c r="M299" s="215" t="s">
        <v>1</v>
      </c>
      <c r="N299" s="216" t="s">
        <v>43</v>
      </c>
      <c r="O299" s="71"/>
      <c r="P299" s="217">
        <f>O299*H299</f>
        <v>0</v>
      </c>
      <c r="Q299" s="217">
        <v>0.31108000000000002</v>
      </c>
      <c r="R299" s="217">
        <f>Q299*H299</f>
        <v>0.31108000000000002</v>
      </c>
      <c r="S299" s="217">
        <v>0</v>
      </c>
      <c r="T299" s="218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9" t="s">
        <v>148</v>
      </c>
      <c r="AT299" s="219" t="s">
        <v>143</v>
      </c>
      <c r="AU299" s="219" t="s">
        <v>86</v>
      </c>
      <c r="AY299" s="17" t="s">
        <v>141</v>
      </c>
      <c r="BE299" s="220">
        <f>IF(N299="základní",J299,0)</f>
        <v>0</v>
      </c>
      <c r="BF299" s="220">
        <f>IF(N299="snížená",J299,0)</f>
        <v>0</v>
      </c>
      <c r="BG299" s="220">
        <f>IF(N299="zákl. přenesená",J299,0)</f>
        <v>0</v>
      </c>
      <c r="BH299" s="220">
        <f>IF(N299="sníž. přenesená",J299,0)</f>
        <v>0</v>
      </c>
      <c r="BI299" s="220">
        <f>IF(N299="nulová",J299,0)</f>
        <v>0</v>
      </c>
      <c r="BJ299" s="17" t="s">
        <v>21</v>
      </c>
      <c r="BK299" s="220">
        <f>ROUND(I299*H299,2)</f>
        <v>0</v>
      </c>
      <c r="BL299" s="17" t="s">
        <v>148</v>
      </c>
      <c r="BM299" s="219" t="s">
        <v>805</v>
      </c>
    </row>
    <row r="300" spans="1:65" s="2" customFormat="1" ht="19.5">
      <c r="A300" s="34"/>
      <c r="B300" s="35"/>
      <c r="C300" s="36"/>
      <c r="D300" s="221" t="s">
        <v>150</v>
      </c>
      <c r="E300" s="36"/>
      <c r="F300" s="222" t="s">
        <v>415</v>
      </c>
      <c r="G300" s="36"/>
      <c r="H300" s="36"/>
      <c r="I300" s="122"/>
      <c r="J300" s="36"/>
      <c r="K300" s="36"/>
      <c r="L300" s="39"/>
      <c r="M300" s="223"/>
      <c r="N300" s="224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150</v>
      </c>
      <c r="AU300" s="17" t="s">
        <v>86</v>
      </c>
    </row>
    <row r="301" spans="1:65" s="13" customFormat="1" ht="11.25">
      <c r="B301" s="225"/>
      <c r="C301" s="226"/>
      <c r="D301" s="221" t="s">
        <v>152</v>
      </c>
      <c r="E301" s="227" t="s">
        <v>1</v>
      </c>
      <c r="F301" s="228" t="s">
        <v>806</v>
      </c>
      <c r="G301" s="226"/>
      <c r="H301" s="227" t="s">
        <v>1</v>
      </c>
      <c r="I301" s="229"/>
      <c r="J301" s="226"/>
      <c r="K301" s="226"/>
      <c r="L301" s="230"/>
      <c r="M301" s="231"/>
      <c r="N301" s="232"/>
      <c r="O301" s="232"/>
      <c r="P301" s="232"/>
      <c r="Q301" s="232"/>
      <c r="R301" s="232"/>
      <c r="S301" s="232"/>
      <c r="T301" s="233"/>
      <c r="AT301" s="234" t="s">
        <v>152</v>
      </c>
      <c r="AU301" s="234" t="s">
        <v>86</v>
      </c>
      <c r="AV301" s="13" t="s">
        <v>21</v>
      </c>
      <c r="AW301" s="13" t="s">
        <v>35</v>
      </c>
      <c r="AX301" s="13" t="s">
        <v>78</v>
      </c>
      <c r="AY301" s="234" t="s">
        <v>141</v>
      </c>
    </row>
    <row r="302" spans="1:65" s="14" customFormat="1" ht="11.25">
      <c r="B302" s="235"/>
      <c r="C302" s="236"/>
      <c r="D302" s="221" t="s">
        <v>152</v>
      </c>
      <c r="E302" s="237" t="s">
        <v>1</v>
      </c>
      <c r="F302" s="238" t="s">
        <v>804</v>
      </c>
      <c r="G302" s="236"/>
      <c r="H302" s="239">
        <v>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AT302" s="245" t="s">
        <v>152</v>
      </c>
      <c r="AU302" s="245" t="s">
        <v>86</v>
      </c>
      <c r="AV302" s="14" t="s">
        <v>86</v>
      </c>
      <c r="AW302" s="14" t="s">
        <v>35</v>
      </c>
      <c r="AX302" s="14" t="s">
        <v>21</v>
      </c>
      <c r="AY302" s="245" t="s">
        <v>141</v>
      </c>
    </row>
    <row r="303" spans="1:65" s="12" customFormat="1" ht="22.9" customHeight="1">
      <c r="B303" s="192"/>
      <c r="C303" s="193"/>
      <c r="D303" s="194" t="s">
        <v>77</v>
      </c>
      <c r="E303" s="206" t="s">
        <v>203</v>
      </c>
      <c r="F303" s="206" t="s">
        <v>416</v>
      </c>
      <c r="G303" s="193"/>
      <c r="H303" s="193"/>
      <c r="I303" s="196"/>
      <c r="J303" s="207">
        <f>BK303</f>
        <v>0</v>
      </c>
      <c r="K303" s="193"/>
      <c r="L303" s="198"/>
      <c r="M303" s="199"/>
      <c r="N303" s="200"/>
      <c r="O303" s="200"/>
      <c r="P303" s="201">
        <f>SUM(P304:P355)</f>
        <v>0</v>
      </c>
      <c r="Q303" s="200"/>
      <c r="R303" s="201">
        <f>SUM(R304:R355)</f>
        <v>35.915179321999993</v>
      </c>
      <c r="S303" s="200"/>
      <c r="T303" s="202">
        <f>SUM(T304:T355)</f>
        <v>4.8099999999999996</v>
      </c>
      <c r="AR303" s="203" t="s">
        <v>21</v>
      </c>
      <c r="AT303" s="204" t="s">
        <v>77</v>
      </c>
      <c r="AU303" s="204" t="s">
        <v>21</v>
      </c>
      <c r="AY303" s="203" t="s">
        <v>141</v>
      </c>
      <c r="BK303" s="205">
        <f>SUM(BK304:BK355)</f>
        <v>0</v>
      </c>
    </row>
    <row r="304" spans="1:65" s="2" customFormat="1" ht="16.5" customHeight="1">
      <c r="A304" s="34"/>
      <c r="B304" s="35"/>
      <c r="C304" s="208" t="s">
        <v>417</v>
      </c>
      <c r="D304" s="208" t="s">
        <v>143</v>
      </c>
      <c r="E304" s="209" t="s">
        <v>418</v>
      </c>
      <c r="F304" s="210" t="s">
        <v>807</v>
      </c>
      <c r="G304" s="211" t="s">
        <v>408</v>
      </c>
      <c r="H304" s="212">
        <v>3</v>
      </c>
      <c r="I304" s="213"/>
      <c r="J304" s="214">
        <f>ROUND(I304*H304,2)</f>
        <v>0</v>
      </c>
      <c r="K304" s="210" t="s">
        <v>1</v>
      </c>
      <c r="L304" s="39"/>
      <c r="M304" s="215" t="s">
        <v>1</v>
      </c>
      <c r="N304" s="216" t="s">
        <v>43</v>
      </c>
      <c r="O304" s="71"/>
      <c r="P304" s="217">
        <f>O304*H304</f>
        <v>0</v>
      </c>
      <c r="Q304" s="217">
        <v>0</v>
      </c>
      <c r="R304" s="217">
        <f>Q304*H304</f>
        <v>0</v>
      </c>
      <c r="S304" s="217">
        <v>0</v>
      </c>
      <c r="T304" s="21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9" t="s">
        <v>148</v>
      </c>
      <c r="AT304" s="219" t="s">
        <v>143</v>
      </c>
      <c r="AU304" s="219" t="s">
        <v>86</v>
      </c>
      <c r="AY304" s="17" t="s">
        <v>141</v>
      </c>
      <c r="BE304" s="220">
        <f>IF(N304="základní",J304,0)</f>
        <v>0</v>
      </c>
      <c r="BF304" s="220">
        <f>IF(N304="snížená",J304,0)</f>
        <v>0</v>
      </c>
      <c r="BG304" s="220">
        <f>IF(N304="zákl. přenesená",J304,0)</f>
        <v>0</v>
      </c>
      <c r="BH304" s="220">
        <f>IF(N304="sníž. přenesená",J304,0)</f>
        <v>0</v>
      </c>
      <c r="BI304" s="220">
        <f>IF(N304="nulová",J304,0)</f>
        <v>0</v>
      </c>
      <c r="BJ304" s="17" t="s">
        <v>21</v>
      </c>
      <c r="BK304" s="220">
        <f>ROUND(I304*H304,2)</f>
        <v>0</v>
      </c>
      <c r="BL304" s="17" t="s">
        <v>148</v>
      </c>
      <c r="BM304" s="219" t="s">
        <v>808</v>
      </c>
    </row>
    <row r="305" spans="1:65" s="2" customFormat="1" ht="11.25">
      <c r="A305" s="34"/>
      <c r="B305" s="35"/>
      <c r="C305" s="36"/>
      <c r="D305" s="221" t="s">
        <v>150</v>
      </c>
      <c r="E305" s="36"/>
      <c r="F305" s="222" t="s">
        <v>419</v>
      </c>
      <c r="G305" s="36"/>
      <c r="H305" s="36"/>
      <c r="I305" s="122"/>
      <c r="J305" s="36"/>
      <c r="K305" s="36"/>
      <c r="L305" s="39"/>
      <c r="M305" s="223"/>
      <c r="N305" s="224"/>
      <c r="O305" s="71"/>
      <c r="P305" s="71"/>
      <c r="Q305" s="71"/>
      <c r="R305" s="71"/>
      <c r="S305" s="71"/>
      <c r="T305" s="72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7" t="s">
        <v>150</v>
      </c>
      <c r="AU305" s="17" t="s">
        <v>86</v>
      </c>
    </row>
    <row r="306" spans="1:65" s="2" customFormat="1" ht="16.5" customHeight="1">
      <c r="A306" s="34"/>
      <c r="B306" s="35"/>
      <c r="C306" s="208" t="s">
        <v>421</v>
      </c>
      <c r="D306" s="208" t="s">
        <v>143</v>
      </c>
      <c r="E306" s="209" t="s">
        <v>809</v>
      </c>
      <c r="F306" s="210" t="s">
        <v>810</v>
      </c>
      <c r="G306" s="211" t="s">
        <v>408</v>
      </c>
      <c r="H306" s="212">
        <v>1</v>
      </c>
      <c r="I306" s="213"/>
      <c r="J306" s="214">
        <f>ROUND(I306*H306,2)</f>
        <v>0</v>
      </c>
      <c r="K306" s="210" t="s">
        <v>1</v>
      </c>
      <c r="L306" s="39"/>
      <c r="M306" s="215" t="s">
        <v>1</v>
      </c>
      <c r="N306" s="216" t="s">
        <v>43</v>
      </c>
      <c r="O306" s="71"/>
      <c r="P306" s="217">
        <f>O306*H306</f>
        <v>0</v>
      </c>
      <c r="Q306" s="217">
        <v>0</v>
      </c>
      <c r="R306" s="217">
        <f>Q306*H306</f>
        <v>0</v>
      </c>
      <c r="S306" s="217">
        <v>0</v>
      </c>
      <c r="T306" s="218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9" t="s">
        <v>148</v>
      </c>
      <c r="AT306" s="219" t="s">
        <v>143</v>
      </c>
      <c r="AU306" s="219" t="s">
        <v>86</v>
      </c>
      <c r="AY306" s="17" t="s">
        <v>141</v>
      </c>
      <c r="BE306" s="220">
        <f>IF(N306="základní",J306,0)</f>
        <v>0</v>
      </c>
      <c r="BF306" s="220">
        <f>IF(N306="snížená",J306,0)</f>
        <v>0</v>
      </c>
      <c r="BG306" s="220">
        <f>IF(N306="zákl. přenesená",J306,0)</f>
        <v>0</v>
      </c>
      <c r="BH306" s="220">
        <f>IF(N306="sníž. přenesená",J306,0)</f>
        <v>0</v>
      </c>
      <c r="BI306" s="220">
        <f>IF(N306="nulová",J306,0)</f>
        <v>0</v>
      </c>
      <c r="BJ306" s="17" t="s">
        <v>21</v>
      </c>
      <c r="BK306" s="220">
        <f>ROUND(I306*H306,2)</f>
        <v>0</v>
      </c>
      <c r="BL306" s="17" t="s">
        <v>148</v>
      </c>
      <c r="BM306" s="219" t="s">
        <v>811</v>
      </c>
    </row>
    <row r="307" spans="1:65" s="2" customFormat="1" ht="11.25">
      <c r="A307" s="34"/>
      <c r="B307" s="35"/>
      <c r="C307" s="36"/>
      <c r="D307" s="221" t="s">
        <v>150</v>
      </c>
      <c r="E307" s="36"/>
      <c r="F307" s="222" t="s">
        <v>419</v>
      </c>
      <c r="G307" s="36"/>
      <c r="H307" s="36"/>
      <c r="I307" s="122"/>
      <c r="J307" s="36"/>
      <c r="K307" s="36"/>
      <c r="L307" s="39"/>
      <c r="M307" s="223"/>
      <c r="N307" s="224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150</v>
      </c>
      <c r="AU307" s="17" t="s">
        <v>86</v>
      </c>
    </row>
    <row r="308" spans="1:65" s="2" customFormat="1" ht="16.5" customHeight="1">
      <c r="A308" s="34"/>
      <c r="B308" s="35"/>
      <c r="C308" s="208" t="s">
        <v>426</v>
      </c>
      <c r="D308" s="208" t="s">
        <v>143</v>
      </c>
      <c r="E308" s="209" t="s">
        <v>422</v>
      </c>
      <c r="F308" s="210" t="s">
        <v>423</v>
      </c>
      <c r="G308" s="211" t="s">
        <v>408</v>
      </c>
      <c r="H308" s="212">
        <v>1</v>
      </c>
      <c r="I308" s="213"/>
      <c r="J308" s="214">
        <f>ROUND(I308*H308,2)</f>
        <v>0</v>
      </c>
      <c r="K308" s="210" t="s">
        <v>1</v>
      </c>
      <c r="L308" s="39"/>
      <c r="M308" s="215" t="s">
        <v>1</v>
      </c>
      <c r="N308" s="216" t="s">
        <v>43</v>
      </c>
      <c r="O308" s="71"/>
      <c r="P308" s="217">
        <f>O308*H308</f>
        <v>0</v>
      </c>
      <c r="Q308" s="217">
        <v>0</v>
      </c>
      <c r="R308" s="217">
        <f>Q308*H308</f>
        <v>0</v>
      </c>
      <c r="S308" s="217">
        <v>0</v>
      </c>
      <c r="T308" s="21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19" t="s">
        <v>148</v>
      </c>
      <c r="AT308" s="219" t="s">
        <v>143</v>
      </c>
      <c r="AU308" s="219" t="s">
        <v>86</v>
      </c>
      <c r="AY308" s="17" t="s">
        <v>141</v>
      </c>
      <c r="BE308" s="220">
        <f>IF(N308="základní",J308,0)</f>
        <v>0</v>
      </c>
      <c r="BF308" s="220">
        <f>IF(N308="snížená",J308,0)</f>
        <v>0</v>
      </c>
      <c r="BG308" s="220">
        <f>IF(N308="zákl. přenesená",J308,0)</f>
        <v>0</v>
      </c>
      <c r="BH308" s="220">
        <f>IF(N308="sníž. přenesená",J308,0)</f>
        <v>0</v>
      </c>
      <c r="BI308" s="220">
        <f>IF(N308="nulová",J308,0)</f>
        <v>0</v>
      </c>
      <c r="BJ308" s="17" t="s">
        <v>21</v>
      </c>
      <c r="BK308" s="220">
        <f>ROUND(I308*H308,2)</f>
        <v>0</v>
      </c>
      <c r="BL308" s="17" t="s">
        <v>148</v>
      </c>
      <c r="BM308" s="219" t="s">
        <v>812</v>
      </c>
    </row>
    <row r="309" spans="1:65" s="2" customFormat="1" ht="11.25">
      <c r="A309" s="34"/>
      <c r="B309" s="35"/>
      <c r="C309" s="36"/>
      <c r="D309" s="221" t="s">
        <v>150</v>
      </c>
      <c r="E309" s="36"/>
      <c r="F309" s="222" t="s">
        <v>425</v>
      </c>
      <c r="G309" s="36"/>
      <c r="H309" s="36"/>
      <c r="I309" s="122"/>
      <c r="J309" s="36"/>
      <c r="K309" s="36"/>
      <c r="L309" s="39"/>
      <c r="M309" s="223"/>
      <c r="N309" s="224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150</v>
      </c>
      <c r="AU309" s="17" t="s">
        <v>86</v>
      </c>
    </row>
    <row r="310" spans="1:65" s="2" customFormat="1" ht="24" customHeight="1">
      <c r="A310" s="34"/>
      <c r="B310" s="35"/>
      <c r="C310" s="208" t="s">
        <v>432</v>
      </c>
      <c r="D310" s="208" t="s">
        <v>143</v>
      </c>
      <c r="E310" s="209" t="s">
        <v>427</v>
      </c>
      <c r="F310" s="210" t="s">
        <v>428</v>
      </c>
      <c r="G310" s="211" t="s">
        <v>146</v>
      </c>
      <c r="H310" s="212">
        <v>10.3</v>
      </c>
      <c r="I310" s="213"/>
      <c r="J310" s="214">
        <f>ROUND(I310*H310,2)</f>
        <v>0</v>
      </c>
      <c r="K310" s="210" t="s">
        <v>147</v>
      </c>
      <c r="L310" s="39"/>
      <c r="M310" s="215" t="s">
        <v>1</v>
      </c>
      <c r="N310" s="216" t="s">
        <v>43</v>
      </c>
      <c r="O310" s="71"/>
      <c r="P310" s="217">
        <f>O310*H310</f>
        <v>0</v>
      </c>
      <c r="Q310" s="217">
        <v>2.5999999999999999E-3</v>
      </c>
      <c r="R310" s="217">
        <f>Q310*H310</f>
        <v>2.6780000000000002E-2</v>
      </c>
      <c r="S310" s="217">
        <v>0</v>
      </c>
      <c r="T310" s="21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9" t="s">
        <v>148</v>
      </c>
      <c r="AT310" s="219" t="s">
        <v>143</v>
      </c>
      <c r="AU310" s="219" t="s">
        <v>86</v>
      </c>
      <c r="AY310" s="17" t="s">
        <v>141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17" t="s">
        <v>21</v>
      </c>
      <c r="BK310" s="220">
        <f>ROUND(I310*H310,2)</f>
        <v>0</v>
      </c>
      <c r="BL310" s="17" t="s">
        <v>148</v>
      </c>
      <c r="BM310" s="219" t="s">
        <v>813</v>
      </c>
    </row>
    <row r="311" spans="1:65" s="2" customFormat="1" ht="19.5">
      <c r="A311" s="34"/>
      <c r="B311" s="35"/>
      <c r="C311" s="36"/>
      <c r="D311" s="221" t="s">
        <v>150</v>
      </c>
      <c r="E311" s="36"/>
      <c r="F311" s="222" t="s">
        <v>428</v>
      </c>
      <c r="G311" s="36"/>
      <c r="H311" s="36"/>
      <c r="I311" s="122"/>
      <c r="J311" s="36"/>
      <c r="K311" s="36"/>
      <c r="L311" s="39"/>
      <c r="M311" s="223"/>
      <c r="N311" s="224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150</v>
      </c>
      <c r="AU311" s="17" t="s">
        <v>86</v>
      </c>
    </row>
    <row r="312" spans="1:65" s="14" customFormat="1" ht="11.25">
      <c r="B312" s="235"/>
      <c r="C312" s="236"/>
      <c r="D312" s="221" t="s">
        <v>152</v>
      </c>
      <c r="E312" s="237" t="s">
        <v>1</v>
      </c>
      <c r="F312" s="238" t="s">
        <v>814</v>
      </c>
      <c r="G312" s="236"/>
      <c r="H312" s="239">
        <v>10.3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AT312" s="245" t="s">
        <v>152</v>
      </c>
      <c r="AU312" s="245" t="s">
        <v>86</v>
      </c>
      <c r="AV312" s="14" t="s">
        <v>86</v>
      </c>
      <c r="AW312" s="14" t="s">
        <v>35</v>
      </c>
      <c r="AX312" s="14" t="s">
        <v>78</v>
      </c>
      <c r="AY312" s="245" t="s">
        <v>141</v>
      </c>
    </row>
    <row r="313" spans="1:65" s="2" customFormat="1" ht="16.5" customHeight="1">
      <c r="A313" s="34"/>
      <c r="B313" s="35"/>
      <c r="C313" s="208" t="s">
        <v>438</v>
      </c>
      <c r="D313" s="208" t="s">
        <v>143</v>
      </c>
      <c r="E313" s="209" t="s">
        <v>433</v>
      </c>
      <c r="F313" s="210" t="s">
        <v>434</v>
      </c>
      <c r="G313" s="211" t="s">
        <v>146</v>
      </c>
      <c r="H313" s="212">
        <v>10.3</v>
      </c>
      <c r="I313" s="213"/>
      <c r="J313" s="214">
        <f>ROUND(I313*H313,2)</f>
        <v>0</v>
      </c>
      <c r="K313" s="210" t="s">
        <v>147</v>
      </c>
      <c r="L313" s="39"/>
      <c r="M313" s="215" t="s">
        <v>1</v>
      </c>
      <c r="N313" s="216" t="s">
        <v>43</v>
      </c>
      <c r="O313" s="71"/>
      <c r="P313" s="217">
        <f>O313*H313</f>
        <v>0</v>
      </c>
      <c r="Q313" s="217">
        <v>9.38E-6</v>
      </c>
      <c r="R313" s="217">
        <f>Q313*H313</f>
        <v>9.6614000000000007E-5</v>
      </c>
      <c r="S313" s="217">
        <v>0</v>
      </c>
      <c r="T313" s="218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9" t="s">
        <v>148</v>
      </c>
      <c r="AT313" s="219" t="s">
        <v>143</v>
      </c>
      <c r="AU313" s="219" t="s">
        <v>86</v>
      </c>
      <c r="AY313" s="17" t="s">
        <v>141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17" t="s">
        <v>21</v>
      </c>
      <c r="BK313" s="220">
        <f>ROUND(I313*H313,2)</f>
        <v>0</v>
      </c>
      <c r="BL313" s="17" t="s">
        <v>148</v>
      </c>
      <c r="BM313" s="219" t="s">
        <v>815</v>
      </c>
    </row>
    <row r="314" spans="1:65" s="2" customFormat="1" ht="19.5">
      <c r="A314" s="34"/>
      <c r="B314" s="35"/>
      <c r="C314" s="36"/>
      <c r="D314" s="221" t="s">
        <v>150</v>
      </c>
      <c r="E314" s="36"/>
      <c r="F314" s="222" t="s">
        <v>436</v>
      </c>
      <c r="G314" s="36"/>
      <c r="H314" s="36"/>
      <c r="I314" s="122"/>
      <c r="J314" s="36"/>
      <c r="K314" s="36"/>
      <c r="L314" s="39"/>
      <c r="M314" s="223"/>
      <c r="N314" s="224"/>
      <c r="O314" s="71"/>
      <c r="P314" s="71"/>
      <c r="Q314" s="71"/>
      <c r="R314" s="71"/>
      <c r="S314" s="71"/>
      <c r="T314" s="72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7" t="s">
        <v>150</v>
      </c>
      <c r="AU314" s="17" t="s">
        <v>86</v>
      </c>
    </row>
    <row r="315" spans="1:65" s="13" customFormat="1" ht="11.25">
      <c r="B315" s="225"/>
      <c r="C315" s="226"/>
      <c r="D315" s="221" t="s">
        <v>152</v>
      </c>
      <c r="E315" s="227" t="s">
        <v>1</v>
      </c>
      <c r="F315" s="228" t="s">
        <v>437</v>
      </c>
      <c r="G315" s="226"/>
      <c r="H315" s="227" t="s">
        <v>1</v>
      </c>
      <c r="I315" s="229"/>
      <c r="J315" s="226"/>
      <c r="K315" s="226"/>
      <c r="L315" s="230"/>
      <c r="M315" s="231"/>
      <c r="N315" s="232"/>
      <c r="O315" s="232"/>
      <c r="P315" s="232"/>
      <c r="Q315" s="232"/>
      <c r="R315" s="232"/>
      <c r="S315" s="232"/>
      <c r="T315" s="233"/>
      <c r="AT315" s="234" t="s">
        <v>152</v>
      </c>
      <c r="AU315" s="234" t="s">
        <v>86</v>
      </c>
      <c r="AV315" s="13" t="s">
        <v>21</v>
      </c>
      <c r="AW315" s="13" t="s">
        <v>35</v>
      </c>
      <c r="AX315" s="13" t="s">
        <v>78</v>
      </c>
      <c r="AY315" s="234" t="s">
        <v>141</v>
      </c>
    </row>
    <row r="316" spans="1:65" s="14" customFormat="1" ht="11.25">
      <c r="B316" s="235"/>
      <c r="C316" s="236"/>
      <c r="D316" s="221" t="s">
        <v>152</v>
      </c>
      <c r="E316" s="237" t="s">
        <v>1</v>
      </c>
      <c r="F316" s="238" t="s">
        <v>814</v>
      </c>
      <c r="G316" s="236"/>
      <c r="H316" s="239">
        <v>10.3</v>
      </c>
      <c r="I316" s="240"/>
      <c r="J316" s="236"/>
      <c r="K316" s="236"/>
      <c r="L316" s="241"/>
      <c r="M316" s="242"/>
      <c r="N316" s="243"/>
      <c r="O316" s="243"/>
      <c r="P316" s="243"/>
      <c r="Q316" s="243"/>
      <c r="R316" s="243"/>
      <c r="S316" s="243"/>
      <c r="T316" s="244"/>
      <c r="AT316" s="245" t="s">
        <v>152</v>
      </c>
      <c r="AU316" s="245" t="s">
        <v>86</v>
      </c>
      <c r="AV316" s="14" t="s">
        <v>86</v>
      </c>
      <c r="AW316" s="14" t="s">
        <v>35</v>
      </c>
      <c r="AX316" s="14" t="s">
        <v>21</v>
      </c>
      <c r="AY316" s="245" t="s">
        <v>141</v>
      </c>
    </row>
    <row r="317" spans="1:65" s="2" customFormat="1" ht="24" customHeight="1">
      <c r="A317" s="34"/>
      <c r="B317" s="35"/>
      <c r="C317" s="208" t="s">
        <v>447</v>
      </c>
      <c r="D317" s="208" t="s">
        <v>143</v>
      </c>
      <c r="E317" s="209" t="s">
        <v>487</v>
      </c>
      <c r="F317" s="210" t="s">
        <v>488</v>
      </c>
      <c r="G317" s="211" t="s">
        <v>192</v>
      </c>
      <c r="H317" s="212">
        <v>83.4</v>
      </c>
      <c r="I317" s="213"/>
      <c r="J317" s="214">
        <f>ROUND(I317*H317,2)</f>
        <v>0</v>
      </c>
      <c r="K317" s="210" t="s">
        <v>147</v>
      </c>
      <c r="L317" s="39"/>
      <c r="M317" s="215" t="s">
        <v>1</v>
      </c>
      <c r="N317" s="216" t="s">
        <v>43</v>
      </c>
      <c r="O317" s="71"/>
      <c r="P317" s="217">
        <f>O317*H317</f>
        <v>0</v>
      </c>
      <c r="Q317" s="217">
        <v>0.16849059999999999</v>
      </c>
      <c r="R317" s="217">
        <f>Q317*H317</f>
        <v>14.05211604</v>
      </c>
      <c r="S317" s="217">
        <v>0</v>
      </c>
      <c r="T317" s="218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219" t="s">
        <v>148</v>
      </c>
      <c r="AT317" s="219" t="s">
        <v>143</v>
      </c>
      <c r="AU317" s="219" t="s">
        <v>86</v>
      </c>
      <c r="AY317" s="17" t="s">
        <v>141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17" t="s">
        <v>21</v>
      </c>
      <c r="BK317" s="220">
        <f>ROUND(I317*H317,2)</f>
        <v>0</v>
      </c>
      <c r="BL317" s="17" t="s">
        <v>148</v>
      </c>
      <c r="BM317" s="219" t="s">
        <v>816</v>
      </c>
    </row>
    <row r="318" spans="1:65" s="2" customFormat="1" ht="29.25">
      <c r="A318" s="34"/>
      <c r="B318" s="35"/>
      <c r="C318" s="36"/>
      <c r="D318" s="221" t="s">
        <v>150</v>
      </c>
      <c r="E318" s="36"/>
      <c r="F318" s="222" t="s">
        <v>490</v>
      </c>
      <c r="G318" s="36"/>
      <c r="H318" s="36"/>
      <c r="I318" s="122"/>
      <c r="J318" s="36"/>
      <c r="K318" s="36"/>
      <c r="L318" s="39"/>
      <c r="M318" s="223"/>
      <c r="N318" s="224"/>
      <c r="O318" s="71"/>
      <c r="P318" s="71"/>
      <c r="Q318" s="71"/>
      <c r="R318" s="71"/>
      <c r="S318" s="71"/>
      <c r="T318" s="72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7" t="s">
        <v>150</v>
      </c>
      <c r="AU318" s="17" t="s">
        <v>86</v>
      </c>
    </row>
    <row r="319" spans="1:65" s="14" customFormat="1" ht="11.25">
      <c r="B319" s="235"/>
      <c r="C319" s="236"/>
      <c r="D319" s="221" t="s">
        <v>152</v>
      </c>
      <c r="E319" s="237" t="s">
        <v>1</v>
      </c>
      <c r="F319" s="238" t="s">
        <v>817</v>
      </c>
      <c r="G319" s="236"/>
      <c r="H319" s="239">
        <v>83.4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AT319" s="245" t="s">
        <v>152</v>
      </c>
      <c r="AU319" s="245" t="s">
        <v>86</v>
      </c>
      <c r="AV319" s="14" t="s">
        <v>86</v>
      </c>
      <c r="AW319" s="14" t="s">
        <v>35</v>
      </c>
      <c r="AX319" s="14" t="s">
        <v>78</v>
      </c>
      <c r="AY319" s="245" t="s">
        <v>141</v>
      </c>
    </row>
    <row r="320" spans="1:65" s="2" customFormat="1" ht="16.5" customHeight="1">
      <c r="A320" s="34"/>
      <c r="B320" s="35"/>
      <c r="C320" s="257" t="s">
        <v>453</v>
      </c>
      <c r="D320" s="257" t="s">
        <v>253</v>
      </c>
      <c r="E320" s="258" t="s">
        <v>493</v>
      </c>
      <c r="F320" s="259" t="s">
        <v>494</v>
      </c>
      <c r="G320" s="260" t="s">
        <v>192</v>
      </c>
      <c r="H320" s="261">
        <v>87.57</v>
      </c>
      <c r="I320" s="262"/>
      <c r="J320" s="263">
        <f>ROUND(I320*H320,2)</f>
        <v>0</v>
      </c>
      <c r="K320" s="259" t="s">
        <v>147</v>
      </c>
      <c r="L320" s="264"/>
      <c r="M320" s="265" t="s">
        <v>1</v>
      </c>
      <c r="N320" s="266" t="s">
        <v>43</v>
      </c>
      <c r="O320" s="71"/>
      <c r="P320" s="217">
        <f>O320*H320</f>
        <v>0</v>
      </c>
      <c r="Q320" s="217">
        <v>0.15</v>
      </c>
      <c r="R320" s="217">
        <f>Q320*H320</f>
        <v>13.135499999999999</v>
      </c>
      <c r="S320" s="217">
        <v>0</v>
      </c>
      <c r="T320" s="218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9" t="s">
        <v>197</v>
      </c>
      <c r="AT320" s="219" t="s">
        <v>253</v>
      </c>
      <c r="AU320" s="219" t="s">
        <v>86</v>
      </c>
      <c r="AY320" s="17" t="s">
        <v>141</v>
      </c>
      <c r="BE320" s="220">
        <f>IF(N320="základní",J320,0)</f>
        <v>0</v>
      </c>
      <c r="BF320" s="220">
        <f>IF(N320="snížená",J320,0)</f>
        <v>0</v>
      </c>
      <c r="BG320" s="220">
        <f>IF(N320="zákl. přenesená",J320,0)</f>
        <v>0</v>
      </c>
      <c r="BH320" s="220">
        <f>IF(N320="sníž. přenesená",J320,0)</f>
        <v>0</v>
      </c>
      <c r="BI320" s="220">
        <f>IF(N320="nulová",J320,0)</f>
        <v>0</v>
      </c>
      <c r="BJ320" s="17" t="s">
        <v>21</v>
      </c>
      <c r="BK320" s="220">
        <f>ROUND(I320*H320,2)</f>
        <v>0</v>
      </c>
      <c r="BL320" s="17" t="s">
        <v>148</v>
      </c>
      <c r="BM320" s="219" t="s">
        <v>818</v>
      </c>
    </row>
    <row r="321" spans="1:65" s="2" customFormat="1" ht="11.25">
      <c r="A321" s="34"/>
      <c r="B321" s="35"/>
      <c r="C321" s="36"/>
      <c r="D321" s="221" t="s">
        <v>150</v>
      </c>
      <c r="E321" s="36"/>
      <c r="F321" s="222" t="s">
        <v>496</v>
      </c>
      <c r="G321" s="36"/>
      <c r="H321" s="36"/>
      <c r="I321" s="122"/>
      <c r="J321" s="36"/>
      <c r="K321" s="36"/>
      <c r="L321" s="39"/>
      <c r="M321" s="223"/>
      <c r="N321" s="224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150</v>
      </c>
      <c r="AU321" s="17" t="s">
        <v>86</v>
      </c>
    </row>
    <row r="322" spans="1:65" s="14" customFormat="1" ht="11.25">
      <c r="B322" s="235"/>
      <c r="C322" s="236"/>
      <c r="D322" s="221" t="s">
        <v>152</v>
      </c>
      <c r="E322" s="236"/>
      <c r="F322" s="238" t="s">
        <v>819</v>
      </c>
      <c r="G322" s="236"/>
      <c r="H322" s="239">
        <v>87.57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AT322" s="245" t="s">
        <v>152</v>
      </c>
      <c r="AU322" s="245" t="s">
        <v>86</v>
      </c>
      <c r="AV322" s="14" t="s">
        <v>86</v>
      </c>
      <c r="AW322" s="14" t="s">
        <v>4</v>
      </c>
      <c r="AX322" s="14" t="s">
        <v>21</v>
      </c>
      <c r="AY322" s="245" t="s">
        <v>141</v>
      </c>
    </row>
    <row r="323" spans="1:65" s="2" customFormat="1" ht="24" customHeight="1">
      <c r="A323" s="34"/>
      <c r="B323" s="35"/>
      <c r="C323" s="208" t="s">
        <v>458</v>
      </c>
      <c r="D323" s="208" t="s">
        <v>143</v>
      </c>
      <c r="E323" s="209" t="s">
        <v>499</v>
      </c>
      <c r="F323" s="210" t="s">
        <v>500</v>
      </c>
      <c r="G323" s="211" t="s">
        <v>192</v>
      </c>
      <c r="H323" s="212">
        <v>43.3</v>
      </c>
      <c r="I323" s="213"/>
      <c r="J323" s="214">
        <f>ROUND(I323*H323,2)</f>
        <v>0</v>
      </c>
      <c r="K323" s="210" t="s">
        <v>147</v>
      </c>
      <c r="L323" s="39"/>
      <c r="M323" s="215" t="s">
        <v>1</v>
      </c>
      <c r="N323" s="216" t="s">
        <v>43</v>
      </c>
      <c r="O323" s="71"/>
      <c r="P323" s="217">
        <f>O323*H323</f>
        <v>0</v>
      </c>
      <c r="Q323" s="217">
        <v>0.14066960000000001</v>
      </c>
      <c r="R323" s="217">
        <f>Q323*H323</f>
        <v>6.0909936799999995</v>
      </c>
      <c r="S323" s="217">
        <v>0</v>
      </c>
      <c r="T323" s="218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219" t="s">
        <v>148</v>
      </c>
      <c r="AT323" s="219" t="s">
        <v>143</v>
      </c>
      <c r="AU323" s="219" t="s">
        <v>86</v>
      </c>
      <c r="AY323" s="17" t="s">
        <v>141</v>
      </c>
      <c r="BE323" s="220">
        <f>IF(N323="základní",J323,0)</f>
        <v>0</v>
      </c>
      <c r="BF323" s="220">
        <f>IF(N323="snížená",J323,0)</f>
        <v>0</v>
      </c>
      <c r="BG323" s="220">
        <f>IF(N323="zákl. přenesená",J323,0)</f>
        <v>0</v>
      </c>
      <c r="BH323" s="220">
        <f>IF(N323="sníž. přenesená",J323,0)</f>
        <v>0</v>
      </c>
      <c r="BI323" s="220">
        <f>IF(N323="nulová",J323,0)</f>
        <v>0</v>
      </c>
      <c r="BJ323" s="17" t="s">
        <v>21</v>
      </c>
      <c r="BK323" s="220">
        <f>ROUND(I323*H323,2)</f>
        <v>0</v>
      </c>
      <c r="BL323" s="17" t="s">
        <v>148</v>
      </c>
      <c r="BM323" s="219" t="s">
        <v>820</v>
      </c>
    </row>
    <row r="324" spans="1:65" s="2" customFormat="1" ht="29.25">
      <c r="A324" s="34"/>
      <c r="B324" s="35"/>
      <c r="C324" s="36"/>
      <c r="D324" s="221" t="s">
        <v>150</v>
      </c>
      <c r="E324" s="36"/>
      <c r="F324" s="222" t="s">
        <v>502</v>
      </c>
      <c r="G324" s="36"/>
      <c r="H324" s="36"/>
      <c r="I324" s="122"/>
      <c r="J324" s="36"/>
      <c r="K324" s="36"/>
      <c r="L324" s="39"/>
      <c r="M324" s="223"/>
      <c r="N324" s="224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150</v>
      </c>
      <c r="AU324" s="17" t="s">
        <v>86</v>
      </c>
    </row>
    <row r="325" spans="1:65" s="13" customFormat="1" ht="11.25">
      <c r="B325" s="225"/>
      <c r="C325" s="226"/>
      <c r="D325" s="221" t="s">
        <v>152</v>
      </c>
      <c r="E325" s="227" t="s">
        <v>1</v>
      </c>
      <c r="F325" s="228" t="s">
        <v>503</v>
      </c>
      <c r="G325" s="226"/>
      <c r="H325" s="227" t="s">
        <v>1</v>
      </c>
      <c r="I325" s="229"/>
      <c r="J325" s="226"/>
      <c r="K325" s="226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152</v>
      </c>
      <c r="AU325" s="234" t="s">
        <v>86</v>
      </c>
      <c r="AV325" s="13" t="s">
        <v>21</v>
      </c>
      <c r="AW325" s="13" t="s">
        <v>35</v>
      </c>
      <c r="AX325" s="13" t="s">
        <v>78</v>
      </c>
      <c r="AY325" s="234" t="s">
        <v>141</v>
      </c>
    </row>
    <row r="326" spans="1:65" s="14" customFormat="1" ht="11.25">
      <c r="B326" s="235"/>
      <c r="C326" s="236"/>
      <c r="D326" s="221" t="s">
        <v>152</v>
      </c>
      <c r="E326" s="237" t="s">
        <v>1</v>
      </c>
      <c r="F326" s="238" t="s">
        <v>821</v>
      </c>
      <c r="G326" s="236"/>
      <c r="H326" s="239">
        <v>43.3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AT326" s="245" t="s">
        <v>152</v>
      </c>
      <c r="AU326" s="245" t="s">
        <v>86</v>
      </c>
      <c r="AV326" s="14" t="s">
        <v>86</v>
      </c>
      <c r="AW326" s="14" t="s">
        <v>35</v>
      </c>
      <c r="AX326" s="14" t="s">
        <v>78</v>
      </c>
      <c r="AY326" s="245" t="s">
        <v>141</v>
      </c>
    </row>
    <row r="327" spans="1:65" s="2" customFormat="1" ht="16.5" customHeight="1">
      <c r="A327" s="34"/>
      <c r="B327" s="35"/>
      <c r="C327" s="257" t="s">
        <v>465</v>
      </c>
      <c r="D327" s="257" t="s">
        <v>253</v>
      </c>
      <c r="E327" s="258" t="s">
        <v>506</v>
      </c>
      <c r="F327" s="259" t="s">
        <v>822</v>
      </c>
      <c r="G327" s="260" t="s">
        <v>192</v>
      </c>
      <c r="H327" s="261">
        <v>45.465000000000003</v>
      </c>
      <c r="I327" s="262"/>
      <c r="J327" s="263">
        <f>ROUND(I327*H327,2)</f>
        <v>0</v>
      </c>
      <c r="K327" s="259" t="s">
        <v>147</v>
      </c>
      <c r="L327" s="264"/>
      <c r="M327" s="265" t="s">
        <v>1</v>
      </c>
      <c r="N327" s="266" t="s">
        <v>43</v>
      </c>
      <c r="O327" s="71"/>
      <c r="P327" s="217">
        <f>O327*H327</f>
        <v>0</v>
      </c>
      <c r="Q327" s="217">
        <v>5.7000000000000002E-2</v>
      </c>
      <c r="R327" s="217">
        <f>Q327*H327</f>
        <v>2.5915050000000002</v>
      </c>
      <c r="S327" s="217">
        <v>0</v>
      </c>
      <c r="T327" s="21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19" t="s">
        <v>197</v>
      </c>
      <c r="AT327" s="219" t="s">
        <v>253</v>
      </c>
      <c r="AU327" s="219" t="s">
        <v>86</v>
      </c>
      <c r="AY327" s="17" t="s">
        <v>141</v>
      </c>
      <c r="BE327" s="220">
        <f>IF(N327="základní",J327,0)</f>
        <v>0</v>
      </c>
      <c r="BF327" s="220">
        <f>IF(N327="snížená",J327,0)</f>
        <v>0</v>
      </c>
      <c r="BG327" s="220">
        <f>IF(N327="zákl. přenesená",J327,0)</f>
        <v>0</v>
      </c>
      <c r="BH327" s="220">
        <f>IF(N327="sníž. přenesená",J327,0)</f>
        <v>0</v>
      </c>
      <c r="BI327" s="220">
        <f>IF(N327="nulová",J327,0)</f>
        <v>0</v>
      </c>
      <c r="BJ327" s="17" t="s">
        <v>21</v>
      </c>
      <c r="BK327" s="220">
        <f>ROUND(I327*H327,2)</f>
        <v>0</v>
      </c>
      <c r="BL327" s="17" t="s">
        <v>148</v>
      </c>
      <c r="BM327" s="219" t="s">
        <v>823</v>
      </c>
    </row>
    <row r="328" spans="1:65" s="2" customFormat="1" ht="19.5">
      <c r="A328" s="34"/>
      <c r="B328" s="35"/>
      <c r="C328" s="36"/>
      <c r="D328" s="221" t="s">
        <v>150</v>
      </c>
      <c r="E328" s="36"/>
      <c r="F328" s="222" t="s">
        <v>824</v>
      </c>
      <c r="G328" s="36"/>
      <c r="H328" s="36"/>
      <c r="I328" s="122"/>
      <c r="J328" s="36"/>
      <c r="K328" s="36"/>
      <c r="L328" s="39"/>
      <c r="M328" s="223"/>
      <c r="N328" s="224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150</v>
      </c>
      <c r="AU328" s="17" t="s">
        <v>86</v>
      </c>
    </row>
    <row r="329" spans="1:65" s="14" customFormat="1" ht="11.25">
      <c r="B329" s="235"/>
      <c r="C329" s="236"/>
      <c r="D329" s="221" t="s">
        <v>152</v>
      </c>
      <c r="E329" s="236"/>
      <c r="F329" s="238" t="s">
        <v>825</v>
      </c>
      <c r="G329" s="236"/>
      <c r="H329" s="239">
        <v>45.465000000000003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AT329" s="245" t="s">
        <v>152</v>
      </c>
      <c r="AU329" s="245" t="s">
        <v>86</v>
      </c>
      <c r="AV329" s="14" t="s">
        <v>86</v>
      </c>
      <c r="AW329" s="14" t="s">
        <v>4</v>
      </c>
      <c r="AX329" s="14" t="s">
        <v>21</v>
      </c>
      <c r="AY329" s="245" t="s">
        <v>141</v>
      </c>
    </row>
    <row r="330" spans="1:65" s="2" customFormat="1" ht="24" customHeight="1">
      <c r="A330" s="34"/>
      <c r="B330" s="35"/>
      <c r="C330" s="208" t="s">
        <v>470</v>
      </c>
      <c r="D330" s="208" t="s">
        <v>143</v>
      </c>
      <c r="E330" s="209" t="s">
        <v>511</v>
      </c>
      <c r="F330" s="210" t="s">
        <v>512</v>
      </c>
      <c r="G330" s="211" t="s">
        <v>192</v>
      </c>
      <c r="H330" s="212">
        <v>81.2</v>
      </c>
      <c r="I330" s="213"/>
      <c r="J330" s="214">
        <f>ROUND(I330*H330,2)</f>
        <v>0</v>
      </c>
      <c r="K330" s="210" t="s">
        <v>147</v>
      </c>
      <c r="L330" s="39"/>
      <c r="M330" s="215" t="s">
        <v>1</v>
      </c>
      <c r="N330" s="216" t="s">
        <v>43</v>
      </c>
      <c r="O330" s="71"/>
      <c r="P330" s="217">
        <f>O330*H330</f>
        <v>0</v>
      </c>
      <c r="Q330" s="217">
        <v>1.4950000000000001E-6</v>
      </c>
      <c r="R330" s="217">
        <f>Q330*H330</f>
        <v>1.2139400000000001E-4</v>
      </c>
      <c r="S330" s="217">
        <v>0</v>
      </c>
      <c r="T330" s="218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219" t="s">
        <v>148</v>
      </c>
      <c r="AT330" s="219" t="s">
        <v>143</v>
      </c>
      <c r="AU330" s="219" t="s">
        <v>86</v>
      </c>
      <c r="AY330" s="17" t="s">
        <v>141</v>
      </c>
      <c r="BE330" s="220">
        <f>IF(N330="základní",J330,0)</f>
        <v>0</v>
      </c>
      <c r="BF330" s="220">
        <f>IF(N330="snížená",J330,0)</f>
        <v>0</v>
      </c>
      <c r="BG330" s="220">
        <f>IF(N330="zákl. přenesená",J330,0)</f>
        <v>0</v>
      </c>
      <c r="BH330" s="220">
        <f>IF(N330="sníž. přenesená",J330,0)</f>
        <v>0</v>
      </c>
      <c r="BI330" s="220">
        <f>IF(N330="nulová",J330,0)</f>
        <v>0</v>
      </c>
      <c r="BJ330" s="17" t="s">
        <v>21</v>
      </c>
      <c r="BK330" s="220">
        <f>ROUND(I330*H330,2)</f>
        <v>0</v>
      </c>
      <c r="BL330" s="17" t="s">
        <v>148</v>
      </c>
      <c r="BM330" s="219" t="s">
        <v>826</v>
      </c>
    </row>
    <row r="331" spans="1:65" s="2" customFormat="1" ht="19.5">
      <c r="A331" s="34"/>
      <c r="B331" s="35"/>
      <c r="C331" s="36"/>
      <c r="D331" s="221" t="s">
        <v>150</v>
      </c>
      <c r="E331" s="36"/>
      <c r="F331" s="222" t="s">
        <v>514</v>
      </c>
      <c r="G331" s="36"/>
      <c r="H331" s="36"/>
      <c r="I331" s="122"/>
      <c r="J331" s="36"/>
      <c r="K331" s="36"/>
      <c r="L331" s="39"/>
      <c r="M331" s="223"/>
      <c r="N331" s="224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150</v>
      </c>
      <c r="AU331" s="17" t="s">
        <v>86</v>
      </c>
    </row>
    <row r="332" spans="1:65" s="13" customFormat="1" ht="11.25">
      <c r="B332" s="225"/>
      <c r="C332" s="226"/>
      <c r="D332" s="221" t="s">
        <v>152</v>
      </c>
      <c r="E332" s="227" t="s">
        <v>1</v>
      </c>
      <c r="F332" s="228" t="s">
        <v>515</v>
      </c>
      <c r="G332" s="226"/>
      <c r="H332" s="227" t="s">
        <v>1</v>
      </c>
      <c r="I332" s="229"/>
      <c r="J332" s="226"/>
      <c r="K332" s="226"/>
      <c r="L332" s="230"/>
      <c r="M332" s="231"/>
      <c r="N332" s="232"/>
      <c r="O332" s="232"/>
      <c r="P332" s="232"/>
      <c r="Q332" s="232"/>
      <c r="R332" s="232"/>
      <c r="S332" s="232"/>
      <c r="T332" s="233"/>
      <c r="AT332" s="234" t="s">
        <v>152</v>
      </c>
      <c r="AU332" s="234" t="s">
        <v>86</v>
      </c>
      <c r="AV332" s="13" t="s">
        <v>21</v>
      </c>
      <c r="AW332" s="13" t="s">
        <v>35</v>
      </c>
      <c r="AX332" s="13" t="s">
        <v>78</v>
      </c>
      <c r="AY332" s="234" t="s">
        <v>141</v>
      </c>
    </row>
    <row r="333" spans="1:65" s="14" customFormat="1" ht="11.25">
      <c r="B333" s="235"/>
      <c r="C333" s="236"/>
      <c r="D333" s="221" t="s">
        <v>152</v>
      </c>
      <c r="E333" s="237" t="s">
        <v>1</v>
      </c>
      <c r="F333" s="238" t="s">
        <v>827</v>
      </c>
      <c r="G333" s="236"/>
      <c r="H333" s="239">
        <v>81.2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AT333" s="245" t="s">
        <v>152</v>
      </c>
      <c r="AU333" s="245" t="s">
        <v>86</v>
      </c>
      <c r="AV333" s="14" t="s">
        <v>86</v>
      </c>
      <c r="AW333" s="14" t="s">
        <v>35</v>
      </c>
      <c r="AX333" s="14" t="s">
        <v>21</v>
      </c>
      <c r="AY333" s="245" t="s">
        <v>141</v>
      </c>
    </row>
    <row r="334" spans="1:65" s="2" customFormat="1" ht="24" customHeight="1">
      <c r="A334" s="34"/>
      <c r="B334" s="35"/>
      <c r="C334" s="208" t="s">
        <v>474</v>
      </c>
      <c r="D334" s="208" t="s">
        <v>143</v>
      </c>
      <c r="E334" s="209" t="s">
        <v>518</v>
      </c>
      <c r="F334" s="210" t="s">
        <v>519</v>
      </c>
      <c r="G334" s="211" t="s">
        <v>192</v>
      </c>
      <c r="H334" s="212">
        <v>81.2</v>
      </c>
      <c r="I334" s="213"/>
      <c r="J334" s="214">
        <f>ROUND(I334*H334,2)</f>
        <v>0</v>
      </c>
      <c r="K334" s="210" t="s">
        <v>147</v>
      </c>
      <c r="L334" s="39"/>
      <c r="M334" s="215" t="s">
        <v>1</v>
      </c>
      <c r="N334" s="216" t="s">
        <v>43</v>
      </c>
      <c r="O334" s="71"/>
      <c r="P334" s="217">
        <f>O334*H334</f>
        <v>0</v>
      </c>
      <c r="Q334" s="217">
        <v>2.2049999999999999E-4</v>
      </c>
      <c r="R334" s="217">
        <f>Q334*H334</f>
        <v>1.79046E-2</v>
      </c>
      <c r="S334" s="217">
        <v>0</v>
      </c>
      <c r="T334" s="218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19" t="s">
        <v>148</v>
      </c>
      <c r="AT334" s="219" t="s">
        <v>143</v>
      </c>
      <c r="AU334" s="219" t="s">
        <v>86</v>
      </c>
      <c r="AY334" s="17" t="s">
        <v>141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17" t="s">
        <v>21</v>
      </c>
      <c r="BK334" s="220">
        <f>ROUND(I334*H334,2)</f>
        <v>0</v>
      </c>
      <c r="BL334" s="17" t="s">
        <v>148</v>
      </c>
      <c r="BM334" s="219" t="s">
        <v>828</v>
      </c>
    </row>
    <row r="335" spans="1:65" s="2" customFormat="1" ht="39">
      <c r="A335" s="34"/>
      <c r="B335" s="35"/>
      <c r="C335" s="36"/>
      <c r="D335" s="221" t="s">
        <v>150</v>
      </c>
      <c r="E335" s="36"/>
      <c r="F335" s="222" t="s">
        <v>521</v>
      </c>
      <c r="G335" s="36"/>
      <c r="H335" s="36"/>
      <c r="I335" s="122"/>
      <c r="J335" s="36"/>
      <c r="K335" s="36"/>
      <c r="L335" s="39"/>
      <c r="M335" s="223"/>
      <c r="N335" s="224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150</v>
      </c>
      <c r="AU335" s="17" t="s">
        <v>86</v>
      </c>
    </row>
    <row r="336" spans="1:65" s="13" customFormat="1" ht="11.25">
      <c r="B336" s="225"/>
      <c r="C336" s="226"/>
      <c r="D336" s="221" t="s">
        <v>152</v>
      </c>
      <c r="E336" s="227" t="s">
        <v>1</v>
      </c>
      <c r="F336" s="228" t="s">
        <v>515</v>
      </c>
      <c r="G336" s="226"/>
      <c r="H336" s="227" t="s">
        <v>1</v>
      </c>
      <c r="I336" s="229"/>
      <c r="J336" s="226"/>
      <c r="K336" s="226"/>
      <c r="L336" s="230"/>
      <c r="M336" s="231"/>
      <c r="N336" s="232"/>
      <c r="O336" s="232"/>
      <c r="P336" s="232"/>
      <c r="Q336" s="232"/>
      <c r="R336" s="232"/>
      <c r="S336" s="232"/>
      <c r="T336" s="233"/>
      <c r="AT336" s="234" t="s">
        <v>152</v>
      </c>
      <c r="AU336" s="234" t="s">
        <v>86</v>
      </c>
      <c r="AV336" s="13" t="s">
        <v>21</v>
      </c>
      <c r="AW336" s="13" t="s">
        <v>35</v>
      </c>
      <c r="AX336" s="13" t="s">
        <v>78</v>
      </c>
      <c r="AY336" s="234" t="s">
        <v>141</v>
      </c>
    </row>
    <row r="337" spans="1:65" s="14" customFormat="1" ht="11.25">
      <c r="B337" s="235"/>
      <c r="C337" s="236"/>
      <c r="D337" s="221" t="s">
        <v>152</v>
      </c>
      <c r="E337" s="237" t="s">
        <v>1</v>
      </c>
      <c r="F337" s="238" t="s">
        <v>827</v>
      </c>
      <c r="G337" s="236"/>
      <c r="H337" s="239">
        <v>81.2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AT337" s="245" t="s">
        <v>152</v>
      </c>
      <c r="AU337" s="245" t="s">
        <v>86</v>
      </c>
      <c r="AV337" s="14" t="s">
        <v>86</v>
      </c>
      <c r="AW337" s="14" t="s">
        <v>35</v>
      </c>
      <c r="AX337" s="14" t="s">
        <v>21</v>
      </c>
      <c r="AY337" s="245" t="s">
        <v>141</v>
      </c>
    </row>
    <row r="338" spans="1:65" s="2" customFormat="1" ht="16.5" customHeight="1">
      <c r="A338" s="34"/>
      <c r="B338" s="35"/>
      <c r="C338" s="208" t="s">
        <v>481</v>
      </c>
      <c r="D338" s="208" t="s">
        <v>143</v>
      </c>
      <c r="E338" s="209" t="s">
        <v>523</v>
      </c>
      <c r="F338" s="210" t="s">
        <v>524</v>
      </c>
      <c r="G338" s="211" t="s">
        <v>192</v>
      </c>
      <c r="H338" s="212">
        <v>81.2</v>
      </c>
      <c r="I338" s="213"/>
      <c r="J338" s="214">
        <f>ROUND(I338*H338,2)</f>
        <v>0</v>
      </c>
      <c r="K338" s="210" t="s">
        <v>147</v>
      </c>
      <c r="L338" s="39"/>
      <c r="M338" s="215" t="s">
        <v>1</v>
      </c>
      <c r="N338" s="216" t="s">
        <v>43</v>
      </c>
      <c r="O338" s="71"/>
      <c r="P338" s="217">
        <f>O338*H338</f>
        <v>0</v>
      </c>
      <c r="Q338" s="217">
        <v>1.995E-6</v>
      </c>
      <c r="R338" s="217">
        <f>Q338*H338</f>
        <v>1.6199399999999999E-4</v>
      </c>
      <c r="S338" s="217">
        <v>0</v>
      </c>
      <c r="T338" s="218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9" t="s">
        <v>148</v>
      </c>
      <c r="AT338" s="219" t="s">
        <v>143</v>
      </c>
      <c r="AU338" s="219" t="s">
        <v>86</v>
      </c>
      <c r="AY338" s="17" t="s">
        <v>141</v>
      </c>
      <c r="BE338" s="220">
        <f>IF(N338="základní",J338,0)</f>
        <v>0</v>
      </c>
      <c r="BF338" s="220">
        <f>IF(N338="snížená",J338,0)</f>
        <v>0</v>
      </c>
      <c r="BG338" s="220">
        <f>IF(N338="zákl. přenesená",J338,0)</f>
        <v>0</v>
      </c>
      <c r="BH338" s="220">
        <f>IF(N338="sníž. přenesená",J338,0)</f>
        <v>0</v>
      </c>
      <c r="BI338" s="220">
        <f>IF(N338="nulová",J338,0)</f>
        <v>0</v>
      </c>
      <c r="BJ338" s="17" t="s">
        <v>21</v>
      </c>
      <c r="BK338" s="220">
        <f>ROUND(I338*H338,2)</f>
        <v>0</v>
      </c>
      <c r="BL338" s="17" t="s">
        <v>148</v>
      </c>
      <c r="BM338" s="219" t="s">
        <v>829</v>
      </c>
    </row>
    <row r="339" spans="1:65" s="2" customFormat="1" ht="19.5">
      <c r="A339" s="34"/>
      <c r="B339" s="35"/>
      <c r="C339" s="36"/>
      <c r="D339" s="221" t="s">
        <v>150</v>
      </c>
      <c r="E339" s="36"/>
      <c r="F339" s="222" t="s">
        <v>526</v>
      </c>
      <c r="G339" s="36"/>
      <c r="H339" s="36"/>
      <c r="I339" s="122"/>
      <c r="J339" s="36"/>
      <c r="K339" s="36"/>
      <c r="L339" s="39"/>
      <c r="M339" s="223"/>
      <c r="N339" s="224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150</v>
      </c>
      <c r="AU339" s="17" t="s">
        <v>86</v>
      </c>
    </row>
    <row r="340" spans="1:65" s="13" customFormat="1" ht="11.25">
      <c r="B340" s="225"/>
      <c r="C340" s="226"/>
      <c r="D340" s="221" t="s">
        <v>152</v>
      </c>
      <c r="E340" s="227" t="s">
        <v>1</v>
      </c>
      <c r="F340" s="228" t="s">
        <v>527</v>
      </c>
      <c r="G340" s="226"/>
      <c r="H340" s="227" t="s">
        <v>1</v>
      </c>
      <c r="I340" s="229"/>
      <c r="J340" s="226"/>
      <c r="K340" s="226"/>
      <c r="L340" s="230"/>
      <c r="M340" s="231"/>
      <c r="N340" s="232"/>
      <c r="O340" s="232"/>
      <c r="P340" s="232"/>
      <c r="Q340" s="232"/>
      <c r="R340" s="232"/>
      <c r="S340" s="232"/>
      <c r="T340" s="233"/>
      <c r="AT340" s="234" t="s">
        <v>152</v>
      </c>
      <c r="AU340" s="234" t="s">
        <v>86</v>
      </c>
      <c r="AV340" s="13" t="s">
        <v>21</v>
      </c>
      <c r="AW340" s="13" t="s">
        <v>35</v>
      </c>
      <c r="AX340" s="13" t="s">
        <v>78</v>
      </c>
      <c r="AY340" s="234" t="s">
        <v>141</v>
      </c>
    </row>
    <row r="341" spans="1:65" s="14" customFormat="1" ht="11.25">
      <c r="B341" s="235"/>
      <c r="C341" s="236"/>
      <c r="D341" s="221" t="s">
        <v>152</v>
      </c>
      <c r="E341" s="237" t="s">
        <v>1</v>
      </c>
      <c r="F341" s="238" t="s">
        <v>827</v>
      </c>
      <c r="G341" s="236"/>
      <c r="H341" s="239">
        <v>81.2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AT341" s="245" t="s">
        <v>152</v>
      </c>
      <c r="AU341" s="245" t="s">
        <v>86</v>
      </c>
      <c r="AV341" s="14" t="s">
        <v>86</v>
      </c>
      <c r="AW341" s="14" t="s">
        <v>35</v>
      </c>
      <c r="AX341" s="14" t="s">
        <v>21</v>
      </c>
      <c r="AY341" s="245" t="s">
        <v>141</v>
      </c>
    </row>
    <row r="342" spans="1:65" s="2" customFormat="1" ht="24" customHeight="1">
      <c r="A342" s="34"/>
      <c r="B342" s="35"/>
      <c r="C342" s="208" t="s">
        <v>486</v>
      </c>
      <c r="D342" s="208" t="s">
        <v>143</v>
      </c>
      <c r="E342" s="209" t="s">
        <v>830</v>
      </c>
      <c r="F342" s="210" t="s">
        <v>831</v>
      </c>
      <c r="G342" s="211" t="s">
        <v>408</v>
      </c>
      <c r="H342" s="212">
        <v>5</v>
      </c>
      <c r="I342" s="213"/>
      <c r="J342" s="214">
        <f>ROUND(I342*H342,2)</f>
        <v>0</v>
      </c>
      <c r="K342" s="210" t="s">
        <v>147</v>
      </c>
      <c r="L342" s="39"/>
      <c r="M342" s="215" t="s">
        <v>1</v>
      </c>
      <c r="N342" s="216" t="s">
        <v>43</v>
      </c>
      <c r="O342" s="71"/>
      <c r="P342" s="217">
        <f>O342*H342</f>
        <v>0</v>
      </c>
      <c r="Q342" s="217">
        <v>0</v>
      </c>
      <c r="R342" s="217">
        <f>Q342*H342</f>
        <v>0</v>
      </c>
      <c r="S342" s="217">
        <v>0.108</v>
      </c>
      <c r="T342" s="218">
        <f>S342*H342</f>
        <v>0.54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219" t="s">
        <v>148</v>
      </c>
      <c r="AT342" s="219" t="s">
        <v>143</v>
      </c>
      <c r="AU342" s="219" t="s">
        <v>86</v>
      </c>
      <c r="AY342" s="17" t="s">
        <v>141</v>
      </c>
      <c r="BE342" s="220">
        <f>IF(N342="základní",J342,0)</f>
        <v>0</v>
      </c>
      <c r="BF342" s="220">
        <f>IF(N342="snížená",J342,0)</f>
        <v>0</v>
      </c>
      <c r="BG342" s="220">
        <f>IF(N342="zákl. přenesená",J342,0)</f>
        <v>0</v>
      </c>
      <c r="BH342" s="220">
        <f>IF(N342="sníž. přenesená",J342,0)</f>
        <v>0</v>
      </c>
      <c r="BI342" s="220">
        <f>IF(N342="nulová",J342,0)</f>
        <v>0</v>
      </c>
      <c r="BJ342" s="17" t="s">
        <v>21</v>
      </c>
      <c r="BK342" s="220">
        <f>ROUND(I342*H342,2)</f>
        <v>0</v>
      </c>
      <c r="BL342" s="17" t="s">
        <v>148</v>
      </c>
      <c r="BM342" s="219" t="s">
        <v>832</v>
      </c>
    </row>
    <row r="343" spans="1:65" s="2" customFormat="1" ht="19.5">
      <c r="A343" s="34"/>
      <c r="B343" s="35"/>
      <c r="C343" s="36"/>
      <c r="D343" s="221" t="s">
        <v>150</v>
      </c>
      <c r="E343" s="36"/>
      <c r="F343" s="222" t="s">
        <v>833</v>
      </c>
      <c r="G343" s="36"/>
      <c r="H343" s="36"/>
      <c r="I343" s="122"/>
      <c r="J343" s="36"/>
      <c r="K343" s="36"/>
      <c r="L343" s="39"/>
      <c r="M343" s="223"/>
      <c r="N343" s="224"/>
      <c r="O343" s="71"/>
      <c r="P343" s="71"/>
      <c r="Q343" s="71"/>
      <c r="R343" s="71"/>
      <c r="S343" s="71"/>
      <c r="T343" s="72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7" t="s">
        <v>150</v>
      </c>
      <c r="AU343" s="17" t="s">
        <v>86</v>
      </c>
    </row>
    <row r="344" spans="1:65" s="2" customFormat="1" ht="24" customHeight="1">
      <c r="A344" s="34"/>
      <c r="B344" s="35"/>
      <c r="C344" s="208" t="s">
        <v>492</v>
      </c>
      <c r="D344" s="208" t="s">
        <v>143</v>
      </c>
      <c r="E344" s="209" t="s">
        <v>536</v>
      </c>
      <c r="F344" s="210" t="s">
        <v>537</v>
      </c>
      <c r="G344" s="211" t="s">
        <v>146</v>
      </c>
      <c r="H344" s="212">
        <v>29.5</v>
      </c>
      <c r="I344" s="213"/>
      <c r="J344" s="214">
        <f>ROUND(I344*H344,2)</f>
        <v>0</v>
      </c>
      <c r="K344" s="210" t="s">
        <v>147</v>
      </c>
      <c r="L344" s="39"/>
      <c r="M344" s="215" t="s">
        <v>1</v>
      </c>
      <c r="N344" s="216" t="s">
        <v>43</v>
      </c>
      <c r="O344" s="71"/>
      <c r="P344" s="217">
        <f>O344*H344</f>
        <v>0</v>
      </c>
      <c r="Q344" s="217">
        <v>0</v>
      </c>
      <c r="R344" s="217">
        <f>Q344*H344</f>
        <v>0</v>
      </c>
      <c r="S344" s="217">
        <v>0</v>
      </c>
      <c r="T344" s="218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19" t="s">
        <v>148</v>
      </c>
      <c r="AT344" s="219" t="s">
        <v>143</v>
      </c>
      <c r="AU344" s="219" t="s">
        <v>86</v>
      </c>
      <c r="AY344" s="17" t="s">
        <v>141</v>
      </c>
      <c r="BE344" s="220">
        <f>IF(N344="základní",J344,0)</f>
        <v>0</v>
      </c>
      <c r="BF344" s="220">
        <f>IF(N344="snížená",J344,0)</f>
        <v>0</v>
      </c>
      <c r="BG344" s="220">
        <f>IF(N344="zákl. přenesená",J344,0)</f>
        <v>0</v>
      </c>
      <c r="BH344" s="220">
        <f>IF(N344="sníž. přenesená",J344,0)</f>
        <v>0</v>
      </c>
      <c r="BI344" s="220">
        <f>IF(N344="nulová",J344,0)</f>
        <v>0</v>
      </c>
      <c r="BJ344" s="17" t="s">
        <v>21</v>
      </c>
      <c r="BK344" s="220">
        <f>ROUND(I344*H344,2)</f>
        <v>0</v>
      </c>
      <c r="BL344" s="17" t="s">
        <v>148</v>
      </c>
      <c r="BM344" s="219" t="s">
        <v>834</v>
      </c>
    </row>
    <row r="345" spans="1:65" s="2" customFormat="1" ht="19.5">
      <c r="A345" s="34"/>
      <c r="B345" s="35"/>
      <c r="C345" s="36"/>
      <c r="D345" s="221" t="s">
        <v>150</v>
      </c>
      <c r="E345" s="36"/>
      <c r="F345" s="222" t="s">
        <v>539</v>
      </c>
      <c r="G345" s="36"/>
      <c r="H345" s="36"/>
      <c r="I345" s="122"/>
      <c r="J345" s="36"/>
      <c r="K345" s="36"/>
      <c r="L345" s="39"/>
      <c r="M345" s="223"/>
      <c r="N345" s="224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150</v>
      </c>
      <c r="AU345" s="17" t="s">
        <v>86</v>
      </c>
    </row>
    <row r="346" spans="1:65" s="13" customFormat="1" ht="11.25">
      <c r="B346" s="225"/>
      <c r="C346" s="226"/>
      <c r="D346" s="221" t="s">
        <v>152</v>
      </c>
      <c r="E346" s="227" t="s">
        <v>1</v>
      </c>
      <c r="F346" s="228" t="s">
        <v>835</v>
      </c>
      <c r="G346" s="226"/>
      <c r="H346" s="227" t="s">
        <v>1</v>
      </c>
      <c r="I346" s="229"/>
      <c r="J346" s="226"/>
      <c r="K346" s="226"/>
      <c r="L346" s="230"/>
      <c r="M346" s="231"/>
      <c r="N346" s="232"/>
      <c r="O346" s="232"/>
      <c r="P346" s="232"/>
      <c r="Q346" s="232"/>
      <c r="R346" s="232"/>
      <c r="S346" s="232"/>
      <c r="T346" s="233"/>
      <c r="AT346" s="234" t="s">
        <v>152</v>
      </c>
      <c r="AU346" s="234" t="s">
        <v>86</v>
      </c>
      <c r="AV346" s="13" t="s">
        <v>21</v>
      </c>
      <c r="AW346" s="13" t="s">
        <v>35</v>
      </c>
      <c r="AX346" s="13" t="s">
        <v>78</v>
      </c>
      <c r="AY346" s="234" t="s">
        <v>141</v>
      </c>
    </row>
    <row r="347" spans="1:65" s="14" customFormat="1" ht="11.25">
      <c r="B347" s="235"/>
      <c r="C347" s="236"/>
      <c r="D347" s="221" t="s">
        <v>152</v>
      </c>
      <c r="E347" s="237" t="s">
        <v>1</v>
      </c>
      <c r="F347" s="238" t="s">
        <v>836</v>
      </c>
      <c r="G347" s="236"/>
      <c r="H347" s="239">
        <v>29.5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AT347" s="245" t="s">
        <v>152</v>
      </c>
      <c r="AU347" s="245" t="s">
        <v>86</v>
      </c>
      <c r="AV347" s="14" t="s">
        <v>86</v>
      </c>
      <c r="AW347" s="14" t="s">
        <v>35</v>
      </c>
      <c r="AX347" s="14" t="s">
        <v>21</v>
      </c>
      <c r="AY347" s="245" t="s">
        <v>141</v>
      </c>
    </row>
    <row r="348" spans="1:65" s="2" customFormat="1" ht="24" customHeight="1">
      <c r="A348" s="34"/>
      <c r="B348" s="35"/>
      <c r="C348" s="208" t="s">
        <v>498</v>
      </c>
      <c r="D348" s="208" t="s">
        <v>143</v>
      </c>
      <c r="E348" s="209" t="s">
        <v>837</v>
      </c>
      <c r="F348" s="210" t="s">
        <v>838</v>
      </c>
      <c r="G348" s="211" t="s">
        <v>192</v>
      </c>
      <c r="H348" s="212">
        <v>12.2</v>
      </c>
      <c r="I348" s="213"/>
      <c r="J348" s="214">
        <f>ROUND(I348*H348,2)</f>
        <v>0</v>
      </c>
      <c r="K348" s="210" t="s">
        <v>147</v>
      </c>
      <c r="L348" s="39"/>
      <c r="M348" s="215" t="s">
        <v>1</v>
      </c>
      <c r="N348" s="216" t="s">
        <v>43</v>
      </c>
      <c r="O348" s="71"/>
      <c r="P348" s="217">
        <f>O348*H348</f>
        <v>0</v>
      </c>
      <c r="Q348" s="217">
        <v>0</v>
      </c>
      <c r="R348" s="217">
        <f>Q348*H348</f>
        <v>0</v>
      </c>
      <c r="S348" s="217">
        <v>0.35</v>
      </c>
      <c r="T348" s="218">
        <f>S348*H348</f>
        <v>4.2699999999999996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9" t="s">
        <v>148</v>
      </c>
      <c r="AT348" s="219" t="s">
        <v>143</v>
      </c>
      <c r="AU348" s="219" t="s">
        <v>86</v>
      </c>
      <c r="AY348" s="17" t="s">
        <v>141</v>
      </c>
      <c r="BE348" s="220">
        <f>IF(N348="základní",J348,0)</f>
        <v>0</v>
      </c>
      <c r="BF348" s="220">
        <f>IF(N348="snížená",J348,0)</f>
        <v>0</v>
      </c>
      <c r="BG348" s="220">
        <f>IF(N348="zákl. přenesená",J348,0)</f>
        <v>0</v>
      </c>
      <c r="BH348" s="220">
        <f>IF(N348="sníž. přenesená",J348,0)</f>
        <v>0</v>
      </c>
      <c r="BI348" s="220">
        <f>IF(N348="nulová",J348,0)</f>
        <v>0</v>
      </c>
      <c r="BJ348" s="17" t="s">
        <v>21</v>
      </c>
      <c r="BK348" s="220">
        <f>ROUND(I348*H348,2)</f>
        <v>0</v>
      </c>
      <c r="BL348" s="17" t="s">
        <v>148</v>
      </c>
      <c r="BM348" s="219" t="s">
        <v>839</v>
      </c>
    </row>
    <row r="349" spans="1:65" s="2" customFormat="1" ht="39">
      <c r="A349" s="34"/>
      <c r="B349" s="35"/>
      <c r="C349" s="36"/>
      <c r="D349" s="221" t="s">
        <v>150</v>
      </c>
      <c r="E349" s="36"/>
      <c r="F349" s="222" t="s">
        <v>840</v>
      </c>
      <c r="G349" s="36"/>
      <c r="H349" s="36"/>
      <c r="I349" s="122"/>
      <c r="J349" s="36"/>
      <c r="K349" s="36"/>
      <c r="L349" s="39"/>
      <c r="M349" s="223"/>
      <c r="N349" s="224"/>
      <c r="O349" s="71"/>
      <c r="P349" s="71"/>
      <c r="Q349" s="71"/>
      <c r="R349" s="71"/>
      <c r="S349" s="71"/>
      <c r="T349" s="72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7" t="s">
        <v>150</v>
      </c>
      <c r="AU349" s="17" t="s">
        <v>86</v>
      </c>
    </row>
    <row r="350" spans="1:65" s="13" customFormat="1" ht="11.25">
      <c r="B350" s="225"/>
      <c r="C350" s="226"/>
      <c r="D350" s="221" t="s">
        <v>152</v>
      </c>
      <c r="E350" s="227" t="s">
        <v>1</v>
      </c>
      <c r="F350" s="228" t="s">
        <v>841</v>
      </c>
      <c r="G350" s="226"/>
      <c r="H350" s="227" t="s">
        <v>1</v>
      </c>
      <c r="I350" s="229"/>
      <c r="J350" s="226"/>
      <c r="K350" s="226"/>
      <c r="L350" s="230"/>
      <c r="M350" s="231"/>
      <c r="N350" s="232"/>
      <c r="O350" s="232"/>
      <c r="P350" s="232"/>
      <c r="Q350" s="232"/>
      <c r="R350" s="232"/>
      <c r="S350" s="232"/>
      <c r="T350" s="233"/>
      <c r="AT350" s="234" t="s">
        <v>152</v>
      </c>
      <c r="AU350" s="234" t="s">
        <v>86</v>
      </c>
      <c r="AV350" s="13" t="s">
        <v>21</v>
      </c>
      <c r="AW350" s="13" t="s">
        <v>35</v>
      </c>
      <c r="AX350" s="13" t="s">
        <v>78</v>
      </c>
      <c r="AY350" s="234" t="s">
        <v>141</v>
      </c>
    </row>
    <row r="351" spans="1:65" s="14" customFormat="1" ht="11.25">
      <c r="B351" s="235"/>
      <c r="C351" s="236"/>
      <c r="D351" s="221" t="s">
        <v>152</v>
      </c>
      <c r="E351" s="237" t="s">
        <v>1</v>
      </c>
      <c r="F351" s="238" t="s">
        <v>842</v>
      </c>
      <c r="G351" s="236"/>
      <c r="H351" s="239">
        <v>12.2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AT351" s="245" t="s">
        <v>152</v>
      </c>
      <c r="AU351" s="245" t="s">
        <v>86</v>
      </c>
      <c r="AV351" s="14" t="s">
        <v>86</v>
      </c>
      <c r="AW351" s="14" t="s">
        <v>35</v>
      </c>
      <c r="AX351" s="14" t="s">
        <v>21</v>
      </c>
      <c r="AY351" s="245" t="s">
        <v>141</v>
      </c>
    </row>
    <row r="352" spans="1:65" s="2" customFormat="1" ht="24" customHeight="1">
      <c r="A352" s="34"/>
      <c r="B352" s="35"/>
      <c r="C352" s="208" t="s">
        <v>505</v>
      </c>
      <c r="D352" s="208" t="s">
        <v>143</v>
      </c>
      <c r="E352" s="209" t="s">
        <v>543</v>
      </c>
      <c r="F352" s="210" t="s">
        <v>544</v>
      </c>
      <c r="G352" s="211" t="s">
        <v>146</v>
      </c>
      <c r="H352" s="212">
        <v>46.7</v>
      </c>
      <c r="I352" s="213"/>
      <c r="J352" s="214">
        <f>ROUND(I352*H352,2)</f>
        <v>0</v>
      </c>
      <c r="K352" s="210" t="s">
        <v>147</v>
      </c>
      <c r="L352" s="39"/>
      <c r="M352" s="215" t="s">
        <v>1</v>
      </c>
      <c r="N352" s="216" t="s">
        <v>43</v>
      </c>
      <c r="O352" s="71"/>
      <c r="P352" s="217">
        <f>O352*H352</f>
        <v>0</v>
      </c>
      <c r="Q352" s="217">
        <v>0</v>
      </c>
      <c r="R352" s="217">
        <f>Q352*H352</f>
        <v>0</v>
      </c>
      <c r="S352" s="217">
        <v>0</v>
      </c>
      <c r="T352" s="218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19" t="s">
        <v>148</v>
      </c>
      <c r="AT352" s="219" t="s">
        <v>143</v>
      </c>
      <c r="AU352" s="219" t="s">
        <v>86</v>
      </c>
      <c r="AY352" s="17" t="s">
        <v>141</v>
      </c>
      <c r="BE352" s="220">
        <f>IF(N352="základní",J352,0)</f>
        <v>0</v>
      </c>
      <c r="BF352" s="220">
        <f>IF(N352="snížená",J352,0)</f>
        <v>0</v>
      </c>
      <c r="BG352" s="220">
        <f>IF(N352="zákl. přenesená",J352,0)</f>
        <v>0</v>
      </c>
      <c r="BH352" s="220">
        <f>IF(N352="sníž. přenesená",J352,0)</f>
        <v>0</v>
      </c>
      <c r="BI352" s="220">
        <f>IF(N352="nulová",J352,0)</f>
        <v>0</v>
      </c>
      <c r="BJ352" s="17" t="s">
        <v>21</v>
      </c>
      <c r="BK352" s="220">
        <f>ROUND(I352*H352,2)</f>
        <v>0</v>
      </c>
      <c r="BL352" s="17" t="s">
        <v>148</v>
      </c>
      <c r="BM352" s="219" t="s">
        <v>843</v>
      </c>
    </row>
    <row r="353" spans="1:65" s="2" customFormat="1" ht="48.75">
      <c r="A353" s="34"/>
      <c r="B353" s="35"/>
      <c r="C353" s="36"/>
      <c r="D353" s="221" t="s">
        <v>150</v>
      </c>
      <c r="E353" s="36"/>
      <c r="F353" s="222" t="s">
        <v>546</v>
      </c>
      <c r="G353" s="36"/>
      <c r="H353" s="36"/>
      <c r="I353" s="122"/>
      <c r="J353" s="36"/>
      <c r="K353" s="36"/>
      <c r="L353" s="39"/>
      <c r="M353" s="223"/>
      <c r="N353" s="224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150</v>
      </c>
      <c r="AU353" s="17" t="s">
        <v>86</v>
      </c>
    </row>
    <row r="354" spans="1:65" s="13" customFormat="1" ht="11.25">
      <c r="B354" s="225"/>
      <c r="C354" s="226"/>
      <c r="D354" s="221" t="s">
        <v>152</v>
      </c>
      <c r="E354" s="227" t="s">
        <v>1</v>
      </c>
      <c r="F354" s="228" t="s">
        <v>547</v>
      </c>
      <c r="G354" s="226"/>
      <c r="H354" s="227" t="s">
        <v>1</v>
      </c>
      <c r="I354" s="229"/>
      <c r="J354" s="226"/>
      <c r="K354" s="226"/>
      <c r="L354" s="230"/>
      <c r="M354" s="231"/>
      <c r="N354" s="232"/>
      <c r="O354" s="232"/>
      <c r="P354" s="232"/>
      <c r="Q354" s="232"/>
      <c r="R354" s="232"/>
      <c r="S354" s="232"/>
      <c r="T354" s="233"/>
      <c r="AT354" s="234" t="s">
        <v>152</v>
      </c>
      <c r="AU354" s="234" t="s">
        <v>86</v>
      </c>
      <c r="AV354" s="13" t="s">
        <v>21</v>
      </c>
      <c r="AW354" s="13" t="s">
        <v>35</v>
      </c>
      <c r="AX354" s="13" t="s">
        <v>78</v>
      </c>
      <c r="AY354" s="234" t="s">
        <v>141</v>
      </c>
    </row>
    <row r="355" spans="1:65" s="14" customFormat="1" ht="11.25">
      <c r="B355" s="235"/>
      <c r="C355" s="236"/>
      <c r="D355" s="221" t="s">
        <v>152</v>
      </c>
      <c r="E355" s="237" t="s">
        <v>1</v>
      </c>
      <c r="F355" s="238" t="s">
        <v>679</v>
      </c>
      <c r="G355" s="236"/>
      <c r="H355" s="239">
        <v>46.7</v>
      </c>
      <c r="I355" s="240"/>
      <c r="J355" s="236"/>
      <c r="K355" s="236"/>
      <c r="L355" s="241"/>
      <c r="M355" s="242"/>
      <c r="N355" s="243"/>
      <c r="O355" s="243"/>
      <c r="P355" s="243"/>
      <c r="Q355" s="243"/>
      <c r="R355" s="243"/>
      <c r="S355" s="243"/>
      <c r="T355" s="244"/>
      <c r="AT355" s="245" t="s">
        <v>152</v>
      </c>
      <c r="AU355" s="245" t="s">
        <v>86</v>
      </c>
      <c r="AV355" s="14" t="s">
        <v>86</v>
      </c>
      <c r="AW355" s="14" t="s">
        <v>35</v>
      </c>
      <c r="AX355" s="14" t="s">
        <v>21</v>
      </c>
      <c r="AY355" s="245" t="s">
        <v>141</v>
      </c>
    </row>
    <row r="356" spans="1:65" s="12" customFormat="1" ht="22.9" customHeight="1">
      <c r="B356" s="192"/>
      <c r="C356" s="193"/>
      <c r="D356" s="194" t="s">
        <v>77</v>
      </c>
      <c r="E356" s="206" t="s">
        <v>548</v>
      </c>
      <c r="F356" s="206" t="s">
        <v>549</v>
      </c>
      <c r="G356" s="193"/>
      <c r="H356" s="193"/>
      <c r="I356" s="196"/>
      <c r="J356" s="207">
        <f>BK356</f>
        <v>0</v>
      </c>
      <c r="K356" s="193"/>
      <c r="L356" s="198"/>
      <c r="M356" s="199"/>
      <c r="N356" s="200"/>
      <c r="O356" s="200"/>
      <c r="P356" s="201">
        <f>SUM(P357:P362)</f>
        <v>0</v>
      </c>
      <c r="Q356" s="200"/>
      <c r="R356" s="201">
        <f>SUM(R357:R362)</f>
        <v>0</v>
      </c>
      <c r="S356" s="200"/>
      <c r="T356" s="202">
        <f>SUM(T357:T362)</f>
        <v>0</v>
      </c>
      <c r="AR356" s="203" t="s">
        <v>21</v>
      </c>
      <c r="AT356" s="204" t="s">
        <v>77</v>
      </c>
      <c r="AU356" s="204" t="s">
        <v>21</v>
      </c>
      <c r="AY356" s="203" t="s">
        <v>141</v>
      </c>
      <c r="BK356" s="205">
        <f>SUM(BK357:BK362)</f>
        <v>0</v>
      </c>
    </row>
    <row r="357" spans="1:65" s="2" customFormat="1" ht="24" customHeight="1">
      <c r="A357" s="34"/>
      <c r="B357" s="35"/>
      <c r="C357" s="208" t="s">
        <v>510</v>
      </c>
      <c r="D357" s="208" t="s">
        <v>143</v>
      </c>
      <c r="E357" s="209" t="s">
        <v>551</v>
      </c>
      <c r="F357" s="210" t="s">
        <v>552</v>
      </c>
      <c r="G357" s="211" t="s">
        <v>242</v>
      </c>
      <c r="H357" s="212">
        <v>192.761</v>
      </c>
      <c r="I357" s="213"/>
      <c r="J357" s="214">
        <f>ROUND(I357*H357,2)</f>
        <v>0</v>
      </c>
      <c r="K357" s="210" t="s">
        <v>1</v>
      </c>
      <c r="L357" s="39"/>
      <c r="M357" s="215" t="s">
        <v>1</v>
      </c>
      <c r="N357" s="216" t="s">
        <v>43</v>
      </c>
      <c r="O357" s="71"/>
      <c r="P357" s="217">
        <f>O357*H357</f>
        <v>0</v>
      </c>
      <c r="Q357" s="217">
        <v>0</v>
      </c>
      <c r="R357" s="217">
        <f>Q357*H357</f>
        <v>0</v>
      </c>
      <c r="S357" s="217">
        <v>0</v>
      </c>
      <c r="T357" s="218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19" t="s">
        <v>148</v>
      </c>
      <c r="AT357" s="219" t="s">
        <v>143</v>
      </c>
      <c r="AU357" s="219" t="s">
        <v>86</v>
      </c>
      <c r="AY357" s="17" t="s">
        <v>141</v>
      </c>
      <c r="BE357" s="220">
        <f>IF(N357="základní",J357,0)</f>
        <v>0</v>
      </c>
      <c r="BF357" s="220">
        <f>IF(N357="snížená",J357,0)</f>
        <v>0</v>
      </c>
      <c r="BG357" s="220">
        <f>IF(N357="zákl. přenesená",J357,0)</f>
        <v>0</v>
      </c>
      <c r="BH357" s="220">
        <f>IF(N357="sníž. přenesená",J357,0)</f>
        <v>0</v>
      </c>
      <c r="BI357" s="220">
        <f>IF(N357="nulová",J357,0)</f>
        <v>0</v>
      </c>
      <c r="BJ357" s="17" t="s">
        <v>21</v>
      </c>
      <c r="BK357" s="220">
        <f>ROUND(I357*H357,2)</f>
        <v>0</v>
      </c>
      <c r="BL357" s="17" t="s">
        <v>148</v>
      </c>
      <c r="BM357" s="219" t="s">
        <v>844</v>
      </c>
    </row>
    <row r="358" spans="1:65" s="2" customFormat="1" ht="19.5">
      <c r="A358" s="34"/>
      <c r="B358" s="35"/>
      <c r="C358" s="36"/>
      <c r="D358" s="221" t="s">
        <v>150</v>
      </c>
      <c r="E358" s="36"/>
      <c r="F358" s="222" t="s">
        <v>554</v>
      </c>
      <c r="G358" s="36"/>
      <c r="H358" s="36"/>
      <c r="I358" s="122"/>
      <c r="J358" s="36"/>
      <c r="K358" s="36"/>
      <c r="L358" s="39"/>
      <c r="M358" s="223"/>
      <c r="N358" s="224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150</v>
      </c>
      <c r="AU358" s="17" t="s">
        <v>86</v>
      </c>
    </row>
    <row r="359" spans="1:65" s="2" customFormat="1" ht="24" customHeight="1">
      <c r="A359" s="34"/>
      <c r="B359" s="35"/>
      <c r="C359" s="208" t="s">
        <v>517</v>
      </c>
      <c r="D359" s="208" t="s">
        <v>143</v>
      </c>
      <c r="E359" s="209" t="s">
        <v>556</v>
      </c>
      <c r="F359" s="210" t="s">
        <v>557</v>
      </c>
      <c r="G359" s="211" t="s">
        <v>242</v>
      </c>
      <c r="H359" s="212">
        <v>192.761</v>
      </c>
      <c r="I359" s="213"/>
      <c r="J359" s="214">
        <f>ROUND(I359*H359,2)</f>
        <v>0</v>
      </c>
      <c r="K359" s="210" t="s">
        <v>147</v>
      </c>
      <c r="L359" s="39"/>
      <c r="M359" s="215" t="s">
        <v>1</v>
      </c>
      <c r="N359" s="216" t="s">
        <v>43</v>
      </c>
      <c r="O359" s="71"/>
      <c r="P359" s="217">
        <f>O359*H359</f>
        <v>0</v>
      </c>
      <c r="Q359" s="217">
        <v>0</v>
      </c>
      <c r="R359" s="217">
        <f>Q359*H359</f>
        <v>0</v>
      </c>
      <c r="S359" s="217">
        <v>0</v>
      </c>
      <c r="T359" s="218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219" t="s">
        <v>148</v>
      </c>
      <c r="AT359" s="219" t="s">
        <v>143</v>
      </c>
      <c r="AU359" s="219" t="s">
        <v>86</v>
      </c>
      <c r="AY359" s="17" t="s">
        <v>141</v>
      </c>
      <c r="BE359" s="220">
        <f>IF(N359="základní",J359,0)</f>
        <v>0</v>
      </c>
      <c r="BF359" s="220">
        <f>IF(N359="snížená",J359,0)</f>
        <v>0</v>
      </c>
      <c r="BG359" s="220">
        <f>IF(N359="zákl. přenesená",J359,0)</f>
        <v>0</v>
      </c>
      <c r="BH359" s="220">
        <f>IF(N359="sníž. přenesená",J359,0)</f>
        <v>0</v>
      </c>
      <c r="BI359" s="220">
        <f>IF(N359="nulová",J359,0)</f>
        <v>0</v>
      </c>
      <c r="BJ359" s="17" t="s">
        <v>21</v>
      </c>
      <c r="BK359" s="220">
        <f>ROUND(I359*H359,2)</f>
        <v>0</v>
      </c>
      <c r="BL359" s="17" t="s">
        <v>148</v>
      </c>
      <c r="BM359" s="219" t="s">
        <v>845</v>
      </c>
    </row>
    <row r="360" spans="1:65" s="2" customFormat="1" ht="11.25">
      <c r="A360" s="34"/>
      <c r="B360" s="35"/>
      <c r="C360" s="36"/>
      <c r="D360" s="221" t="s">
        <v>150</v>
      </c>
      <c r="E360" s="36"/>
      <c r="F360" s="222" t="s">
        <v>559</v>
      </c>
      <c r="G360" s="36"/>
      <c r="H360" s="36"/>
      <c r="I360" s="122"/>
      <c r="J360" s="36"/>
      <c r="K360" s="36"/>
      <c r="L360" s="39"/>
      <c r="M360" s="223"/>
      <c r="N360" s="224"/>
      <c r="O360" s="71"/>
      <c r="P360" s="71"/>
      <c r="Q360" s="71"/>
      <c r="R360" s="71"/>
      <c r="S360" s="71"/>
      <c r="T360" s="72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7" t="s">
        <v>150</v>
      </c>
      <c r="AU360" s="17" t="s">
        <v>86</v>
      </c>
    </row>
    <row r="361" spans="1:65" s="2" customFormat="1" ht="16.5" customHeight="1">
      <c r="A361" s="34"/>
      <c r="B361" s="35"/>
      <c r="C361" s="208" t="s">
        <v>522</v>
      </c>
      <c r="D361" s="208" t="s">
        <v>143</v>
      </c>
      <c r="E361" s="209" t="s">
        <v>561</v>
      </c>
      <c r="F361" s="210" t="s">
        <v>562</v>
      </c>
      <c r="G361" s="211" t="s">
        <v>242</v>
      </c>
      <c r="H361" s="212">
        <v>192.761</v>
      </c>
      <c r="I361" s="213"/>
      <c r="J361" s="214">
        <f>ROUND(I361*H361,2)</f>
        <v>0</v>
      </c>
      <c r="K361" s="210" t="s">
        <v>1</v>
      </c>
      <c r="L361" s="39"/>
      <c r="M361" s="215" t="s">
        <v>1</v>
      </c>
      <c r="N361" s="216" t="s">
        <v>43</v>
      </c>
      <c r="O361" s="71"/>
      <c r="P361" s="217">
        <f>O361*H361</f>
        <v>0</v>
      </c>
      <c r="Q361" s="217">
        <v>0</v>
      </c>
      <c r="R361" s="217">
        <f>Q361*H361</f>
        <v>0</v>
      </c>
      <c r="S361" s="217">
        <v>0</v>
      </c>
      <c r="T361" s="218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9" t="s">
        <v>148</v>
      </c>
      <c r="AT361" s="219" t="s">
        <v>143</v>
      </c>
      <c r="AU361" s="219" t="s">
        <v>86</v>
      </c>
      <c r="AY361" s="17" t="s">
        <v>141</v>
      </c>
      <c r="BE361" s="220">
        <f>IF(N361="základní",J361,0)</f>
        <v>0</v>
      </c>
      <c r="BF361" s="220">
        <f>IF(N361="snížená",J361,0)</f>
        <v>0</v>
      </c>
      <c r="BG361" s="220">
        <f>IF(N361="zákl. přenesená",J361,0)</f>
        <v>0</v>
      </c>
      <c r="BH361" s="220">
        <f>IF(N361="sníž. přenesená",J361,0)</f>
        <v>0</v>
      </c>
      <c r="BI361" s="220">
        <f>IF(N361="nulová",J361,0)</f>
        <v>0</v>
      </c>
      <c r="BJ361" s="17" t="s">
        <v>21</v>
      </c>
      <c r="BK361" s="220">
        <f>ROUND(I361*H361,2)</f>
        <v>0</v>
      </c>
      <c r="BL361" s="17" t="s">
        <v>148</v>
      </c>
      <c r="BM361" s="219" t="s">
        <v>846</v>
      </c>
    </row>
    <row r="362" spans="1:65" s="2" customFormat="1" ht="29.25">
      <c r="A362" s="34"/>
      <c r="B362" s="35"/>
      <c r="C362" s="36"/>
      <c r="D362" s="221" t="s">
        <v>150</v>
      </c>
      <c r="E362" s="36"/>
      <c r="F362" s="222" t="s">
        <v>564</v>
      </c>
      <c r="G362" s="36"/>
      <c r="H362" s="36"/>
      <c r="I362" s="122"/>
      <c r="J362" s="36"/>
      <c r="K362" s="36"/>
      <c r="L362" s="39"/>
      <c r="M362" s="223"/>
      <c r="N362" s="224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150</v>
      </c>
      <c r="AU362" s="17" t="s">
        <v>86</v>
      </c>
    </row>
    <row r="363" spans="1:65" s="12" customFormat="1" ht="22.9" customHeight="1">
      <c r="B363" s="192"/>
      <c r="C363" s="193"/>
      <c r="D363" s="194" t="s">
        <v>77</v>
      </c>
      <c r="E363" s="206" t="s">
        <v>565</v>
      </c>
      <c r="F363" s="206" t="s">
        <v>566</v>
      </c>
      <c r="G363" s="193"/>
      <c r="H363" s="193"/>
      <c r="I363" s="196"/>
      <c r="J363" s="207">
        <f>BK363</f>
        <v>0</v>
      </c>
      <c r="K363" s="193"/>
      <c r="L363" s="198"/>
      <c r="M363" s="199"/>
      <c r="N363" s="200"/>
      <c r="O363" s="200"/>
      <c r="P363" s="201">
        <f>SUM(P364:P365)</f>
        <v>0</v>
      </c>
      <c r="Q363" s="200"/>
      <c r="R363" s="201">
        <f>SUM(R364:R365)</f>
        <v>0</v>
      </c>
      <c r="S363" s="200"/>
      <c r="T363" s="202">
        <f>SUM(T364:T365)</f>
        <v>0</v>
      </c>
      <c r="AR363" s="203" t="s">
        <v>21</v>
      </c>
      <c r="AT363" s="204" t="s">
        <v>77</v>
      </c>
      <c r="AU363" s="204" t="s">
        <v>21</v>
      </c>
      <c r="AY363" s="203" t="s">
        <v>141</v>
      </c>
      <c r="BK363" s="205">
        <f>SUM(BK364:BK365)</f>
        <v>0</v>
      </c>
    </row>
    <row r="364" spans="1:65" s="2" customFormat="1" ht="24" customHeight="1">
      <c r="A364" s="34"/>
      <c r="B364" s="35"/>
      <c r="C364" s="208" t="s">
        <v>528</v>
      </c>
      <c r="D364" s="208" t="s">
        <v>143</v>
      </c>
      <c r="E364" s="209" t="s">
        <v>568</v>
      </c>
      <c r="F364" s="210" t="s">
        <v>569</v>
      </c>
      <c r="G364" s="211" t="s">
        <v>242</v>
      </c>
      <c r="H364" s="212">
        <v>121.616</v>
      </c>
      <c r="I364" s="213"/>
      <c r="J364" s="214">
        <f>ROUND(I364*H364,2)</f>
        <v>0</v>
      </c>
      <c r="K364" s="210" t="s">
        <v>147</v>
      </c>
      <c r="L364" s="39"/>
      <c r="M364" s="215" t="s">
        <v>1</v>
      </c>
      <c r="N364" s="216" t="s">
        <v>43</v>
      </c>
      <c r="O364" s="71"/>
      <c r="P364" s="217">
        <f>O364*H364</f>
        <v>0</v>
      </c>
      <c r="Q364" s="217">
        <v>0</v>
      </c>
      <c r="R364" s="217">
        <f>Q364*H364</f>
        <v>0</v>
      </c>
      <c r="S364" s="217">
        <v>0</v>
      </c>
      <c r="T364" s="218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219" t="s">
        <v>148</v>
      </c>
      <c r="AT364" s="219" t="s">
        <v>143</v>
      </c>
      <c r="AU364" s="219" t="s">
        <v>86</v>
      </c>
      <c r="AY364" s="17" t="s">
        <v>141</v>
      </c>
      <c r="BE364" s="220">
        <f>IF(N364="základní",J364,0)</f>
        <v>0</v>
      </c>
      <c r="BF364" s="220">
        <f>IF(N364="snížená",J364,0)</f>
        <v>0</v>
      </c>
      <c r="BG364" s="220">
        <f>IF(N364="zákl. přenesená",J364,0)</f>
        <v>0</v>
      </c>
      <c r="BH364" s="220">
        <f>IF(N364="sníž. přenesená",J364,0)</f>
        <v>0</v>
      </c>
      <c r="BI364" s="220">
        <f>IF(N364="nulová",J364,0)</f>
        <v>0</v>
      </c>
      <c r="BJ364" s="17" t="s">
        <v>21</v>
      </c>
      <c r="BK364" s="220">
        <f>ROUND(I364*H364,2)</f>
        <v>0</v>
      </c>
      <c r="BL364" s="17" t="s">
        <v>148</v>
      </c>
      <c r="BM364" s="219" t="s">
        <v>847</v>
      </c>
    </row>
    <row r="365" spans="1:65" s="2" customFormat="1" ht="19.5">
      <c r="A365" s="34"/>
      <c r="B365" s="35"/>
      <c r="C365" s="36"/>
      <c r="D365" s="221" t="s">
        <v>150</v>
      </c>
      <c r="E365" s="36"/>
      <c r="F365" s="222" t="s">
        <v>571</v>
      </c>
      <c r="G365" s="36"/>
      <c r="H365" s="36"/>
      <c r="I365" s="122"/>
      <c r="J365" s="36"/>
      <c r="K365" s="36"/>
      <c r="L365" s="39"/>
      <c r="M365" s="223"/>
      <c r="N365" s="224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150</v>
      </c>
      <c r="AU365" s="17" t="s">
        <v>86</v>
      </c>
    </row>
    <row r="366" spans="1:65" s="12" customFormat="1" ht="25.9" customHeight="1">
      <c r="B366" s="192"/>
      <c r="C366" s="193"/>
      <c r="D366" s="194" t="s">
        <v>77</v>
      </c>
      <c r="E366" s="195" t="s">
        <v>572</v>
      </c>
      <c r="F366" s="195" t="s">
        <v>573</v>
      </c>
      <c r="G366" s="193"/>
      <c r="H366" s="193"/>
      <c r="I366" s="196"/>
      <c r="J366" s="197">
        <f>BK366</f>
        <v>0</v>
      </c>
      <c r="K366" s="193"/>
      <c r="L366" s="198"/>
      <c r="M366" s="199"/>
      <c r="N366" s="200"/>
      <c r="O366" s="200"/>
      <c r="P366" s="201">
        <f>P367+P373</f>
        <v>0</v>
      </c>
      <c r="Q366" s="200"/>
      <c r="R366" s="201">
        <f>R367+R373</f>
        <v>1.7009999999999997E-2</v>
      </c>
      <c r="S366" s="200"/>
      <c r="T366" s="202">
        <f>T367+T373</f>
        <v>0</v>
      </c>
      <c r="AR366" s="203" t="s">
        <v>86</v>
      </c>
      <c r="AT366" s="204" t="s">
        <v>77</v>
      </c>
      <c r="AU366" s="204" t="s">
        <v>78</v>
      </c>
      <c r="AY366" s="203" t="s">
        <v>141</v>
      </c>
      <c r="BK366" s="205">
        <f>BK367+BK373</f>
        <v>0</v>
      </c>
    </row>
    <row r="367" spans="1:65" s="12" customFormat="1" ht="22.9" customHeight="1">
      <c r="B367" s="192"/>
      <c r="C367" s="193"/>
      <c r="D367" s="194" t="s">
        <v>77</v>
      </c>
      <c r="E367" s="206" t="s">
        <v>848</v>
      </c>
      <c r="F367" s="206" t="s">
        <v>849</v>
      </c>
      <c r="G367" s="193"/>
      <c r="H367" s="193"/>
      <c r="I367" s="196"/>
      <c r="J367" s="207">
        <f>BK367</f>
        <v>0</v>
      </c>
      <c r="K367" s="193"/>
      <c r="L367" s="198"/>
      <c r="M367" s="199"/>
      <c r="N367" s="200"/>
      <c r="O367" s="200"/>
      <c r="P367" s="201">
        <f>SUM(P368:P372)</f>
        <v>0</v>
      </c>
      <c r="Q367" s="200"/>
      <c r="R367" s="201">
        <f>SUM(R368:R372)</f>
        <v>1.7009999999999997E-2</v>
      </c>
      <c r="S367" s="200"/>
      <c r="T367" s="202">
        <f>SUM(T368:T372)</f>
        <v>0</v>
      </c>
      <c r="AR367" s="203" t="s">
        <v>86</v>
      </c>
      <c r="AT367" s="204" t="s">
        <v>77</v>
      </c>
      <c r="AU367" s="204" t="s">
        <v>21</v>
      </c>
      <c r="AY367" s="203" t="s">
        <v>141</v>
      </c>
      <c r="BK367" s="205">
        <f>SUM(BK368:BK372)</f>
        <v>0</v>
      </c>
    </row>
    <row r="368" spans="1:65" s="2" customFormat="1" ht="24" customHeight="1">
      <c r="A368" s="34"/>
      <c r="B368" s="35"/>
      <c r="C368" s="208" t="s">
        <v>535</v>
      </c>
      <c r="D368" s="208" t="s">
        <v>143</v>
      </c>
      <c r="E368" s="209" t="s">
        <v>850</v>
      </c>
      <c r="F368" s="210" t="s">
        <v>851</v>
      </c>
      <c r="G368" s="211" t="s">
        <v>146</v>
      </c>
      <c r="H368" s="212">
        <v>21</v>
      </c>
      <c r="I368" s="213"/>
      <c r="J368" s="214">
        <f>ROUND(I368*H368,2)</f>
        <v>0</v>
      </c>
      <c r="K368" s="210" t="s">
        <v>147</v>
      </c>
      <c r="L368" s="39"/>
      <c r="M368" s="215" t="s">
        <v>1</v>
      </c>
      <c r="N368" s="216" t="s">
        <v>43</v>
      </c>
      <c r="O368" s="71"/>
      <c r="P368" s="217">
        <f>O368*H368</f>
        <v>0</v>
      </c>
      <c r="Q368" s="217">
        <v>8.0999999999999996E-4</v>
      </c>
      <c r="R368" s="217">
        <f>Q368*H368</f>
        <v>1.7009999999999997E-2</v>
      </c>
      <c r="S368" s="217">
        <v>0</v>
      </c>
      <c r="T368" s="218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219" t="s">
        <v>245</v>
      </c>
      <c r="AT368" s="219" t="s">
        <v>143</v>
      </c>
      <c r="AU368" s="219" t="s">
        <v>86</v>
      </c>
      <c r="AY368" s="17" t="s">
        <v>141</v>
      </c>
      <c r="BE368" s="220">
        <f>IF(N368="základní",J368,0)</f>
        <v>0</v>
      </c>
      <c r="BF368" s="220">
        <f>IF(N368="snížená",J368,0)</f>
        <v>0</v>
      </c>
      <c r="BG368" s="220">
        <f>IF(N368="zákl. přenesená",J368,0)</f>
        <v>0</v>
      </c>
      <c r="BH368" s="220">
        <f>IF(N368="sníž. přenesená",J368,0)</f>
        <v>0</v>
      </c>
      <c r="BI368" s="220">
        <f>IF(N368="nulová",J368,0)</f>
        <v>0</v>
      </c>
      <c r="BJ368" s="17" t="s">
        <v>21</v>
      </c>
      <c r="BK368" s="220">
        <f>ROUND(I368*H368,2)</f>
        <v>0</v>
      </c>
      <c r="BL368" s="17" t="s">
        <v>245</v>
      </c>
      <c r="BM368" s="219" t="s">
        <v>852</v>
      </c>
    </row>
    <row r="369" spans="1:65" s="2" customFormat="1" ht="39">
      <c r="A369" s="34"/>
      <c r="B369" s="35"/>
      <c r="C369" s="36"/>
      <c r="D369" s="221" t="s">
        <v>150</v>
      </c>
      <c r="E369" s="36"/>
      <c r="F369" s="222" t="s">
        <v>853</v>
      </c>
      <c r="G369" s="36"/>
      <c r="H369" s="36"/>
      <c r="I369" s="122"/>
      <c r="J369" s="36"/>
      <c r="K369" s="36"/>
      <c r="L369" s="39"/>
      <c r="M369" s="223"/>
      <c r="N369" s="224"/>
      <c r="O369" s="71"/>
      <c r="P369" s="71"/>
      <c r="Q369" s="71"/>
      <c r="R369" s="71"/>
      <c r="S369" s="71"/>
      <c r="T369" s="72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7" t="s">
        <v>150</v>
      </c>
      <c r="AU369" s="17" t="s">
        <v>86</v>
      </c>
    </row>
    <row r="370" spans="1:65" s="14" customFormat="1" ht="11.25">
      <c r="B370" s="235"/>
      <c r="C370" s="236"/>
      <c r="D370" s="221" t="s">
        <v>152</v>
      </c>
      <c r="E370" s="237" t="s">
        <v>1</v>
      </c>
      <c r="F370" s="238" t="s">
        <v>854</v>
      </c>
      <c r="G370" s="236"/>
      <c r="H370" s="239">
        <v>21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AT370" s="245" t="s">
        <v>152</v>
      </c>
      <c r="AU370" s="245" t="s">
        <v>86</v>
      </c>
      <c r="AV370" s="14" t="s">
        <v>86</v>
      </c>
      <c r="AW370" s="14" t="s">
        <v>35</v>
      </c>
      <c r="AX370" s="14" t="s">
        <v>21</v>
      </c>
      <c r="AY370" s="245" t="s">
        <v>141</v>
      </c>
    </row>
    <row r="371" spans="1:65" s="2" customFormat="1" ht="24" customHeight="1">
      <c r="A371" s="34"/>
      <c r="B371" s="35"/>
      <c r="C371" s="208" t="s">
        <v>542</v>
      </c>
      <c r="D371" s="208" t="s">
        <v>143</v>
      </c>
      <c r="E371" s="209" t="s">
        <v>855</v>
      </c>
      <c r="F371" s="210" t="s">
        <v>856</v>
      </c>
      <c r="G371" s="211" t="s">
        <v>242</v>
      </c>
      <c r="H371" s="212">
        <v>1.7000000000000001E-2</v>
      </c>
      <c r="I371" s="213"/>
      <c r="J371" s="214">
        <f>ROUND(I371*H371,2)</f>
        <v>0</v>
      </c>
      <c r="K371" s="210" t="s">
        <v>147</v>
      </c>
      <c r="L371" s="39"/>
      <c r="M371" s="215" t="s">
        <v>1</v>
      </c>
      <c r="N371" s="216" t="s">
        <v>43</v>
      </c>
      <c r="O371" s="71"/>
      <c r="P371" s="217">
        <f>O371*H371</f>
        <v>0</v>
      </c>
      <c r="Q371" s="217">
        <v>0</v>
      </c>
      <c r="R371" s="217">
        <f>Q371*H371</f>
        <v>0</v>
      </c>
      <c r="S371" s="217">
        <v>0</v>
      </c>
      <c r="T371" s="21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19" t="s">
        <v>245</v>
      </c>
      <c r="AT371" s="219" t="s">
        <v>143</v>
      </c>
      <c r="AU371" s="219" t="s">
        <v>86</v>
      </c>
      <c r="AY371" s="17" t="s">
        <v>141</v>
      </c>
      <c r="BE371" s="220">
        <f>IF(N371="základní",J371,0)</f>
        <v>0</v>
      </c>
      <c r="BF371" s="220">
        <f>IF(N371="snížená",J371,0)</f>
        <v>0</v>
      </c>
      <c r="BG371" s="220">
        <f>IF(N371="zákl. přenesená",J371,0)</f>
        <v>0</v>
      </c>
      <c r="BH371" s="220">
        <f>IF(N371="sníž. přenesená",J371,0)</f>
        <v>0</v>
      </c>
      <c r="BI371" s="220">
        <f>IF(N371="nulová",J371,0)</f>
        <v>0</v>
      </c>
      <c r="BJ371" s="17" t="s">
        <v>21</v>
      </c>
      <c r="BK371" s="220">
        <f>ROUND(I371*H371,2)</f>
        <v>0</v>
      </c>
      <c r="BL371" s="17" t="s">
        <v>245</v>
      </c>
      <c r="BM371" s="219" t="s">
        <v>857</v>
      </c>
    </row>
    <row r="372" spans="1:65" s="2" customFormat="1" ht="29.25">
      <c r="A372" s="34"/>
      <c r="B372" s="35"/>
      <c r="C372" s="36"/>
      <c r="D372" s="221" t="s">
        <v>150</v>
      </c>
      <c r="E372" s="36"/>
      <c r="F372" s="222" t="s">
        <v>858</v>
      </c>
      <c r="G372" s="36"/>
      <c r="H372" s="36"/>
      <c r="I372" s="122"/>
      <c r="J372" s="36"/>
      <c r="K372" s="36"/>
      <c r="L372" s="39"/>
      <c r="M372" s="223"/>
      <c r="N372" s="224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150</v>
      </c>
      <c r="AU372" s="17" t="s">
        <v>86</v>
      </c>
    </row>
    <row r="373" spans="1:65" s="12" customFormat="1" ht="22.9" customHeight="1">
      <c r="B373" s="192"/>
      <c r="C373" s="193"/>
      <c r="D373" s="194" t="s">
        <v>77</v>
      </c>
      <c r="E373" s="206" t="s">
        <v>574</v>
      </c>
      <c r="F373" s="206" t="s">
        <v>575</v>
      </c>
      <c r="G373" s="193"/>
      <c r="H373" s="193"/>
      <c r="I373" s="196"/>
      <c r="J373" s="207">
        <f>BK373</f>
        <v>0</v>
      </c>
      <c r="K373" s="193"/>
      <c r="L373" s="198"/>
      <c r="M373" s="199"/>
      <c r="N373" s="200"/>
      <c r="O373" s="200"/>
      <c r="P373" s="201">
        <f>SUM(P374:P376)</f>
        <v>0</v>
      </c>
      <c r="Q373" s="200"/>
      <c r="R373" s="201">
        <f>SUM(R374:R376)</f>
        <v>0</v>
      </c>
      <c r="S373" s="200"/>
      <c r="T373" s="202">
        <f>SUM(T374:T376)</f>
        <v>0</v>
      </c>
      <c r="AR373" s="203" t="s">
        <v>86</v>
      </c>
      <c r="AT373" s="204" t="s">
        <v>77</v>
      </c>
      <c r="AU373" s="204" t="s">
        <v>21</v>
      </c>
      <c r="AY373" s="203" t="s">
        <v>141</v>
      </c>
      <c r="BK373" s="205">
        <f>SUM(BK374:BK376)</f>
        <v>0</v>
      </c>
    </row>
    <row r="374" spans="1:65" s="2" customFormat="1" ht="24" customHeight="1">
      <c r="A374" s="34"/>
      <c r="B374" s="35"/>
      <c r="C374" s="208" t="s">
        <v>550</v>
      </c>
      <c r="D374" s="208" t="s">
        <v>143</v>
      </c>
      <c r="E374" s="209" t="s">
        <v>859</v>
      </c>
      <c r="F374" s="210" t="s">
        <v>860</v>
      </c>
      <c r="G374" s="211" t="s">
        <v>192</v>
      </c>
      <c r="H374" s="212">
        <v>1.5</v>
      </c>
      <c r="I374" s="213"/>
      <c r="J374" s="214">
        <f>ROUND(I374*H374,2)</f>
        <v>0</v>
      </c>
      <c r="K374" s="210" t="s">
        <v>1</v>
      </c>
      <c r="L374" s="39"/>
      <c r="M374" s="215" t="s">
        <v>1</v>
      </c>
      <c r="N374" s="216" t="s">
        <v>43</v>
      </c>
      <c r="O374" s="71"/>
      <c r="P374" s="217">
        <f>O374*H374</f>
        <v>0</v>
      </c>
      <c r="Q374" s="217">
        <v>0</v>
      </c>
      <c r="R374" s="217">
        <f>Q374*H374</f>
        <v>0</v>
      </c>
      <c r="S374" s="217">
        <v>0</v>
      </c>
      <c r="T374" s="218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19" t="s">
        <v>245</v>
      </c>
      <c r="AT374" s="219" t="s">
        <v>143</v>
      </c>
      <c r="AU374" s="219" t="s">
        <v>86</v>
      </c>
      <c r="AY374" s="17" t="s">
        <v>141</v>
      </c>
      <c r="BE374" s="220">
        <f>IF(N374="základní",J374,0)</f>
        <v>0</v>
      </c>
      <c r="BF374" s="220">
        <f>IF(N374="snížená",J374,0)</f>
        <v>0</v>
      </c>
      <c r="BG374" s="220">
        <f>IF(N374="zákl. přenesená",J374,0)</f>
        <v>0</v>
      </c>
      <c r="BH374" s="220">
        <f>IF(N374="sníž. přenesená",J374,0)</f>
        <v>0</v>
      </c>
      <c r="BI374" s="220">
        <f>IF(N374="nulová",J374,0)</f>
        <v>0</v>
      </c>
      <c r="BJ374" s="17" t="s">
        <v>21</v>
      </c>
      <c r="BK374" s="220">
        <f>ROUND(I374*H374,2)</f>
        <v>0</v>
      </c>
      <c r="BL374" s="17" t="s">
        <v>245</v>
      </c>
      <c r="BM374" s="219" t="s">
        <v>861</v>
      </c>
    </row>
    <row r="375" spans="1:65" s="2" customFormat="1" ht="11.25">
      <c r="A375" s="34"/>
      <c r="B375" s="35"/>
      <c r="C375" s="36"/>
      <c r="D375" s="221" t="s">
        <v>150</v>
      </c>
      <c r="E375" s="36"/>
      <c r="F375" s="222" t="s">
        <v>860</v>
      </c>
      <c r="G375" s="36"/>
      <c r="H375" s="36"/>
      <c r="I375" s="122"/>
      <c r="J375" s="36"/>
      <c r="K375" s="36"/>
      <c r="L375" s="39"/>
      <c r="M375" s="223"/>
      <c r="N375" s="224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150</v>
      </c>
      <c r="AU375" s="17" t="s">
        <v>86</v>
      </c>
    </row>
    <row r="376" spans="1:65" s="14" customFormat="1" ht="11.25">
      <c r="B376" s="235"/>
      <c r="C376" s="236"/>
      <c r="D376" s="221" t="s">
        <v>152</v>
      </c>
      <c r="E376" s="237" t="s">
        <v>1</v>
      </c>
      <c r="F376" s="238" t="s">
        <v>862</v>
      </c>
      <c r="G376" s="236"/>
      <c r="H376" s="239">
        <v>1.5</v>
      </c>
      <c r="I376" s="240"/>
      <c r="J376" s="236"/>
      <c r="K376" s="236"/>
      <c r="L376" s="241"/>
      <c r="M376" s="267"/>
      <c r="N376" s="268"/>
      <c r="O376" s="268"/>
      <c r="P376" s="268"/>
      <c r="Q376" s="268"/>
      <c r="R376" s="268"/>
      <c r="S376" s="268"/>
      <c r="T376" s="269"/>
      <c r="AT376" s="245" t="s">
        <v>152</v>
      </c>
      <c r="AU376" s="245" t="s">
        <v>86</v>
      </c>
      <c r="AV376" s="14" t="s">
        <v>86</v>
      </c>
      <c r="AW376" s="14" t="s">
        <v>35</v>
      </c>
      <c r="AX376" s="14" t="s">
        <v>21</v>
      </c>
      <c r="AY376" s="245" t="s">
        <v>141</v>
      </c>
    </row>
    <row r="377" spans="1:65" s="2" customFormat="1" ht="6.95" customHeight="1">
      <c r="A377" s="34"/>
      <c r="B377" s="54"/>
      <c r="C377" s="55"/>
      <c r="D377" s="55"/>
      <c r="E377" s="55"/>
      <c r="F377" s="55"/>
      <c r="G377" s="55"/>
      <c r="H377" s="55"/>
      <c r="I377" s="158"/>
      <c r="J377" s="55"/>
      <c r="K377" s="55"/>
      <c r="L377" s="39"/>
      <c r="M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</row>
  </sheetData>
  <sheetProtection algorithmName="SHA-512" hashValue="6XFEruxLoxajvgm354ytYII38E5JdKtZw6/wubjaZIRBpEnjJepsaS8phQgsIT7Vu47TYeORJNxt8GK22OqKJA==" saltValue="SJ+My6jC4AQU/UXnyBIkUyeB0+moHEDOfBZZve2eJZ5wLIW8cN5F9ZXTg9qZn1z4NJ2vrElLhQyH+GKIT6CXnw==" spinCount="100000" sheet="1" objects="1" scenarios="1" formatColumns="0" formatRows="0" autoFilter="0"/>
  <autoFilter ref="C130:K376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101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hidden="1" customHeight="1">
      <c r="B4" s="20"/>
      <c r="D4" s="119" t="s">
        <v>107</v>
      </c>
      <c r="I4" s="115"/>
      <c r="L4" s="20"/>
      <c r="M4" s="120" t="s">
        <v>10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16.5" hidden="1" customHeight="1">
      <c r="B7" s="20"/>
      <c r="E7" s="320" t="str">
        <f>'Rekapitulace stavby'!K6</f>
        <v>Doksy - chodník Valdštejnská</v>
      </c>
      <c r="F7" s="321"/>
      <c r="G7" s="321"/>
      <c r="H7" s="321"/>
      <c r="I7" s="115"/>
      <c r="L7" s="20"/>
    </row>
    <row r="8" spans="1:46" s="1" customFormat="1" ht="12" hidden="1" customHeight="1">
      <c r="B8" s="20"/>
      <c r="D8" s="121" t="s">
        <v>108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20" t="s">
        <v>674</v>
      </c>
      <c r="F9" s="322"/>
      <c r="G9" s="322"/>
      <c r="H9" s="322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110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23" t="s">
        <v>581</v>
      </c>
      <c r="F11" s="322"/>
      <c r="G11" s="322"/>
      <c r="H11" s="322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19</v>
      </c>
      <c r="E13" s="34"/>
      <c r="F13" s="110" t="s">
        <v>1</v>
      </c>
      <c r="G13" s="34"/>
      <c r="H13" s="34"/>
      <c r="I13" s="123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22</v>
      </c>
      <c r="E14" s="34"/>
      <c r="F14" s="110" t="s">
        <v>29</v>
      </c>
      <c r="G14" s="34"/>
      <c r="H14" s="34"/>
      <c r="I14" s="123" t="s">
        <v>24</v>
      </c>
      <c r="J14" s="124">
        <f>'Rekapitulace stavby'!AN8</f>
        <v>43783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27</v>
      </c>
      <c r="E16" s="34"/>
      <c r="F16" s="34"/>
      <c r="G16" s="34"/>
      <c r="H16" s="34"/>
      <c r="I16" s="123" t="s">
        <v>28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30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31</v>
      </c>
      <c r="E19" s="34"/>
      <c r="F19" s="34"/>
      <c r="G19" s="34"/>
      <c r="H19" s="34"/>
      <c r="I19" s="123" t="s">
        <v>28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30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33</v>
      </c>
      <c r="E22" s="34"/>
      <c r="F22" s="34"/>
      <c r="G22" s="34"/>
      <c r="H22" s="34"/>
      <c r="I22" s="123" t="s">
        <v>28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tr">
        <f>IF('Rekapitulace stavby'!E17="","",'Rekapitulace stavby'!E17)</f>
        <v>Ing. Martina Hřebřinová</v>
      </c>
      <c r="F23" s="34"/>
      <c r="G23" s="34"/>
      <c r="H23" s="34"/>
      <c r="I23" s="123" t="s">
        <v>30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36</v>
      </c>
      <c r="E25" s="34"/>
      <c r="F25" s="34"/>
      <c r="G25" s="34"/>
      <c r="H25" s="34"/>
      <c r="I25" s="123" t="s">
        <v>28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30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37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38</v>
      </c>
      <c r="E32" s="34"/>
      <c r="F32" s="34"/>
      <c r="G32" s="34"/>
      <c r="H32" s="34"/>
      <c r="I32" s="122"/>
      <c r="J32" s="132">
        <f>ROUND(J123,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40</v>
      </c>
      <c r="G34" s="34"/>
      <c r="H34" s="34"/>
      <c r="I34" s="134" t="s">
        <v>39</v>
      </c>
      <c r="J34" s="133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42</v>
      </c>
      <c r="E35" s="121" t="s">
        <v>43</v>
      </c>
      <c r="F35" s="136">
        <f>ROUND((SUM(BE123:BE202)),  2)</f>
        <v>0</v>
      </c>
      <c r="G35" s="34"/>
      <c r="H35" s="34"/>
      <c r="I35" s="137">
        <v>0.21</v>
      </c>
      <c r="J35" s="136">
        <f>ROUND(((SUM(BE123:BE202))*I35),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44</v>
      </c>
      <c r="F36" s="136">
        <f>ROUND((SUM(BF123:BF202)),  2)</f>
        <v>0</v>
      </c>
      <c r="G36" s="34"/>
      <c r="H36" s="34"/>
      <c r="I36" s="137">
        <v>0.15</v>
      </c>
      <c r="J36" s="136">
        <f>ROUND(((SUM(BF123:BF202))*I36),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45</v>
      </c>
      <c r="F37" s="136">
        <f>ROUND((SUM(BG123:BG202)),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46</v>
      </c>
      <c r="F38" s="136">
        <f>ROUND((SUM(BH123:BH202)),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47</v>
      </c>
      <c r="F39" s="136">
        <f>ROUND((SUM(BI123:BI202)),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48</v>
      </c>
      <c r="E41" s="140"/>
      <c r="F41" s="140"/>
      <c r="G41" s="141" t="s">
        <v>49</v>
      </c>
      <c r="H41" s="142" t="s">
        <v>50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51</v>
      </c>
      <c r="E50" s="147"/>
      <c r="F50" s="147"/>
      <c r="G50" s="146" t="s">
        <v>52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2"/>
      <c r="J61" s="153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55</v>
      </c>
      <c r="E65" s="154"/>
      <c r="F65" s="154"/>
      <c r="G65" s="146" t="s">
        <v>56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2"/>
      <c r="J76" s="153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Doksy - chodník Valdštejnská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674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5" t="str">
        <f>E11</f>
        <v>SO 401 - Veřejné osvětlení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 xml:space="preserve"> </v>
      </c>
      <c r="G91" s="36"/>
      <c r="H91" s="36"/>
      <c r="I91" s="123" t="s">
        <v>24</v>
      </c>
      <c r="J91" s="66">
        <f>IF(J14="","",J14)</f>
        <v>43783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7.95" customHeight="1">
      <c r="A93" s="34"/>
      <c r="B93" s="35"/>
      <c r="C93" s="29" t="s">
        <v>27</v>
      </c>
      <c r="D93" s="36"/>
      <c r="E93" s="36"/>
      <c r="F93" s="27" t="str">
        <f>E17</f>
        <v xml:space="preserve"> </v>
      </c>
      <c r="G93" s="36"/>
      <c r="H93" s="36"/>
      <c r="I93" s="123" t="s">
        <v>33</v>
      </c>
      <c r="J93" s="32" t="str">
        <f>E23</f>
        <v>Ing. Martina Hřebřinová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123" t="s">
        <v>36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J123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9" customFormat="1" ht="24.95" customHeight="1">
      <c r="B99" s="167"/>
      <c r="C99" s="168"/>
      <c r="D99" s="169" t="s">
        <v>582</v>
      </c>
      <c r="E99" s="170"/>
      <c r="F99" s="170"/>
      <c r="G99" s="170"/>
      <c r="H99" s="170"/>
      <c r="I99" s="171"/>
      <c r="J99" s="172">
        <f>J124</f>
        <v>0</v>
      </c>
      <c r="K99" s="168"/>
      <c r="L99" s="173"/>
    </row>
    <row r="100" spans="1:47" s="9" customFormat="1" ht="24.95" customHeight="1">
      <c r="B100" s="167"/>
      <c r="C100" s="168"/>
      <c r="D100" s="169" t="s">
        <v>583</v>
      </c>
      <c r="E100" s="170"/>
      <c r="F100" s="170"/>
      <c r="G100" s="170"/>
      <c r="H100" s="170"/>
      <c r="I100" s="171"/>
      <c r="J100" s="172">
        <f>J173</f>
        <v>0</v>
      </c>
      <c r="K100" s="168"/>
      <c r="L100" s="173"/>
    </row>
    <row r="101" spans="1:47" s="9" customFormat="1" ht="24.95" customHeight="1">
      <c r="B101" s="167"/>
      <c r="C101" s="168"/>
      <c r="D101" s="169" t="s">
        <v>584</v>
      </c>
      <c r="E101" s="170"/>
      <c r="F101" s="170"/>
      <c r="G101" s="170"/>
      <c r="H101" s="170"/>
      <c r="I101" s="171"/>
      <c r="J101" s="172">
        <f>J190</f>
        <v>0</v>
      </c>
      <c r="K101" s="168"/>
      <c r="L101" s="173"/>
    </row>
    <row r="102" spans="1:47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122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47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158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47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161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24.95" customHeight="1">
      <c r="A108" s="34"/>
      <c r="B108" s="35"/>
      <c r="C108" s="23" t="s">
        <v>126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122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16.5" customHeight="1">
      <c r="A111" s="34"/>
      <c r="B111" s="35"/>
      <c r="C111" s="36"/>
      <c r="D111" s="36"/>
      <c r="E111" s="327" t="str">
        <f>E7</f>
        <v>Doksy - chodník Valdštejnská</v>
      </c>
      <c r="F111" s="328"/>
      <c r="G111" s="328"/>
      <c r="H111" s="328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1" customFormat="1" ht="12" customHeight="1">
      <c r="B112" s="21"/>
      <c r="C112" s="29" t="s">
        <v>108</v>
      </c>
      <c r="D112" s="22"/>
      <c r="E112" s="22"/>
      <c r="F112" s="22"/>
      <c r="G112" s="22"/>
      <c r="H112" s="22"/>
      <c r="I112" s="115"/>
      <c r="J112" s="22"/>
      <c r="K112" s="22"/>
      <c r="L112" s="20"/>
    </row>
    <row r="113" spans="1:65" s="2" customFormat="1" ht="16.5" customHeight="1">
      <c r="A113" s="34"/>
      <c r="B113" s="35"/>
      <c r="C113" s="36"/>
      <c r="D113" s="36"/>
      <c r="E113" s="327" t="s">
        <v>674</v>
      </c>
      <c r="F113" s="329"/>
      <c r="G113" s="329"/>
      <c r="H113" s="329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110</v>
      </c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95" t="str">
        <f>E11</f>
        <v>SO 401 - Veřejné osvětlení</v>
      </c>
      <c r="F115" s="329"/>
      <c r="G115" s="329"/>
      <c r="H115" s="329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22</v>
      </c>
      <c r="D117" s="36"/>
      <c r="E117" s="36"/>
      <c r="F117" s="27" t="str">
        <f>F14</f>
        <v xml:space="preserve"> </v>
      </c>
      <c r="G117" s="36"/>
      <c r="H117" s="36"/>
      <c r="I117" s="123" t="s">
        <v>24</v>
      </c>
      <c r="J117" s="66">
        <f>IF(J14="","",J14)</f>
        <v>43783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7.95" customHeight="1">
      <c r="A119" s="34"/>
      <c r="B119" s="35"/>
      <c r="C119" s="29" t="s">
        <v>27</v>
      </c>
      <c r="D119" s="36"/>
      <c r="E119" s="36"/>
      <c r="F119" s="27" t="str">
        <f>E17</f>
        <v xml:space="preserve"> </v>
      </c>
      <c r="G119" s="36"/>
      <c r="H119" s="36"/>
      <c r="I119" s="123" t="s">
        <v>33</v>
      </c>
      <c r="J119" s="32" t="str">
        <f>E23</f>
        <v>Ing. Martina Hřebřinová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31</v>
      </c>
      <c r="D120" s="36"/>
      <c r="E120" s="36"/>
      <c r="F120" s="27" t="str">
        <f>IF(E20="","",E20)</f>
        <v>Vyplň údaj</v>
      </c>
      <c r="G120" s="36"/>
      <c r="H120" s="36"/>
      <c r="I120" s="123" t="s">
        <v>36</v>
      </c>
      <c r="J120" s="32" t="str">
        <f>E26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80"/>
      <c r="B122" s="181"/>
      <c r="C122" s="182" t="s">
        <v>127</v>
      </c>
      <c r="D122" s="183" t="s">
        <v>63</v>
      </c>
      <c r="E122" s="183" t="s">
        <v>59</v>
      </c>
      <c r="F122" s="183" t="s">
        <v>60</v>
      </c>
      <c r="G122" s="183" t="s">
        <v>128</v>
      </c>
      <c r="H122" s="183" t="s">
        <v>129</v>
      </c>
      <c r="I122" s="184" t="s">
        <v>130</v>
      </c>
      <c r="J122" s="183" t="s">
        <v>114</v>
      </c>
      <c r="K122" s="185" t="s">
        <v>131</v>
      </c>
      <c r="L122" s="186"/>
      <c r="M122" s="75" t="s">
        <v>1</v>
      </c>
      <c r="N122" s="76" t="s">
        <v>42</v>
      </c>
      <c r="O122" s="76" t="s">
        <v>132</v>
      </c>
      <c r="P122" s="76" t="s">
        <v>133</v>
      </c>
      <c r="Q122" s="76" t="s">
        <v>134</v>
      </c>
      <c r="R122" s="76" t="s">
        <v>135</v>
      </c>
      <c r="S122" s="76" t="s">
        <v>136</v>
      </c>
      <c r="T122" s="77" t="s">
        <v>137</v>
      </c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</row>
    <row r="123" spans="1:65" s="2" customFormat="1" ht="22.9" customHeight="1">
      <c r="A123" s="34"/>
      <c r="B123" s="35"/>
      <c r="C123" s="82" t="s">
        <v>138</v>
      </c>
      <c r="D123" s="36"/>
      <c r="E123" s="36"/>
      <c r="F123" s="36"/>
      <c r="G123" s="36"/>
      <c r="H123" s="36"/>
      <c r="I123" s="122"/>
      <c r="J123" s="187">
        <f>BK123</f>
        <v>0</v>
      </c>
      <c r="K123" s="36"/>
      <c r="L123" s="39"/>
      <c r="M123" s="78"/>
      <c r="N123" s="188"/>
      <c r="O123" s="79"/>
      <c r="P123" s="189">
        <f>P124+P173+P190</f>
        <v>0</v>
      </c>
      <c r="Q123" s="79"/>
      <c r="R123" s="189">
        <f>R124+R173+R190</f>
        <v>0</v>
      </c>
      <c r="S123" s="79"/>
      <c r="T123" s="190">
        <f>T124+T173+T190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77</v>
      </c>
      <c r="AU123" s="17" t="s">
        <v>116</v>
      </c>
      <c r="BK123" s="191">
        <f>BK124+BK173+BK190</f>
        <v>0</v>
      </c>
    </row>
    <row r="124" spans="1:65" s="12" customFormat="1" ht="25.9" customHeight="1">
      <c r="B124" s="192"/>
      <c r="C124" s="193"/>
      <c r="D124" s="194" t="s">
        <v>77</v>
      </c>
      <c r="E124" s="195" t="s">
        <v>585</v>
      </c>
      <c r="F124" s="195" t="s">
        <v>586</v>
      </c>
      <c r="G124" s="193"/>
      <c r="H124" s="193"/>
      <c r="I124" s="196"/>
      <c r="J124" s="197">
        <f>BK124</f>
        <v>0</v>
      </c>
      <c r="K124" s="193"/>
      <c r="L124" s="198"/>
      <c r="M124" s="199"/>
      <c r="N124" s="200"/>
      <c r="O124" s="200"/>
      <c r="P124" s="201">
        <f>SUM(P125:P172)</f>
        <v>0</v>
      </c>
      <c r="Q124" s="200"/>
      <c r="R124" s="201">
        <f>SUM(R125:R172)</f>
        <v>0</v>
      </c>
      <c r="S124" s="200"/>
      <c r="T124" s="202">
        <f>SUM(T125:T172)</f>
        <v>0</v>
      </c>
      <c r="AR124" s="203" t="s">
        <v>21</v>
      </c>
      <c r="AT124" s="204" t="s">
        <v>77</v>
      </c>
      <c r="AU124" s="204" t="s">
        <v>78</v>
      </c>
      <c r="AY124" s="203" t="s">
        <v>141</v>
      </c>
      <c r="BK124" s="205">
        <f>SUM(BK125:BK172)</f>
        <v>0</v>
      </c>
    </row>
    <row r="125" spans="1:65" s="2" customFormat="1" ht="16.5" customHeight="1">
      <c r="A125" s="34"/>
      <c r="B125" s="35"/>
      <c r="C125" s="208" t="s">
        <v>21</v>
      </c>
      <c r="D125" s="208" t="s">
        <v>143</v>
      </c>
      <c r="E125" s="209" t="s">
        <v>21</v>
      </c>
      <c r="F125" s="210" t="s">
        <v>587</v>
      </c>
      <c r="G125" s="211" t="s">
        <v>192</v>
      </c>
      <c r="H125" s="212">
        <v>10</v>
      </c>
      <c r="I125" s="213"/>
      <c r="J125" s="214">
        <f>ROUND(I125*H125,2)</f>
        <v>0</v>
      </c>
      <c r="K125" s="210" t="s">
        <v>1</v>
      </c>
      <c r="L125" s="39"/>
      <c r="M125" s="215" t="s">
        <v>1</v>
      </c>
      <c r="N125" s="216" t="s">
        <v>43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148</v>
      </c>
      <c r="AT125" s="219" t="s">
        <v>143</v>
      </c>
      <c r="AU125" s="219" t="s">
        <v>21</v>
      </c>
      <c r="AY125" s="17" t="s">
        <v>141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21</v>
      </c>
      <c r="BK125" s="220">
        <f>ROUND(I125*H125,2)</f>
        <v>0</v>
      </c>
      <c r="BL125" s="17" t="s">
        <v>148</v>
      </c>
      <c r="BM125" s="219" t="s">
        <v>148</v>
      </c>
    </row>
    <row r="126" spans="1:65" s="2" customFormat="1" ht="11.25">
      <c r="A126" s="34"/>
      <c r="B126" s="35"/>
      <c r="C126" s="36"/>
      <c r="D126" s="221" t="s">
        <v>150</v>
      </c>
      <c r="E126" s="36"/>
      <c r="F126" s="222" t="s">
        <v>587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150</v>
      </c>
      <c r="AU126" s="17" t="s">
        <v>21</v>
      </c>
    </row>
    <row r="127" spans="1:65" s="2" customFormat="1" ht="16.5" customHeight="1">
      <c r="A127" s="34"/>
      <c r="B127" s="35"/>
      <c r="C127" s="208" t="s">
        <v>86</v>
      </c>
      <c r="D127" s="208" t="s">
        <v>143</v>
      </c>
      <c r="E127" s="209" t="s">
        <v>86</v>
      </c>
      <c r="F127" s="210" t="s">
        <v>588</v>
      </c>
      <c r="G127" s="211" t="s">
        <v>192</v>
      </c>
      <c r="H127" s="212">
        <v>25</v>
      </c>
      <c r="I127" s="213"/>
      <c r="J127" s="214">
        <f>ROUND(I127*H127,2)</f>
        <v>0</v>
      </c>
      <c r="K127" s="210" t="s">
        <v>1</v>
      </c>
      <c r="L127" s="39"/>
      <c r="M127" s="215" t="s">
        <v>1</v>
      </c>
      <c r="N127" s="216" t="s">
        <v>43</v>
      </c>
      <c r="O127" s="71"/>
      <c r="P127" s="217">
        <f>O127*H127</f>
        <v>0</v>
      </c>
      <c r="Q127" s="217">
        <v>0</v>
      </c>
      <c r="R127" s="217">
        <f>Q127*H127</f>
        <v>0</v>
      </c>
      <c r="S127" s="217">
        <v>0</v>
      </c>
      <c r="T127" s="218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219" t="s">
        <v>148</v>
      </c>
      <c r="AT127" s="219" t="s">
        <v>143</v>
      </c>
      <c r="AU127" s="219" t="s">
        <v>21</v>
      </c>
      <c r="AY127" s="17" t="s">
        <v>141</v>
      </c>
      <c r="BE127" s="220">
        <f>IF(N127="základní",J127,0)</f>
        <v>0</v>
      </c>
      <c r="BF127" s="220">
        <f>IF(N127="snížená",J127,0)</f>
        <v>0</v>
      </c>
      <c r="BG127" s="220">
        <f>IF(N127="zákl. přenesená",J127,0)</f>
        <v>0</v>
      </c>
      <c r="BH127" s="220">
        <f>IF(N127="sníž. přenesená",J127,0)</f>
        <v>0</v>
      </c>
      <c r="BI127" s="220">
        <f>IF(N127="nulová",J127,0)</f>
        <v>0</v>
      </c>
      <c r="BJ127" s="17" t="s">
        <v>21</v>
      </c>
      <c r="BK127" s="220">
        <f>ROUND(I127*H127,2)</f>
        <v>0</v>
      </c>
      <c r="BL127" s="17" t="s">
        <v>148</v>
      </c>
      <c r="BM127" s="219" t="s">
        <v>182</v>
      </c>
    </row>
    <row r="128" spans="1:65" s="2" customFormat="1" ht="11.25">
      <c r="A128" s="34"/>
      <c r="B128" s="35"/>
      <c r="C128" s="36"/>
      <c r="D128" s="221" t="s">
        <v>150</v>
      </c>
      <c r="E128" s="36"/>
      <c r="F128" s="222" t="s">
        <v>588</v>
      </c>
      <c r="G128" s="36"/>
      <c r="H128" s="36"/>
      <c r="I128" s="122"/>
      <c r="J128" s="36"/>
      <c r="K128" s="36"/>
      <c r="L128" s="39"/>
      <c r="M128" s="223"/>
      <c r="N128" s="224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150</v>
      </c>
      <c r="AU128" s="17" t="s">
        <v>21</v>
      </c>
    </row>
    <row r="129" spans="1:65" s="2" customFormat="1" ht="16.5" customHeight="1">
      <c r="A129" s="34"/>
      <c r="B129" s="35"/>
      <c r="C129" s="208" t="s">
        <v>161</v>
      </c>
      <c r="D129" s="208" t="s">
        <v>143</v>
      </c>
      <c r="E129" s="209" t="s">
        <v>161</v>
      </c>
      <c r="F129" s="210" t="s">
        <v>589</v>
      </c>
      <c r="G129" s="211" t="s">
        <v>450</v>
      </c>
      <c r="H129" s="212">
        <v>3</v>
      </c>
      <c r="I129" s="213"/>
      <c r="J129" s="214">
        <f>ROUND(I129*H129,2)</f>
        <v>0</v>
      </c>
      <c r="K129" s="210" t="s">
        <v>1</v>
      </c>
      <c r="L129" s="39"/>
      <c r="M129" s="215" t="s">
        <v>1</v>
      </c>
      <c r="N129" s="216" t="s">
        <v>43</v>
      </c>
      <c r="O129" s="71"/>
      <c r="P129" s="217">
        <f>O129*H129</f>
        <v>0</v>
      </c>
      <c r="Q129" s="217">
        <v>0</v>
      </c>
      <c r="R129" s="217">
        <f>Q129*H129</f>
        <v>0</v>
      </c>
      <c r="S129" s="217">
        <v>0</v>
      </c>
      <c r="T129" s="218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19" t="s">
        <v>148</v>
      </c>
      <c r="AT129" s="219" t="s">
        <v>143</v>
      </c>
      <c r="AU129" s="219" t="s">
        <v>21</v>
      </c>
      <c r="AY129" s="17" t="s">
        <v>141</v>
      </c>
      <c r="BE129" s="220">
        <f>IF(N129="základní",J129,0)</f>
        <v>0</v>
      </c>
      <c r="BF129" s="220">
        <f>IF(N129="snížená",J129,0)</f>
        <v>0</v>
      </c>
      <c r="BG129" s="220">
        <f>IF(N129="zákl. přenesená",J129,0)</f>
        <v>0</v>
      </c>
      <c r="BH129" s="220">
        <f>IF(N129="sníž. přenesená",J129,0)</f>
        <v>0</v>
      </c>
      <c r="BI129" s="220">
        <f>IF(N129="nulová",J129,0)</f>
        <v>0</v>
      </c>
      <c r="BJ129" s="17" t="s">
        <v>21</v>
      </c>
      <c r="BK129" s="220">
        <f>ROUND(I129*H129,2)</f>
        <v>0</v>
      </c>
      <c r="BL129" s="17" t="s">
        <v>148</v>
      </c>
      <c r="BM129" s="219" t="s">
        <v>197</v>
      </c>
    </row>
    <row r="130" spans="1:65" s="2" customFormat="1" ht="11.25">
      <c r="A130" s="34"/>
      <c r="B130" s="35"/>
      <c r="C130" s="36"/>
      <c r="D130" s="221" t="s">
        <v>150</v>
      </c>
      <c r="E130" s="36"/>
      <c r="F130" s="222" t="s">
        <v>589</v>
      </c>
      <c r="G130" s="36"/>
      <c r="H130" s="36"/>
      <c r="I130" s="122"/>
      <c r="J130" s="36"/>
      <c r="K130" s="36"/>
      <c r="L130" s="39"/>
      <c r="M130" s="223"/>
      <c r="N130" s="224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150</v>
      </c>
      <c r="AU130" s="17" t="s">
        <v>21</v>
      </c>
    </row>
    <row r="131" spans="1:65" s="2" customFormat="1" ht="16.5" customHeight="1">
      <c r="A131" s="34"/>
      <c r="B131" s="35"/>
      <c r="C131" s="208" t="s">
        <v>148</v>
      </c>
      <c r="D131" s="208" t="s">
        <v>143</v>
      </c>
      <c r="E131" s="209" t="s">
        <v>148</v>
      </c>
      <c r="F131" s="210" t="s">
        <v>590</v>
      </c>
      <c r="G131" s="211" t="s">
        <v>450</v>
      </c>
      <c r="H131" s="212">
        <v>8</v>
      </c>
      <c r="I131" s="213"/>
      <c r="J131" s="214">
        <f>ROUND(I131*H131,2)</f>
        <v>0</v>
      </c>
      <c r="K131" s="210" t="s">
        <v>1</v>
      </c>
      <c r="L131" s="39"/>
      <c r="M131" s="215" t="s">
        <v>1</v>
      </c>
      <c r="N131" s="216" t="s">
        <v>43</v>
      </c>
      <c r="O131" s="71"/>
      <c r="P131" s="217">
        <f>O131*H131</f>
        <v>0</v>
      </c>
      <c r="Q131" s="217">
        <v>0</v>
      </c>
      <c r="R131" s="217">
        <f>Q131*H131</f>
        <v>0</v>
      </c>
      <c r="S131" s="217">
        <v>0</v>
      </c>
      <c r="T131" s="218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9" t="s">
        <v>148</v>
      </c>
      <c r="AT131" s="219" t="s">
        <v>143</v>
      </c>
      <c r="AU131" s="219" t="s">
        <v>21</v>
      </c>
      <c r="AY131" s="17" t="s">
        <v>141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7" t="s">
        <v>21</v>
      </c>
      <c r="BK131" s="220">
        <f>ROUND(I131*H131,2)</f>
        <v>0</v>
      </c>
      <c r="BL131" s="17" t="s">
        <v>148</v>
      </c>
      <c r="BM131" s="219" t="s">
        <v>25</v>
      </c>
    </row>
    <row r="132" spans="1:65" s="2" customFormat="1" ht="11.25">
      <c r="A132" s="34"/>
      <c r="B132" s="35"/>
      <c r="C132" s="36"/>
      <c r="D132" s="221" t="s">
        <v>150</v>
      </c>
      <c r="E132" s="36"/>
      <c r="F132" s="222" t="s">
        <v>590</v>
      </c>
      <c r="G132" s="36"/>
      <c r="H132" s="36"/>
      <c r="I132" s="122"/>
      <c r="J132" s="36"/>
      <c r="K132" s="36"/>
      <c r="L132" s="39"/>
      <c r="M132" s="223"/>
      <c r="N132" s="22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150</v>
      </c>
      <c r="AU132" s="17" t="s">
        <v>21</v>
      </c>
    </row>
    <row r="133" spans="1:65" s="2" customFormat="1" ht="24" customHeight="1">
      <c r="A133" s="34"/>
      <c r="B133" s="35"/>
      <c r="C133" s="208" t="s">
        <v>175</v>
      </c>
      <c r="D133" s="208" t="s">
        <v>143</v>
      </c>
      <c r="E133" s="209" t="s">
        <v>175</v>
      </c>
      <c r="F133" s="210" t="s">
        <v>863</v>
      </c>
      <c r="G133" s="211" t="s">
        <v>450</v>
      </c>
      <c r="H133" s="212">
        <v>2</v>
      </c>
      <c r="I133" s="213"/>
      <c r="J133" s="214">
        <f>ROUND(I133*H133,2)</f>
        <v>0</v>
      </c>
      <c r="K133" s="210" t="s">
        <v>1</v>
      </c>
      <c r="L133" s="39"/>
      <c r="M133" s="215" t="s">
        <v>1</v>
      </c>
      <c r="N133" s="216" t="s">
        <v>43</v>
      </c>
      <c r="O133" s="71"/>
      <c r="P133" s="217">
        <f>O133*H133</f>
        <v>0</v>
      </c>
      <c r="Q133" s="217">
        <v>0</v>
      </c>
      <c r="R133" s="217">
        <f>Q133*H133</f>
        <v>0</v>
      </c>
      <c r="S133" s="217">
        <v>0</v>
      </c>
      <c r="T133" s="218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219" t="s">
        <v>148</v>
      </c>
      <c r="AT133" s="219" t="s">
        <v>143</v>
      </c>
      <c r="AU133" s="219" t="s">
        <v>21</v>
      </c>
      <c r="AY133" s="17" t="s">
        <v>141</v>
      </c>
      <c r="BE133" s="220">
        <f>IF(N133="základní",J133,0)</f>
        <v>0</v>
      </c>
      <c r="BF133" s="220">
        <f>IF(N133="snížená",J133,0)</f>
        <v>0</v>
      </c>
      <c r="BG133" s="220">
        <f>IF(N133="zákl. přenesená",J133,0)</f>
        <v>0</v>
      </c>
      <c r="BH133" s="220">
        <f>IF(N133="sníž. přenesená",J133,0)</f>
        <v>0</v>
      </c>
      <c r="BI133" s="220">
        <f>IF(N133="nulová",J133,0)</f>
        <v>0</v>
      </c>
      <c r="BJ133" s="17" t="s">
        <v>21</v>
      </c>
      <c r="BK133" s="220">
        <f>ROUND(I133*H133,2)</f>
        <v>0</v>
      </c>
      <c r="BL133" s="17" t="s">
        <v>148</v>
      </c>
      <c r="BM133" s="219" t="s">
        <v>225</v>
      </c>
    </row>
    <row r="134" spans="1:65" s="2" customFormat="1" ht="19.5">
      <c r="A134" s="34"/>
      <c r="B134" s="35"/>
      <c r="C134" s="36"/>
      <c r="D134" s="221" t="s">
        <v>150</v>
      </c>
      <c r="E134" s="36"/>
      <c r="F134" s="222" t="s">
        <v>863</v>
      </c>
      <c r="G134" s="36"/>
      <c r="H134" s="36"/>
      <c r="I134" s="122"/>
      <c r="J134" s="36"/>
      <c r="K134" s="36"/>
      <c r="L134" s="39"/>
      <c r="M134" s="223"/>
      <c r="N134" s="224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150</v>
      </c>
      <c r="AU134" s="17" t="s">
        <v>21</v>
      </c>
    </row>
    <row r="135" spans="1:65" s="2" customFormat="1" ht="24" customHeight="1">
      <c r="A135" s="34"/>
      <c r="B135" s="35"/>
      <c r="C135" s="208" t="s">
        <v>182</v>
      </c>
      <c r="D135" s="208" t="s">
        <v>143</v>
      </c>
      <c r="E135" s="209" t="s">
        <v>182</v>
      </c>
      <c r="F135" s="210" t="s">
        <v>864</v>
      </c>
      <c r="G135" s="211" t="s">
        <v>450</v>
      </c>
      <c r="H135" s="212">
        <v>3</v>
      </c>
      <c r="I135" s="213"/>
      <c r="J135" s="214">
        <f>ROUND(I135*H135,2)</f>
        <v>0</v>
      </c>
      <c r="K135" s="210" t="s">
        <v>1</v>
      </c>
      <c r="L135" s="39"/>
      <c r="M135" s="215" t="s">
        <v>1</v>
      </c>
      <c r="N135" s="216" t="s">
        <v>43</v>
      </c>
      <c r="O135" s="71"/>
      <c r="P135" s="217">
        <f>O135*H135</f>
        <v>0</v>
      </c>
      <c r="Q135" s="217">
        <v>0</v>
      </c>
      <c r="R135" s="217">
        <f>Q135*H135</f>
        <v>0</v>
      </c>
      <c r="S135" s="217">
        <v>0</v>
      </c>
      <c r="T135" s="218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9" t="s">
        <v>148</v>
      </c>
      <c r="AT135" s="219" t="s">
        <v>143</v>
      </c>
      <c r="AU135" s="219" t="s">
        <v>21</v>
      </c>
      <c r="AY135" s="17" t="s">
        <v>141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7" t="s">
        <v>21</v>
      </c>
      <c r="BK135" s="220">
        <f>ROUND(I135*H135,2)</f>
        <v>0</v>
      </c>
      <c r="BL135" s="17" t="s">
        <v>148</v>
      </c>
      <c r="BM135" s="219" t="s">
        <v>236</v>
      </c>
    </row>
    <row r="136" spans="1:65" s="2" customFormat="1" ht="19.5">
      <c r="A136" s="34"/>
      <c r="B136" s="35"/>
      <c r="C136" s="36"/>
      <c r="D136" s="221" t="s">
        <v>150</v>
      </c>
      <c r="E136" s="36"/>
      <c r="F136" s="222" t="s">
        <v>864</v>
      </c>
      <c r="G136" s="36"/>
      <c r="H136" s="36"/>
      <c r="I136" s="122"/>
      <c r="J136" s="36"/>
      <c r="K136" s="36"/>
      <c r="L136" s="39"/>
      <c r="M136" s="223"/>
      <c r="N136" s="22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150</v>
      </c>
      <c r="AU136" s="17" t="s">
        <v>21</v>
      </c>
    </row>
    <row r="137" spans="1:65" s="2" customFormat="1" ht="24" customHeight="1">
      <c r="A137" s="34"/>
      <c r="B137" s="35"/>
      <c r="C137" s="208" t="s">
        <v>189</v>
      </c>
      <c r="D137" s="208" t="s">
        <v>143</v>
      </c>
      <c r="E137" s="209" t="s">
        <v>189</v>
      </c>
      <c r="F137" s="210" t="s">
        <v>865</v>
      </c>
      <c r="G137" s="211" t="s">
        <v>450</v>
      </c>
      <c r="H137" s="212">
        <v>1</v>
      </c>
      <c r="I137" s="213"/>
      <c r="J137" s="214">
        <f>ROUND(I137*H137,2)</f>
        <v>0</v>
      </c>
      <c r="K137" s="210" t="s">
        <v>1</v>
      </c>
      <c r="L137" s="39"/>
      <c r="M137" s="215" t="s">
        <v>1</v>
      </c>
      <c r="N137" s="216" t="s">
        <v>43</v>
      </c>
      <c r="O137" s="71"/>
      <c r="P137" s="217">
        <f>O137*H137</f>
        <v>0</v>
      </c>
      <c r="Q137" s="217">
        <v>0</v>
      </c>
      <c r="R137" s="217">
        <f>Q137*H137</f>
        <v>0</v>
      </c>
      <c r="S137" s="217">
        <v>0</v>
      </c>
      <c r="T137" s="218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19" t="s">
        <v>148</v>
      </c>
      <c r="AT137" s="219" t="s">
        <v>143</v>
      </c>
      <c r="AU137" s="219" t="s">
        <v>21</v>
      </c>
      <c r="AY137" s="17" t="s">
        <v>141</v>
      </c>
      <c r="BE137" s="220">
        <f>IF(N137="základní",J137,0)</f>
        <v>0</v>
      </c>
      <c r="BF137" s="220">
        <f>IF(N137="snížená",J137,0)</f>
        <v>0</v>
      </c>
      <c r="BG137" s="220">
        <f>IF(N137="zákl. přenesená",J137,0)</f>
        <v>0</v>
      </c>
      <c r="BH137" s="220">
        <f>IF(N137="sníž. přenesená",J137,0)</f>
        <v>0</v>
      </c>
      <c r="BI137" s="220">
        <f>IF(N137="nulová",J137,0)</f>
        <v>0</v>
      </c>
      <c r="BJ137" s="17" t="s">
        <v>21</v>
      </c>
      <c r="BK137" s="220">
        <f>ROUND(I137*H137,2)</f>
        <v>0</v>
      </c>
      <c r="BL137" s="17" t="s">
        <v>148</v>
      </c>
      <c r="BM137" s="219" t="s">
        <v>245</v>
      </c>
    </row>
    <row r="138" spans="1:65" s="2" customFormat="1" ht="11.25">
      <c r="A138" s="34"/>
      <c r="B138" s="35"/>
      <c r="C138" s="36"/>
      <c r="D138" s="221" t="s">
        <v>150</v>
      </c>
      <c r="E138" s="36"/>
      <c r="F138" s="222" t="s">
        <v>865</v>
      </c>
      <c r="G138" s="36"/>
      <c r="H138" s="36"/>
      <c r="I138" s="122"/>
      <c r="J138" s="36"/>
      <c r="K138" s="36"/>
      <c r="L138" s="39"/>
      <c r="M138" s="223"/>
      <c r="N138" s="224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150</v>
      </c>
      <c r="AU138" s="17" t="s">
        <v>21</v>
      </c>
    </row>
    <row r="139" spans="1:65" s="2" customFormat="1" ht="24" customHeight="1">
      <c r="A139" s="34"/>
      <c r="B139" s="35"/>
      <c r="C139" s="208" t="s">
        <v>197</v>
      </c>
      <c r="D139" s="208" t="s">
        <v>143</v>
      </c>
      <c r="E139" s="209" t="s">
        <v>197</v>
      </c>
      <c r="F139" s="210" t="s">
        <v>866</v>
      </c>
      <c r="G139" s="211" t="s">
        <v>450</v>
      </c>
      <c r="H139" s="212">
        <v>1</v>
      </c>
      <c r="I139" s="213"/>
      <c r="J139" s="214">
        <f>ROUND(I139*H139,2)</f>
        <v>0</v>
      </c>
      <c r="K139" s="210" t="s">
        <v>1</v>
      </c>
      <c r="L139" s="39"/>
      <c r="M139" s="215" t="s">
        <v>1</v>
      </c>
      <c r="N139" s="216" t="s">
        <v>43</v>
      </c>
      <c r="O139" s="71"/>
      <c r="P139" s="217">
        <f>O139*H139</f>
        <v>0</v>
      </c>
      <c r="Q139" s="217">
        <v>0</v>
      </c>
      <c r="R139" s="217">
        <f>Q139*H139</f>
        <v>0</v>
      </c>
      <c r="S139" s="217">
        <v>0</v>
      </c>
      <c r="T139" s="21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9" t="s">
        <v>148</v>
      </c>
      <c r="AT139" s="219" t="s">
        <v>143</v>
      </c>
      <c r="AU139" s="219" t="s">
        <v>21</v>
      </c>
      <c r="AY139" s="17" t="s">
        <v>141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7" t="s">
        <v>21</v>
      </c>
      <c r="BK139" s="220">
        <f>ROUND(I139*H139,2)</f>
        <v>0</v>
      </c>
      <c r="BL139" s="17" t="s">
        <v>148</v>
      </c>
      <c r="BM139" s="219" t="s">
        <v>259</v>
      </c>
    </row>
    <row r="140" spans="1:65" s="2" customFormat="1" ht="11.25">
      <c r="A140" s="34"/>
      <c r="B140" s="35"/>
      <c r="C140" s="36"/>
      <c r="D140" s="221" t="s">
        <v>150</v>
      </c>
      <c r="E140" s="36"/>
      <c r="F140" s="222" t="s">
        <v>866</v>
      </c>
      <c r="G140" s="36"/>
      <c r="H140" s="36"/>
      <c r="I140" s="122"/>
      <c r="J140" s="36"/>
      <c r="K140" s="36"/>
      <c r="L140" s="39"/>
      <c r="M140" s="223"/>
      <c r="N140" s="22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150</v>
      </c>
      <c r="AU140" s="17" t="s">
        <v>21</v>
      </c>
    </row>
    <row r="141" spans="1:65" s="2" customFormat="1" ht="16.5" customHeight="1">
      <c r="A141" s="34"/>
      <c r="B141" s="35"/>
      <c r="C141" s="208" t="s">
        <v>203</v>
      </c>
      <c r="D141" s="208" t="s">
        <v>143</v>
      </c>
      <c r="E141" s="209" t="s">
        <v>203</v>
      </c>
      <c r="F141" s="210" t="s">
        <v>597</v>
      </c>
      <c r="G141" s="211" t="s">
        <v>450</v>
      </c>
      <c r="H141" s="212">
        <v>1</v>
      </c>
      <c r="I141" s="213"/>
      <c r="J141" s="214">
        <f>ROUND(I141*H141,2)</f>
        <v>0</v>
      </c>
      <c r="K141" s="210" t="s">
        <v>1</v>
      </c>
      <c r="L141" s="39"/>
      <c r="M141" s="215" t="s">
        <v>1</v>
      </c>
      <c r="N141" s="216" t="s">
        <v>43</v>
      </c>
      <c r="O141" s="71"/>
      <c r="P141" s="217">
        <f>O141*H141</f>
        <v>0</v>
      </c>
      <c r="Q141" s="217">
        <v>0</v>
      </c>
      <c r="R141" s="217">
        <f>Q141*H141</f>
        <v>0</v>
      </c>
      <c r="S141" s="217">
        <v>0</v>
      </c>
      <c r="T141" s="21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9" t="s">
        <v>148</v>
      </c>
      <c r="AT141" s="219" t="s">
        <v>143</v>
      </c>
      <c r="AU141" s="219" t="s">
        <v>21</v>
      </c>
      <c r="AY141" s="17" t="s">
        <v>141</v>
      </c>
      <c r="BE141" s="220">
        <f>IF(N141="základní",J141,0)</f>
        <v>0</v>
      </c>
      <c r="BF141" s="220">
        <f>IF(N141="snížená",J141,0)</f>
        <v>0</v>
      </c>
      <c r="BG141" s="220">
        <f>IF(N141="zákl. přenesená",J141,0)</f>
        <v>0</v>
      </c>
      <c r="BH141" s="220">
        <f>IF(N141="sníž. přenesená",J141,0)</f>
        <v>0</v>
      </c>
      <c r="BI141" s="220">
        <f>IF(N141="nulová",J141,0)</f>
        <v>0</v>
      </c>
      <c r="BJ141" s="17" t="s">
        <v>21</v>
      </c>
      <c r="BK141" s="220">
        <f>ROUND(I141*H141,2)</f>
        <v>0</v>
      </c>
      <c r="BL141" s="17" t="s">
        <v>148</v>
      </c>
      <c r="BM141" s="219" t="s">
        <v>272</v>
      </c>
    </row>
    <row r="142" spans="1:65" s="2" customFormat="1" ht="11.25">
      <c r="A142" s="34"/>
      <c r="B142" s="35"/>
      <c r="C142" s="36"/>
      <c r="D142" s="221" t="s">
        <v>150</v>
      </c>
      <c r="E142" s="36"/>
      <c r="F142" s="222" t="s">
        <v>597</v>
      </c>
      <c r="G142" s="36"/>
      <c r="H142" s="36"/>
      <c r="I142" s="122"/>
      <c r="J142" s="36"/>
      <c r="K142" s="36"/>
      <c r="L142" s="39"/>
      <c r="M142" s="223"/>
      <c r="N142" s="224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150</v>
      </c>
      <c r="AU142" s="17" t="s">
        <v>21</v>
      </c>
    </row>
    <row r="143" spans="1:65" s="2" customFormat="1" ht="16.5" customHeight="1">
      <c r="A143" s="34"/>
      <c r="B143" s="35"/>
      <c r="C143" s="208" t="s">
        <v>25</v>
      </c>
      <c r="D143" s="208" t="s">
        <v>143</v>
      </c>
      <c r="E143" s="209" t="s">
        <v>25</v>
      </c>
      <c r="F143" s="210" t="s">
        <v>867</v>
      </c>
      <c r="G143" s="211" t="s">
        <v>450</v>
      </c>
      <c r="H143" s="212">
        <v>1</v>
      </c>
      <c r="I143" s="213"/>
      <c r="J143" s="214">
        <f>ROUND(I143*H143,2)</f>
        <v>0</v>
      </c>
      <c r="K143" s="210" t="s">
        <v>1</v>
      </c>
      <c r="L143" s="39"/>
      <c r="M143" s="215" t="s">
        <v>1</v>
      </c>
      <c r="N143" s="216" t="s">
        <v>43</v>
      </c>
      <c r="O143" s="71"/>
      <c r="P143" s="217">
        <f>O143*H143</f>
        <v>0</v>
      </c>
      <c r="Q143" s="217">
        <v>0</v>
      </c>
      <c r="R143" s="217">
        <f>Q143*H143</f>
        <v>0</v>
      </c>
      <c r="S143" s="217">
        <v>0</v>
      </c>
      <c r="T143" s="21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9" t="s">
        <v>148</v>
      </c>
      <c r="AT143" s="219" t="s">
        <v>143</v>
      </c>
      <c r="AU143" s="219" t="s">
        <v>21</v>
      </c>
      <c r="AY143" s="17" t="s">
        <v>141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7" t="s">
        <v>21</v>
      </c>
      <c r="BK143" s="220">
        <f>ROUND(I143*H143,2)</f>
        <v>0</v>
      </c>
      <c r="BL143" s="17" t="s">
        <v>148</v>
      </c>
      <c r="BM143" s="219" t="s">
        <v>284</v>
      </c>
    </row>
    <row r="144" spans="1:65" s="2" customFormat="1" ht="11.25">
      <c r="A144" s="34"/>
      <c r="B144" s="35"/>
      <c r="C144" s="36"/>
      <c r="D144" s="221" t="s">
        <v>150</v>
      </c>
      <c r="E144" s="36"/>
      <c r="F144" s="222" t="s">
        <v>867</v>
      </c>
      <c r="G144" s="36"/>
      <c r="H144" s="36"/>
      <c r="I144" s="122"/>
      <c r="J144" s="36"/>
      <c r="K144" s="36"/>
      <c r="L144" s="39"/>
      <c r="M144" s="223"/>
      <c r="N144" s="224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150</v>
      </c>
      <c r="AU144" s="17" t="s">
        <v>21</v>
      </c>
    </row>
    <row r="145" spans="1:65" s="2" customFormat="1" ht="16.5" customHeight="1">
      <c r="A145" s="34"/>
      <c r="B145" s="35"/>
      <c r="C145" s="208" t="s">
        <v>218</v>
      </c>
      <c r="D145" s="208" t="s">
        <v>143</v>
      </c>
      <c r="E145" s="209" t="s">
        <v>218</v>
      </c>
      <c r="F145" s="210" t="s">
        <v>599</v>
      </c>
      <c r="G145" s="211" t="s">
        <v>192</v>
      </c>
      <c r="H145" s="212">
        <v>30</v>
      </c>
      <c r="I145" s="213"/>
      <c r="J145" s="214">
        <f>ROUND(I145*H145,2)</f>
        <v>0</v>
      </c>
      <c r="K145" s="210" t="s">
        <v>1</v>
      </c>
      <c r="L145" s="39"/>
      <c r="M145" s="215" t="s">
        <v>1</v>
      </c>
      <c r="N145" s="216" t="s">
        <v>43</v>
      </c>
      <c r="O145" s="71"/>
      <c r="P145" s="217">
        <f>O145*H145</f>
        <v>0</v>
      </c>
      <c r="Q145" s="217">
        <v>0</v>
      </c>
      <c r="R145" s="217">
        <f>Q145*H145</f>
        <v>0</v>
      </c>
      <c r="S145" s="217">
        <v>0</v>
      </c>
      <c r="T145" s="218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9" t="s">
        <v>148</v>
      </c>
      <c r="AT145" s="219" t="s">
        <v>143</v>
      </c>
      <c r="AU145" s="219" t="s">
        <v>21</v>
      </c>
      <c r="AY145" s="17" t="s">
        <v>141</v>
      </c>
      <c r="BE145" s="220">
        <f>IF(N145="základní",J145,0)</f>
        <v>0</v>
      </c>
      <c r="BF145" s="220">
        <f>IF(N145="snížená",J145,0)</f>
        <v>0</v>
      </c>
      <c r="BG145" s="220">
        <f>IF(N145="zákl. přenesená",J145,0)</f>
        <v>0</v>
      </c>
      <c r="BH145" s="220">
        <f>IF(N145="sníž. přenesená",J145,0)</f>
        <v>0</v>
      </c>
      <c r="BI145" s="220">
        <f>IF(N145="nulová",J145,0)</f>
        <v>0</v>
      </c>
      <c r="BJ145" s="17" t="s">
        <v>21</v>
      </c>
      <c r="BK145" s="220">
        <f>ROUND(I145*H145,2)</f>
        <v>0</v>
      </c>
      <c r="BL145" s="17" t="s">
        <v>148</v>
      </c>
      <c r="BM145" s="219" t="s">
        <v>297</v>
      </c>
    </row>
    <row r="146" spans="1:65" s="2" customFormat="1" ht="11.25">
      <c r="A146" s="34"/>
      <c r="B146" s="35"/>
      <c r="C146" s="36"/>
      <c r="D146" s="221" t="s">
        <v>150</v>
      </c>
      <c r="E146" s="36"/>
      <c r="F146" s="222" t="s">
        <v>599</v>
      </c>
      <c r="G146" s="36"/>
      <c r="H146" s="36"/>
      <c r="I146" s="122"/>
      <c r="J146" s="36"/>
      <c r="K146" s="36"/>
      <c r="L146" s="39"/>
      <c r="M146" s="223"/>
      <c r="N146" s="224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150</v>
      </c>
      <c r="AU146" s="17" t="s">
        <v>21</v>
      </c>
    </row>
    <row r="147" spans="1:65" s="2" customFormat="1" ht="16.5" customHeight="1">
      <c r="A147" s="34"/>
      <c r="B147" s="35"/>
      <c r="C147" s="208" t="s">
        <v>225</v>
      </c>
      <c r="D147" s="208" t="s">
        <v>143</v>
      </c>
      <c r="E147" s="209" t="s">
        <v>225</v>
      </c>
      <c r="F147" s="210" t="s">
        <v>600</v>
      </c>
      <c r="G147" s="211" t="s">
        <v>192</v>
      </c>
      <c r="H147" s="212">
        <v>3</v>
      </c>
      <c r="I147" s="213"/>
      <c r="J147" s="214">
        <f>ROUND(I147*H147,2)</f>
        <v>0</v>
      </c>
      <c r="K147" s="210" t="s">
        <v>1</v>
      </c>
      <c r="L147" s="39"/>
      <c r="M147" s="215" t="s">
        <v>1</v>
      </c>
      <c r="N147" s="216" t="s">
        <v>43</v>
      </c>
      <c r="O147" s="71"/>
      <c r="P147" s="217">
        <f>O147*H147</f>
        <v>0</v>
      </c>
      <c r="Q147" s="217">
        <v>0</v>
      </c>
      <c r="R147" s="217">
        <f>Q147*H147</f>
        <v>0</v>
      </c>
      <c r="S147" s="217">
        <v>0</v>
      </c>
      <c r="T147" s="21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148</v>
      </c>
      <c r="AT147" s="219" t="s">
        <v>143</v>
      </c>
      <c r="AU147" s="219" t="s">
        <v>21</v>
      </c>
      <c r="AY147" s="17" t="s">
        <v>141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7" t="s">
        <v>21</v>
      </c>
      <c r="BK147" s="220">
        <f>ROUND(I147*H147,2)</f>
        <v>0</v>
      </c>
      <c r="BL147" s="17" t="s">
        <v>148</v>
      </c>
      <c r="BM147" s="219" t="s">
        <v>310</v>
      </c>
    </row>
    <row r="148" spans="1:65" s="2" customFormat="1" ht="11.25">
      <c r="A148" s="34"/>
      <c r="B148" s="35"/>
      <c r="C148" s="36"/>
      <c r="D148" s="221" t="s">
        <v>150</v>
      </c>
      <c r="E148" s="36"/>
      <c r="F148" s="222" t="s">
        <v>600</v>
      </c>
      <c r="G148" s="36"/>
      <c r="H148" s="36"/>
      <c r="I148" s="122"/>
      <c r="J148" s="36"/>
      <c r="K148" s="36"/>
      <c r="L148" s="39"/>
      <c r="M148" s="223"/>
      <c r="N148" s="22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150</v>
      </c>
      <c r="AU148" s="17" t="s">
        <v>21</v>
      </c>
    </row>
    <row r="149" spans="1:65" s="2" customFormat="1" ht="16.5" customHeight="1">
      <c r="A149" s="34"/>
      <c r="B149" s="35"/>
      <c r="C149" s="208" t="s">
        <v>231</v>
      </c>
      <c r="D149" s="208" t="s">
        <v>143</v>
      </c>
      <c r="E149" s="209" t="s">
        <v>231</v>
      </c>
      <c r="F149" s="210" t="s">
        <v>601</v>
      </c>
      <c r="G149" s="211" t="s">
        <v>192</v>
      </c>
      <c r="H149" s="212">
        <v>30</v>
      </c>
      <c r="I149" s="213"/>
      <c r="J149" s="214">
        <f>ROUND(I149*H149,2)</f>
        <v>0</v>
      </c>
      <c r="K149" s="210" t="s">
        <v>1</v>
      </c>
      <c r="L149" s="39"/>
      <c r="M149" s="215" t="s">
        <v>1</v>
      </c>
      <c r="N149" s="216" t="s">
        <v>43</v>
      </c>
      <c r="O149" s="71"/>
      <c r="P149" s="217">
        <f>O149*H149</f>
        <v>0</v>
      </c>
      <c r="Q149" s="217">
        <v>0</v>
      </c>
      <c r="R149" s="217">
        <f>Q149*H149</f>
        <v>0</v>
      </c>
      <c r="S149" s="217">
        <v>0</v>
      </c>
      <c r="T149" s="21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9" t="s">
        <v>148</v>
      </c>
      <c r="AT149" s="219" t="s">
        <v>143</v>
      </c>
      <c r="AU149" s="219" t="s">
        <v>21</v>
      </c>
      <c r="AY149" s="17" t="s">
        <v>141</v>
      </c>
      <c r="BE149" s="220">
        <f>IF(N149="základní",J149,0)</f>
        <v>0</v>
      </c>
      <c r="BF149" s="220">
        <f>IF(N149="snížená",J149,0)</f>
        <v>0</v>
      </c>
      <c r="BG149" s="220">
        <f>IF(N149="zákl. přenesená",J149,0)</f>
        <v>0</v>
      </c>
      <c r="BH149" s="220">
        <f>IF(N149="sníž. přenesená",J149,0)</f>
        <v>0</v>
      </c>
      <c r="BI149" s="220">
        <f>IF(N149="nulová",J149,0)</f>
        <v>0</v>
      </c>
      <c r="BJ149" s="17" t="s">
        <v>21</v>
      </c>
      <c r="BK149" s="220">
        <f>ROUND(I149*H149,2)</f>
        <v>0</v>
      </c>
      <c r="BL149" s="17" t="s">
        <v>148</v>
      </c>
      <c r="BM149" s="219" t="s">
        <v>324</v>
      </c>
    </row>
    <row r="150" spans="1:65" s="2" customFormat="1" ht="11.25">
      <c r="A150" s="34"/>
      <c r="B150" s="35"/>
      <c r="C150" s="36"/>
      <c r="D150" s="221" t="s">
        <v>150</v>
      </c>
      <c r="E150" s="36"/>
      <c r="F150" s="222" t="s">
        <v>601</v>
      </c>
      <c r="G150" s="36"/>
      <c r="H150" s="36"/>
      <c r="I150" s="122"/>
      <c r="J150" s="36"/>
      <c r="K150" s="36"/>
      <c r="L150" s="39"/>
      <c r="M150" s="223"/>
      <c r="N150" s="224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150</v>
      </c>
      <c r="AU150" s="17" t="s">
        <v>21</v>
      </c>
    </row>
    <row r="151" spans="1:65" s="2" customFormat="1" ht="16.5" customHeight="1">
      <c r="A151" s="34"/>
      <c r="B151" s="35"/>
      <c r="C151" s="208" t="s">
        <v>236</v>
      </c>
      <c r="D151" s="208" t="s">
        <v>143</v>
      </c>
      <c r="E151" s="209" t="s">
        <v>236</v>
      </c>
      <c r="F151" s="210" t="s">
        <v>602</v>
      </c>
      <c r="G151" s="211" t="s">
        <v>192</v>
      </c>
      <c r="H151" s="212">
        <v>2</v>
      </c>
      <c r="I151" s="213"/>
      <c r="J151" s="214">
        <f>ROUND(I151*H151,2)</f>
        <v>0</v>
      </c>
      <c r="K151" s="210" t="s">
        <v>1</v>
      </c>
      <c r="L151" s="39"/>
      <c r="M151" s="215" t="s">
        <v>1</v>
      </c>
      <c r="N151" s="216" t="s">
        <v>43</v>
      </c>
      <c r="O151" s="71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148</v>
      </c>
      <c r="AT151" s="219" t="s">
        <v>143</v>
      </c>
      <c r="AU151" s="219" t="s">
        <v>21</v>
      </c>
      <c r="AY151" s="17" t="s">
        <v>141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7" t="s">
        <v>21</v>
      </c>
      <c r="BK151" s="220">
        <f>ROUND(I151*H151,2)</f>
        <v>0</v>
      </c>
      <c r="BL151" s="17" t="s">
        <v>148</v>
      </c>
      <c r="BM151" s="219" t="s">
        <v>341</v>
      </c>
    </row>
    <row r="152" spans="1:65" s="2" customFormat="1" ht="11.25">
      <c r="A152" s="34"/>
      <c r="B152" s="35"/>
      <c r="C152" s="36"/>
      <c r="D152" s="221" t="s">
        <v>150</v>
      </c>
      <c r="E152" s="36"/>
      <c r="F152" s="222" t="s">
        <v>602</v>
      </c>
      <c r="G152" s="36"/>
      <c r="H152" s="36"/>
      <c r="I152" s="122"/>
      <c r="J152" s="36"/>
      <c r="K152" s="36"/>
      <c r="L152" s="39"/>
      <c r="M152" s="223"/>
      <c r="N152" s="22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150</v>
      </c>
      <c r="AU152" s="17" t="s">
        <v>21</v>
      </c>
    </row>
    <row r="153" spans="1:65" s="2" customFormat="1" ht="16.5" customHeight="1">
      <c r="A153" s="34"/>
      <c r="B153" s="35"/>
      <c r="C153" s="208" t="s">
        <v>8</v>
      </c>
      <c r="D153" s="208" t="s">
        <v>143</v>
      </c>
      <c r="E153" s="209" t="s">
        <v>8</v>
      </c>
      <c r="F153" s="210" t="s">
        <v>603</v>
      </c>
      <c r="G153" s="211" t="s">
        <v>192</v>
      </c>
      <c r="H153" s="212">
        <v>15</v>
      </c>
      <c r="I153" s="213"/>
      <c r="J153" s="214">
        <f>ROUND(I153*H153,2)</f>
        <v>0</v>
      </c>
      <c r="K153" s="210" t="s">
        <v>1</v>
      </c>
      <c r="L153" s="39"/>
      <c r="M153" s="215" t="s">
        <v>1</v>
      </c>
      <c r="N153" s="216" t="s">
        <v>43</v>
      </c>
      <c r="O153" s="71"/>
      <c r="P153" s="217">
        <f>O153*H153</f>
        <v>0</v>
      </c>
      <c r="Q153" s="217">
        <v>0</v>
      </c>
      <c r="R153" s="217">
        <f>Q153*H153</f>
        <v>0</v>
      </c>
      <c r="S153" s="217">
        <v>0</v>
      </c>
      <c r="T153" s="218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9" t="s">
        <v>148</v>
      </c>
      <c r="AT153" s="219" t="s">
        <v>143</v>
      </c>
      <c r="AU153" s="219" t="s">
        <v>21</v>
      </c>
      <c r="AY153" s="17" t="s">
        <v>141</v>
      </c>
      <c r="BE153" s="220">
        <f>IF(N153="základní",J153,0)</f>
        <v>0</v>
      </c>
      <c r="BF153" s="220">
        <f>IF(N153="snížená",J153,0)</f>
        <v>0</v>
      </c>
      <c r="BG153" s="220">
        <f>IF(N153="zákl. přenesená",J153,0)</f>
        <v>0</v>
      </c>
      <c r="BH153" s="220">
        <f>IF(N153="sníž. přenesená",J153,0)</f>
        <v>0</v>
      </c>
      <c r="BI153" s="220">
        <f>IF(N153="nulová",J153,0)</f>
        <v>0</v>
      </c>
      <c r="BJ153" s="17" t="s">
        <v>21</v>
      </c>
      <c r="BK153" s="220">
        <f>ROUND(I153*H153,2)</f>
        <v>0</v>
      </c>
      <c r="BL153" s="17" t="s">
        <v>148</v>
      </c>
      <c r="BM153" s="219" t="s">
        <v>353</v>
      </c>
    </row>
    <row r="154" spans="1:65" s="2" customFormat="1" ht="11.25">
      <c r="A154" s="34"/>
      <c r="B154" s="35"/>
      <c r="C154" s="36"/>
      <c r="D154" s="221" t="s">
        <v>150</v>
      </c>
      <c r="E154" s="36"/>
      <c r="F154" s="222" t="s">
        <v>603</v>
      </c>
      <c r="G154" s="36"/>
      <c r="H154" s="36"/>
      <c r="I154" s="122"/>
      <c r="J154" s="36"/>
      <c r="K154" s="36"/>
      <c r="L154" s="39"/>
      <c r="M154" s="223"/>
      <c r="N154" s="224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150</v>
      </c>
      <c r="AU154" s="17" t="s">
        <v>21</v>
      </c>
    </row>
    <row r="155" spans="1:65" s="2" customFormat="1" ht="16.5" customHeight="1">
      <c r="A155" s="34"/>
      <c r="B155" s="35"/>
      <c r="C155" s="208" t="s">
        <v>245</v>
      </c>
      <c r="D155" s="208" t="s">
        <v>143</v>
      </c>
      <c r="E155" s="209" t="s">
        <v>245</v>
      </c>
      <c r="F155" s="210" t="s">
        <v>604</v>
      </c>
      <c r="G155" s="211" t="s">
        <v>192</v>
      </c>
      <c r="H155" s="212">
        <v>29</v>
      </c>
      <c r="I155" s="213"/>
      <c r="J155" s="214">
        <f>ROUND(I155*H155,2)</f>
        <v>0</v>
      </c>
      <c r="K155" s="210" t="s">
        <v>1</v>
      </c>
      <c r="L155" s="39"/>
      <c r="M155" s="215" t="s">
        <v>1</v>
      </c>
      <c r="N155" s="216" t="s">
        <v>43</v>
      </c>
      <c r="O155" s="71"/>
      <c r="P155" s="217">
        <f>O155*H155</f>
        <v>0</v>
      </c>
      <c r="Q155" s="217">
        <v>0</v>
      </c>
      <c r="R155" s="217">
        <f>Q155*H155</f>
        <v>0</v>
      </c>
      <c r="S155" s="217">
        <v>0</v>
      </c>
      <c r="T155" s="218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9" t="s">
        <v>148</v>
      </c>
      <c r="AT155" s="219" t="s">
        <v>143</v>
      </c>
      <c r="AU155" s="219" t="s">
        <v>21</v>
      </c>
      <c r="AY155" s="17" t="s">
        <v>141</v>
      </c>
      <c r="BE155" s="220">
        <f>IF(N155="základní",J155,0)</f>
        <v>0</v>
      </c>
      <c r="BF155" s="220">
        <f>IF(N155="snížená",J155,0)</f>
        <v>0</v>
      </c>
      <c r="BG155" s="220">
        <f>IF(N155="zákl. přenesená",J155,0)</f>
        <v>0</v>
      </c>
      <c r="BH155" s="220">
        <f>IF(N155="sníž. přenesená",J155,0)</f>
        <v>0</v>
      </c>
      <c r="BI155" s="220">
        <f>IF(N155="nulová",J155,0)</f>
        <v>0</v>
      </c>
      <c r="BJ155" s="17" t="s">
        <v>21</v>
      </c>
      <c r="BK155" s="220">
        <f>ROUND(I155*H155,2)</f>
        <v>0</v>
      </c>
      <c r="BL155" s="17" t="s">
        <v>148</v>
      </c>
      <c r="BM155" s="219" t="s">
        <v>366</v>
      </c>
    </row>
    <row r="156" spans="1:65" s="2" customFormat="1" ht="11.25">
      <c r="A156" s="34"/>
      <c r="B156" s="35"/>
      <c r="C156" s="36"/>
      <c r="D156" s="221" t="s">
        <v>150</v>
      </c>
      <c r="E156" s="36"/>
      <c r="F156" s="222" t="s">
        <v>604</v>
      </c>
      <c r="G156" s="36"/>
      <c r="H156" s="36"/>
      <c r="I156" s="122"/>
      <c r="J156" s="36"/>
      <c r="K156" s="36"/>
      <c r="L156" s="39"/>
      <c r="M156" s="223"/>
      <c r="N156" s="224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150</v>
      </c>
      <c r="AU156" s="17" t="s">
        <v>21</v>
      </c>
    </row>
    <row r="157" spans="1:65" s="2" customFormat="1" ht="16.5" customHeight="1">
      <c r="A157" s="34"/>
      <c r="B157" s="35"/>
      <c r="C157" s="208" t="s">
        <v>252</v>
      </c>
      <c r="D157" s="208" t="s">
        <v>143</v>
      </c>
      <c r="E157" s="209" t="s">
        <v>252</v>
      </c>
      <c r="F157" s="210" t="s">
        <v>605</v>
      </c>
      <c r="G157" s="211" t="s">
        <v>450</v>
      </c>
      <c r="H157" s="212">
        <v>1</v>
      </c>
      <c r="I157" s="213"/>
      <c r="J157" s="214">
        <f>ROUND(I157*H157,2)</f>
        <v>0</v>
      </c>
      <c r="K157" s="210" t="s">
        <v>1</v>
      </c>
      <c r="L157" s="39"/>
      <c r="M157" s="215" t="s">
        <v>1</v>
      </c>
      <c r="N157" s="216" t="s">
        <v>43</v>
      </c>
      <c r="O157" s="71"/>
      <c r="P157" s="217">
        <f>O157*H157</f>
        <v>0</v>
      </c>
      <c r="Q157" s="217">
        <v>0</v>
      </c>
      <c r="R157" s="217">
        <f>Q157*H157</f>
        <v>0</v>
      </c>
      <c r="S157" s="217">
        <v>0</v>
      </c>
      <c r="T157" s="218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19" t="s">
        <v>148</v>
      </c>
      <c r="AT157" s="219" t="s">
        <v>143</v>
      </c>
      <c r="AU157" s="219" t="s">
        <v>21</v>
      </c>
      <c r="AY157" s="17" t="s">
        <v>141</v>
      </c>
      <c r="BE157" s="220">
        <f>IF(N157="základní",J157,0)</f>
        <v>0</v>
      </c>
      <c r="BF157" s="220">
        <f>IF(N157="snížená",J157,0)</f>
        <v>0</v>
      </c>
      <c r="BG157" s="220">
        <f>IF(N157="zákl. přenesená",J157,0)</f>
        <v>0</v>
      </c>
      <c r="BH157" s="220">
        <f>IF(N157="sníž. přenesená",J157,0)</f>
        <v>0</v>
      </c>
      <c r="BI157" s="220">
        <f>IF(N157="nulová",J157,0)</f>
        <v>0</v>
      </c>
      <c r="BJ157" s="17" t="s">
        <v>21</v>
      </c>
      <c r="BK157" s="220">
        <f>ROUND(I157*H157,2)</f>
        <v>0</v>
      </c>
      <c r="BL157" s="17" t="s">
        <v>148</v>
      </c>
      <c r="BM157" s="219" t="s">
        <v>377</v>
      </c>
    </row>
    <row r="158" spans="1:65" s="2" customFormat="1" ht="11.25">
      <c r="A158" s="34"/>
      <c r="B158" s="35"/>
      <c r="C158" s="36"/>
      <c r="D158" s="221" t="s">
        <v>150</v>
      </c>
      <c r="E158" s="36"/>
      <c r="F158" s="222" t="s">
        <v>605</v>
      </c>
      <c r="G158" s="36"/>
      <c r="H158" s="36"/>
      <c r="I158" s="122"/>
      <c r="J158" s="36"/>
      <c r="K158" s="36"/>
      <c r="L158" s="39"/>
      <c r="M158" s="223"/>
      <c r="N158" s="224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150</v>
      </c>
      <c r="AU158" s="17" t="s">
        <v>21</v>
      </c>
    </row>
    <row r="159" spans="1:65" s="2" customFormat="1" ht="16.5" customHeight="1">
      <c r="A159" s="34"/>
      <c r="B159" s="35"/>
      <c r="C159" s="208" t="s">
        <v>259</v>
      </c>
      <c r="D159" s="208" t="s">
        <v>143</v>
      </c>
      <c r="E159" s="209" t="s">
        <v>259</v>
      </c>
      <c r="F159" s="210" t="s">
        <v>868</v>
      </c>
      <c r="G159" s="211" t="s">
        <v>450</v>
      </c>
      <c r="H159" s="212">
        <v>6</v>
      </c>
      <c r="I159" s="213"/>
      <c r="J159" s="214">
        <f>ROUND(I159*H159,2)</f>
        <v>0</v>
      </c>
      <c r="K159" s="210" t="s">
        <v>1</v>
      </c>
      <c r="L159" s="39"/>
      <c r="M159" s="215" t="s">
        <v>1</v>
      </c>
      <c r="N159" s="216" t="s">
        <v>43</v>
      </c>
      <c r="O159" s="71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148</v>
      </c>
      <c r="AT159" s="219" t="s">
        <v>143</v>
      </c>
      <c r="AU159" s="219" t="s">
        <v>21</v>
      </c>
      <c r="AY159" s="17" t="s">
        <v>141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7" t="s">
        <v>21</v>
      </c>
      <c r="BK159" s="220">
        <f>ROUND(I159*H159,2)</f>
        <v>0</v>
      </c>
      <c r="BL159" s="17" t="s">
        <v>148</v>
      </c>
      <c r="BM159" s="219" t="s">
        <v>392</v>
      </c>
    </row>
    <row r="160" spans="1:65" s="2" customFormat="1" ht="11.25">
      <c r="A160" s="34"/>
      <c r="B160" s="35"/>
      <c r="C160" s="36"/>
      <c r="D160" s="221" t="s">
        <v>150</v>
      </c>
      <c r="E160" s="36"/>
      <c r="F160" s="222" t="s">
        <v>868</v>
      </c>
      <c r="G160" s="36"/>
      <c r="H160" s="36"/>
      <c r="I160" s="122"/>
      <c r="J160" s="36"/>
      <c r="K160" s="36"/>
      <c r="L160" s="39"/>
      <c r="M160" s="223"/>
      <c r="N160" s="22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150</v>
      </c>
      <c r="AU160" s="17" t="s">
        <v>21</v>
      </c>
    </row>
    <row r="161" spans="1:65" s="2" customFormat="1" ht="16.5" customHeight="1">
      <c r="A161" s="34"/>
      <c r="B161" s="35"/>
      <c r="C161" s="208" t="s">
        <v>267</v>
      </c>
      <c r="D161" s="208" t="s">
        <v>143</v>
      </c>
      <c r="E161" s="209" t="s">
        <v>267</v>
      </c>
      <c r="F161" s="210" t="s">
        <v>606</v>
      </c>
      <c r="G161" s="211" t="s">
        <v>211</v>
      </c>
      <c r="H161" s="212">
        <v>0.5</v>
      </c>
      <c r="I161" s="213"/>
      <c r="J161" s="214">
        <f>ROUND(I161*H161,2)</f>
        <v>0</v>
      </c>
      <c r="K161" s="210" t="s">
        <v>1</v>
      </c>
      <c r="L161" s="39"/>
      <c r="M161" s="215" t="s">
        <v>1</v>
      </c>
      <c r="N161" s="216" t="s">
        <v>43</v>
      </c>
      <c r="O161" s="71"/>
      <c r="P161" s="217">
        <f>O161*H161</f>
        <v>0</v>
      </c>
      <c r="Q161" s="217">
        <v>0</v>
      </c>
      <c r="R161" s="217">
        <f>Q161*H161</f>
        <v>0</v>
      </c>
      <c r="S161" s="217">
        <v>0</v>
      </c>
      <c r="T161" s="218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9" t="s">
        <v>148</v>
      </c>
      <c r="AT161" s="219" t="s">
        <v>143</v>
      </c>
      <c r="AU161" s="219" t="s">
        <v>21</v>
      </c>
      <c r="AY161" s="17" t="s">
        <v>141</v>
      </c>
      <c r="BE161" s="220">
        <f>IF(N161="základní",J161,0)</f>
        <v>0</v>
      </c>
      <c r="BF161" s="220">
        <f>IF(N161="snížená",J161,0)</f>
        <v>0</v>
      </c>
      <c r="BG161" s="220">
        <f>IF(N161="zákl. přenesená",J161,0)</f>
        <v>0</v>
      </c>
      <c r="BH161" s="220">
        <f>IF(N161="sníž. přenesená",J161,0)</f>
        <v>0</v>
      </c>
      <c r="BI161" s="220">
        <f>IF(N161="nulová",J161,0)</f>
        <v>0</v>
      </c>
      <c r="BJ161" s="17" t="s">
        <v>21</v>
      </c>
      <c r="BK161" s="220">
        <f>ROUND(I161*H161,2)</f>
        <v>0</v>
      </c>
      <c r="BL161" s="17" t="s">
        <v>148</v>
      </c>
      <c r="BM161" s="219" t="s">
        <v>405</v>
      </c>
    </row>
    <row r="162" spans="1:65" s="2" customFormat="1" ht="11.25">
      <c r="A162" s="34"/>
      <c r="B162" s="35"/>
      <c r="C162" s="36"/>
      <c r="D162" s="221" t="s">
        <v>150</v>
      </c>
      <c r="E162" s="36"/>
      <c r="F162" s="222" t="s">
        <v>606</v>
      </c>
      <c r="G162" s="36"/>
      <c r="H162" s="36"/>
      <c r="I162" s="122"/>
      <c r="J162" s="36"/>
      <c r="K162" s="36"/>
      <c r="L162" s="39"/>
      <c r="M162" s="223"/>
      <c r="N162" s="224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150</v>
      </c>
      <c r="AU162" s="17" t="s">
        <v>21</v>
      </c>
    </row>
    <row r="163" spans="1:65" s="2" customFormat="1" ht="16.5" customHeight="1">
      <c r="A163" s="34"/>
      <c r="B163" s="35"/>
      <c r="C163" s="208" t="s">
        <v>272</v>
      </c>
      <c r="D163" s="208" t="s">
        <v>143</v>
      </c>
      <c r="E163" s="209" t="s">
        <v>272</v>
      </c>
      <c r="F163" s="210" t="s">
        <v>607</v>
      </c>
      <c r="G163" s="211" t="s">
        <v>450</v>
      </c>
      <c r="H163" s="212">
        <v>1</v>
      </c>
      <c r="I163" s="213"/>
      <c r="J163" s="214">
        <f>ROUND(I163*H163,2)</f>
        <v>0</v>
      </c>
      <c r="K163" s="210" t="s">
        <v>1</v>
      </c>
      <c r="L163" s="39"/>
      <c r="M163" s="215" t="s">
        <v>1</v>
      </c>
      <c r="N163" s="216" t="s">
        <v>43</v>
      </c>
      <c r="O163" s="71"/>
      <c r="P163" s="217">
        <f>O163*H163</f>
        <v>0</v>
      </c>
      <c r="Q163" s="217">
        <v>0</v>
      </c>
      <c r="R163" s="217">
        <f>Q163*H163</f>
        <v>0</v>
      </c>
      <c r="S163" s="217">
        <v>0</v>
      </c>
      <c r="T163" s="218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19" t="s">
        <v>148</v>
      </c>
      <c r="AT163" s="219" t="s">
        <v>143</v>
      </c>
      <c r="AU163" s="219" t="s">
        <v>21</v>
      </c>
      <c r="AY163" s="17" t="s">
        <v>141</v>
      </c>
      <c r="BE163" s="220">
        <f>IF(N163="základní",J163,0)</f>
        <v>0</v>
      </c>
      <c r="BF163" s="220">
        <f>IF(N163="snížená",J163,0)</f>
        <v>0</v>
      </c>
      <c r="BG163" s="220">
        <f>IF(N163="zákl. přenesená",J163,0)</f>
        <v>0</v>
      </c>
      <c r="BH163" s="220">
        <f>IF(N163="sníž. přenesená",J163,0)</f>
        <v>0</v>
      </c>
      <c r="BI163" s="220">
        <f>IF(N163="nulová",J163,0)</f>
        <v>0</v>
      </c>
      <c r="BJ163" s="17" t="s">
        <v>21</v>
      </c>
      <c r="BK163" s="220">
        <f>ROUND(I163*H163,2)</f>
        <v>0</v>
      </c>
      <c r="BL163" s="17" t="s">
        <v>148</v>
      </c>
      <c r="BM163" s="219" t="s">
        <v>417</v>
      </c>
    </row>
    <row r="164" spans="1:65" s="2" customFormat="1" ht="11.25">
      <c r="A164" s="34"/>
      <c r="B164" s="35"/>
      <c r="C164" s="36"/>
      <c r="D164" s="221" t="s">
        <v>150</v>
      </c>
      <c r="E164" s="36"/>
      <c r="F164" s="222" t="s">
        <v>607</v>
      </c>
      <c r="G164" s="36"/>
      <c r="H164" s="36"/>
      <c r="I164" s="122"/>
      <c r="J164" s="36"/>
      <c r="K164" s="36"/>
      <c r="L164" s="39"/>
      <c r="M164" s="223"/>
      <c r="N164" s="224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150</v>
      </c>
      <c r="AU164" s="17" t="s">
        <v>21</v>
      </c>
    </row>
    <row r="165" spans="1:65" s="2" customFormat="1" ht="16.5" customHeight="1">
      <c r="A165" s="34"/>
      <c r="B165" s="35"/>
      <c r="C165" s="208" t="s">
        <v>7</v>
      </c>
      <c r="D165" s="208" t="s">
        <v>143</v>
      </c>
      <c r="E165" s="209" t="s">
        <v>7</v>
      </c>
      <c r="F165" s="210" t="s">
        <v>608</v>
      </c>
      <c r="G165" s="211" t="s">
        <v>450</v>
      </c>
      <c r="H165" s="212">
        <v>1</v>
      </c>
      <c r="I165" s="213"/>
      <c r="J165" s="214">
        <f>ROUND(I165*H165,2)</f>
        <v>0</v>
      </c>
      <c r="K165" s="210" t="s">
        <v>1</v>
      </c>
      <c r="L165" s="39"/>
      <c r="M165" s="215" t="s">
        <v>1</v>
      </c>
      <c r="N165" s="216" t="s">
        <v>43</v>
      </c>
      <c r="O165" s="71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9" t="s">
        <v>148</v>
      </c>
      <c r="AT165" s="219" t="s">
        <v>143</v>
      </c>
      <c r="AU165" s="219" t="s">
        <v>21</v>
      </c>
      <c r="AY165" s="17" t="s">
        <v>141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17" t="s">
        <v>21</v>
      </c>
      <c r="BK165" s="220">
        <f>ROUND(I165*H165,2)</f>
        <v>0</v>
      </c>
      <c r="BL165" s="17" t="s">
        <v>148</v>
      </c>
      <c r="BM165" s="219" t="s">
        <v>426</v>
      </c>
    </row>
    <row r="166" spans="1:65" s="2" customFormat="1" ht="11.25">
      <c r="A166" s="34"/>
      <c r="B166" s="35"/>
      <c r="C166" s="36"/>
      <c r="D166" s="221" t="s">
        <v>150</v>
      </c>
      <c r="E166" s="36"/>
      <c r="F166" s="222" t="s">
        <v>608</v>
      </c>
      <c r="G166" s="36"/>
      <c r="H166" s="36"/>
      <c r="I166" s="122"/>
      <c r="J166" s="36"/>
      <c r="K166" s="36"/>
      <c r="L166" s="39"/>
      <c r="M166" s="223"/>
      <c r="N166" s="224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150</v>
      </c>
      <c r="AU166" s="17" t="s">
        <v>21</v>
      </c>
    </row>
    <row r="167" spans="1:65" s="2" customFormat="1" ht="16.5" customHeight="1">
      <c r="A167" s="34"/>
      <c r="B167" s="35"/>
      <c r="C167" s="208" t="s">
        <v>284</v>
      </c>
      <c r="D167" s="208" t="s">
        <v>143</v>
      </c>
      <c r="E167" s="209" t="s">
        <v>284</v>
      </c>
      <c r="F167" s="210" t="s">
        <v>609</v>
      </c>
      <c r="G167" s="211" t="s">
        <v>211</v>
      </c>
      <c r="H167" s="212">
        <v>3</v>
      </c>
      <c r="I167" s="213"/>
      <c r="J167" s="214">
        <f>ROUND(I167*H167,2)</f>
        <v>0</v>
      </c>
      <c r="K167" s="210" t="s">
        <v>1</v>
      </c>
      <c r="L167" s="39"/>
      <c r="M167" s="215" t="s">
        <v>1</v>
      </c>
      <c r="N167" s="216" t="s">
        <v>43</v>
      </c>
      <c r="O167" s="71"/>
      <c r="P167" s="217">
        <f>O167*H167</f>
        <v>0</v>
      </c>
      <c r="Q167" s="217">
        <v>0</v>
      </c>
      <c r="R167" s="217">
        <f>Q167*H167</f>
        <v>0</v>
      </c>
      <c r="S167" s="217">
        <v>0</v>
      </c>
      <c r="T167" s="218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9" t="s">
        <v>148</v>
      </c>
      <c r="AT167" s="219" t="s">
        <v>143</v>
      </c>
      <c r="AU167" s="219" t="s">
        <v>21</v>
      </c>
      <c r="AY167" s="17" t="s">
        <v>141</v>
      </c>
      <c r="BE167" s="220">
        <f>IF(N167="základní",J167,0)</f>
        <v>0</v>
      </c>
      <c r="BF167" s="220">
        <f>IF(N167="snížená",J167,0)</f>
        <v>0</v>
      </c>
      <c r="BG167" s="220">
        <f>IF(N167="zákl. přenesená",J167,0)</f>
        <v>0</v>
      </c>
      <c r="BH167" s="220">
        <f>IF(N167="sníž. přenesená",J167,0)</f>
        <v>0</v>
      </c>
      <c r="BI167" s="220">
        <f>IF(N167="nulová",J167,0)</f>
        <v>0</v>
      </c>
      <c r="BJ167" s="17" t="s">
        <v>21</v>
      </c>
      <c r="BK167" s="220">
        <f>ROUND(I167*H167,2)</f>
        <v>0</v>
      </c>
      <c r="BL167" s="17" t="s">
        <v>148</v>
      </c>
      <c r="BM167" s="219" t="s">
        <v>438</v>
      </c>
    </row>
    <row r="168" spans="1:65" s="2" customFormat="1" ht="11.25">
      <c r="A168" s="34"/>
      <c r="B168" s="35"/>
      <c r="C168" s="36"/>
      <c r="D168" s="221" t="s">
        <v>150</v>
      </c>
      <c r="E168" s="36"/>
      <c r="F168" s="222" t="s">
        <v>609</v>
      </c>
      <c r="G168" s="36"/>
      <c r="H168" s="36"/>
      <c r="I168" s="122"/>
      <c r="J168" s="36"/>
      <c r="K168" s="36"/>
      <c r="L168" s="39"/>
      <c r="M168" s="223"/>
      <c r="N168" s="224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150</v>
      </c>
      <c r="AU168" s="17" t="s">
        <v>21</v>
      </c>
    </row>
    <row r="169" spans="1:65" s="2" customFormat="1" ht="16.5" customHeight="1">
      <c r="A169" s="34"/>
      <c r="B169" s="35"/>
      <c r="C169" s="208" t="s">
        <v>290</v>
      </c>
      <c r="D169" s="208" t="s">
        <v>143</v>
      </c>
      <c r="E169" s="209" t="s">
        <v>290</v>
      </c>
      <c r="F169" s="210" t="s">
        <v>869</v>
      </c>
      <c r="G169" s="211" t="s">
        <v>450</v>
      </c>
      <c r="H169" s="212">
        <v>4</v>
      </c>
      <c r="I169" s="213"/>
      <c r="J169" s="214">
        <f>ROUND(I169*H169,2)</f>
        <v>0</v>
      </c>
      <c r="K169" s="210" t="s">
        <v>1</v>
      </c>
      <c r="L169" s="39"/>
      <c r="M169" s="215" t="s">
        <v>1</v>
      </c>
      <c r="N169" s="216" t="s">
        <v>43</v>
      </c>
      <c r="O169" s="71"/>
      <c r="P169" s="217">
        <f>O169*H169</f>
        <v>0</v>
      </c>
      <c r="Q169" s="217">
        <v>0</v>
      </c>
      <c r="R169" s="217">
        <f>Q169*H169</f>
        <v>0</v>
      </c>
      <c r="S169" s="217">
        <v>0</v>
      </c>
      <c r="T169" s="218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9" t="s">
        <v>148</v>
      </c>
      <c r="AT169" s="219" t="s">
        <v>143</v>
      </c>
      <c r="AU169" s="219" t="s">
        <v>21</v>
      </c>
      <c r="AY169" s="17" t="s">
        <v>141</v>
      </c>
      <c r="BE169" s="220">
        <f>IF(N169="základní",J169,0)</f>
        <v>0</v>
      </c>
      <c r="BF169" s="220">
        <f>IF(N169="snížená",J169,0)</f>
        <v>0</v>
      </c>
      <c r="BG169" s="220">
        <f>IF(N169="zákl. přenesená",J169,0)</f>
        <v>0</v>
      </c>
      <c r="BH169" s="220">
        <f>IF(N169="sníž. přenesená",J169,0)</f>
        <v>0</v>
      </c>
      <c r="BI169" s="220">
        <f>IF(N169="nulová",J169,0)</f>
        <v>0</v>
      </c>
      <c r="BJ169" s="17" t="s">
        <v>21</v>
      </c>
      <c r="BK169" s="220">
        <f>ROUND(I169*H169,2)</f>
        <v>0</v>
      </c>
      <c r="BL169" s="17" t="s">
        <v>148</v>
      </c>
      <c r="BM169" s="219" t="s">
        <v>453</v>
      </c>
    </row>
    <row r="170" spans="1:65" s="2" customFormat="1" ht="11.25">
      <c r="A170" s="34"/>
      <c r="B170" s="35"/>
      <c r="C170" s="36"/>
      <c r="D170" s="221" t="s">
        <v>150</v>
      </c>
      <c r="E170" s="36"/>
      <c r="F170" s="222" t="s">
        <v>869</v>
      </c>
      <c r="G170" s="36"/>
      <c r="H170" s="36"/>
      <c r="I170" s="122"/>
      <c r="J170" s="36"/>
      <c r="K170" s="36"/>
      <c r="L170" s="39"/>
      <c r="M170" s="223"/>
      <c r="N170" s="224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150</v>
      </c>
      <c r="AU170" s="17" t="s">
        <v>21</v>
      </c>
    </row>
    <row r="171" spans="1:65" s="2" customFormat="1" ht="16.5" customHeight="1">
      <c r="A171" s="34"/>
      <c r="B171" s="35"/>
      <c r="C171" s="208" t="s">
        <v>297</v>
      </c>
      <c r="D171" s="208" t="s">
        <v>143</v>
      </c>
      <c r="E171" s="209" t="s">
        <v>297</v>
      </c>
      <c r="F171" s="210" t="s">
        <v>870</v>
      </c>
      <c r="G171" s="211" t="s">
        <v>450</v>
      </c>
      <c r="H171" s="212">
        <v>1</v>
      </c>
      <c r="I171" s="213"/>
      <c r="J171" s="214">
        <f>ROUND(I171*H171,2)</f>
        <v>0</v>
      </c>
      <c r="K171" s="210" t="s">
        <v>1</v>
      </c>
      <c r="L171" s="39"/>
      <c r="M171" s="215" t="s">
        <v>1</v>
      </c>
      <c r="N171" s="216" t="s">
        <v>43</v>
      </c>
      <c r="O171" s="71"/>
      <c r="P171" s="217">
        <f>O171*H171</f>
        <v>0</v>
      </c>
      <c r="Q171" s="217">
        <v>0</v>
      </c>
      <c r="R171" s="217">
        <f>Q171*H171</f>
        <v>0</v>
      </c>
      <c r="S171" s="217">
        <v>0</v>
      </c>
      <c r="T171" s="21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9" t="s">
        <v>148</v>
      </c>
      <c r="AT171" s="219" t="s">
        <v>143</v>
      </c>
      <c r="AU171" s="219" t="s">
        <v>21</v>
      </c>
      <c r="AY171" s="17" t="s">
        <v>141</v>
      </c>
      <c r="BE171" s="220">
        <f>IF(N171="základní",J171,0)</f>
        <v>0</v>
      </c>
      <c r="BF171" s="220">
        <f>IF(N171="snížená",J171,0)</f>
        <v>0</v>
      </c>
      <c r="BG171" s="220">
        <f>IF(N171="zákl. přenesená",J171,0)</f>
        <v>0</v>
      </c>
      <c r="BH171" s="220">
        <f>IF(N171="sníž. přenesená",J171,0)</f>
        <v>0</v>
      </c>
      <c r="BI171" s="220">
        <f>IF(N171="nulová",J171,0)</f>
        <v>0</v>
      </c>
      <c r="BJ171" s="17" t="s">
        <v>21</v>
      </c>
      <c r="BK171" s="220">
        <f>ROUND(I171*H171,2)</f>
        <v>0</v>
      </c>
      <c r="BL171" s="17" t="s">
        <v>148</v>
      </c>
      <c r="BM171" s="219" t="s">
        <v>465</v>
      </c>
    </row>
    <row r="172" spans="1:65" s="2" customFormat="1" ht="11.25">
      <c r="A172" s="34"/>
      <c r="B172" s="35"/>
      <c r="C172" s="36"/>
      <c r="D172" s="221" t="s">
        <v>150</v>
      </c>
      <c r="E172" s="36"/>
      <c r="F172" s="222" t="s">
        <v>870</v>
      </c>
      <c r="G172" s="36"/>
      <c r="H172" s="36"/>
      <c r="I172" s="122"/>
      <c r="J172" s="36"/>
      <c r="K172" s="36"/>
      <c r="L172" s="39"/>
      <c r="M172" s="223"/>
      <c r="N172" s="224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150</v>
      </c>
      <c r="AU172" s="17" t="s">
        <v>21</v>
      </c>
    </row>
    <row r="173" spans="1:65" s="12" customFormat="1" ht="25.9" customHeight="1">
      <c r="B173" s="192"/>
      <c r="C173" s="193"/>
      <c r="D173" s="194" t="s">
        <v>77</v>
      </c>
      <c r="E173" s="195" t="s">
        <v>610</v>
      </c>
      <c r="F173" s="195" t="s">
        <v>611</v>
      </c>
      <c r="G173" s="193"/>
      <c r="H173" s="193"/>
      <c r="I173" s="196"/>
      <c r="J173" s="197">
        <f>BK173</f>
        <v>0</v>
      </c>
      <c r="K173" s="193"/>
      <c r="L173" s="198"/>
      <c r="M173" s="199"/>
      <c r="N173" s="200"/>
      <c r="O173" s="200"/>
      <c r="P173" s="201">
        <f>SUM(P174:P189)</f>
        <v>0</v>
      </c>
      <c r="Q173" s="200"/>
      <c r="R173" s="201">
        <f>SUM(R174:R189)</f>
        <v>0</v>
      </c>
      <c r="S173" s="200"/>
      <c r="T173" s="202">
        <f>SUM(T174:T189)</f>
        <v>0</v>
      </c>
      <c r="AR173" s="203" t="s">
        <v>21</v>
      </c>
      <c r="AT173" s="204" t="s">
        <v>77</v>
      </c>
      <c r="AU173" s="204" t="s">
        <v>78</v>
      </c>
      <c r="AY173" s="203" t="s">
        <v>141</v>
      </c>
      <c r="BK173" s="205">
        <f>SUM(BK174:BK189)</f>
        <v>0</v>
      </c>
    </row>
    <row r="174" spans="1:65" s="2" customFormat="1" ht="16.5" customHeight="1">
      <c r="A174" s="34"/>
      <c r="B174" s="35"/>
      <c r="C174" s="208" t="s">
        <v>303</v>
      </c>
      <c r="D174" s="208" t="s">
        <v>143</v>
      </c>
      <c r="E174" s="209" t="s">
        <v>303</v>
      </c>
      <c r="F174" s="210" t="s">
        <v>612</v>
      </c>
      <c r="G174" s="211" t="s">
        <v>613</v>
      </c>
      <c r="H174" s="212">
        <v>0.03</v>
      </c>
      <c r="I174" s="213"/>
      <c r="J174" s="214">
        <f>ROUND(I174*H174,2)</f>
        <v>0</v>
      </c>
      <c r="K174" s="210" t="s">
        <v>1</v>
      </c>
      <c r="L174" s="39"/>
      <c r="M174" s="215" t="s">
        <v>1</v>
      </c>
      <c r="N174" s="216" t="s">
        <v>43</v>
      </c>
      <c r="O174" s="71"/>
      <c r="P174" s="217">
        <f>O174*H174</f>
        <v>0</v>
      </c>
      <c r="Q174" s="217">
        <v>0</v>
      </c>
      <c r="R174" s="217">
        <f>Q174*H174</f>
        <v>0</v>
      </c>
      <c r="S174" s="217">
        <v>0</v>
      </c>
      <c r="T174" s="21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19" t="s">
        <v>148</v>
      </c>
      <c r="AT174" s="219" t="s">
        <v>143</v>
      </c>
      <c r="AU174" s="219" t="s">
        <v>21</v>
      </c>
      <c r="AY174" s="17" t="s">
        <v>141</v>
      </c>
      <c r="BE174" s="220">
        <f>IF(N174="základní",J174,0)</f>
        <v>0</v>
      </c>
      <c r="BF174" s="220">
        <f>IF(N174="snížená",J174,0)</f>
        <v>0</v>
      </c>
      <c r="BG174" s="220">
        <f>IF(N174="zákl. přenesená",J174,0)</f>
        <v>0</v>
      </c>
      <c r="BH174" s="220">
        <f>IF(N174="sníž. přenesená",J174,0)</f>
        <v>0</v>
      </c>
      <c r="BI174" s="220">
        <f>IF(N174="nulová",J174,0)</f>
        <v>0</v>
      </c>
      <c r="BJ174" s="17" t="s">
        <v>21</v>
      </c>
      <c r="BK174" s="220">
        <f>ROUND(I174*H174,2)</f>
        <v>0</v>
      </c>
      <c r="BL174" s="17" t="s">
        <v>148</v>
      </c>
      <c r="BM174" s="219" t="s">
        <v>486</v>
      </c>
    </row>
    <row r="175" spans="1:65" s="2" customFormat="1" ht="11.25">
      <c r="A175" s="34"/>
      <c r="B175" s="35"/>
      <c r="C175" s="36"/>
      <c r="D175" s="221" t="s">
        <v>150</v>
      </c>
      <c r="E175" s="36"/>
      <c r="F175" s="222" t="s">
        <v>612</v>
      </c>
      <c r="G175" s="36"/>
      <c r="H175" s="36"/>
      <c r="I175" s="122"/>
      <c r="J175" s="36"/>
      <c r="K175" s="36"/>
      <c r="L175" s="39"/>
      <c r="M175" s="223"/>
      <c r="N175" s="224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150</v>
      </c>
      <c r="AU175" s="17" t="s">
        <v>21</v>
      </c>
    </row>
    <row r="176" spans="1:65" s="2" customFormat="1" ht="16.5" customHeight="1">
      <c r="A176" s="34"/>
      <c r="B176" s="35"/>
      <c r="C176" s="208" t="s">
        <v>310</v>
      </c>
      <c r="D176" s="208" t="s">
        <v>143</v>
      </c>
      <c r="E176" s="209" t="s">
        <v>310</v>
      </c>
      <c r="F176" s="210" t="s">
        <v>616</v>
      </c>
      <c r="G176" s="211" t="s">
        <v>192</v>
      </c>
      <c r="H176" s="212">
        <v>23</v>
      </c>
      <c r="I176" s="213"/>
      <c r="J176" s="214">
        <f>ROUND(I176*H176,2)</f>
        <v>0</v>
      </c>
      <c r="K176" s="210" t="s">
        <v>1</v>
      </c>
      <c r="L176" s="39"/>
      <c r="M176" s="215" t="s">
        <v>1</v>
      </c>
      <c r="N176" s="216" t="s">
        <v>43</v>
      </c>
      <c r="O176" s="71"/>
      <c r="P176" s="217">
        <f>O176*H176</f>
        <v>0</v>
      </c>
      <c r="Q176" s="217">
        <v>0</v>
      </c>
      <c r="R176" s="217">
        <f>Q176*H176</f>
        <v>0</v>
      </c>
      <c r="S176" s="217">
        <v>0</v>
      </c>
      <c r="T176" s="218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9" t="s">
        <v>148</v>
      </c>
      <c r="AT176" s="219" t="s">
        <v>143</v>
      </c>
      <c r="AU176" s="219" t="s">
        <v>21</v>
      </c>
      <c r="AY176" s="17" t="s">
        <v>141</v>
      </c>
      <c r="BE176" s="220">
        <f>IF(N176="základní",J176,0)</f>
        <v>0</v>
      </c>
      <c r="BF176" s="220">
        <f>IF(N176="snížená",J176,0)</f>
        <v>0</v>
      </c>
      <c r="BG176" s="220">
        <f>IF(N176="zákl. přenesená",J176,0)</f>
        <v>0</v>
      </c>
      <c r="BH176" s="220">
        <f>IF(N176="sníž. přenesená",J176,0)</f>
        <v>0</v>
      </c>
      <c r="BI176" s="220">
        <f>IF(N176="nulová",J176,0)</f>
        <v>0</v>
      </c>
      <c r="BJ176" s="17" t="s">
        <v>21</v>
      </c>
      <c r="BK176" s="220">
        <f>ROUND(I176*H176,2)</f>
        <v>0</v>
      </c>
      <c r="BL176" s="17" t="s">
        <v>148</v>
      </c>
      <c r="BM176" s="219" t="s">
        <v>498</v>
      </c>
    </row>
    <row r="177" spans="1:65" s="2" customFormat="1" ht="11.25">
      <c r="A177" s="34"/>
      <c r="B177" s="35"/>
      <c r="C177" s="36"/>
      <c r="D177" s="221" t="s">
        <v>150</v>
      </c>
      <c r="E177" s="36"/>
      <c r="F177" s="222" t="s">
        <v>616</v>
      </c>
      <c r="G177" s="36"/>
      <c r="H177" s="36"/>
      <c r="I177" s="122"/>
      <c r="J177" s="36"/>
      <c r="K177" s="36"/>
      <c r="L177" s="39"/>
      <c r="M177" s="223"/>
      <c r="N177" s="224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150</v>
      </c>
      <c r="AU177" s="17" t="s">
        <v>21</v>
      </c>
    </row>
    <row r="178" spans="1:65" s="2" customFormat="1" ht="16.5" customHeight="1">
      <c r="A178" s="34"/>
      <c r="B178" s="35"/>
      <c r="C178" s="208" t="s">
        <v>317</v>
      </c>
      <c r="D178" s="208" t="s">
        <v>143</v>
      </c>
      <c r="E178" s="209" t="s">
        <v>317</v>
      </c>
      <c r="F178" s="210" t="s">
        <v>617</v>
      </c>
      <c r="G178" s="211" t="s">
        <v>192</v>
      </c>
      <c r="H178" s="212">
        <v>23</v>
      </c>
      <c r="I178" s="213"/>
      <c r="J178" s="214">
        <f>ROUND(I178*H178,2)</f>
        <v>0</v>
      </c>
      <c r="K178" s="210" t="s">
        <v>1</v>
      </c>
      <c r="L178" s="39"/>
      <c r="M178" s="215" t="s">
        <v>1</v>
      </c>
      <c r="N178" s="216" t="s">
        <v>43</v>
      </c>
      <c r="O178" s="71"/>
      <c r="P178" s="217">
        <f>O178*H178</f>
        <v>0</v>
      </c>
      <c r="Q178" s="217">
        <v>0</v>
      </c>
      <c r="R178" s="217">
        <f>Q178*H178</f>
        <v>0</v>
      </c>
      <c r="S178" s="217">
        <v>0</v>
      </c>
      <c r="T178" s="21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9" t="s">
        <v>148</v>
      </c>
      <c r="AT178" s="219" t="s">
        <v>143</v>
      </c>
      <c r="AU178" s="219" t="s">
        <v>21</v>
      </c>
      <c r="AY178" s="17" t="s">
        <v>141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17" t="s">
        <v>21</v>
      </c>
      <c r="BK178" s="220">
        <f>ROUND(I178*H178,2)</f>
        <v>0</v>
      </c>
      <c r="BL178" s="17" t="s">
        <v>148</v>
      </c>
      <c r="BM178" s="219" t="s">
        <v>510</v>
      </c>
    </row>
    <row r="179" spans="1:65" s="2" customFormat="1" ht="11.25">
      <c r="A179" s="34"/>
      <c r="B179" s="35"/>
      <c r="C179" s="36"/>
      <c r="D179" s="221" t="s">
        <v>150</v>
      </c>
      <c r="E179" s="36"/>
      <c r="F179" s="222" t="s">
        <v>617</v>
      </c>
      <c r="G179" s="36"/>
      <c r="H179" s="36"/>
      <c r="I179" s="122"/>
      <c r="J179" s="36"/>
      <c r="K179" s="36"/>
      <c r="L179" s="39"/>
      <c r="M179" s="223"/>
      <c r="N179" s="224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150</v>
      </c>
      <c r="AU179" s="17" t="s">
        <v>21</v>
      </c>
    </row>
    <row r="180" spans="1:65" s="2" customFormat="1" ht="16.5" customHeight="1">
      <c r="A180" s="34"/>
      <c r="B180" s="35"/>
      <c r="C180" s="208" t="s">
        <v>324</v>
      </c>
      <c r="D180" s="208" t="s">
        <v>143</v>
      </c>
      <c r="E180" s="209" t="s">
        <v>324</v>
      </c>
      <c r="F180" s="210" t="s">
        <v>618</v>
      </c>
      <c r="G180" s="211" t="s">
        <v>211</v>
      </c>
      <c r="H180" s="212">
        <v>1</v>
      </c>
      <c r="I180" s="213"/>
      <c r="J180" s="214">
        <f>ROUND(I180*H180,2)</f>
        <v>0</v>
      </c>
      <c r="K180" s="210" t="s">
        <v>1</v>
      </c>
      <c r="L180" s="39"/>
      <c r="M180" s="215" t="s">
        <v>1</v>
      </c>
      <c r="N180" s="216" t="s">
        <v>43</v>
      </c>
      <c r="O180" s="71"/>
      <c r="P180" s="217">
        <f>O180*H180</f>
        <v>0</v>
      </c>
      <c r="Q180" s="217">
        <v>0</v>
      </c>
      <c r="R180" s="217">
        <f>Q180*H180</f>
        <v>0</v>
      </c>
      <c r="S180" s="217">
        <v>0</v>
      </c>
      <c r="T180" s="218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9" t="s">
        <v>148</v>
      </c>
      <c r="AT180" s="219" t="s">
        <v>143</v>
      </c>
      <c r="AU180" s="219" t="s">
        <v>21</v>
      </c>
      <c r="AY180" s="17" t="s">
        <v>141</v>
      </c>
      <c r="BE180" s="220">
        <f>IF(N180="základní",J180,0)</f>
        <v>0</v>
      </c>
      <c r="BF180" s="220">
        <f>IF(N180="snížená",J180,0)</f>
        <v>0</v>
      </c>
      <c r="BG180" s="220">
        <f>IF(N180="zákl. přenesená",J180,0)</f>
        <v>0</v>
      </c>
      <c r="BH180" s="220">
        <f>IF(N180="sníž. přenesená",J180,0)</f>
        <v>0</v>
      </c>
      <c r="BI180" s="220">
        <f>IF(N180="nulová",J180,0)</f>
        <v>0</v>
      </c>
      <c r="BJ180" s="17" t="s">
        <v>21</v>
      </c>
      <c r="BK180" s="220">
        <f>ROUND(I180*H180,2)</f>
        <v>0</v>
      </c>
      <c r="BL180" s="17" t="s">
        <v>148</v>
      </c>
      <c r="BM180" s="219" t="s">
        <v>522</v>
      </c>
    </row>
    <row r="181" spans="1:65" s="2" customFormat="1" ht="11.25">
      <c r="A181" s="34"/>
      <c r="B181" s="35"/>
      <c r="C181" s="36"/>
      <c r="D181" s="221" t="s">
        <v>150</v>
      </c>
      <c r="E181" s="36"/>
      <c r="F181" s="222" t="s">
        <v>618</v>
      </c>
      <c r="G181" s="36"/>
      <c r="H181" s="36"/>
      <c r="I181" s="122"/>
      <c r="J181" s="36"/>
      <c r="K181" s="36"/>
      <c r="L181" s="39"/>
      <c r="M181" s="223"/>
      <c r="N181" s="224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150</v>
      </c>
      <c r="AU181" s="17" t="s">
        <v>21</v>
      </c>
    </row>
    <row r="182" spans="1:65" s="2" customFormat="1" ht="16.5" customHeight="1">
      <c r="A182" s="34"/>
      <c r="B182" s="35"/>
      <c r="C182" s="208" t="s">
        <v>332</v>
      </c>
      <c r="D182" s="208" t="s">
        <v>143</v>
      </c>
      <c r="E182" s="209" t="s">
        <v>332</v>
      </c>
      <c r="F182" s="210" t="s">
        <v>619</v>
      </c>
      <c r="G182" s="211" t="s">
        <v>211</v>
      </c>
      <c r="H182" s="212">
        <v>1</v>
      </c>
      <c r="I182" s="213"/>
      <c r="J182" s="214">
        <f>ROUND(I182*H182,2)</f>
        <v>0</v>
      </c>
      <c r="K182" s="210" t="s">
        <v>1</v>
      </c>
      <c r="L182" s="39"/>
      <c r="M182" s="215" t="s">
        <v>1</v>
      </c>
      <c r="N182" s="216" t="s">
        <v>43</v>
      </c>
      <c r="O182" s="71"/>
      <c r="P182" s="217">
        <f>O182*H182</f>
        <v>0</v>
      </c>
      <c r="Q182" s="217">
        <v>0</v>
      </c>
      <c r="R182" s="217">
        <f>Q182*H182</f>
        <v>0</v>
      </c>
      <c r="S182" s="217">
        <v>0</v>
      </c>
      <c r="T182" s="218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19" t="s">
        <v>148</v>
      </c>
      <c r="AT182" s="219" t="s">
        <v>143</v>
      </c>
      <c r="AU182" s="219" t="s">
        <v>21</v>
      </c>
      <c r="AY182" s="17" t="s">
        <v>141</v>
      </c>
      <c r="BE182" s="220">
        <f>IF(N182="základní",J182,0)</f>
        <v>0</v>
      </c>
      <c r="BF182" s="220">
        <f>IF(N182="snížená",J182,0)</f>
        <v>0</v>
      </c>
      <c r="BG182" s="220">
        <f>IF(N182="zákl. přenesená",J182,0)</f>
        <v>0</v>
      </c>
      <c r="BH182" s="220">
        <f>IF(N182="sníž. přenesená",J182,0)</f>
        <v>0</v>
      </c>
      <c r="BI182" s="220">
        <f>IF(N182="nulová",J182,0)</f>
        <v>0</v>
      </c>
      <c r="BJ182" s="17" t="s">
        <v>21</v>
      </c>
      <c r="BK182" s="220">
        <f>ROUND(I182*H182,2)</f>
        <v>0</v>
      </c>
      <c r="BL182" s="17" t="s">
        <v>148</v>
      </c>
      <c r="BM182" s="219" t="s">
        <v>535</v>
      </c>
    </row>
    <row r="183" spans="1:65" s="2" customFormat="1" ht="11.25">
      <c r="A183" s="34"/>
      <c r="B183" s="35"/>
      <c r="C183" s="36"/>
      <c r="D183" s="221" t="s">
        <v>150</v>
      </c>
      <c r="E183" s="36"/>
      <c r="F183" s="222" t="s">
        <v>619</v>
      </c>
      <c r="G183" s="36"/>
      <c r="H183" s="36"/>
      <c r="I183" s="122"/>
      <c r="J183" s="36"/>
      <c r="K183" s="36"/>
      <c r="L183" s="39"/>
      <c r="M183" s="223"/>
      <c r="N183" s="224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150</v>
      </c>
      <c r="AU183" s="17" t="s">
        <v>21</v>
      </c>
    </row>
    <row r="184" spans="1:65" s="2" customFormat="1" ht="16.5" customHeight="1">
      <c r="A184" s="34"/>
      <c r="B184" s="35"/>
      <c r="C184" s="208" t="s">
        <v>341</v>
      </c>
      <c r="D184" s="208" t="s">
        <v>143</v>
      </c>
      <c r="E184" s="209" t="s">
        <v>341</v>
      </c>
      <c r="F184" s="210" t="s">
        <v>620</v>
      </c>
      <c r="G184" s="211" t="s">
        <v>211</v>
      </c>
      <c r="H184" s="212">
        <v>10.3</v>
      </c>
      <c r="I184" s="213"/>
      <c r="J184" s="214">
        <f>ROUND(I184*H184,2)</f>
        <v>0</v>
      </c>
      <c r="K184" s="210" t="s">
        <v>1</v>
      </c>
      <c r="L184" s="39"/>
      <c r="M184" s="215" t="s">
        <v>1</v>
      </c>
      <c r="N184" s="216" t="s">
        <v>43</v>
      </c>
      <c r="O184" s="71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19" t="s">
        <v>148</v>
      </c>
      <c r="AT184" s="219" t="s">
        <v>143</v>
      </c>
      <c r="AU184" s="219" t="s">
        <v>21</v>
      </c>
      <c r="AY184" s="17" t="s">
        <v>141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17" t="s">
        <v>21</v>
      </c>
      <c r="BK184" s="220">
        <f>ROUND(I184*H184,2)</f>
        <v>0</v>
      </c>
      <c r="BL184" s="17" t="s">
        <v>148</v>
      </c>
      <c r="BM184" s="219" t="s">
        <v>550</v>
      </c>
    </row>
    <row r="185" spans="1:65" s="2" customFormat="1" ht="11.25">
      <c r="A185" s="34"/>
      <c r="B185" s="35"/>
      <c r="C185" s="36"/>
      <c r="D185" s="221" t="s">
        <v>150</v>
      </c>
      <c r="E185" s="36"/>
      <c r="F185" s="222" t="s">
        <v>620</v>
      </c>
      <c r="G185" s="36"/>
      <c r="H185" s="36"/>
      <c r="I185" s="122"/>
      <c r="J185" s="36"/>
      <c r="K185" s="36"/>
      <c r="L185" s="39"/>
      <c r="M185" s="223"/>
      <c r="N185" s="224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150</v>
      </c>
      <c r="AU185" s="17" t="s">
        <v>21</v>
      </c>
    </row>
    <row r="186" spans="1:65" s="2" customFormat="1" ht="16.5" customHeight="1">
      <c r="A186" s="34"/>
      <c r="B186" s="35"/>
      <c r="C186" s="208" t="s">
        <v>347</v>
      </c>
      <c r="D186" s="208" t="s">
        <v>143</v>
      </c>
      <c r="E186" s="209" t="s">
        <v>347</v>
      </c>
      <c r="F186" s="210" t="s">
        <v>621</v>
      </c>
      <c r="G186" s="211" t="s">
        <v>192</v>
      </c>
      <c r="H186" s="212">
        <v>23</v>
      </c>
      <c r="I186" s="213"/>
      <c r="J186" s="214">
        <f>ROUND(I186*H186,2)</f>
        <v>0</v>
      </c>
      <c r="K186" s="210" t="s">
        <v>1</v>
      </c>
      <c r="L186" s="39"/>
      <c r="M186" s="215" t="s">
        <v>1</v>
      </c>
      <c r="N186" s="216" t="s">
        <v>43</v>
      </c>
      <c r="O186" s="71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9" t="s">
        <v>148</v>
      </c>
      <c r="AT186" s="219" t="s">
        <v>143</v>
      </c>
      <c r="AU186" s="219" t="s">
        <v>21</v>
      </c>
      <c r="AY186" s="17" t="s">
        <v>141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17" t="s">
        <v>21</v>
      </c>
      <c r="BK186" s="220">
        <f>ROUND(I186*H186,2)</f>
        <v>0</v>
      </c>
      <c r="BL186" s="17" t="s">
        <v>148</v>
      </c>
      <c r="BM186" s="219" t="s">
        <v>560</v>
      </c>
    </row>
    <row r="187" spans="1:65" s="2" customFormat="1" ht="11.25">
      <c r="A187" s="34"/>
      <c r="B187" s="35"/>
      <c r="C187" s="36"/>
      <c r="D187" s="221" t="s">
        <v>150</v>
      </c>
      <c r="E187" s="36"/>
      <c r="F187" s="222" t="s">
        <v>621</v>
      </c>
      <c r="G187" s="36"/>
      <c r="H187" s="36"/>
      <c r="I187" s="122"/>
      <c r="J187" s="36"/>
      <c r="K187" s="36"/>
      <c r="L187" s="39"/>
      <c r="M187" s="223"/>
      <c r="N187" s="224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150</v>
      </c>
      <c r="AU187" s="17" t="s">
        <v>21</v>
      </c>
    </row>
    <row r="188" spans="1:65" s="2" customFormat="1" ht="16.5" customHeight="1">
      <c r="A188" s="34"/>
      <c r="B188" s="35"/>
      <c r="C188" s="208" t="s">
        <v>353</v>
      </c>
      <c r="D188" s="208" t="s">
        <v>143</v>
      </c>
      <c r="E188" s="209" t="s">
        <v>353</v>
      </c>
      <c r="F188" s="210" t="s">
        <v>622</v>
      </c>
      <c r="G188" s="211" t="s">
        <v>211</v>
      </c>
      <c r="H188" s="212">
        <v>0.5</v>
      </c>
      <c r="I188" s="213"/>
      <c r="J188" s="214">
        <f>ROUND(I188*H188,2)</f>
        <v>0</v>
      </c>
      <c r="K188" s="210" t="s">
        <v>1</v>
      </c>
      <c r="L188" s="39"/>
      <c r="M188" s="215" t="s">
        <v>1</v>
      </c>
      <c r="N188" s="216" t="s">
        <v>43</v>
      </c>
      <c r="O188" s="71"/>
      <c r="P188" s="217">
        <f>O188*H188</f>
        <v>0</v>
      </c>
      <c r="Q188" s="217">
        <v>0</v>
      </c>
      <c r="R188" s="217">
        <f>Q188*H188</f>
        <v>0</v>
      </c>
      <c r="S188" s="217">
        <v>0</v>
      </c>
      <c r="T188" s="21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9" t="s">
        <v>148</v>
      </c>
      <c r="AT188" s="219" t="s">
        <v>143</v>
      </c>
      <c r="AU188" s="219" t="s">
        <v>21</v>
      </c>
      <c r="AY188" s="17" t="s">
        <v>141</v>
      </c>
      <c r="BE188" s="220">
        <f>IF(N188="základní",J188,0)</f>
        <v>0</v>
      </c>
      <c r="BF188" s="220">
        <f>IF(N188="snížená",J188,0)</f>
        <v>0</v>
      </c>
      <c r="BG188" s="220">
        <f>IF(N188="zákl. přenesená",J188,0)</f>
        <v>0</v>
      </c>
      <c r="BH188" s="220">
        <f>IF(N188="sníž. přenesená",J188,0)</f>
        <v>0</v>
      </c>
      <c r="BI188" s="220">
        <f>IF(N188="nulová",J188,0)</f>
        <v>0</v>
      </c>
      <c r="BJ188" s="17" t="s">
        <v>21</v>
      </c>
      <c r="BK188" s="220">
        <f>ROUND(I188*H188,2)</f>
        <v>0</v>
      </c>
      <c r="BL188" s="17" t="s">
        <v>148</v>
      </c>
      <c r="BM188" s="219" t="s">
        <v>576</v>
      </c>
    </row>
    <row r="189" spans="1:65" s="2" customFormat="1" ht="11.25">
      <c r="A189" s="34"/>
      <c r="B189" s="35"/>
      <c r="C189" s="36"/>
      <c r="D189" s="221" t="s">
        <v>150</v>
      </c>
      <c r="E189" s="36"/>
      <c r="F189" s="222" t="s">
        <v>622</v>
      </c>
      <c r="G189" s="36"/>
      <c r="H189" s="36"/>
      <c r="I189" s="122"/>
      <c r="J189" s="36"/>
      <c r="K189" s="36"/>
      <c r="L189" s="39"/>
      <c r="M189" s="223"/>
      <c r="N189" s="224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150</v>
      </c>
      <c r="AU189" s="17" t="s">
        <v>21</v>
      </c>
    </row>
    <row r="190" spans="1:65" s="12" customFormat="1" ht="25.9" customHeight="1">
      <c r="B190" s="192"/>
      <c r="C190" s="193"/>
      <c r="D190" s="194" t="s">
        <v>77</v>
      </c>
      <c r="E190" s="195" t="s">
        <v>623</v>
      </c>
      <c r="F190" s="195" t="s">
        <v>624</v>
      </c>
      <c r="G190" s="193"/>
      <c r="H190" s="193"/>
      <c r="I190" s="196"/>
      <c r="J190" s="197">
        <f>BK190</f>
        <v>0</v>
      </c>
      <c r="K190" s="193"/>
      <c r="L190" s="198"/>
      <c r="M190" s="199"/>
      <c r="N190" s="200"/>
      <c r="O190" s="200"/>
      <c r="P190" s="201">
        <f>SUM(P191:P202)</f>
        <v>0</v>
      </c>
      <c r="Q190" s="200"/>
      <c r="R190" s="201">
        <f>SUM(R191:R202)</f>
        <v>0</v>
      </c>
      <c r="S190" s="200"/>
      <c r="T190" s="202">
        <f>SUM(T191:T202)</f>
        <v>0</v>
      </c>
      <c r="AR190" s="203" t="s">
        <v>21</v>
      </c>
      <c r="AT190" s="204" t="s">
        <v>77</v>
      </c>
      <c r="AU190" s="204" t="s">
        <v>78</v>
      </c>
      <c r="AY190" s="203" t="s">
        <v>141</v>
      </c>
      <c r="BK190" s="205">
        <f>SUM(BK191:BK202)</f>
        <v>0</v>
      </c>
    </row>
    <row r="191" spans="1:65" s="2" customFormat="1" ht="16.5" customHeight="1">
      <c r="A191" s="34"/>
      <c r="B191" s="35"/>
      <c r="C191" s="208" t="s">
        <v>358</v>
      </c>
      <c r="D191" s="208" t="s">
        <v>143</v>
      </c>
      <c r="E191" s="209" t="s">
        <v>358</v>
      </c>
      <c r="F191" s="210" t="s">
        <v>625</v>
      </c>
      <c r="G191" s="211" t="s">
        <v>450</v>
      </c>
      <c r="H191" s="212">
        <v>1</v>
      </c>
      <c r="I191" s="213"/>
      <c r="J191" s="214">
        <f>ROUND(I191*H191,2)</f>
        <v>0</v>
      </c>
      <c r="K191" s="210" t="s">
        <v>1</v>
      </c>
      <c r="L191" s="39"/>
      <c r="M191" s="215" t="s">
        <v>1</v>
      </c>
      <c r="N191" s="216" t="s">
        <v>43</v>
      </c>
      <c r="O191" s="71"/>
      <c r="P191" s="217">
        <f>O191*H191</f>
        <v>0</v>
      </c>
      <c r="Q191" s="217">
        <v>0</v>
      </c>
      <c r="R191" s="217">
        <f>Q191*H191</f>
        <v>0</v>
      </c>
      <c r="S191" s="217">
        <v>0</v>
      </c>
      <c r="T191" s="21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19" t="s">
        <v>148</v>
      </c>
      <c r="AT191" s="219" t="s">
        <v>143</v>
      </c>
      <c r="AU191" s="219" t="s">
        <v>21</v>
      </c>
      <c r="AY191" s="17" t="s">
        <v>141</v>
      </c>
      <c r="BE191" s="220">
        <f>IF(N191="základní",J191,0)</f>
        <v>0</v>
      </c>
      <c r="BF191" s="220">
        <f>IF(N191="snížená",J191,0)</f>
        <v>0</v>
      </c>
      <c r="BG191" s="220">
        <f>IF(N191="zákl. přenesená",J191,0)</f>
        <v>0</v>
      </c>
      <c r="BH191" s="220">
        <f>IF(N191="sníž. přenesená",J191,0)</f>
        <v>0</v>
      </c>
      <c r="BI191" s="220">
        <f>IF(N191="nulová",J191,0)</f>
        <v>0</v>
      </c>
      <c r="BJ191" s="17" t="s">
        <v>21</v>
      </c>
      <c r="BK191" s="220">
        <f>ROUND(I191*H191,2)</f>
        <v>0</v>
      </c>
      <c r="BL191" s="17" t="s">
        <v>148</v>
      </c>
      <c r="BM191" s="219" t="s">
        <v>629</v>
      </c>
    </row>
    <row r="192" spans="1:65" s="2" customFormat="1" ht="11.25">
      <c r="A192" s="34"/>
      <c r="B192" s="35"/>
      <c r="C192" s="36"/>
      <c r="D192" s="221" t="s">
        <v>150</v>
      </c>
      <c r="E192" s="36"/>
      <c r="F192" s="222" t="s">
        <v>625</v>
      </c>
      <c r="G192" s="36"/>
      <c r="H192" s="36"/>
      <c r="I192" s="122"/>
      <c r="J192" s="36"/>
      <c r="K192" s="36"/>
      <c r="L192" s="39"/>
      <c r="M192" s="223"/>
      <c r="N192" s="224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150</v>
      </c>
      <c r="AU192" s="17" t="s">
        <v>21</v>
      </c>
    </row>
    <row r="193" spans="1:65" s="2" customFormat="1" ht="16.5" customHeight="1">
      <c r="A193" s="34"/>
      <c r="B193" s="35"/>
      <c r="C193" s="208" t="s">
        <v>366</v>
      </c>
      <c r="D193" s="208" t="s">
        <v>143</v>
      </c>
      <c r="E193" s="209" t="s">
        <v>366</v>
      </c>
      <c r="F193" s="210" t="s">
        <v>626</v>
      </c>
      <c r="G193" s="211" t="s">
        <v>450</v>
      </c>
      <c r="H193" s="212">
        <v>1</v>
      </c>
      <c r="I193" s="213"/>
      <c r="J193" s="214">
        <f>ROUND(I193*H193,2)</f>
        <v>0</v>
      </c>
      <c r="K193" s="210" t="s">
        <v>1</v>
      </c>
      <c r="L193" s="39"/>
      <c r="M193" s="215" t="s">
        <v>1</v>
      </c>
      <c r="N193" s="216" t="s">
        <v>43</v>
      </c>
      <c r="O193" s="71"/>
      <c r="P193" s="217">
        <f>O193*H193</f>
        <v>0</v>
      </c>
      <c r="Q193" s="217">
        <v>0</v>
      </c>
      <c r="R193" s="217">
        <f>Q193*H193</f>
        <v>0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148</v>
      </c>
      <c r="AT193" s="219" t="s">
        <v>143</v>
      </c>
      <c r="AU193" s="219" t="s">
        <v>21</v>
      </c>
      <c r="AY193" s="17" t="s">
        <v>141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7" t="s">
        <v>21</v>
      </c>
      <c r="BK193" s="220">
        <f>ROUND(I193*H193,2)</f>
        <v>0</v>
      </c>
      <c r="BL193" s="17" t="s">
        <v>148</v>
      </c>
      <c r="BM193" s="219" t="s">
        <v>631</v>
      </c>
    </row>
    <row r="194" spans="1:65" s="2" customFormat="1" ht="11.25">
      <c r="A194" s="34"/>
      <c r="B194" s="35"/>
      <c r="C194" s="36"/>
      <c r="D194" s="221" t="s">
        <v>150</v>
      </c>
      <c r="E194" s="36"/>
      <c r="F194" s="222" t="s">
        <v>626</v>
      </c>
      <c r="G194" s="36"/>
      <c r="H194" s="36"/>
      <c r="I194" s="122"/>
      <c r="J194" s="36"/>
      <c r="K194" s="36"/>
      <c r="L194" s="39"/>
      <c r="M194" s="223"/>
      <c r="N194" s="224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150</v>
      </c>
      <c r="AU194" s="17" t="s">
        <v>21</v>
      </c>
    </row>
    <row r="195" spans="1:65" s="2" customFormat="1" ht="16.5" customHeight="1">
      <c r="A195" s="34"/>
      <c r="B195" s="35"/>
      <c r="C195" s="208" t="s">
        <v>372</v>
      </c>
      <c r="D195" s="208" t="s">
        <v>143</v>
      </c>
      <c r="E195" s="209" t="s">
        <v>372</v>
      </c>
      <c r="F195" s="210" t="s">
        <v>628</v>
      </c>
      <c r="G195" s="211" t="s">
        <v>450</v>
      </c>
      <c r="H195" s="212">
        <v>1</v>
      </c>
      <c r="I195" s="213"/>
      <c r="J195" s="214">
        <f>ROUND(I195*H195,2)</f>
        <v>0</v>
      </c>
      <c r="K195" s="210" t="s">
        <v>1</v>
      </c>
      <c r="L195" s="39"/>
      <c r="M195" s="215" t="s">
        <v>1</v>
      </c>
      <c r="N195" s="216" t="s">
        <v>43</v>
      </c>
      <c r="O195" s="71"/>
      <c r="P195" s="217">
        <f>O195*H195</f>
        <v>0</v>
      </c>
      <c r="Q195" s="217">
        <v>0</v>
      </c>
      <c r="R195" s="217">
        <f>Q195*H195</f>
        <v>0</v>
      </c>
      <c r="S195" s="217">
        <v>0</v>
      </c>
      <c r="T195" s="21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9" t="s">
        <v>148</v>
      </c>
      <c r="AT195" s="219" t="s">
        <v>143</v>
      </c>
      <c r="AU195" s="219" t="s">
        <v>21</v>
      </c>
      <c r="AY195" s="17" t="s">
        <v>141</v>
      </c>
      <c r="BE195" s="220">
        <f>IF(N195="základní",J195,0)</f>
        <v>0</v>
      </c>
      <c r="BF195" s="220">
        <f>IF(N195="snížená",J195,0)</f>
        <v>0</v>
      </c>
      <c r="BG195" s="220">
        <f>IF(N195="zákl. přenesená",J195,0)</f>
        <v>0</v>
      </c>
      <c r="BH195" s="220">
        <f>IF(N195="sníž. přenesená",J195,0)</f>
        <v>0</v>
      </c>
      <c r="BI195" s="220">
        <f>IF(N195="nulová",J195,0)</f>
        <v>0</v>
      </c>
      <c r="BJ195" s="17" t="s">
        <v>21</v>
      </c>
      <c r="BK195" s="220">
        <f>ROUND(I195*H195,2)</f>
        <v>0</v>
      </c>
      <c r="BL195" s="17" t="s">
        <v>148</v>
      </c>
      <c r="BM195" s="219" t="s">
        <v>633</v>
      </c>
    </row>
    <row r="196" spans="1:65" s="2" customFormat="1" ht="11.25">
      <c r="A196" s="34"/>
      <c r="B196" s="35"/>
      <c r="C196" s="36"/>
      <c r="D196" s="221" t="s">
        <v>150</v>
      </c>
      <c r="E196" s="36"/>
      <c r="F196" s="222" t="s">
        <v>628</v>
      </c>
      <c r="G196" s="36"/>
      <c r="H196" s="36"/>
      <c r="I196" s="122"/>
      <c r="J196" s="36"/>
      <c r="K196" s="36"/>
      <c r="L196" s="39"/>
      <c r="M196" s="223"/>
      <c r="N196" s="224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150</v>
      </c>
      <c r="AU196" s="17" t="s">
        <v>21</v>
      </c>
    </row>
    <row r="197" spans="1:65" s="2" customFormat="1" ht="16.5" customHeight="1">
      <c r="A197" s="34"/>
      <c r="B197" s="35"/>
      <c r="C197" s="208" t="s">
        <v>377</v>
      </c>
      <c r="D197" s="208" t="s">
        <v>143</v>
      </c>
      <c r="E197" s="209" t="s">
        <v>377</v>
      </c>
      <c r="F197" s="210" t="s">
        <v>630</v>
      </c>
      <c r="G197" s="211" t="s">
        <v>450</v>
      </c>
      <c r="H197" s="212">
        <v>4</v>
      </c>
      <c r="I197" s="213"/>
      <c r="J197" s="214">
        <f>ROUND(I197*H197,2)</f>
        <v>0</v>
      </c>
      <c r="K197" s="210" t="s">
        <v>1</v>
      </c>
      <c r="L197" s="39"/>
      <c r="M197" s="215" t="s">
        <v>1</v>
      </c>
      <c r="N197" s="216" t="s">
        <v>43</v>
      </c>
      <c r="O197" s="71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148</v>
      </c>
      <c r="AT197" s="219" t="s">
        <v>143</v>
      </c>
      <c r="AU197" s="219" t="s">
        <v>21</v>
      </c>
      <c r="AY197" s="17" t="s">
        <v>141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21</v>
      </c>
      <c r="BK197" s="220">
        <f>ROUND(I197*H197,2)</f>
        <v>0</v>
      </c>
      <c r="BL197" s="17" t="s">
        <v>148</v>
      </c>
      <c r="BM197" s="219" t="s">
        <v>635</v>
      </c>
    </row>
    <row r="198" spans="1:65" s="2" customFormat="1" ht="11.25">
      <c r="A198" s="34"/>
      <c r="B198" s="35"/>
      <c r="C198" s="36"/>
      <c r="D198" s="221" t="s">
        <v>150</v>
      </c>
      <c r="E198" s="36"/>
      <c r="F198" s="222" t="s">
        <v>630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150</v>
      </c>
      <c r="AU198" s="17" t="s">
        <v>21</v>
      </c>
    </row>
    <row r="199" spans="1:65" s="2" customFormat="1" ht="16.5" customHeight="1">
      <c r="A199" s="34"/>
      <c r="B199" s="35"/>
      <c r="C199" s="208" t="s">
        <v>386</v>
      </c>
      <c r="D199" s="208" t="s">
        <v>143</v>
      </c>
      <c r="E199" s="209" t="s">
        <v>386</v>
      </c>
      <c r="F199" s="210" t="s">
        <v>632</v>
      </c>
      <c r="G199" s="211" t="s">
        <v>450</v>
      </c>
      <c r="H199" s="212">
        <v>1</v>
      </c>
      <c r="I199" s="213"/>
      <c r="J199" s="214">
        <f>ROUND(I199*H199,2)</f>
        <v>0</v>
      </c>
      <c r="K199" s="210" t="s">
        <v>1</v>
      </c>
      <c r="L199" s="39"/>
      <c r="M199" s="215" t="s">
        <v>1</v>
      </c>
      <c r="N199" s="216" t="s">
        <v>43</v>
      </c>
      <c r="O199" s="71"/>
      <c r="P199" s="217">
        <f>O199*H199</f>
        <v>0</v>
      </c>
      <c r="Q199" s="217">
        <v>0</v>
      </c>
      <c r="R199" s="217">
        <f>Q199*H199</f>
        <v>0</v>
      </c>
      <c r="S199" s="217">
        <v>0</v>
      </c>
      <c r="T199" s="218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9" t="s">
        <v>148</v>
      </c>
      <c r="AT199" s="219" t="s">
        <v>143</v>
      </c>
      <c r="AU199" s="219" t="s">
        <v>21</v>
      </c>
      <c r="AY199" s="17" t="s">
        <v>141</v>
      </c>
      <c r="BE199" s="220">
        <f>IF(N199="základní",J199,0)</f>
        <v>0</v>
      </c>
      <c r="BF199" s="220">
        <f>IF(N199="snížená",J199,0)</f>
        <v>0</v>
      </c>
      <c r="BG199" s="220">
        <f>IF(N199="zákl. přenesená",J199,0)</f>
        <v>0</v>
      </c>
      <c r="BH199" s="220">
        <f>IF(N199="sníž. přenesená",J199,0)</f>
        <v>0</v>
      </c>
      <c r="BI199" s="220">
        <f>IF(N199="nulová",J199,0)</f>
        <v>0</v>
      </c>
      <c r="BJ199" s="17" t="s">
        <v>21</v>
      </c>
      <c r="BK199" s="220">
        <f>ROUND(I199*H199,2)</f>
        <v>0</v>
      </c>
      <c r="BL199" s="17" t="s">
        <v>148</v>
      </c>
      <c r="BM199" s="219" t="s">
        <v>871</v>
      </c>
    </row>
    <row r="200" spans="1:65" s="2" customFormat="1" ht="11.25">
      <c r="A200" s="34"/>
      <c r="B200" s="35"/>
      <c r="C200" s="36"/>
      <c r="D200" s="221" t="s">
        <v>150</v>
      </c>
      <c r="E200" s="36"/>
      <c r="F200" s="222" t="s">
        <v>632</v>
      </c>
      <c r="G200" s="36"/>
      <c r="H200" s="36"/>
      <c r="I200" s="122"/>
      <c r="J200" s="36"/>
      <c r="K200" s="36"/>
      <c r="L200" s="39"/>
      <c r="M200" s="223"/>
      <c r="N200" s="224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150</v>
      </c>
      <c r="AU200" s="17" t="s">
        <v>21</v>
      </c>
    </row>
    <row r="201" spans="1:65" s="2" customFormat="1" ht="16.5" customHeight="1">
      <c r="A201" s="34"/>
      <c r="B201" s="35"/>
      <c r="C201" s="208" t="s">
        <v>392</v>
      </c>
      <c r="D201" s="208" t="s">
        <v>143</v>
      </c>
      <c r="E201" s="209" t="s">
        <v>392</v>
      </c>
      <c r="F201" s="210" t="s">
        <v>634</v>
      </c>
      <c r="G201" s="211" t="s">
        <v>450</v>
      </c>
      <c r="H201" s="212">
        <v>1</v>
      </c>
      <c r="I201" s="213"/>
      <c r="J201" s="214">
        <f>ROUND(I201*H201,2)</f>
        <v>0</v>
      </c>
      <c r="K201" s="210" t="s">
        <v>1</v>
      </c>
      <c r="L201" s="39"/>
      <c r="M201" s="215" t="s">
        <v>1</v>
      </c>
      <c r="N201" s="216" t="s">
        <v>43</v>
      </c>
      <c r="O201" s="71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19" t="s">
        <v>148</v>
      </c>
      <c r="AT201" s="219" t="s">
        <v>143</v>
      </c>
      <c r="AU201" s="219" t="s">
        <v>21</v>
      </c>
      <c r="AY201" s="17" t="s">
        <v>141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17" t="s">
        <v>21</v>
      </c>
      <c r="BK201" s="220">
        <f>ROUND(I201*H201,2)</f>
        <v>0</v>
      </c>
      <c r="BL201" s="17" t="s">
        <v>148</v>
      </c>
      <c r="BM201" s="219" t="s">
        <v>872</v>
      </c>
    </row>
    <row r="202" spans="1:65" s="2" customFormat="1" ht="11.25">
      <c r="A202" s="34"/>
      <c r="B202" s="35"/>
      <c r="C202" s="36"/>
      <c r="D202" s="221" t="s">
        <v>150</v>
      </c>
      <c r="E202" s="36"/>
      <c r="F202" s="222" t="s">
        <v>634</v>
      </c>
      <c r="G202" s="36"/>
      <c r="H202" s="36"/>
      <c r="I202" s="122"/>
      <c r="J202" s="36"/>
      <c r="K202" s="36"/>
      <c r="L202" s="39"/>
      <c r="M202" s="270"/>
      <c r="N202" s="271"/>
      <c r="O202" s="272"/>
      <c r="P202" s="272"/>
      <c r="Q202" s="272"/>
      <c r="R202" s="272"/>
      <c r="S202" s="272"/>
      <c r="T202" s="273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150</v>
      </c>
      <c r="AU202" s="17" t="s">
        <v>21</v>
      </c>
    </row>
    <row r="203" spans="1:65" s="2" customFormat="1" ht="6.95" customHeight="1">
      <c r="A203" s="34"/>
      <c r="B203" s="54"/>
      <c r="C203" s="55"/>
      <c r="D203" s="55"/>
      <c r="E203" s="55"/>
      <c r="F203" s="55"/>
      <c r="G203" s="55"/>
      <c r="H203" s="55"/>
      <c r="I203" s="158"/>
      <c r="J203" s="55"/>
      <c r="K203" s="55"/>
      <c r="L203" s="39"/>
      <c r="M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</row>
  </sheetData>
  <sheetProtection algorithmName="SHA-512" hashValue="kzC4xTtFsVIdrsapdYxeuXDqzWgM9rT4vJz/BoswoS9z4FAz+B4+ciaE0/l7R1vnjERWXMrE7rcN/R76mDGMtA==" saltValue="xb8lyGG955ywXVFB1jp6m15BDMg6Pk7pzkpXS5xARwRucXsRERSLT+4g1qLDvEHTkiflc1RmNPP08/utCMoBzQ==" spinCount="100000" sheet="1" objects="1" scenarios="1" formatColumns="0" formatRows="0" autoFilter="0"/>
  <autoFilter ref="C122:K202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102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hidden="1" customHeight="1">
      <c r="B4" s="20"/>
      <c r="D4" s="119" t="s">
        <v>107</v>
      </c>
      <c r="I4" s="115"/>
      <c r="L4" s="20"/>
      <c r="M4" s="120" t="s">
        <v>10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16.5" hidden="1" customHeight="1">
      <c r="B7" s="20"/>
      <c r="E7" s="320" t="str">
        <f>'Rekapitulace stavby'!K6</f>
        <v>Doksy - chodník Valdštejnská</v>
      </c>
      <c r="F7" s="321"/>
      <c r="G7" s="321"/>
      <c r="H7" s="321"/>
      <c r="I7" s="115"/>
      <c r="L7" s="20"/>
    </row>
    <row r="8" spans="1:46" s="1" customFormat="1" ht="12" hidden="1" customHeight="1">
      <c r="B8" s="20"/>
      <c r="D8" s="121" t="s">
        <v>108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20" t="s">
        <v>674</v>
      </c>
      <c r="F9" s="322"/>
      <c r="G9" s="322"/>
      <c r="H9" s="322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110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23" t="s">
        <v>636</v>
      </c>
      <c r="F11" s="322"/>
      <c r="G11" s="322"/>
      <c r="H11" s="322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19</v>
      </c>
      <c r="E13" s="34"/>
      <c r="F13" s="110" t="s">
        <v>1</v>
      </c>
      <c r="G13" s="34"/>
      <c r="H13" s="34"/>
      <c r="I13" s="123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22</v>
      </c>
      <c r="E14" s="34"/>
      <c r="F14" s="110" t="s">
        <v>23</v>
      </c>
      <c r="G14" s="34"/>
      <c r="H14" s="34"/>
      <c r="I14" s="123" t="s">
        <v>24</v>
      </c>
      <c r="J14" s="124">
        <f>'Rekapitulace stavby'!AN8</f>
        <v>43783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27</v>
      </c>
      <c r="E16" s="34"/>
      <c r="F16" s="34"/>
      <c r="G16" s="34"/>
      <c r="H16" s="34"/>
      <c r="I16" s="123" t="s">
        <v>28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30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31</v>
      </c>
      <c r="E19" s="34"/>
      <c r="F19" s="34"/>
      <c r="G19" s="34"/>
      <c r="H19" s="34"/>
      <c r="I19" s="123" t="s">
        <v>28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30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33</v>
      </c>
      <c r="E22" s="34"/>
      <c r="F22" s="34"/>
      <c r="G22" s="34"/>
      <c r="H22" s="34"/>
      <c r="I22" s="123" t="s">
        <v>28</v>
      </c>
      <c r="J22" s="110" t="s">
        <v>637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30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36</v>
      </c>
      <c r="E25" s="34"/>
      <c r="F25" s="34"/>
      <c r="G25" s="34"/>
      <c r="H25" s="34"/>
      <c r="I25" s="123" t="s">
        <v>28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30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37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38</v>
      </c>
      <c r="E32" s="34"/>
      <c r="F32" s="34"/>
      <c r="G32" s="34"/>
      <c r="H32" s="34"/>
      <c r="I32" s="122"/>
      <c r="J32" s="132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40</v>
      </c>
      <c r="G34" s="34"/>
      <c r="H34" s="34"/>
      <c r="I34" s="134" t="s">
        <v>39</v>
      </c>
      <c r="J34" s="133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42</v>
      </c>
      <c r="E35" s="121" t="s">
        <v>43</v>
      </c>
      <c r="F35" s="136">
        <f>ROUND((SUM(BE121:BE139)),  2)</f>
        <v>0</v>
      </c>
      <c r="G35" s="34"/>
      <c r="H35" s="34"/>
      <c r="I35" s="137">
        <v>0.21</v>
      </c>
      <c r="J35" s="136">
        <f>ROUND(((SUM(BE121:BE139))*I35),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44</v>
      </c>
      <c r="F36" s="136">
        <f>ROUND((SUM(BF121:BF139)),  2)</f>
        <v>0</v>
      </c>
      <c r="G36" s="34"/>
      <c r="H36" s="34"/>
      <c r="I36" s="137">
        <v>0.15</v>
      </c>
      <c r="J36" s="136">
        <f>ROUND(((SUM(BF121:BF139))*I36),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45</v>
      </c>
      <c r="F37" s="136">
        <f>ROUND((SUM(BG121:BG139)),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46</v>
      </c>
      <c r="F38" s="136">
        <f>ROUND((SUM(BH121:BH139)),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47</v>
      </c>
      <c r="F39" s="136">
        <f>ROUND((SUM(BI121:BI139)),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48</v>
      </c>
      <c r="E41" s="140"/>
      <c r="F41" s="140"/>
      <c r="G41" s="141" t="s">
        <v>49</v>
      </c>
      <c r="H41" s="142" t="s">
        <v>50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51</v>
      </c>
      <c r="E50" s="147"/>
      <c r="F50" s="147"/>
      <c r="G50" s="146" t="s">
        <v>52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2"/>
      <c r="J61" s="153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55</v>
      </c>
      <c r="E65" s="154"/>
      <c r="F65" s="154"/>
      <c r="G65" s="146" t="s">
        <v>56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2"/>
      <c r="J76" s="153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Doksy - chodník Valdštejnská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674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5" t="str">
        <f>E11</f>
        <v>VRN - Vedlejší rozpočtové náklady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Doksy</v>
      </c>
      <c r="G91" s="36"/>
      <c r="H91" s="36"/>
      <c r="I91" s="123" t="s">
        <v>24</v>
      </c>
      <c r="J91" s="66">
        <f>IF(J14="","",J14)</f>
        <v>43783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7.95" customHeight="1">
      <c r="A93" s="34"/>
      <c r="B93" s="35"/>
      <c r="C93" s="29" t="s">
        <v>27</v>
      </c>
      <c r="D93" s="36"/>
      <c r="E93" s="36"/>
      <c r="F93" s="27" t="str">
        <f>E17</f>
        <v xml:space="preserve"> </v>
      </c>
      <c r="G93" s="36"/>
      <c r="H93" s="36"/>
      <c r="I93" s="123" t="s">
        <v>33</v>
      </c>
      <c r="J93" s="32" t="str">
        <f>E23</f>
        <v>Ing. Martina Hřebřinová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123" t="s">
        <v>36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9" customFormat="1" ht="24.95" customHeight="1">
      <c r="B99" s="167"/>
      <c r="C99" s="168"/>
      <c r="D99" s="169" t="s">
        <v>636</v>
      </c>
      <c r="E99" s="170"/>
      <c r="F99" s="170"/>
      <c r="G99" s="170"/>
      <c r="H99" s="170"/>
      <c r="I99" s="171"/>
      <c r="J99" s="172">
        <f>J122</f>
        <v>0</v>
      </c>
      <c r="K99" s="168"/>
      <c r="L99" s="173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22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158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161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126</v>
      </c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6.5" customHeight="1">
      <c r="A109" s="34"/>
      <c r="B109" s="35"/>
      <c r="C109" s="36"/>
      <c r="D109" s="36"/>
      <c r="E109" s="327" t="str">
        <f>E7</f>
        <v>Doksy - chodník Valdštejnská</v>
      </c>
      <c r="F109" s="328"/>
      <c r="G109" s="328"/>
      <c r="H109" s="328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108</v>
      </c>
      <c r="D110" s="22"/>
      <c r="E110" s="22"/>
      <c r="F110" s="22"/>
      <c r="G110" s="22"/>
      <c r="H110" s="22"/>
      <c r="I110" s="115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27" t="s">
        <v>674</v>
      </c>
      <c r="F111" s="329"/>
      <c r="G111" s="329"/>
      <c r="H111" s="329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110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5" t="str">
        <f>E11</f>
        <v>VRN - Vedlejší rozpočtové náklady</v>
      </c>
      <c r="F113" s="329"/>
      <c r="G113" s="329"/>
      <c r="H113" s="329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22</v>
      </c>
      <c r="D115" s="36"/>
      <c r="E115" s="36"/>
      <c r="F115" s="27" t="str">
        <f>F14</f>
        <v>Doksy</v>
      </c>
      <c r="G115" s="36"/>
      <c r="H115" s="36"/>
      <c r="I115" s="123" t="s">
        <v>24</v>
      </c>
      <c r="J115" s="66">
        <f>IF(J14="","",J14)</f>
        <v>43783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7.95" customHeight="1">
      <c r="A117" s="34"/>
      <c r="B117" s="35"/>
      <c r="C117" s="29" t="s">
        <v>27</v>
      </c>
      <c r="D117" s="36"/>
      <c r="E117" s="36"/>
      <c r="F117" s="27" t="str">
        <f>E17</f>
        <v xml:space="preserve"> </v>
      </c>
      <c r="G117" s="36"/>
      <c r="H117" s="36"/>
      <c r="I117" s="123" t="s">
        <v>33</v>
      </c>
      <c r="J117" s="32" t="str">
        <f>E23</f>
        <v>Ing. Martina Hřebřinová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31</v>
      </c>
      <c r="D118" s="36"/>
      <c r="E118" s="36"/>
      <c r="F118" s="27" t="str">
        <f>IF(E20="","",E20)</f>
        <v>Vyplň údaj</v>
      </c>
      <c r="G118" s="36"/>
      <c r="H118" s="36"/>
      <c r="I118" s="123" t="s">
        <v>36</v>
      </c>
      <c r="J118" s="32" t="str">
        <f>E26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80"/>
      <c r="B120" s="181"/>
      <c r="C120" s="182" t="s">
        <v>127</v>
      </c>
      <c r="D120" s="183" t="s">
        <v>63</v>
      </c>
      <c r="E120" s="183" t="s">
        <v>59</v>
      </c>
      <c r="F120" s="183" t="s">
        <v>60</v>
      </c>
      <c r="G120" s="183" t="s">
        <v>128</v>
      </c>
      <c r="H120" s="183" t="s">
        <v>129</v>
      </c>
      <c r="I120" s="184" t="s">
        <v>130</v>
      </c>
      <c r="J120" s="183" t="s">
        <v>114</v>
      </c>
      <c r="K120" s="185" t="s">
        <v>131</v>
      </c>
      <c r="L120" s="186"/>
      <c r="M120" s="75" t="s">
        <v>1</v>
      </c>
      <c r="N120" s="76" t="s">
        <v>42</v>
      </c>
      <c r="O120" s="76" t="s">
        <v>132</v>
      </c>
      <c r="P120" s="76" t="s">
        <v>133</v>
      </c>
      <c r="Q120" s="76" t="s">
        <v>134</v>
      </c>
      <c r="R120" s="76" t="s">
        <v>135</v>
      </c>
      <c r="S120" s="76" t="s">
        <v>136</v>
      </c>
      <c r="T120" s="77" t="s">
        <v>137</v>
      </c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</row>
    <row r="121" spans="1:65" s="2" customFormat="1" ht="22.9" customHeight="1">
      <c r="A121" s="34"/>
      <c r="B121" s="35"/>
      <c r="C121" s="82" t="s">
        <v>138</v>
      </c>
      <c r="D121" s="36"/>
      <c r="E121" s="36"/>
      <c r="F121" s="36"/>
      <c r="G121" s="36"/>
      <c r="H121" s="36"/>
      <c r="I121" s="122"/>
      <c r="J121" s="187">
        <f>BK121</f>
        <v>0</v>
      </c>
      <c r="K121" s="36"/>
      <c r="L121" s="39"/>
      <c r="M121" s="78"/>
      <c r="N121" s="188"/>
      <c r="O121" s="79"/>
      <c r="P121" s="189">
        <f>P122</f>
        <v>0</v>
      </c>
      <c r="Q121" s="79"/>
      <c r="R121" s="189">
        <f>R122</f>
        <v>0</v>
      </c>
      <c r="S121" s="79"/>
      <c r="T121" s="190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77</v>
      </c>
      <c r="AU121" s="17" t="s">
        <v>116</v>
      </c>
      <c r="BK121" s="191">
        <f>BK122</f>
        <v>0</v>
      </c>
    </row>
    <row r="122" spans="1:65" s="12" customFormat="1" ht="25.9" customHeight="1">
      <c r="B122" s="192"/>
      <c r="C122" s="193"/>
      <c r="D122" s="194" t="s">
        <v>77</v>
      </c>
      <c r="E122" s="195" t="s">
        <v>95</v>
      </c>
      <c r="F122" s="195" t="s">
        <v>96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SUM(P123:P139)</f>
        <v>0</v>
      </c>
      <c r="Q122" s="200"/>
      <c r="R122" s="201">
        <f>SUM(R123:R139)</f>
        <v>0</v>
      </c>
      <c r="S122" s="200"/>
      <c r="T122" s="202">
        <f>SUM(T123:T139)</f>
        <v>0</v>
      </c>
      <c r="AR122" s="203" t="s">
        <v>175</v>
      </c>
      <c r="AT122" s="204" t="s">
        <v>77</v>
      </c>
      <c r="AU122" s="204" t="s">
        <v>78</v>
      </c>
      <c r="AY122" s="203" t="s">
        <v>141</v>
      </c>
      <c r="BK122" s="205">
        <f>SUM(BK123:BK139)</f>
        <v>0</v>
      </c>
    </row>
    <row r="123" spans="1:65" s="2" customFormat="1" ht="24" customHeight="1">
      <c r="A123" s="34"/>
      <c r="B123" s="35"/>
      <c r="C123" s="208" t="s">
        <v>21</v>
      </c>
      <c r="D123" s="208" t="s">
        <v>143</v>
      </c>
      <c r="E123" s="209" t="s">
        <v>638</v>
      </c>
      <c r="F123" s="210" t="s">
        <v>639</v>
      </c>
      <c r="G123" s="211" t="s">
        <v>640</v>
      </c>
      <c r="H123" s="212">
        <v>1</v>
      </c>
      <c r="I123" s="213"/>
      <c r="J123" s="214">
        <f>ROUND(I123*H123,2)</f>
        <v>0</v>
      </c>
      <c r="K123" s="210" t="s">
        <v>344</v>
      </c>
      <c r="L123" s="39"/>
      <c r="M123" s="215" t="s">
        <v>1</v>
      </c>
      <c r="N123" s="216" t="s">
        <v>43</v>
      </c>
      <c r="O123" s="71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9" t="s">
        <v>641</v>
      </c>
      <c r="AT123" s="219" t="s">
        <v>143</v>
      </c>
      <c r="AU123" s="219" t="s">
        <v>21</v>
      </c>
      <c r="AY123" s="17" t="s">
        <v>141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7" t="s">
        <v>21</v>
      </c>
      <c r="BK123" s="220">
        <f>ROUND(I123*H123,2)</f>
        <v>0</v>
      </c>
      <c r="BL123" s="17" t="s">
        <v>641</v>
      </c>
      <c r="BM123" s="219" t="s">
        <v>642</v>
      </c>
    </row>
    <row r="124" spans="1:65" s="2" customFormat="1" ht="11.25">
      <c r="A124" s="34"/>
      <c r="B124" s="35"/>
      <c r="C124" s="36"/>
      <c r="D124" s="221" t="s">
        <v>150</v>
      </c>
      <c r="E124" s="36"/>
      <c r="F124" s="222" t="s">
        <v>643</v>
      </c>
      <c r="G124" s="36"/>
      <c r="H124" s="36"/>
      <c r="I124" s="122"/>
      <c r="J124" s="36"/>
      <c r="K124" s="36"/>
      <c r="L124" s="39"/>
      <c r="M124" s="223"/>
      <c r="N124" s="224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150</v>
      </c>
      <c r="AU124" s="17" t="s">
        <v>21</v>
      </c>
    </row>
    <row r="125" spans="1:65" s="2" customFormat="1" ht="16.5" customHeight="1">
      <c r="A125" s="34"/>
      <c r="B125" s="35"/>
      <c r="C125" s="208" t="s">
        <v>86</v>
      </c>
      <c r="D125" s="208" t="s">
        <v>143</v>
      </c>
      <c r="E125" s="209" t="s">
        <v>644</v>
      </c>
      <c r="F125" s="210" t="s">
        <v>645</v>
      </c>
      <c r="G125" s="211" t="s">
        <v>640</v>
      </c>
      <c r="H125" s="212">
        <v>1</v>
      </c>
      <c r="I125" s="213"/>
      <c r="J125" s="214">
        <f>ROUND(I125*H125,2)</f>
        <v>0</v>
      </c>
      <c r="K125" s="210" t="s">
        <v>344</v>
      </c>
      <c r="L125" s="39"/>
      <c r="M125" s="215" t="s">
        <v>1</v>
      </c>
      <c r="N125" s="216" t="s">
        <v>43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641</v>
      </c>
      <c r="AT125" s="219" t="s">
        <v>143</v>
      </c>
      <c r="AU125" s="219" t="s">
        <v>21</v>
      </c>
      <c r="AY125" s="17" t="s">
        <v>141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21</v>
      </c>
      <c r="BK125" s="220">
        <f>ROUND(I125*H125,2)</f>
        <v>0</v>
      </c>
      <c r="BL125" s="17" t="s">
        <v>641</v>
      </c>
      <c r="BM125" s="219" t="s">
        <v>646</v>
      </c>
    </row>
    <row r="126" spans="1:65" s="2" customFormat="1" ht="146.25">
      <c r="A126" s="34"/>
      <c r="B126" s="35"/>
      <c r="C126" s="36"/>
      <c r="D126" s="221" t="s">
        <v>150</v>
      </c>
      <c r="E126" s="36"/>
      <c r="F126" s="222" t="s">
        <v>647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150</v>
      </c>
      <c r="AU126" s="17" t="s">
        <v>21</v>
      </c>
    </row>
    <row r="127" spans="1:65" s="2" customFormat="1" ht="29.25">
      <c r="A127" s="34"/>
      <c r="B127" s="35"/>
      <c r="C127" s="36"/>
      <c r="D127" s="221" t="s">
        <v>648</v>
      </c>
      <c r="E127" s="36"/>
      <c r="F127" s="274" t="s">
        <v>649</v>
      </c>
      <c r="G127" s="36"/>
      <c r="H127" s="36"/>
      <c r="I127" s="122"/>
      <c r="J127" s="36"/>
      <c r="K127" s="36"/>
      <c r="L127" s="39"/>
      <c r="M127" s="223"/>
      <c r="N127" s="22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648</v>
      </c>
      <c r="AU127" s="17" t="s">
        <v>21</v>
      </c>
    </row>
    <row r="128" spans="1:65" s="2" customFormat="1" ht="16.5" customHeight="1">
      <c r="A128" s="34"/>
      <c r="B128" s="35"/>
      <c r="C128" s="208" t="s">
        <v>161</v>
      </c>
      <c r="D128" s="208" t="s">
        <v>143</v>
      </c>
      <c r="E128" s="209" t="s">
        <v>650</v>
      </c>
      <c r="F128" s="210" t="s">
        <v>651</v>
      </c>
      <c r="G128" s="211" t="s">
        <v>640</v>
      </c>
      <c r="H128" s="212">
        <v>1</v>
      </c>
      <c r="I128" s="213"/>
      <c r="J128" s="214">
        <f>ROUND(I128*H128,2)</f>
        <v>0</v>
      </c>
      <c r="K128" s="210" t="s">
        <v>344</v>
      </c>
      <c r="L128" s="39"/>
      <c r="M128" s="215" t="s">
        <v>1</v>
      </c>
      <c r="N128" s="216" t="s">
        <v>43</v>
      </c>
      <c r="O128" s="71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9" t="s">
        <v>641</v>
      </c>
      <c r="AT128" s="219" t="s">
        <v>143</v>
      </c>
      <c r="AU128" s="219" t="s">
        <v>21</v>
      </c>
      <c r="AY128" s="17" t="s">
        <v>141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7" t="s">
        <v>21</v>
      </c>
      <c r="BK128" s="220">
        <f>ROUND(I128*H128,2)</f>
        <v>0</v>
      </c>
      <c r="BL128" s="17" t="s">
        <v>641</v>
      </c>
      <c r="BM128" s="219" t="s">
        <v>652</v>
      </c>
    </row>
    <row r="129" spans="1:65" s="2" customFormat="1" ht="136.5">
      <c r="A129" s="34"/>
      <c r="B129" s="35"/>
      <c r="C129" s="36"/>
      <c r="D129" s="221" t="s">
        <v>150</v>
      </c>
      <c r="E129" s="36"/>
      <c r="F129" s="222" t="s">
        <v>653</v>
      </c>
      <c r="G129" s="36"/>
      <c r="H129" s="36"/>
      <c r="I129" s="122"/>
      <c r="J129" s="36"/>
      <c r="K129" s="36"/>
      <c r="L129" s="39"/>
      <c r="M129" s="223"/>
      <c r="N129" s="224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150</v>
      </c>
      <c r="AU129" s="17" t="s">
        <v>21</v>
      </c>
    </row>
    <row r="130" spans="1:65" s="2" customFormat="1" ht="16.5" customHeight="1">
      <c r="A130" s="34"/>
      <c r="B130" s="35"/>
      <c r="C130" s="208" t="s">
        <v>148</v>
      </c>
      <c r="D130" s="208" t="s">
        <v>143</v>
      </c>
      <c r="E130" s="209" t="s">
        <v>654</v>
      </c>
      <c r="F130" s="210" t="s">
        <v>628</v>
      </c>
      <c r="G130" s="211" t="s">
        <v>640</v>
      </c>
      <c r="H130" s="212">
        <v>1</v>
      </c>
      <c r="I130" s="213"/>
      <c r="J130" s="214">
        <f>ROUND(I130*H130,2)</f>
        <v>0</v>
      </c>
      <c r="K130" s="210" t="s">
        <v>655</v>
      </c>
      <c r="L130" s="39"/>
      <c r="M130" s="215" t="s">
        <v>1</v>
      </c>
      <c r="N130" s="216" t="s">
        <v>43</v>
      </c>
      <c r="O130" s="71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641</v>
      </c>
      <c r="AT130" s="219" t="s">
        <v>143</v>
      </c>
      <c r="AU130" s="219" t="s">
        <v>21</v>
      </c>
      <c r="AY130" s="17" t="s">
        <v>141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7" t="s">
        <v>21</v>
      </c>
      <c r="BK130" s="220">
        <f>ROUND(I130*H130,2)</f>
        <v>0</v>
      </c>
      <c r="BL130" s="17" t="s">
        <v>641</v>
      </c>
      <c r="BM130" s="219" t="s">
        <v>656</v>
      </c>
    </row>
    <row r="131" spans="1:65" s="2" customFormat="1" ht="68.25">
      <c r="A131" s="34"/>
      <c r="B131" s="35"/>
      <c r="C131" s="36"/>
      <c r="D131" s="221" t="s">
        <v>150</v>
      </c>
      <c r="E131" s="36"/>
      <c r="F131" s="222" t="s">
        <v>657</v>
      </c>
      <c r="G131" s="36"/>
      <c r="H131" s="36"/>
      <c r="I131" s="122"/>
      <c r="J131" s="36"/>
      <c r="K131" s="36"/>
      <c r="L131" s="39"/>
      <c r="M131" s="223"/>
      <c r="N131" s="22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150</v>
      </c>
      <c r="AU131" s="17" t="s">
        <v>21</v>
      </c>
    </row>
    <row r="132" spans="1:65" s="2" customFormat="1" ht="16.5" customHeight="1">
      <c r="A132" s="34"/>
      <c r="B132" s="35"/>
      <c r="C132" s="208" t="s">
        <v>175</v>
      </c>
      <c r="D132" s="208" t="s">
        <v>143</v>
      </c>
      <c r="E132" s="209" t="s">
        <v>658</v>
      </c>
      <c r="F132" s="210" t="s">
        <v>659</v>
      </c>
      <c r="G132" s="211" t="s">
        <v>640</v>
      </c>
      <c r="H132" s="212">
        <v>1</v>
      </c>
      <c r="I132" s="213"/>
      <c r="J132" s="214">
        <f>ROUND(I132*H132,2)</f>
        <v>0</v>
      </c>
      <c r="K132" s="210" t="s">
        <v>344</v>
      </c>
      <c r="L132" s="39"/>
      <c r="M132" s="215" t="s">
        <v>1</v>
      </c>
      <c r="N132" s="216" t="s">
        <v>43</v>
      </c>
      <c r="O132" s="71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641</v>
      </c>
      <c r="AT132" s="219" t="s">
        <v>143</v>
      </c>
      <c r="AU132" s="219" t="s">
        <v>21</v>
      </c>
      <c r="AY132" s="17" t="s">
        <v>141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7" t="s">
        <v>21</v>
      </c>
      <c r="BK132" s="220">
        <f>ROUND(I132*H132,2)</f>
        <v>0</v>
      </c>
      <c r="BL132" s="17" t="s">
        <v>641</v>
      </c>
      <c r="BM132" s="219" t="s">
        <v>660</v>
      </c>
    </row>
    <row r="133" spans="1:65" s="2" customFormat="1" ht="11.25">
      <c r="A133" s="34"/>
      <c r="B133" s="35"/>
      <c r="C133" s="36"/>
      <c r="D133" s="221" t="s">
        <v>150</v>
      </c>
      <c r="E133" s="36"/>
      <c r="F133" s="222" t="s">
        <v>661</v>
      </c>
      <c r="G133" s="36"/>
      <c r="H133" s="36"/>
      <c r="I133" s="122"/>
      <c r="J133" s="36"/>
      <c r="K133" s="36"/>
      <c r="L133" s="39"/>
      <c r="M133" s="223"/>
      <c r="N133" s="22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150</v>
      </c>
      <c r="AU133" s="17" t="s">
        <v>21</v>
      </c>
    </row>
    <row r="134" spans="1:65" s="2" customFormat="1" ht="24" customHeight="1">
      <c r="A134" s="34"/>
      <c r="B134" s="35"/>
      <c r="C134" s="208" t="s">
        <v>182</v>
      </c>
      <c r="D134" s="208" t="s">
        <v>143</v>
      </c>
      <c r="E134" s="209" t="s">
        <v>662</v>
      </c>
      <c r="F134" s="210" t="s">
        <v>663</v>
      </c>
      <c r="G134" s="211" t="s">
        <v>640</v>
      </c>
      <c r="H134" s="212">
        <v>1</v>
      </c>
      <c r="I134" s="213"/>
      <c r="J134" s="214">
        <f>ROUND(I134*H134,2)</f>
        <v>0</v>
      </c>
      <c r="K134" s="210" t="s">
        <v>1</v>
      </c>
      <c r="L134" s="39"/>
      <c r="M134" s="215" t="s">
        <v>1</v>
      </c>
      <c r="N134" s="216" t="s">
        <v>43</v>
      </c>
      <c r="O134" s="71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641</v>
      </c>
      <c r="AT134" s="219" t="s">
        <v>143</v>
      </c>
      <c r="AU134" s="219" t="s">
        <v>21</v>
      </c>
      <c r="AY134" s="17" t="s">
        <v>141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21</v>
      </c>
      <c r="BK134" s="220">
        <f>ROUND(I134*H134,2)</f>
        <v>0</v>
      </c>
      <c r="BL134" s="17" t="s">
        <v>641</v>
      </c>
      <c r="BM134" s="219" t="s">
        <v>664</v>
      </c>
    </row>
    <row r="135" spans="1:65" s="2" customFormat="1" ht="39">
      <c r="A135" s="34"/>
      <c r="B135" s="35"/>
      <c r="C135" s="36"/>
      <c r="D135" s="221" t="s">
        <v>150</v>
      </c>
      <c r="E135" s="36"/>
      <c r="F135" s="222" t="s">
        <v>665</v>
      </c>
      <c r="G135" s="36"/>
      <c r="H135" s="36"/>
      <c r="I135" s="122"/>
      <c r="J135" s="36"/>
      <c r="K135" s="36"/>
      <c r="L135" s="39"/>
      <c r="M135" s="223"/>
      <c r="N135" s="224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150</v>
      </c>
      <c r="AU135" s="17" t="s">
        <v>21</v>
      </c>
    </row>
    <row r="136" spans="1:65" s="2" customFormat="1" ht="24" customHeight="1">
      <c r="A136" s="34"/>
      <c r="B136" s="35"/>
      <c r="C136" s="208" t="s">
        <v>189</v>
      </c>
      <c r="D136" s="208" t="s">
        <v>143</v>
      </c>
      <c r="E136" s="209" t="s">
        <v>666</v>
      </c>
      <c r="F136" s="210" t="s">
        <v>667</v>
      </c>
      <c r="G136" s="211" t="s">
        <v>640</v>
      </c>
      <c r="H136" s="212">
        <v>1</v>
      </c>
      <c r="I136" s="213"/>
      <c r="J136" s="214">
        <f>ROUND(I136*H136,2)</f>
        <v>0</v>
      </c>
      <c r="K136" s="210" t="s">
        <v>344</v>
      </c>
      <c r="L136" s="39"/>
      <c r="M136" s="215" t="s">
        <v>1</v>
      </c>
      <c r="N136" s="216" t="s">
        <v>43</v>
      </c>
      <c r="O136" s="71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641</v>
      </c>
      <c r="AT136" s="219" t="s">
        <v>143</v>
      </c>
      <c r="AU136" s="219" t="s">
        <v>21</v>
      </c>
      <c r="AY136" s="17" t="s">
        <v>141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7" t="s">
        <v>21</v>
      </c>
      <c r="BK136" s="220">
        <f>ROUND(I136*H136,2)</f>
        <v>0</v>
      </c>
      <c r="BL136" s="17" t="s">
        <v>641</v>
      </c>
      <c r="BM136" s="219" t="s">
        <v>668</v>
      </c>
    </row>
    <row r="137" spans="1:65" s="2" customFormat="1" ht="11.25">
      <c r="A137" s="34"/>
      <c r="B137" s="35"/>
      <c r="C137" s="36"/>
      <c r="D137" s="221" t="s">
        <v>150</v>
      </c>
      <c r="E137" s="36"/>
      <c r="F137" s="222" t="s">
        <v>669</v>
      </c>
      <c r="G137" s="36"/>
      <c r="H137" s="36"/>
      <c r="I137" s="122"/>
      <c r="J137" s="36"/>
      <c r="K137" s="36"/>
      <c r="L137" s="39"/>
      <c r="M137" s="223"/>
      <c r="N137" s="22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150</v>
      </c>
      <c r="AU137" s="17" t="s">
        <v>21</v>
      </c>
    </row>
    <row r="138" spans="1:65" s="2" customFormat="1" ht="16.5" customHeight="1">
      <c r="A138" s="34"/>
      <c r="B138" s="35"/>
      <c r="C138" s="208" t="s">
        <v>197</v>
      </c>
      <c r="D138" s="208" t="s">
        <v>143</v>
      </c>
      <c r="E138" s="209" t="s">
        <v>670</v>
      </c>
      <c r="F138" s="210" t="s">
        <v>671</v>
      </c>
      <c r="G138" s="211" t="s">
        <v>640</v>
      </c>
      <c r="H138" s="212">
        <v>1</v>
      </c>
      <c r="I138" s="213"/>
      <c r="J138" s="214">
        <f>ROUND(I138*H138,2)</f>
        <v>0</v>
      </c>
      <c r="K138" s="210" t="s">
        <v>344</v>
      </c>
      <c r="L138" s="39"/>
      <c r="M138" s="215" t="s">
        <v>1</v>
      </c>
      <c r="N138" s="216" t="s">
        <v>43</v>
      </c>
      <c r="O138" s="71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641</v>
      </c>
      <c r="AT138" s="219" t="s">
        <v>143</v>
      </c>
      <c r="AU138" s="219" t="s">
        <v>21</v>
      </c>
      <c r="AY138" s="17" t="s">
        <v>141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7" t="s">
        <v>21</v>
      </c>
      <c r="BK138" s="220">
        <f>ROUND(I138*H138,2)</f>
        <v>0</v>
      </c>
      <c r="BL138" s="17" t="s">
        <v>641</v>
      </c>
      <c r="BM138" s="219" t="s">
        <v>672</v>
      </c>
    </row>
    <row r="139" spans="1:65" s="2" customFormat="1" ht="19.5">
      <c r="A139" s="34"/>
      <c r="B139" s="35"/>
      <c r="C139" s="36"/>
      <c r="D139" s="221" t="s">
        <v>150</v>
      </c>
      <c r="E139" s="36"/>
      <c r="F139" s="222" t="s">
        <v>673</v>
      </c>
      <c r="G139" s="36"/>
      <c r="H139" s="36"/>
      <c r="I139" s="122"/>
      <c r="J139" s="36"/>
      <c r="K139" s="36"/>
      <c r="L139" s="39"/>
      <c r="M139" s="270"/>
      <c r="N139" s="271"/>
      <c r="O139" s="272"/>
      <c r="P139" s="272"/>
      <c r="Q139" s="272"/>
      <c r="R139" s="272"/>
      <c r="S139" s="272"/>
      <c r="T139" s="273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150</v>
      </c>
      <c r="AU139" s="17" t="s">
        <v>21</v>
      </c>
    </row>
    <row r="140" spans="1:65" s="2" customFormat="1" ht="6.95" customHeight="1">
      <c r="A140" s="34"/>
      <c r="B140" s="54"/>
      <c r="C140" s="55"/>
      <c r="D140" s="55"/>
      <c r="E140" s="55"/>
      <c r="F140" s="55"/>
      <c r="G140" s="55"/>
      <c r="H140" s="55"/>
      <c r="I140" s="158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muJ9LpruCro9GmKQAZZn/C/ALye876kiOTgZLKQBOZys1oJ3LUyd6mMubfL0wKBvFZniuNxUBewvsy8fJHBTjw==" saltValue="TNUTOIkdZ7KjXE0cmwc4WSmn/jZBkfaBPIJmb3QdFrB96+NNgt/3mxz+Y4MCiO6qYMJoRnJrs7UoZssXtYErNA==" spinCount="100000" sheet="1" objects="1" scenarios="1" formatColumns="0" formatRows="0" autoFilter="0"/>
  <autoFilter ref="C120:K13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105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hidden="1" customHeight="1">
      <c r="B4" s="20"/>
      <c r="D4" s="119" t="s">
        <v>107</v>
      </c>
      <c r="I4" s="115"/>
      <c r="L4" s="20"/>
      <c r="M4" s="120" t="s">
        <v>10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16.5" hidden="1" customHeight="1">
      <c r="B7" s="20"/>
      <c r="E7" s="320" t="str">
        <f>'Rekapitulace stavby'!K6</f>
        <v>Doksy - chodník Valdštejnská</v>
      </c>
      <c r="F7" s="321"/>
      <c r="G7" s="321"/>
      <c r="H7" s="321"/>
      <c r="I7" s="115"/>
      <c r="L7" s="20"/>
    </row>
    <row r="8" spans="1:46" s="1" customFormat="1" ht="12" hidden="1" customHeight="1">
      <c r="B8" s="20"/>
      <c r="D8" s="121" t="s">
        <v>108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20" t="s">
        <v>873</v>
      </c>
      <c r="F9" s="322"/>
      <c r="G9" s="322"/>
      <c r="H9" s="322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110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23" t="s">
        <v>111</v>
      </c>
      <c r="F11" s="322"/>
      <c r="G11" s="322"/>
      <c r="H11" s="322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19</v>
      </c>
      <c r="E13" s="34"/>
      <c r="F13" s="110" t="s">
        <v>1</v>
      </c>
      <c r="G13" s="34"/>
      <c r="H13" s="34"/>
      <c r="I13" s="123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22</v>
      </c>
      <c r="E14" s="34"/>
      <c r="F14" s="110" t="s">
        <v>23</v>
      </c>
      <c r="G14" s="34"/>
      <c r="H14" s="34"/>
      <c r="I14" s="123" t="s">
        <v>24</v>
      </c>
      <c r="J14" s="124">
        <f>'Rekapitulace stavby'!AN8</f>
        <v>43783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27</v>
      </c>
      <c r="E16" s="34"/>
      <c r="F16" s="34"/>
      <c r="G16" s="34"/>
      <c r="H16" s="34"/>
      <c r="I16" s="123" t="s">
        <v>28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30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31</v>
      </c>
      <c r="E19" s="34"/>
      <c r="F19" s="34"/>
      <c r="G19" s="34"/>
      <c r="H19" s="34"/>
      <c r="I19" s="123" t="s">
        <v>28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30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33</v>
      </c>
      <c r="E22" s="34"/>
      <c r="F22" s="34"/>
      <c r="G22" s="34"/>
      <c r="H22" s="34"/>
      <c r="I22" s="123" t="s">
        <v>28</v>
      </c>
      <c r="J22" s="110" t="s">
        <v>1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30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36</v>
      </c>
      <c r="E25" s="34"/>
      <c r="F25" s="34"/>
      <c r="G25" s="34"/>
      <c r="H25" s="34"/>
      <c r="I25" s="123" t="s">
        <v>28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30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37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38</v>
      </c>
      <c r="E32" s="34"/>
      <c r="F32" s="34"/>
      <c r="G32" s="34"/>
      <c r="H32" s="34"/>
      <c r="I32" s="122"/>
      <c r="J32" s="132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40</v>
      </c>
      <c r="G34" s="34"/>
      <c r="H34" s="34"/>
      <c r="I34" s="134" t="s">
        <v>39</v>
      </c>
      <c r="J34" s="133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42</v>
      </c>
      <c r="E35" s="121" t="s">
        <v>43</v>
      </c>
      <c r="F35" s="136">
        <f>ROUND((SUM(BE128:BE288)),  2)</f>
        <v>0</v>
      </c>
      <c r="G35" s="34"/>
      <c r="H35" s="34"/>
      <c r="I35" s="137">
        <v>0.21</v>
      </c>
      <c r="J35" s="136">
        <f>ROUND(((SUM(BE128:BE288))*I35),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44</v>
      </c>
      <c r="F36" s="136">
        <f>ROUND((SUM(BF128:BF288)),  2)</f>
        <v>0</v>
      </c>
      <c r="G36" s="34"/>
      <c r="H36" s="34"/>
      <c r="I36" s="137">
        <v>0.15</v>
      </c>
      <c r="J36" s="136">
        <f>ROUND(((SUM(BF128:BF288))*I36),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45</v>
      </c>
      <c r="F37" s="136">
        <f>ROUND((SUM(BG128:BG288)),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46</v>
      </c>
      <c r="F38" s="136">
        <f>ROUND((SUM(BH128:BH288)),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47</v>
      </c>
      <c r="F39" s="136">
        <f>ROUND((SUM(BI128:BI288)),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48</v>
      </c>
      <c r="E41" s="140"/>
      <c r="F41" s="140"/>
      <c r="G41" s="141" t="s">
        <v>49</v>
      </c>
      <c r="H41" s="142" t="s">
        <v>50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51</v>
      </c>
      <c r="E50" s="147"/>
      <c r="F50" s="147"/>
      <c r="G50" s="146" t="s">
        <v>52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2"/>
      <c r="J61" s="153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55</v>
      </c>
      <c r="E65" s="154"/>
      <c r="F65" s="154"/>
      <c r="G65" s="146" t="s">
        <v>56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2"/>
      <c r="J76" s="153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Doksy - chodník Valdštejnská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873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5" t="str">
        <f>E11</f>
        <v>SO 101 - Chodník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Doksy</v>
      </c>
      <c r="G91" s="36"/>
      <c r="H91" s="36"/>
      <c r="I91" s="123" t="s">
        <v>24</v>
      </c>
      <c r="J91" s="66">
        <f>IF(J14="","",J14)</f>
        <v>43783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7.95" customHeight="1">
      <c r="A93" s="34"/>
      <c r="B93" s="35"/>
      <c r="C93" s="29" t="s">
        <v>27</v>
      </c>
      <c r="D93" s="36"/>
      <c r="E93" s="36"/>
      <c r="F93" s="27" t="str">
        <f>E17</f>
        <v xml:space="preserve"> </v>
      </c>
      <c r="G93" s="36"/>
      <c r="H93" s="36"/>
      <c r="I93" s="123" t="s">
        <v>33</v>
      </c>
      <c r="J93" s="32" t="str">
        <f>E23</f>
        <v>Ing. Martina Hřebřinová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123" t="s">
        <v>36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9" customFormat="1" ht="24.95" customHeight="1">
      <c r="B99" s="167"/>
      <c r="C99" s="168"/>
      <c r="D99" s="169" t="s">
        <v>117</v>
      </c>
      <c r="E99" s="170"/>
      <c r="F99" s="170"/>
      <c r="G99" s="170"/>
      <c r="H99" s="170"/>
      <c r="I99" s="171"/>
      <c r="J99" s="172">
        <f>J129</f>
        <v>0</v>
      </c>
      <c r="K99" s="168"/>
      <c r="L99" s="173"/>
    </row>
    <row r="100" spans="1:47" s="10" customFormat="1" ht="19.899999999999999" customHeight="1">
      <c r="B100" s="174"/>
      <c r="C100" s="104"/>
      <c r="D100" s="175" t="s">
        <v>118</v>
      </c>
      <c r="E100" s="176"/>
      <c r="F100" s="176"/>
      <c r="G100" s="176"/>
      <c r="H100" s="176"/>
      <c r="I100" s="177"/>
      <c r="J100" s="178">
        <f>J130</f>
        <v>0</v>
      </c>
      <c r="K100" s="104"/>
      <c r="L100" s="179"/>
    </row>
    <row r="101" spans="1:47" s="10" customFormat="1" ht="19.899999999999999" customHeight="1">
      <c r="B101" s="174"/>
      <c r="C101" s="104"/>
      <c r="D101" s="175" t="s">
        <v>119</v>
      </c>
      <c r="E101" s="176"/>
      <c r="F101" s="176"/>
      <c r="G101" s="176"/>
      <c r="H101" s="176"/>
      <c r="I101" s="177"/>
      <c r="J101" s="178">
        <f>J155</f>
        <v>0</v>
      </c>
      <c r="K101" s="104"/>
      <c r="L101" s="179"/>
    </row>
    <row r="102" spans="1:47" s="10" customFormat="1" ht="19.899999999999999" customHeight="1">
      <c r="B102" s="174"/>
      <c r="C102" s="104"/>
      <c r="D102" s="175" t="s">
        <v>121</v>
      </c>
      <c r="E102" s="176"/>
      <c r="F102" s="176"/>
      <c r="G102" s="176"/>
      <c r="H102" s="176"/>
      <c r="I102" s="177"/>
      <c r="J102" s="178">
        <f>J238</f>
        <v>0</v>
      </c>
      <c r="K102" s="104"/>
      <c r="L102" s="179"/>
    </row>
    <row r="103" spans="1:47" s="10" customFormat="1" ht="19.899999999999999" customHeight="1">
      <c r="B103" s="174"/>
      <c r="C103" s="104"/>
      <c r="D103" s="175" t="s">
        <v>122</v>
      </c>
      <c r="E103" s="176"/>
      <c r="F103" s="176"/>
      <c r="G103" s="176"/>
      <c r="H103" s="176"/>
      <c r="I103" s="177"/>
      <c r="J103" s="178">
        <f>J272</f>
        <v>0</v>
      </c>
      <c r="K103" s="104"/>
      <c r="L103" s="179"/>
    </row>
    <row r="104" spans="1:47" s="10" customFormat="1" ht="19.899999999999999" customHeight="1">
      <c r="B104" s="174"/>
      <c r="C104" s="104"/>
      <c r="D104" s="175" t="s">
        <v>123</v>
      </c>
      <c r="E104" s="176"/>
      <c r="F104" s="176"/>
      <c r="G104" s="176"/>
      <c r="H104" s="176"/>
      <c r="I104" s="177"/>
      <c r="J104" s="178">
        <f>J279</f>
        <v>0</v>
      </c>
      <c r="K104" s="104"/>
      <c r="L104" s="179"/>
    </row>
    <row r="105" spans="1:47" s="9" customFormat="1" ht="24.95" customHeight="1">
      <c r="B105" s="167"/>
      <c r="C105" s="168"/>
      <c r="D105" s="169" t="s">
        <v>124</v>
      </c>
      <c r="E105" s="170"/>
      <c r="F105" s="170"/>
      <c r="G105" s="170"/>
      <c r="H105" s="170"/>
      <c r="I105" s="171"/>
      <c r="J105" s="172">
        <f>J282</f>
        <v>0</v>
      </c>
      <c r="K105" s="168"/>
      <c r="L105" s="173"/>
    </row>
    <row r="106" spans="1:47" s="10" customFormat="1" ht="19.899999999999999" customHeight="1">
      <c r="B106" s="174"/>
      <c r="C106" s="104"/>
      <c r="D106" s="175" t="s">
        <v>676</v>
      </c>
      <c r="E106" s="176"/>
      <c r="F106" s="176"/>
      <c r="G106" s="176"/>
      <c r="H106" s="176"/>
      <c r="I106" s="177"/>
      <c r="J106" s="178">
        <f>J283</f>
        <v>0</v>
      </c>
      <c r="K106" s="104"/>
      <c r="L106" s="179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158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161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126</v>
      </c>
      <c r="D113" s="36"/>
      <c r="E113" s="36"/>
      <c r="F113" s="36"/>
      <c r="G113" s="36"/>
      <c r="H113" s="36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122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7" t="str">
        <f>E7</f>
        <v>Doksy - chodník Valdštejnská</v>
      </c>
      <c r="F116" s="328"/>
      <c r="G116" s="328"/>
      <c r="H116" s="328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108</v>
      </c>
      <c r="D117" s="22"/>
      <c r="E117" s="22"/>
      <c r="F117" s="22"/>
      <c r="G117" s="22"/>
      <c r="H117" s="22"/>
      <c r="I117" s="115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7" t="s">
        <v>873</v>
      </c>
      <c r="F118" s="329"/>
      <c r="G118" s="329"/>
      <c r="H118" s="329"/>
      <c r="I118" s="122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110</v>
      </c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95" t="str">
        <f>E11</f>
        <v>SO 101 - Chodník</v>
      </c>
      <c r="F120" s="329"/>
      <c r="G120" s="329"/>
      <c r="H120" s="329"/>
      <c r="I120" s="122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122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22</v>
      </c>
      <c r="D122" s="36"/>
      <c r="E122" s="36"/>
      <c r="F122" s="27" t="str">
        <f>F14</f>
        <v>Doksy</v>
      </c>
      <c r="G122" s="36"/>
      <c r="H122" s="36"/>
      <c r="I122" s="123" t="s">
        <v>24</v>
      </c>
      <c r="J122" s="66">
        <f>IF(J14="","",J14)</f>
        <v>43783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122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27.95" customHeight="1">
      <c r="A124" s="34"/>
      <c r="B124" s="35"/>
      <c r="C124" s="29" t="s">
        <v>27</v>
      </c>
      <c r="D124" s="36"/>
      <c r="E124" s="36"/>
      <c r="F124" s="27" t="str">
        <f>E17</f>
        <v xml:space="preserve"> </v>
      </c>
      <c r="G124" s="36"/>
      <c r="H124" s="36"/>
      <c r="I124" s="123" t="s">
        <v>33</v>
      </c>
      <c r="J124" s="32" t="str">
        <f>E23</f>
        <v>Ing. Martina Hřebřinová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31</v>
      </c>
      <c r="D125" s="36"/>
      <c r="E125" s="36"/>
      <c r="F125" s="27" t="str">
        <f>IF(E20="","",E20)</f>
        <v>Vyplň údaj</v>
      </c>
      <c r="G125" s="36"/>
      <c r="H125" s="36"/>
      <c r="I125" s="123" t="s">
        <v>36</v>
      </c>
      <c r="J125" s="32" t="str">
        <f>E26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122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80"/>
      <c r="B127" s="181"/>
      <c r="C127" s="182" t="s">
        <v>127</v>
      </c>
      <c r="D127" s="183" t="s">
        <v>63</v>
      </c>
      <c r="E127" s="183" t="s">
        <v>59</v>
      </c>
      <c r="F127" s="183" t="s">
        <v>60</v>
      </c>
      <c r="G127" s="183" t="s">
        <v>128</v>
      </c>
      <c r="H127" s="183" t="s">
        <v>129</v>
      </c>
      <c r="I127" s="184" t="s">
        <v>130</v>
      </c>
      <c r="J127" s="183" t="s">
        <v>114</v>
      </c>
      <c r="K127" s="185" t="s">
        <v>131</v>
      </c>
      <c r="L127" s="186"/>
      <c r="M127" s="75" t="s">
        <v>1</v>
      </c>
      <c r="N127" s="76" t="s">
        <v>42</v>
      </c>
      <c r="O127" s="76" t="s">
        <v>132</v>
      </c>
      <c r="P127" s="76" t="s">
        <v>133</v>
      </c>
      <c r="Q127" s="76" t="s">
        <v>134</v>
      </c>
      <c r="R127" s="76" t="s">
        <v>135</v>
      </c>
      <c r="S127" s="76" t="s">
        <v>136</v>
      </c>
      <c r="T127" s="77" t="s">
        <v>137</v>
      </c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</row>
    <row r="128" spans="1:63" s="2" customFormat="1" ht="22.9" customHeight="1">
      <c r="A128" s="34"/>
      <c r="B128" s="35"/>
      <c r="C128" s="82" t="s">
        <v>138</v>
      </c>
      <c r="D128" s="36"/>
      <c r="E128" s="36"/>
      <c r="F128" s="36"/>
      <c r="G128" s="36"/>
      <c r="H128" s="36"/>
      <c r="I128" s="122"/>
      <c r="J128" s="187">
        <f>BK128</f>
        <v>0</v>
      </c>
      <c r="K128" s="36"/>
      <c r="L128" s="39"/>
      <c r="M128" s="78"/>
      <c r="N128" s="188"/>
      <c r="O128" s="79"/>
      <c r="P128" s="189">
        <f>P129+P282</f>
        <v>0</v>
      </c>
      <c r="Q128" s="79"/>
      <c r="R128" s="189">
        <f>R129+R282</f>
        <v>68.50412267099999</v>
      </c>
      <c r="S128" s="79"/>
      <c r="T128" s="190">
        <f>T129+T282</f>
        <v>114.0217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77</v>
      </c>
      <c r="AU128" s="17" t="s">
        <v>116</v>
      </c>
      <c r="BK128" s="191">
        <f>BK129+BK282</f>
        <v>0</v>
      </c>
    </row>
    <row r="129" spans="1:65" s="12" customFormat="1" ht="25.9" customHeight="1">
      <c r="B129" s="192"/>
      <c r="C129" s="193"/>
      <c r="D129" s="194" t="s">
        <v>77</v>
      </c>
      <c r="E129" s="195" t="s">
        <v>139</v>
      </c>
      <c r="F129" s="195" t="s">
        <v>140</v>
      </c>
      <c r="G129" s="193"/>
      <c r="H129" s="193"/>
      <c r="I129" s="196"/>
      <c r="J129" s="197">
        <f>BK129</f>
        <v>0</v>
      </c>
      <c r="K129" s="193"/>
      <c r="L129" s="198"/>
      <c r="M129" s="199"/>
      <c r="N129" s="200"/>
      <c r="O129" s="200"/>
      <c r="P129" s="201">
        <f>P130+P155+P238+P272+P279</f>
        <v>0</v>
      </c>
      <c r="Q129" s="200"/>
      <c r="R129" s="201">
        <f>R130+R155+R238+R272+R279</f>
        <v>68.435434670999996</v>
      </c>
      <c r="S129" s="200"/>
      <c r="T129" s="202">
        <f>T130+T155+T238+T272+T279</f>
        <v>114.0217</v>
      </c>
      <c r="AR129" s="203" t="s">
        <v>21</v>
      </c>
      <c r="AT129" s="204" t="s">
        <v>77</v>
      </c>
      <c r="AU129" s="204" t="s">
        <v>78</v>
      </c>
      <c r="AY129" s="203" t="s">
        <v>141</v>
      </c>
      <c r="BK129" s="205">
        <f>BK130+BK155+BK238+BK272+BK279</f>
        <v>0</v>
      </c>
    </row>
    <row r="130" spans="1:65" s="12" customFormat="1" ht="22.9" customHeight="1">
      <c r="B130" s="192"/>
      <c r="C130" s="193"/>
      <c r="D130" s="194" t="s">
        <v>77</v>
      </c>
      <c r="E130" s="206" t="s">
        <v>21</v>
      </c>
      <c r="F130" s="206" t="s">
        <v>142</v>
      </c>
      <c r="G130" s="193"/>
      <c r="H130" s="193"/>
      <c r="I130" s="196"/>
      <c r="J130" s="207">
        <f>BK130</f>
        <v>0</v>
      </c>
      <c r="K130" s="193"/>
      <c r="L130" s="198"/>
      <c r="M130" s="199"/>
      <c r="N130" s="200"/>
      <c r="O130" s="200"/>
      <c r="P130" s="201">
        <f>SUM(P131:P154)</f>
        <v>0</v>
      </c>
      <c r="Q130" s="200"/>
      <c r="R130" s="201">
        <f>SUM(R131:R154)</f>
        <v>0</v>
      </c>
      <c r="S130" s="200"/>
      <c r="T130" s="202">
        <f>SUM(T131:T154)</f>
        <v>114.0217</v>
      </c>
      <c r="AR130" s="203" t="s">
        <v>21</v>
      </c>
      <c r="AT130" s="204" t="s">
        <v>77</v>
      </c>
      <c r="AU130" s="204" t="s">
        <v>21</v>
      </c>
      <c r="AY130" s="203" t="s">
        <v>141</v>
      </c>
      <c r="BK130" s="205">
        <f>SUM(BK131:BK154)</f>
        <v>0</v>
      </c>
    </row>
    <row r="131" spans="1:65" s="2" customFormat="1" ht="24" customHeight="1">
      <c r="A131" s="34"/>
      <c r="B131" s="35"/>
      <c r="C131" s="208" t="s">
        <v>21</v>
      </c>
      <c r="D131" s="208" t="s">
        <v>143</v>
      </c>
      <c r="E131" s="209" t="s">
        <v>144</v>
      </c>
      <c r="F131" s="210" t="s">
        <v>145</v>
      </c>
      <c r="G131" s="211" t="s">
        <v>146</v>
      </c>
      <c r="H131" s="212">
        <v>96.3</v>
      </c>
      <c r="I131" s="213"/>
      <c r="J131" s="214">
        <f>ROUND(I131*H131,2)</f>
        <v>0</v>
      </c>
      <c r="K131" s="210" t="s">
        <v>147</v>
      </c>
      <c r="L131" s="39"/>
      <c r="M131" s="215" t="s">
        <v>1</v>
      </c>
      <c r="N131" s="216" t="s">
        <v>43</v>
      </c>
      <c r="O131" s="71"/>
      <c r="P131" s="217">
        <f>O131*H131</f>
        <v>0</v>
      </c>
      <c r="Q131" s="217">
        <v>0</v>
      </c>
      <c r="R131" s="217">
        <f>Q131*H131</f>
        <v>0</v>
      </c>
      <c r="S131" s="217">
        <v>0.28100000000000003</v>
      </c>
      <c r="T131" s="218">
        <f>S131*H131</f>
        <v>27.060300000000002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19" t="s">
        <v>148</v>
      </c>
      <c r="AT131" s="219" t="s">
        <v>143</v>
      </c>
      <c r="AU131" s="219" t="s">
        <v>86</v>
      </c>
      <c r="AY131" s="17" t="s">
        <v>141</v>
      </c>
      <c r="BE131" s="220">
        <f>IF(N131="základní",J131,0)</f>
        <v>0</v>
      </c>
      <c r="BF131" s="220">
        <f>IF(N131="snížená",J131,0)</f>
        <v>0</v>
      </c>
      <c r="BG131" s="220">
        <f>IF(N131="zákl. přenesená",J131,0)</f>
        <v>0</v>
      </c>
      <c r="BH131" s="220">
        <f>IF(N131="sníž. přenesená",J131,0)</f>
        <v>0</v>
      </c>
      <c r="BI131" s="220">
        <f>IF(N131="nulová",J131,0)</f>
        <v>0</v>
      </c>
      <c r="BJ131" s="17" t="s">
        <v>21</v>
      </c>
      <c r="BK131" s="220">
        <f>ROUND(I131*H131,2)</f>
        <v>0</v>
      </c>
      <c r="BL131" s="17" t="s">
        <v>148</v>
      </c>
      <c r="BM131" s="219" t="s">
        <v>874</v>
      </c>
    </row>
    <row r="132" spans="1:65" s="2" customFormat="1" ht="39">
      <c r="A132" s="34"/>
      <c r="B132" s="35"/>
      <c r="C132" s="36"/>
      <c r="D132" s="221" t="s">
        <v>150</v>
      </c>
      <c r="E132" s="36"/>
      <c r="F132" s="222" t="s">
        <v>151</v>
      </c>
      <c r="G132" s="36"/>
      <c r="H132" s="36"/>
      <c r="I132" s="122"/>
      <c r="J132" s="36"/>
      <c r="K132" s="36"/>
      <c r="L132" s="39"/>
      <c r="M132" s="223"/>
      <c r="N132" s="224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150</v>
      </c>
      <c r="AU132" s="17" t="s">
        <v>86</v>
      </c>
    </row>
    <row r="133" spans="1:65" s="13" customFormat="1" ht="11.25">
      <c r="B133" s="225"/>
      <c r="C133" s="226"/>
      <c r="D133" s="221" t="s">
        <v>152</v>
      </c>
      <c r="E133" s="227" t="s">
        <v>1</v>
      </c>
      <c r="F133" s="228" t="s">
        <v>678</v>
      </c>
      <c r="G133" s="226"/>
      <c r="H133" s="227" t="s">
        <v>1</v>
      </c>
      <c r="I133" s="229"/>
      <c r="J133" s="226"/>
      <c r="K133" s="226"/>
      <c r="L133" s="230"/>
      <c r="M133" s="231"/>
      <c r="N133" s="232"/>
      <c r="O133" s="232"/>
      <c r="P133" s="232"/>
      <c r="Q133" s="232"/>
      <c r="R133" s="232"/>
      <c r="S133" s="232"/>
      <c r="T133" s="233"/>
      <c r="AT133" s="234" t="s">
        <v>152</v>
      </c>
      <c r="AU133" s="234" t="s">
        <v>86</v>
      </c>
      <c r="AV133" s="13" t="s">
        <v>21</v>
      </c>
      <c r="AW133" s="13" t="s">
        <v>35</v>
      </c>
      <c r="AX133" s="13" t="s">
        <v>78</v>
      </c>
      <c r="AY133" s="234" t="s">
        <v>141</v>
      </c>
    </row>
    <row r="134" spans="1:65" s="14" customFormat="1" ht="11.25">
      <c r="B134" s="235"/>
      <c r="C134" s="236"/>
      <c r="D134" s="221" t="s">
        <v>152</v>
      </c>
      <c r="E134" s="237" t="s">
        <v>1</v>
      </c>
      <c r="F134" s="238" t="s">
        <v>875</v>
      </c>
      <c r="G134" s="236"/>
      <c r="H134" s="239">
        <v>96.3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AT134" s="245" t="s">
        <v>152</v>
      </c>
      <c r="AU134" s="245" t="s">
        <v>86</v>
      </c>
      <c r="AV134" s="14" t="s">
        <v>86</v>
      </c>
      <c r="AW134" s="14" t="s">
        <v>35</v>
      </c>
      <c r="AX134" s="14" t="s">
        <v>21</v>
      </c>
      <c r="AY134" s="245" t="s">
        <v>141</v>
      </c>
    </row>
    <row r="135" spans="1:65" s="2" customFormat="1" ht="24" customHeight="1">
      <c r="A135" s="34"/>
      <c r="B135" s="35"/>
      <c r="C135" s="208" t="s">
        <v>86</v>
      </c>
      <c r="D135" s="208" t="s">
        <v>143</v>
      </c>
      <c r="E135" s="209" t="s">
        <v>183</v>
      </c>
      <c r="F135" s="210" t="s">
        <v>184</v>
      </c>
      <c r="G135" s="211" t="s">
        <v>146</v>
      </c>
      <c r="H135" s="212">
        <v>89.4</v>
      </c>
      <c r="I135" s="213"/>
      <c r="J135" s="214">
        <f>ROUND(I135*H135,2)</f>
        <v>0</v>
      </c>
      <c r="K135" s="210" t="s">
        <v>147</v>
      </c>
      <c r="L135" s="39"/>
      <c r="M135" s="215" t="s">
        <v>1</v>
      </c>
      <c r="N135" s="216" t="s">
        <v>43</v>
      </c>
      <c r="O135" s="71"/>
      <c r="P135" s="217">
        <f>O135*H135</f>
        <v>0</v>
      </c>
      <c r="Q135" s="217">
        <v>0</v>
      </c>
      <c r="R135" s="217">
        <f>Q135*H135</f>
        <v>0</v>
      </c>
      <c r="S135" s="217">
        <v>0.44</v>
      </c>
      <c r="T135" s="218">
        <f>S135*H135</f>
        <v>39.336000000000006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9" t="s">
        <v>148</v>
      </c>
      <c r="AT135" s="219" t="s">
        <v>143</v>
      </c>
      <c r="AU135" s="219" t="s">
        <v>86</v>
      </c>
      <c r="AY135" s="17" t="s">
        <v>141</v>
      </c>
      <c r="BE135" s="220">
        <f>IF(N135="základní",J135,0)</f>
        <v>0</v>
      </c>
      <c r="BF135" s="220">
        <f>IF(N135="snížená",J135,0)</f>
        <v>0</v>
      </c>
      <c r="BG135" s="220">
        <f>IF(N135="zákl. přenesená",J135,0)</f>
        <v>0</v>
      </c>
      <c r="BH135" s="220">
        <f>IF(N135="sníž. přenesená",J135,0)</f>
        <v>0</v>
      </c>
      <c r="BI135" s="220">
        <f>IF(N135="nulová",J135,0)</f>
        <v>0</v>
      </c>
      <c r="BJ135" s="17" t="s">
        <v>21</v>
      </c>
      <c r="BK135" s="220">
        <f>ROUND(I135*H135,2)</f>
        <v>0</v>
      </c>
      <c r="BL135" s="17" t="s">
        <v>148</v>
      </c>
      <c r="BM135" s="219" t="s">
        <v>876</v>
      </c>
    </row>
    <row r="136" spans="1:65" s="2" customFormat="1" ht="39">
      <c r="A136" s="34"/>
      <c r="B136" s="35"/>
      <c r="C136" s="36"/>
      <c r="D136" s="221" t="s">
        <v>150</v>
      </c>
      <c r="E136" s="36"/>
      <c r="F136" s="222" t="s">
        <v>186</v>
      </c>
      <c r="G136" s="36"/>
      <c r="H136" s="36"/>
      <c r="I136" s="122"/>
      <c r="J136" s="36"/>
      <c r="K136" s="36"/>
      <c r="L136" s="39"/>
      <c r="M136" s="223"/>
      <c r="N136" s="224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150</v>
      </c>
      <c r="AU136" s="17" t="s">
        <v>86</v>
      </c>
    </row>
    <row r="137" spans="1:65" s="13" customFormat="1" ht="11.25">
      <c r="B137" s="225"/>
      <c r="C137" s="226"/>
      <c r="D137" s="221" t="s">
        <v>152</v>
      </c>
      <c r="E137" s="227" t="s">
        <v>1</v>
      </c>
      <c r="F137" s="228" t="s">
        <v>877</v>
      </c>
      <c r="G137" s="226"/>
      <c r="H137" s="227" t="s">
        <v>1</v>
      </c>
      <c r="I137" s="229"/>
      <c r="J137" s="226"/>
      <c r="K137" s="226"/>
      <c r="L137" s="230"/>
      <c r="M137" s="231"/>
      <c r="N137" s="232"/>
      <c r="O137" s="232"/>
      <c r="P137" s="232"/>
      <c r="Q137" s="232"/>
      <c r="R137" s="232"/>
      <c r="S137" s="232"/>
      <c r="T137" s="233"/>
      <c r="AT137" s="234" t="s">
        <v>152</v>
      </c>
      <c r="AU137" s="234" t="s">
        <v>86</v>
      </c>
      <c r="AV137" s="13" t="s">
        <v>21</v>
      </c>
      <c r="AW137" s="13" t="s">
        <v>35</v>
      </c>
      <c r="AX137" s="13" t="s">
        <v>78</v>
      </c>
      <c r="AY137" s="234" t="s">
        <v>141</v>
      </c>
    </row>
    <row r="138" spans="1:65" s="14" customFormat="1" ht="11.25">
      <c r="B138" s="235"/>
      <c r="C138" s="236"/>
      <c r="D138" s="221" t="s">
        <v>152</v>
      </c>
      <c r="E138" s="237" t="s">
        <v>1</v>
      </c>
      <c r="F138" s="238" t="s">
        <v>878</v>
      </c>
      <c r="G138" s="236"/>
      <c r="H138" s="239">
        <v>89.4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AT138" s="245" t="s">
        <v>152</v>
      </c>
      <c r="AU138" s="245" t="s">
        <v>86</v>
      </c>
      <c r="AV138" s="14" t="s">
        <v>86</v>
      </c>
      <c r="AW138" s="14" t="s">
        <v>35</v>
      </c>
      <c r="AX138" s="14" t="s">
        <v>21</v>
      </c>
      <c r="AY138" s="245" t="s">
        <v>141</v>
      </c>
    </row>
    <row r="139" spans="1:65" s="2" customFormat="1" ht="24" customHeight="1">
      <c r="A139" s="34"/>
      <c r="B139" s="35"/>
      <c r="C139" s="208" t="s">
        <v>161</v>
      </c>
      <c r="D139" s="208" t="s">
        <v>143</v>
      </c>
      <c r="E139" s="209" t="s">
        <v>879</v>
      </c>
      <c r="F139" s="210" t="s">
        <v>880</v>
      </c>
      <c r="G139" s="211" t="s">
        <v>146</v>
      </c>
      <c r="H139" s="212">
        <v>6.9</v>
      </c>
      <c r="I139" s="213"/>
      <c r="J139" s="214">
        <f>ROUND(I139*H139,2)</f>
        <v>0</v>
      </c>
      <c r="K139" s="210" t="s">
        <v>147</v>
      </c>
      <c r="L139" s="39"/>
      <c r="M139" s="215" t="s">
        <v>1</v>
      </c>
      <c r="N139" s="216" t="s">
        <v>43</v>
      </c>
      <c r="O139" s="71"/>
      <c r="P139" s="217">
        <f>O139*H139</f>
        <v>0</v>
      </c>
      <c r="Q139" s="217">
        <v>0</v>
      </c>
      <c r="R139" s="217">
        <f>Q139*H139</f>
        <v>0</v>
      </c>
      <c r="S139" s="217">
        <v>0.57999999999999996</v>
      </c>
      <c r="T139" s="218">
        <f>S139*H139</f>
        <v>4.0019999999999998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9" t="s">
        <v>148</v>
      </c>
      <c r="AT139" s="219" t="s">
        <v>143</v>
      </c>
      <c r="AU139" s="219" t="s">
        <v>86</v>
      </c>
      <c r="AY139" s="17" t="s">
        <v>141</v>
      </c>
      <c r="BE139" s="220">
        <f>IF(N139="základní",J139,0)</f>
        <v>0</v>
      </c>
      <c r="BF139" s="220">
        <f>IF(N139="snížená",J139,0)</f>
        <v>0</v>
      </c>
      <c r="BG139" s="220">
        <f>IF(N139="zákl. přenesená",J139,0)</f>
        <v>0</v>
      </c>
      <c r="BH139" s="220">
        <f>IF(N139="sníž. přenesená",J139,0)</f>
        <v>0</v>
      </c>
      <c r="BI139" s="220">
        <f>IF(N139="nulová",J139,0)</f>
        <v>0</v>
      </c>
      <c r="BJ139" s="17" t="s">
        <v>21</v>
      </c>
      <c r="BK139" s="220">
        <f>ROUND(I139*H139,2)</f>
        <v>0</v>
      </c>
      <c r="BL139" s="17" t="s">
        <v>148</v>
      </c>
      <c r="BM139" s="219" t="s">
        <v>881</v>
      </c>
    </row>
    <row r="140" spans="1:65" s="2" customFormat="1" ht="39">
      <c r="A140" s="34"/>
      <c r="B140" s="35"/>
      <c r="C140" s="36"/>
      <c r="D140" s="221" t="s">
        <v>150</v>
      </c>
      <c r="E140" s="36"/>
      <c r="F140" s="222" t="s">
        <v>882</v>
      </c>
      <c r="G140" s="36"/>
      <c r="H140" s="36"/>
      <c r="I140" s="122"/>
      <c r="J140" s="36"/>
      <c r="K140" s="36"/>
      <c r="L140" s="39"/>
      <c r="M140" s="223"/>
      <c r="N140" s="224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150</v>
      </c>
      <c r="AU140" s="17" t="s">
        <v>86</v>
      </c>
    </row>
    <row r="141" spans="1:65" s="13" customFormat="1" ht="11.25">
      <c r="B141" s="225"/>
      <c r="C141" s="226"/>
      <c r="D141" s="221" t="s">
        <v>152</v>
      </c>
      <c r="E141" s="227" t="s">
        <v>1</v>
      </c>
      <c r="F141" s="228" t="s">
        <v>883</v>
      </c>
      <c r="G141" s="226"/>
      <c r="H141" s="227" t="s">
        <v>1</v>
      </c>
      <c r="I141" s="229"/>
      <c r="J141" s="226"/>
      <c r="K141" s="226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152</v>
      </c>
      <c r="AU141" s="234" t="s">
        <v>86</v>
      </c>
      <c r="AV141" s="13" t="s">
        <v>21</v>
      </c>
      <c r="AW141" s="13" t="s">
        <v>35</v>
      </c>
      <c r="AX141" s="13" t="s">
        <v>78</v>
      </c>
      <c r="AY141" s="234" t="s">
        <v>141</v>
      </c>
    </row>
    <row r="142" spans="1:65" s="14" customFormat="1" ht="11.25">
      <c r="B142" s="235"/>
      <c r="C142" s="236"/>
      <c r="D142" s="221" t="s">
        <v>152</v>
      </c>
      <c r="E142" s="237" t="s">
        <v>1</v>
      </c>
      <c r="F142" s="238" t="s">
        <v>884</v>
      </c>
      <c r="G142" s="236"/>
      <c r="H142" s="239">
        <v>6.9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AT142" s="245" t="s">
        <v>152</v>
      </c>
      <c r="AU142" s="245" t="s">
        <v>86</v>
      </c>
      <c r="AV142" s="14" t="s">
        <v>86</v>
      </c>
      <c r="AW142" s="14" t="s">
        <v>35</v>
      </c>
      <c r="AX142" s="14" t="s">
        <v>21</v>
      </c>
      <c r="AY142" s="245" t="s">
        <v>141</v>
      </c>
    </row>
    <row r="143" spans="1:65" s="2" customFormat="1" ht="24" customHeight="1">
      <c r="A143" s="34"/>
      <c r="B143" s="35"/>
      <c r="C143" s="208" t="s">
        <v>148</v>
      </c>
      <c r="D143" s="208" t="s">
        <v>143</v>
      </c>
      <c r="E143" s="209" t="s">
        <v>685</v>
      </c>
      <c r="F143" s="210" t="s">
        <v>686</v>
      </c>
      <c r="G143" s="211" t="s">
        <v>146</v>
      </c>
      <c r="H143" s="212">
        <v>36.700000000000003</v>
      </c>
      <c r="I143" s="213"/>
      <c r="J143" s="214">
        <f>ROUND(I143*H143,2)</f>
        <v>0</v>
      </c>
      <c r="K143" s="210" t="s">
        <v>147</v>
      </c>
      <c r="L143" s="39"/>
      <c r="M143" s="215" t="s">
        <v>1</v>
      </c>
      <c r="N143" s="216" t="s">
        <v>43</v>
      </c>
      <c r="O143" s="71"/>
      <c r="P143" s="217">
        <f>O143*H143</f>
        <v>0</v>
      </c>
      <c r="Q143" s="217">
        <v>0</v>
      </c>
      <c r="R143" s="217">
        <f>Q143*H143</f>
        <v>0</v>
      </c>
      <c r="S143" s="217">
        <v>0.58199999999999996</v>
      </c>
      <c r="T143" s="218">
        <f>S143*H143</f>
        <v>21.359400000000001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9" t="s">
        <v>148</v>
      </c>
      <c r="AT143" s="219" t="s">
        <v>143</v>
      </c>
      <c r="AU143" s="219" t="s">
        <v>86</v>
      </c>
      <c r="AY143" s="17" t="s">
        <v>141</v>
      </c>
      <c r="BE143" s="220">
        <f>IF(N143="základní",J143,0)</f>
        <v>0</v>
      </c>
      <c r="BF143" s="220">
        <f>IF(N143="snížená",J143,0)</f>
        <v>0</v>
      </c>
      <c r="BG143" s="220">
        <f>IF(N143="zákl. přenesená",J143,0)</f>
        <v>0</v>
      </c>
      <c r="BH143" s="220">
        <f>IF(N143="sníž. přenesená",J143,0)</f>
        <v>0</v>
      </c>
      <c r="BI143" s="220">
        <f>IF(N143="nulová",J143,0)</f>
        <v>0</v>
      </c>
      <c r="BJ143" s="17" t="s">
        <v>21</v>
      </c>
      <c r="BK143" s="220">
        <f>ROUND(I143*H143,2)</f>
        <v>0</v>
      </c>
      <c r="BL143" s="17" t="s">
        <v>148</v>
      </c>
      <c r="BM143" s="219" t="s">
        <v>885</v>
      </c>
    </row>
    <row r="144" spans="1:65" s="2" customFormat="1" ht="39">
      <c r="A144" s="34"/>
      <c r="B144" s="35"/>
      <c r="C144" s="36"/>
      <c r="D144" s="221" t="s">
        <v>150</v>
      </c>
      <c r="E144" s="36"/>
      <c r="F144" s="222" t="s">
        <v>688</v>
      </c>
      <c r="G144" s="36"/>
      <c r="H144" s="36"/>
      <c r="I144" s="122"/>
      <c r="J144" s="36"/>
      <c r="K144" s="36"/>
      <c r="L144" s="39"/>
      <c r="M144" s="223"/>
      <c r="N144" s="224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150</v>
      </c>
      <c r="AU144" s="17" t="s">
        <v>86</v>
      </c>
    </row>
    <row r="145" spans="1:65" s="13" customFormat="1" ht="11.25">
      <c r="B145" s="225"/>
      <c r="C145" s="226"/>
      <c r="D145" s="221" t="s">
        <v>152</v>
      </c>
      <c r="E145" s="227" t="s">
        <v>1</v>
      </c>
      <c r="F145" s="228" t="s">
        <v>689</v>
      </c>
      <c r="G145" s="226"/>
      <c r="H145" s="227" t="s">
        <v>1</v>
      </c>
      <c r="I145" s="229"/>
      <c r="J145" s="226"/>
      <c r="K145" s="226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152</v>
      </c>
      <c r="AU145" s="234" t="s">
        <v>86</v>
      </c>
      <c r="AV145" s="13" t="s">
        <v>21</v>
      </c>
      <c r="AW145" s="13" t="s">
        <v>35</v>
      </c>
      <c r="AX145" s="13" t="s">
        <v>78</v>
      </c>
      <c r="AY145" s="234" t="s">
        <v>141</v>
      </c>
    </row>
    <row r="146" spans="1:65" s="14" customFormat="1" ht="11.25">
      <c r="B146" s="235"/>
      <c r="C146" s="236"/>
      <c r="D146" s="221" t="s">
        <v>152</v>
      </c>
      <c r="E146" s="237" t="s">
        <v>1</v>
      </c>
      <c r="F146" s="238" t="s">
        <v>886</v>
      </c>
      <c r="G146" s="236"/>
      <c r="H146" s="239">
        <v>36.700000000000003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AT146" s="245" t="s">
        <v>152</v>
      </c>
      <c r="AU146" s="245" t="s">
        <v>86</v>
      </c>
      <c r="AV146" s="14" t="s">
        <v>86</v>
      </c>
      <c r="AW146" s="14" t="s">
        <v>35</v>
      </c>
      <c r="AX146" s="14" t="s">
        <v>21</v>
      </c>
      <c r="AY146" s="245" t="s">
        <v>141</v>
      </c>
    </row>
    <row r="147" spans="1:65" s="2" customFormat="1" ht="16.5" customHeight="1">
      <c r="A147" s="34"/>
      <c r="B147" s="35"/>
      <c r="C147" s="208" t="s">
        <v>175</v>
      </c>
      <c r="D147" s="208" t="s">
        <v>143</v>
      </c>
      <c r="E147" s="209" t="s">
        <v>190</v>
      </c>
      <c r="F147" s="210" t="s">
        <v>191</v>
      </c>
      <c r="G147" s="211" t="s">
        <v>192</v>
      </c>
      <c r="H147" s="212">
        <v>96.8</v>
      </c>
      <c r="I147" s="213"/>
      <c r="J147" s="214">
        <f>ROUND(I147*H147,2)</f>
        <v>0</v>
      </c>
      <c r="K147" s="210" t="s">
        <v>147</v>
      </c>
      <c r="L147" s="39"/>
      <c r="M147" s="215" t="s">
        <v>1</v>
      </c>
      <c r="N147" s="216" t="s">
        <v>43</v>
      </c>
      <c r="O147" s="71"/>
      <c r="P147" s="217">
        <f>O147*H147</f>
        <v>0</v>
      </c>
      <c r="Q147" s="217">
        <v>0</v>
      </c>
      <c r="R147" s="217">
        <f>Q147*H147</f>
        <v>0</v>
      </c>
      <c r="S147" s="217">
        <v>0.23</v>
      </c>
      <c r="T147" s="218">
        <f>S147*H147</f>
        <v>22.263999999999999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9" t="s">
        <v>148</v>
      </c>
      <c r="AT147" s="219" t="s">
        <v>143</v>
      </c>
      <c r="AU147" s="219" t="s">
        <v>86</v>
      </c>
      <c r="AY147" s="17" t="s">
        <v>141</v>
      </c>
      <c r="BE147" s="220">
        <f>IF(N147="základní",J147,0)</f>
        <v>0</v>
      </c>
      <c r="BF147" s="220">
        <f>IF(N147="snížená",J147,0)</f>
        <v>0</v>
      </c>
      <c r="BG147" s="220">
        <f>IF(N147="zákl. přenesená",J147,0)</f>
        <v>0</v>
      </c>
      <c r="BH147" s="220">
        <f>IF(N147="sníž. přenesená",J147,0)</f>
        <v>0</v>
      </c>
      <c r="BI147" s="220">
        <f>IF(N147="nulová",J147,0)</f>
        <v>0</v>
      </c>
      <c r="BJ147" s="17" t="s">
        <v>21</v>
      </c>
      <c r="BK147" s="220">
        <f>ROUND(I147*H147,2)</f>
        <v>0</v>
      </c>
      <c r="BL147" s="17" t="s">
        <v>148</v>
      </c>
      <c r="BM147" s="219" t="s">
        <v>887</v>
      </c>
    </row>
    <row r="148" spans="1:65" s="2" customFormat="1" ht="29.25">
      <c r="A148" s="34"/>
      <c r="B148" s="35"/>
      <c r="C148" s="36"/>
      <c r="D148" s="221" t="s">
        <v>150</v>
      </c>
      <c r="E148" s="36"/>
      <c r="F148" s="222" t="s">
        <v>194</v>
      </c>
      <c r="G148" s="36"/>
      <c r="H148" s="36"/>
      <c r="I148" s="122"/>
      <c r="J148" s="36"/>
      <c r="K148" s="36"/>
      <c r="L148" s="39"/>
      <c r="M148" s="223"/>
      <c r="N148" s="224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150</v>
      </c>
      <c r="AU148" s="17" t="s">
        <v>86</v>
      </c>
    </row>
    <row r="149" spans="1:65" s="13" customFormat="1" ht="11.25">
      <c r="B149" s="225"/>
      <c r="C149" s="226"/>
      <c r="D149" s="221" t="s">
        <v>152</v>
      </c>
      <c r="E149" s="227" t="s">
        <v>1</v>
      </c>
      <c r="F149" s="228" t="s">
        <v>195</v>
      </c>
      <c r="G149" s="226"/>
      <c r="H149" s="227" t="s">
        <v>1</v>
      </c>
      <c r="I149" s="229"/>
      <c r="J149" s="226"/>
      <c r="K149" s="226"/>
      <c r="L149" s="230"/>
      <c r="M149" s="231"/>
      <c r="N149" s="232"/>
      <c r="O149" s="232"/>
      <c r="P149" s="232"/>
      <c r="Q149" s="232"/>
      <c r="R149" s="232"/>
      <c r="S149" s="232"/>
      <c r="T149" s="233"/>
      <c r="AT149" s="234" t="s">
        <v>152</v>
      </c>
      <c r="AU149" s="234" t="s">
        <v>86</v>
      </c>
      <c r="AV149" s="13" t="s">
        <v>21</v>
      </c>
      <c r="AW149" s="13" t="s">
        <v>35</v>
      </c>
      <c r="AX149" s="13" t="s">
        <v>78</v>
      </c>
      <c r="AY149" s="234" t="s">
        <v>141</v>
      </c>
    </row>
    <row r="150" spans="1:65" s="14" customFormat="1" ht="11.25">
      <c r="B150" s="235"/>
      <c r="C150" s="236"/>
      <c r="D150" s="221" t="s">
        <v>152</v>
      </c>
      <c r="E150" s="237" t="s">
        <v>1</v>
      </c>
      <c r="F150" s="238" t="s">
        <v>888</v>
      </c>
      <c r="G150" s="236"/>
      <c r="H150" s="239">
        <v>96.8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AT150" s="245" t="s">
        <v>152</v>
      </c>
      <c r="AU150" s="245" t="s">
        <v>86</v>
      </c>
      <c r="AV150" s="14" t="s">
        <v>86</v>
      </c>
      <c r="AW150" s="14" t="s">
        <v>35</v>
      </c>
      <c r="AX150" s="14" t="s">
        <v>21</v>
      </c>
      <c r="AY150" s="245" t="s">
        <v>141</v>
      </c>
    </row>
    <row r="151" spans="1:65" s="2" customFormat="1" ht="16.5" customHeight="1">
      <c r="A151" s="34"/>
      <c r="B151" s="35"/>
      <c r="C151" s="208" t="s">
        <v>182</v>
      </c>
      <c r="D151" s="208" t="s">
        <v>143</v>
      </c>
      <c r="E151" s="209" t="s">
        <v>260</v>
      </c>
      <c r="F151" s="210" t="s">
        <v>261</v>
      </c>
      <c r="G151" s="211" t="s">
        <v>146</v>
      </c>
      <c r="H151" s="212">
        <v>127.3</v>
      </c>
      <c r="I151" s="213"/>
      <c r="J151" s="214">
        <f>ROUND(I151*H151,2)</f>
        <v>0</v>
      </c>
      <c r="K151" s="210" t="s">
        <v>147</v>
      </c>
      <c r="L151" s="39"/>
      <c r="M151" s="215" t="s">
        <v>1</v>
      </c>
      <c r="N151" s="216" t="s">
        <v>43</v>
      </c>
      <c r="O151" s="71"/>
      <c r="P151" s="217">
        <f>O151*H151</f>
        <v>0</v>
      </c>
      <c r="Q151" s="217">
        <v>0</v>
      </c>
      <c r="R151" s="217">
        <f>Q151*H151</f>
        <v>0</v>
      </c>
      <c r="S151" s="217">
        <v>0</v>
      </c>
      <c r="T151" s="21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9" t="s">
        <v>148</v>
      </c>
      <c r="AT151" s="219" t="s">
        <v>143</v>
      </c>
      <c r="AU151" s="219" t="s">
        <v>86</v>
      </c>
      <c r="AY151" s="17" t="s">
        <v>141</v>
      </c>
      <c r="BE151" s="220">
        <f>IF(N151="základní",J151,0)</f>
        <v>0</v>
      </c>
      <c r="BF151" s="220">
        <f>IF(N151="snížená",J151,0)</f>
        <v>0</v>
      </c>
      <c r="BG151" s="220">
        <f>IF(N151="zákl. přenesená",J151,0)</f>
        <v>0</v>
      </c>
      <c r="BH151" s="220">
        <f>IF(N151="sníž. přenesená",J151,0)</f>
        <v>0</v>
      </c>
      <c r="BI151" s="220">
        <f>IF(N151="nulová",J151,0)</f>
        <v>0</v>
      </c>
      <c r="BJ151" s="17" t="s">
        <v>21</v>
      </c>
      <c r="BK151" s="220">
        <f>ROUND(I151*H151,2)</f>
        <v>0</v>
      </c>
      <c r="BL151" s="17" t="s">
        <v>148</v>
      </c>
      <c r="BM151" s="219" t="s">
        <v>889</v>
      </c>
    </row>
    <row r="152" spans="1:65" s="2" customFormat="1" ht="19.5">
      <c r="A152" s="34"/>
      <c r="B152" s="35"/>
      <c r="C152" s="36"/>
      <c r="D152" s="221" t="s">
        <v>150</v>
      </c>
      <c r="E152" s="36"/>
      <c r="F152" s="222" t="s">
        <v>263</v>
      </c>
      <c r="G152" s="36"/>
      <c r="H152" s="36"/>
      <c r="I152" s="122"/>
      <c r="J152" s="36"/>
      <c r="K152" s="36"/>
      <c r="L152" s="39"/>
      <c r="M152" s="223"/>
      <c r="N152" s="224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150</v>
      </c>
      <c r="AU152" s="17" t="s">
        <v>86</v>
      </c>
    </row>
    <row r="153" spans="1:65" s="13" customFormat="1" ht="11.25">
      <c r="B153" s="225"/>
      <c r="C153" s="226"/>
      <c r="D153" s="221" t="s">
        <v>152</v>
      </c>
      <c r="E153" s="227" t="s">
        <v>1</v>
      </c>
      <c r="F153" s="228" t="s">
        <v>264</v>
      </c>
      <c r="G153" s="226"/>
      <c r="H153" s="227" t="s">
        <v>1</v>
      </c>
      <c r="I153" s="229"/>
      <c r="J153" s="226"/>
      <c r="K153" s="226"/>
      <c r="L153" s="230"/>
      <c r="M153" s="231"/>
      <c r="N153" s="232"/>
      <c r="O153" s="232"/>
      <c r="P153" s="232"/>
      <c r="Q153" s="232"/>
      <c r="R153" s="232"/>
      <c r="S153" s="232"/>
      <c r="T153" s="233"/>
      <c r="AT153" s="234" t="s">
        <v>152</v>
      </c>
      <c r="AU153" s="234" t="s">
        <v>86</v>
      </c>
      <c r="AV153" s="13" t="s">
        <v>21</v>
      </c>
      <c r="AW153" s="13" t="s">
        <v>35</v>
      </c>
      <c r="AX153" s="13" t="s">
        <v>78</v>
      </c>
      <c r="AY153" s="234" t="s">
        <v>141</v>
      </c>
    </row>
    <row r="154" spans="1:65" s="14" customFormat="1" ht="11.25">
      <c r="B154" s="235"/>
      <c r="C154" s="236"/>
      <c r="D154" s="221" t="s">
        <v>152</v>
      </c>
      <c r="E154" s="237" t="s">
        <v>1</v>
      </c>
      <c r="F154" s="238" t="s">
        <v>890</v>
      </c>
      <c r="G154" s="236"/>
      <c r="H154" s="239">
        <v>127.3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AT154" s="245" t="s">
        <v>152</v>
      </c>
      <c r="AU154" s="245" t="s">
        <v>86</v>
      </c>
      <c r="AV154" s="14" t="s">
        <v>86</v>
      </c>
      <c r="AW154" s="14" t="s">
        <v>35</v>
      </c>
      <c r="AX154" s="14" t="s">
        <v>21</v>
      </c>
      <c r="AY154" s="245" t="s">
        <v>141</v>
      </c>
    </row>
    <row r="155" spans="1:65" s="12" customFormat="1" ht="22.9" customHeight="1">
      <c r="B155" s="192"/>
      <c r="C155" s="193"/>
      <c r="D155" s="194" t="s">
        <v>77</v>
      </c>
      <c r="E155" s="206" t="s">
        <v>175</v>
      </c>
      <c r="F155" s="206" t="s">
        <v>283</v>
      </c>
      <c r="G155" s="193"/>
      <c r="H155" s="193"/>
      <c r="I155" s="196"/>
      <c r="J155" s="207">
        <f>BK155</f>
        <v>0</v>
      </c>
      <c r="K155" s="193"/>
      <c r="L155" s="198"/>
      <c r="M155" s="199"/>
      <c r="N155" s="200"/>
      <c r="O155" s="200"/>
      <c r="P155" s="201">
        <f>SUM(P156:P237)</f>
        <v>0</v>
      </c>
      <c r="Q155" s="200"/>
      <c r="R155" s="201">
        <f>SUM(R156:R237)</f>
        <v>35.709836000000003</v>
      </c>
      <c r="S155" s="200"/>
      <c r="T155" s="202">
        <f>SUM(T156:T237)</f>
        <v>0</v>
      </c>
      <c r="AR155" s="203" t="s">
        <v>21</v>
      </c>
      <c r="AT155" s="204" t="s">
        <v>77</v>
      </c>
      <c r="AU155" s="204" t="s">
        <v>21</v>
      </c>
      <c r="AY155" s="203" t="s">
        <v>141</v>
      </c>
      <c r="BK155" s="205">
        <f>SUM(BK156:BK237)</f>
        <v>0</v>
      </c>
    </row>
    <row r="156" spans="1:65" s="2" customFormat="1" ht="16.5" customHeight="1">
      <c r="A156" s="34"/>
      <c r="B156" s="35"/>
      <c r="C156" s="208" t="s">
        <v>189</v>
      </c>
      <c r="D156" s="208" t="s">
        <v>143</v>
      </c>
      <c r="E156" s="209" t="s">
        <v>285</v>
      </c>
      <c r="F156" s="210" t="s">
        <v>734</v>
      </c>
      <c r="G156" s="211" t="s">
        <v>146</v>
      </c>
      <c r="H156" s="212">
        <v>99.3</v>
      </c>
      <c r="I156" s="213"/>
      <c r="J156" s="214">
        <f>ROUND(I156*H156,2)</f>
        <v>0</v>
      </c>
      <c r="K156" s="210" t="s">
        <v>147</v>
      </c>
      <c r="L156" s="39"/>
      <c r="M156" s="215" t="s">
        <v>1</v>
      </c>
      <c r="N156" s="216" t="s">
        <v>43</v>
      </c>
      <c r="O156" s="71"/>
      <c r="P156" s="217">
        <f>O156*H156</f>
        <v>0</v>
      </c>
      <c r="Q156" s="217">
        <v>0</v>
      </c>
      <c r="R156" s="217">
        <f>Q156*H156</f>
        <v>0</v>
      </c>
      <c r="S156" s="217">
        <v>0</v>
      </c>
      <c r="T156" s="218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9" t="s">
        <v>148</v>
      </c>
      <c r="AT156" s="219" t="s">
        <v>143</v>
      </c>
      <c r="AU156" s="219" t="s">
        <v>86</v>
      </c>
      <c r="AY156" s="17" t="s">
        <v>141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17" t="s">
        <v>21</v>
      </c>
      <c r="BK156" s="220">
        <f>ROUND(I156*H156,2)</f>
        <v>0</v>
      </c>
      <c r="BL156" s="17" t="s">
        <v>148</v>
      </c>
      <c r="BM156" s="219" t="s">
        <v>891</v>
      </c>
    </row>
    <row r="157" spans="1:65" s="2" customFormat="1" ht="19.5">
      <c r="A157" s="34"/>
      <c r="B157" s="35"/>
      <c r="C157" s="36"/>
      <c r="D157" s="221" t="s">
        <v>150</v>
      </c>
      <c r="E157" s="36"/>
      <c r="F157" s="222" t="s">
        <v>288</v>
      </c>
      <c r="G157" s="36"/>
      <c r="H157" s="36"/>
      <c r="I157" s="122"/>
      <c r="J157" s="36"/>
      <c r="K157" s="36"/>
      <c r="L157" s="39"/>
      <c r="M157" s="223"/>
      <c r="N157" s="224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150</v>
      </c>
      <c r="AU157" s="17" t="s">
        <v>86</v>
      </c>
    </row>
    <row r="158" spans="1:65" s="14" customFormat="1" ht="11.25">
      <c r="B158" s="235"/>
      <c r="C158" s="236"/>
      <c r="D158" s="221" t="s">
        <v>152</v>
      </c>
      <c r="E158" s="237" t="s">
        <v>1</v>
      </c>
      <c r="F158" s="238" t="s">
        <v>892</v>
      </c>
      <c r="G158" s="236"/>
      <c r="H158" s="239">
        <v>99.3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AT158" s="245" t="s">
        <v>152</v>
      </c>
      <c r="AU158" s="245" t="s">
        <v>86</v>
      </c>
      <c r="AV158" s="14" t="s">
        <v>86</v>
      </c>
      <c r="AW158" s="14" t="s">
        <v>35</v>
      </c>
      <c r="AX158" s="14" t="s">
        <v>21</v>
      </c>
      <c r="AY158" s="245" t="s">
        <v>141</v>
      </c>
    </row>
    <row r="159" spans="1:65" s="2" customFormat="1" ht="16.5" customHeight="1">
      <c r="A159" s="34"/>
      <c r="B159" s="35"/>
      <c r="C159" s="208" t="s">
        <v>197</v>
      </c>
      <c r="D159" s="208" t="s">
        <v>143</v>
      </c>
      <c r="E159" s="209" t="s">
        <v>737</v>
      </c>
      <c r="F159" s="210" t="s">
        <v>738</v>
      </c>
      <c r="G159" s="211" t="s">
        <v>146</v>
      </c>
      <c r="H159" s="212">
        <v>3.8</v>
      </c>
      <c r="I159" s="213"/>
      <c r="J159" s="214">
        <f>ROUND(I159*H159,2)</f>
        <v>0</v>
      </c>
      <c r="K159" s="210" t="s">
        <v>147</v>
      </c>
      <c r="L159" s="39"/>
      <c r="M159" s="215" t="s">
        <v>1</v>
      </c>
      <c r="N159" s="216" t="s">
        <v>43</v>
      </c>
      <c r="O159" s="71"/>
      <c r="P159" s="217">
        <f>O159*H159</f>
        <v>0</v>
      </c>
      <c r="Q159" s="217">
        <v>0</v>
      </c>
      <c r="R159" s="217">
        <f>Q159*H159</f>
        <v>0</v>
      </c>
      <c r="S159" s="217">
        <v>0</v>
      </c>
      <c r="T159" s="21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9" t="s">
        <v>148</v>
      </c>
      <c r="AT159" s="219" t="s">
        <v>143</v>
      </c>
      <c r="AU159" s="219" t="s">
        <v>86</v>
      </c>
      <c r="AY159" s="17" t="s">
        <v>141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17" t="s">
        <v>21</v>
      </c>
      <c r="BK159" s="220">
        <f>ROUND(I159*H159,2)</f>
        <v>0</v>
      </c>
      <c r="BL159" s="17" t="s">
        <v>148</v>
      </c>
      <c r="BM159" s="219" t="s">
        <v>893</v>
      </c>
    </row>
    <row r="160" spans="1:65" s="2" customFormat="1" ht="19.5">
      <c r="A160" s="34"/>
      <c r="B160" s="35"/>
      <c r="C160" s="36"/>
      <c r="D160" s="221" t="s">
        <v>150</v>
      </c>
      <c r="E160" s="36"/>
      <c r="F160" s="222" t="s">
        <v>740</v>
      </c>
      <c r="G160" s="36"/>
      <c r="H160" s="36"/>
      <c r="I160" s="122"/>
      <c r="J160" s="36"/>
      <c r="K160" s="36"/>
      <c r="L160" s="39"/>
      <c r="M160" s="223"/>
      <c r="N160" s="224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150</v>
      </c>
      <c r="AU160" s="17" t="s">
        <v>86</v>
      </c>
    </row>
    <row r="161" spans="1:65" s="14" customFormat="1" ht="11.25">
      <c r="B161" s="235"/>
      <c r="C161" s="236"/>
      <c r="D161" s="221" t="s">
        <v>152</v>
      </c>
      <c r="E161" s="237" t="s">
        <v>1</v>
      </c>
      <c r="F161" s="238" t="s">
        <v>894</v>
      </c>
      <c r="G161" s="236"/>
      <c r="H161" s="239">
        <v>3.8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AT161" s="245" t="s">
        <v>152</v>
      </c>
      <c r="AU161" s="245" t="s">
        <v>86</v>
      </c>
      <c r="AV161" s="14" t="s">
        <v>86</v>
      </c>
      <c r="AW161" s="14" t="s">
        <v>35</v>
      </c>
      <c r="AX161" s="14" t="s">
        <v>21</v>
      </c>
      <c r="AY161" s="245" t="s">
        <v>141</v>
      </c>
    </row>
    <row r="162" spans="1:65" s="2" customFormat="1" ht="24" customHeight="1">
      <c r="A162" s="34"/>
      <c r="B162" s="35"/>
      <c r="C162" s="208" t="s">
        <v>203</v>
      </c>
      <c r="D162" s="208" t="s">
        <v>143</v>
      </c>
      <c r="E162" s="209" t="s">
        <v>291</v>
      </c>
      <c r="F162" s="210" t="s">
        <v>292</v>
      </c>
      <c r="G162" s="211" t="s">
        <v>146</v>
      </c>
      <c r="H162" s="212">
        <v>93.6</v>
      </c>
      <c r="I162" s="213"/>
      <c r="J162" s="214">
        <f>ROUND(I162*H162,2)</f>
        <v>0</v>
      </c>
      <c r="K162" s="210" t="s">
        <v>1</v>
      </c>
      <c r="L162" s="39"/>
      <c r="M162" s="215" t="s">
        <v>1</v>
      </c>
      <c r="N162" s="216" t="s">
        <v>43</v>
      </c>
      <c r="O162" s="71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9" t="s">
        <v>148</v>
      </c>
      <c r="AT162" s="219" t="s">
        <v>143</v>
      </c>
      <c r="AU162" s="219" t="s">
        <v>86</v>
      </c>
      <c r="AY162" s="17" t="s">
        <v>141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17" t="s">
        <v>21</v>
      </c>
      <c r="BK162" s="220">
        <f>ROUND(I162*H162,2)</f>
        <v>0</v>
      </c>
      <c r="BL162" s="17" t="s">
        <v>148</v>
      </c>
      <c r="BM162" s="219" t="s">
        <v>895</v>
      </c>
    </row>
    <row r="163" spans="1:65" s="2" customFormat="1" ht="29.25">
      <c r="A163" s="34"/>
      <c r="B163" s="35"/>
      <c r="C163" s="36"/>
      <c r="D163" s="221" t="s">
        <v>150</v>
      </c>
      <c r="E163" s="36"/>
      <c r="F163" s="222" t="s">
        <v>294</v>
      </c>
      <c r="G163" s="36"/>
      <c r="H163" s="36"/>
      <c r="I163" s="122"/>
      <c r="J163" s="36"/>
      <c r="K163" s="36"/>
      <c r="L163" s="39"/>
      <c r="M163" s="223"/>
      <c r="N163" s="224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150</v>
      </c>
      <c r="AU163" s="17" t="s">
        <v>86</v>
      </c>
    </row>
    <row r="164" spans="1:65" s="13" customFormat="1" ht="11.25">
      <c r="B164" s="225"/>
      <c r="C164" s="226"/>
      <c r="D164" s="221" t="s">
        <v>152</v>
      </c>
      <c r="E164" s="227" t="s">
        <v>1</v>
      </c>
      <c r="F164" s="228" t="s">
        <v>295</v>
      </c>
      <c r="G164" s="226"/>
      <c r="H164" s="227" t="s">
        <v>1</v>
      </c>
      <c r="I164" s="229"/>
      <c r="J164" s="226"/>
      <c r="K164" s="226"/>
      <c r="L164" s="230"/>
      <c r="M164" s="231"/>
      <c r="N164" s="232"/>
      <c r="O164" s="232"/>
      <c r="P164" s="232"/>
      <c r="Q164" s="232"/>
      <c r="R164" s="232"/>
      <c r="S164" s="232"/>
      <c r="T164" s="233"/>
      <c r="AT164" s="234" t="s">
        <v>152</v>
      </c>
      <c r="AU164" s="234" t="s">
        <v>86</v>
      </c>
      <c r="AV164" s="13" t="s">
        <v>21</v>
      </c>
      <c r="AW164" s="13" t="s">
        <v>35</v>
      </c>
      <c r="AX164" s="13" t="s">
        <v>78</v>
      </c>
      <c r="AY164" s="234" t="s">
        <v>141</v>
      </c>
    </row>
    <row r="165" spans="1:65" s="14" customFormat="1" ht="11.25">
      <c r="B165" s="235"/>
      <c r="C165" s="236"/>
      <c r="D165" s="221" t="s">
        <v>152</v>
      </c>
      <c r="E165" s="237" t="s">
        <v>1</v>
      </c>
      <c r="F165" s="238" t="s">
        <v>896</v>
      </c>
      <c r="G165" s="236"/>
      <c r="H165" s="239">
        <v>93.6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AT165" s="245" t="s">
        <v>152</v>
      </c>
      <c r="AU165" s="245" t="s">
        <v>86</v>
      </c>
      <c r="AV165" s="14" t="s">
        <v>86</v>
      </c>
      <c r="AW165" s="14" t="s">
        <v>35</v>
      </c>
      <c r="AX165" s="14" t="s">
        <v>21</v>
      </c>
      <c r="AY165" s="245" t="s">
        <v>141</v>
      </c>
    </row>
    <row r="166" spans="1:65" s="2" customFormat="1" ht="24" customHeight="1">
      <c r="A166" s="34"/>
      <c r="B166" s="35"/>
      <c r="C166" s="208" t="s">
        <v>25</v>
      </c>
      <c r="D166" s="208" t="s">
        <v>143</v>
      </c>
      <c r="E166" s="209" t="s">
        <v>743</v>
      </c>
      <c r="F166" s="210" t="s">
        <v>744</v>
      </c>
      <c r="G166" s="211" t="s">
        <v>146</v>
      </c>
      <c r="H166" s="212">
        <v>3.8</v>
      </c>
      <c r="I166" s="213"/>
      <c r="J166" s="214">
        <f>ROUND(I166*H166,2)</f>
        <v>0</v>
      </c>
      <c r="K166" s="210" t="s">
        <v>147</v>
      </c>
      <c r="L166" s="39"/>
      <c r="M166" s="215" t="s">
        <v>1</v>
      </c>
      <c r="N166" s="216" t="s">
        <v>43</v>
      </c>
      <c r="O166" s="71"/>
      <c r="P166" s="217">
        <f>O166*H166</f>
        <v>0</v>
      </c>
      <c r="Q166" s="217">
        <v>0</v>
      </c>
      <c r="R166" s="217">
        <f>Q166*H166</f>
        <v>0</v>
      </c>
      <c r="S166" s="217">
        <v>0</v>
      </c>
      <c r="T166" s="218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19" t="s">
        <v>148</v>
      </c>
      <c r="AT166" s="219" t="s">
        <v>143</v>
      </c>
      <c r="AU166" s="219" t="s">
        <v>86</v>
      </c>
      <c r="AY166" s="17" t="s">
        <v>141</v>
      </c>
      <c r="BE166" s="220">
        <f>IF(N166="základní",J166,0)</f>
        <v>0</v>
      </c>
      <c r="BF166" s="220">
        <f>IF(N166="snížená",J166,0)</f>
        <v>0</v>
      </c>
      <c r="BG166" s="220">
        <f>IF(N166="zákl. přenesená",J166,0)</f>
        <v>0</v>
      </c>
      <c r="BH166" s="220">
        <f>IF(N166="sníž. přenesená",J166,0)</f>
        <v>0</v>
      </c>
      <c r="BI166" s="220">
        <f>IF(N166="nulová",J166,0)</f>
        <v>0</v>
      </c>
      <c r="BJ166" s="17" t="s">
        <v>21</v>
      </c>
      <c r="BK166" s="220">
        <f>ROUND(I166*H166,2)</f>
        <v>0</v>
      </c>
      <c r="BL166" s="17" t="s">
        <v>148</v>
      </c>
      <c r="BM166" s="219" t="s">
        <v>897</v>
      </c>
    </row>
    <row r="167" spans="1:65" s="2" customFormat="1" ht="29.25">
      <c r="A167" s="34"/>
      <c r="B167" s="35"/>
      <c r="C167" s="36"/>
      <c r="D167" s="221" t="s">
        <v>150</v>
      </c>
      <c r="E167" s="36"/>
      <c r="F167" s="222" t="s">
        <v>746</v>
      </c>
      <c r="G167" s="36"/>
      <c r="H167" s="36"/>
      <c r="I167" s="122"/>
      <c r="J167" s="36"/>
      <c r="K167" s="36"/>
      <c r="L167" s="39"/>
      <c r="M167" s="223"/>
      <c r="N167" s="224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150</v>
      </c>
      <c r="AU167" s="17" t="s">
        <v>86</v>
      </c>
    </row>
    <row r="168" spans="1:65" s="13" customFormat="1" ht="11.25">
      <c r="B168" s="225"/>
      <c r="C168" s="226"/>
      <c r="D168" s="221" t="s">
        <v>152</v>
      </c>
      <c r="E168" s="227" t="s">
        <v>1</v>
      </c>
      <c r="F168" s="228" t="s">
        <v>295</v>
      </c>
      <c r="G168" s="226"/>
      <c r="H168" s="227" t="s">
        <v>1</v>
      </c>
      <c r="I168" s="229"/>
      <c r="J168" s="226"/>
      <c r="K168" s="226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152</v>
      </c>
      <c r="AU168" s="234" t="s">
        <v>86</v>
      </c>
      <c r="AV168" s="13" t="s">
        <v>21</v>
      </c>
      <c r="AW168" s="13" t="s">
        <v>35</v>
      </c>
      <c r="AX168" s="13" t="s">
        <v>78</v>
      </c>
      <c r="AY168" s="234" t="s">
        <v>141</v>
      </c>
    </row>
    <row r="169" spans="1:65" s="14" customFormat="1" ht="11.25">
      <c r="B169" s="235"/>
      <c r="C169" s="236"/>
      <c r="D169" s="221" t="s">
        <v>152</v>
      </c>
      <c r="E169" s="237" t="s">
        <v>1</v>
      </c>
      <c r="F169" s="238" t="s">
        <v>894</v>
      </c>
      <c r="G169" s="236"/>
      <c r="H169" s="239">
        <v>3.8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AT169" s="245" t="s">
        <v>152</v>
      </c>
      <c r="AU169" s="245" t="s">
        <v>86</v>
      </c>
      <c r="AV169" s="14" t="s">
        <v>86</v>
      </c>
      <c r="AW169" s="14" t="s">
        <v>35</v>
      </c>
      <c r="AX169" s="14" t="s">
        <v>21</v>
      </c>
      <c r="AY169" s="245" t="s">
        <v>141</v>
      </c>
    </row>
    <row r="170" spans="1:65" s="2" customFormat="1" ht="24" customHeight="1">
      <c r="A170" s="34"/>
      <c r="B170" s="35"/>
      <c r="C170" s="208" t="s">
        <v>218</v>
      </c>
      <c r="D170" s="208" t="s">
        <v>143</v>
      </c>
      <c r="E170" s="209" t="s">
        <v>298</v>
      </c>
      <c r="F170" s="210" t="s">
        <v>299</v>
      </c>
      <c r="G170" s="211" t="s">
        <v>146</v>
      </c>
      <c r="H170" s="212">
        <v>5.7</v>
      </c>
      <c r="I170" s="213"/>
      <c r="J170" s="214">
        <f>ROUND(I170*H170,2)</f>
        <v>0</v>
      </c>
      <c r="K170" s="210" t="s">
        <v>147</v>
      </c>
      <c r="L170" s="39"/>
      <c r="M170" s="215" t="s">
        <v>1</v>
      </c>
      <c r="N170" s="216" t="s">
        <v>43</v>
      </c>
      <c r="O170" s="71"/>
      <c r="P170" s="217">
        <f>O170*H170</f>
        <v>0</v>
      </c>
      <c r="Q170" s="217">
        <v>0</v>
      </c>
      <c r="R170" s="217">
        <f>Q170*H170</f>
        <v>0</v>
      </c>
      <c r="S170" s="217">
        <v>0</v>
      </c>
      <c r="T170" s="218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9" t="s">
        <v>148</v>
      </c>
      <c r="AT170" s="219" t="s">
        <v>143</v>
      </c>
      <c r="AU170" s="219" t="s">
        <v>86</v>
      </c>
      <c r="AY170" s="17" t="s">
        <v>141</v>
      </c>
      <c r="BE170" s="220">
        <f>IF(N170="základní",J170,0)</f>
        <v>0</v>
      </c>
      <c r="BF170" s="220">
        <f>IF(N170="snížená",J170,0)</f>
        <v>0</v>
      </c>
      <c r="BG170" s="220">
        <f>IF(N170="zákl. přenesená",J170,0)</f>
        <v>0</v>
      </c>
      <c r="BH170" s="220">
        <f>IF(N170="sníž. přenesená",J170,0)</f>
        <v>0</v>
      </c>
      <c r="BI170" s="220">
        <f>IF(N170="nulová",J170,0)</f>
        <v>0</v>
      </c>
      <c r="BJ170" s="17" t="s">
        <v>21</v>
      </c>
      <c r="BK170" s="220">
        <f>ROUND(I170*H170,2)</f>
        <v>0</v>
      </c>
      <c r="BL170" s="17" t="s">
        <v>148</v>
      </c>
      <c r="BM170" s="219" t="s">
        <v>898</v>
      </c>
    </row>
    <row r="171" spans="1:65" s="2" customFormat="1" ht="29.25">
      <c r="A171" s="34"/>
      <c r="B171" s="35"/>
      <c r="C171" s="36"/>
      <c r="D171" s="221" t="s">
        <v>150</v>
      </c>
      <c r="E171" s="36"/>
      <c r="F171" s="222" t="s">
        <v>301</v>
      </c>
      <c r="G171" s="36"/>
      <c r="H171" s="36"/>
      <c r="I171" s="122"/>
      <c r="J171" s="36"/>
      <c r="K171" s="36"/>
      <c r="L171" s="39"/>
      <c r="M171" s="223"/>
      <c r="N171" s="224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150</v>
      </c>
      <c r="AU171" s="17" t="s">
        <v>86</v>
      </c>
    </row>
    <row r="172" spans="1:65" s="14" customFormat="1" ht="11.25">
      <c r="B172" s="235"/>
      <c r="C172" s="236"/>
      <c r="D172" s="221" t="s">
        <v>152</v>
      </c>
      <c r="E172" s="237" t="s">
        <v>1</v>
      </c>
      <c r="F172" s="238" t="s">
        <v>899</v>
      </c>
      <c r="G172" s="236"/>
      <c r="H172" s="239">
        <v>5.7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AT172" s="245" t="s">
        <v>152</v>
      </c>
      <c r="AU172" s="245" t="s">
        <v>86</v>
      </c>
      <c r="AV172" s="14" t="s">
        <v>86</v>
      </c>
      <c r="AW172" s="14" t="s">
        <v>35</v>
      </c>
      <c r="AX172" s="14" t="s">
        <v>21</v>
      </c>
      <c r="AY172" s="245" t="s">
        <v>141</v>
      </c>
    </row>
    <row r="173" spans="1:65" s="2" customFormat="1" ht="24" customHeight="1">
      <c r="A173" s="34"/>
      <c r="B173" s="35"/>
      <c r="C173" s="208" t="s">
        <v>225</v>
      </c>
      <c r="D173" s="208" t="s">
        <v>143</v>
      </c>
      <c r="E173" s="209" t="s">
        <v>749</v>
      </c>
      <c r="F173" s="210" t="s">
        <v>750</v>
      </c>
      <c r="G173" s="211" t="s">
        <v>146</v>
      </c>
      <c r="H173" s="212">
        <v>3.8</v>
      </c>
      <c r="I173" s="213"/>
      <c r="J173" s="214">
        <f>ROUND(I173*H173,2)</f>
        <v>0</v>
      </c>
      <c r="K173" s="210" t="s">
        <v>147</v>
      </c>
      <c r="L173" s="39"/>
      <c r="M173" s="215" t="s">
        <v>1</v>
      </c>
      <c r="N173" s="216" t="s">
        <v>43</v>
      </c>
      <c r="O173" s="71"/>
      <c r="P173" s="217">
        <f>O173*H173</f>
        <v>0</v>
      </c>
      <c r="Q173" s="217">
        <v>0</v>
      </c>
      <c r="R173" s="217">
        <f>Q173*H173</f>
        <v>0</v>
      </c>
      <c r="S173" s="217">
        <v>0</v>
      </c>
      <c r="T173" s="218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9" t="s">
        <v>148</v>
      </c>
      <c r="AT173" s="219" t="s">
        <v>143</v>
      </c>
      <c r="AU173" s="219" t="s">
        <v>86</v>
      </c>
      <c r="AY173" s="17" t="s">
        <v>141</v>
      </c>
      <c r="BE173" s="220">
        <f>IF(N173="základní",J173,0)</f>
        <v>0</v>
      </c>
      <c r="BF173" s="220">
        <f>IF(N173="snížená",J173,0)</f>
        <v>0</v>
      </c>
      <c r="BG173" s="220">
        <f>IF(N173="zákl. přenesená",J173,0)</f>
        <v>0</v>
      </c>
      <c r="BH173" s="220">
        <f>IF(N173="sníž. přenesená",J173,0)</f>
        <v>0</v>
      </c>
      <c r="BI173" s="220">
        <f>IF(N173="nulová",J173,0)</f>
        <v>0</v>
      </c>
      <c r="BJ173" s="17" t="s">
        <v>21</v>
      </c>
      <c r="BK173" s="220">
        <f>ROUND(I173*H173,2)</f>
        <v>0</v>
      </c>
      <c r="BL173" s="17" t="s">
        <v>148</v>
      </c>
      <c r="BM173" s="219" t="s">
        <v>900</v>
      </c>
    </row>
    <row r="174" spans="1:65" s="2" customFormat="1" ht="11.25">
      <c r="A174" s="34"/>
      <c r="B174" s="35"/>
      <c r="C174" s="36"/>
      <c r="D174" s="221" t="s">
        <v>150</v>
      </c>
      <c r="E174" s="36"/>
      <c r="F174" s="222" t="s">
        <v>752</v>
      </c>
      <c r="G174" s="36"/>
      <c r="H174" s="36"/>
      <c r="I174" s="122"/>
      <c r="J174" s="36"/>
      <c r="K174" s="36"/>
      <c r="L174" s="39"/>
      <c r="M174" s="223"/>
      <c r="N174" s="224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150</v>
      </c>
      <c r="AU174" s="17" t="s">
        <v>86</v>
      </c>
    </row>
    <row r="175" spans="1:65" s="13" customFormat="1" ht="11.25">
      <c r="B175" s="225"/>
      <c r="C175" s="226"/>
      <c r="D175" s="221" t="s">
        <v>152</v>
      </c>
      <c r="E175" s="227" t="s">
        <v>1</v>
      </c>
      <c r="F175" s="228" t="s">
        <v>753</v>
      </c>
      <c r="G175" s="226"/>
      <c r="H175" s="227" t="s">
        <v>1</v>
      </c>
      <c r="I175" s="229"/>
      <c r="J175" s="226"/>
      <c r="K175" s="226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152</v>
      </c>
      <c r="AU175" s="234" t="s">
        <v>86</v>
      </c>
      <c r="AV175" s="13" t="s">
        <v>21</v>
      </c>
      <c r="AW175" s="13" t="s">
        <v>35</v>
      </c>
      <c r="AX175" s="13" t="s">
        <v>78</v>
      </c>
      <c r="AY175" s="234" t="s">
        <v>141</v>
      </c>
    </row>
    <row r="176" spans="1:65" s="14" customFormat="1" ht="11.25">
      <c r="B176" s="235"/>
      <c r="C176" s="236"/>
      <c r="D176" s="221" t="s">
        <v>152</v>
      </c>
      <c r="E176" s="237" t="s">
        <v>1</v>
      </c>
      <c r="F176" s="238" t="s">
        <v>894</v>
      </c>
      <c r="G176" s="236"/>
      <c r="H176" s="239">
        <v>3.8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AT176" s="245" t="s">
        <v>152</v>
      </c>
      <c r="AU176" s="245" t="s">
        <v>86</v>
      </c>
      <c r="AV176" s="14" t="s">
        <v>86</v>
      </c>
      <c r="AW176" s="14" t="s">
        <v>35</v>
      </c>
      <c r="AX176" s="14" t="s">
        <v>21</v>
      </c>
      <c r="AY176" s="245" t="s">
        <v>141</v>
      </c>
    </row>
    <row r="177" spans="1:65" s="2" customFormat="1" ht="24" customHeight="1">
      <c r="A177" s="34"/>
      <c r="B177" s="35"/>
      <c r="C177" s="208" t="s">
        <v>231</v>
      </c>
      <c r="D177" s="208" t="s">
        <v>143</v>
      </c>
      <c r="E177" s="209" t="s">
        <v>754</v>
      </c>
      <c r="F177" s="210" t="s">
        <v>755</v>
      </c>
      <c r="G177" s="211" t="s">
        <v>146</v>
      </c>
      <c r="H177" s="212">
        <v>3.8</v>
      </c>
      <c r="I177" s="213"/>
      <c r="J177" s="214">
        <f>ROUND(I177*H177,2)</f>
        <v>0</v>
      </c>
      <c r="K177" s="210" t="s">
        <v>147</v>
      </c>
      <c r="L177" s="39"/>
      <c r="M177" s="215" t="s">
        <v>1</v>
      </c>
      <c r="N177" s="216" t="s">
        <v>43</v>
      </c>
      <c r="O177" s="71"/>
      <c r="P177" s="217">
        <f>O177*H177</f>
        <v>0</v>
      </c>
      <c r="Q177" s="217">
        <v>0</v>
      </c>
      <c r="R177" s="217">
        <f>Q177*H177</f>
        <v>0</v>
      </c>
      <c r="S177" s="217">
        <v>0</v>
      </c>
      <c r="T177" s="218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19" t="s">
        <v>148</v>
      </c>
      <c r="AT177" s="219" t="s">
        <v>143</v>
      </c>
      <c r="AU177" s="219" t="s">
        <v>86</v>
      </c>
      <c r="AY177" s="17" t="s">
        <v>141</v>
      </c>
      <c r="BE177" s="220">
        <f>IF(N177="základní",J177,0)</f>
        <v>0</v>
      </c>
      <c r="BF177" s="220">
        <f>IF(N177="snížená",J177,0)</f>
        <v>0</v>
      </c>
      <c r="BG177" s="220">
        <f>IF(N177="zákl. přenesená",J177,0)</f>
        <v>0</v>
      </c>
      <c r="BH177" s="220">
        <f>IF(N177="sníž. přenesená",J177,0)</f>
        <v>0</v>
      </c>
      <c r="BI177" s="220">
        <f>IF(N177="nulová",J177,0)</f>
        <v>0</v>
      </c>
      <c r="BJ177" s="17" t="s">
        <v>21</v>
      </c>
      <c r="BK177" s="220">
        <f>ROUND(I177*H177,2)</f>
        <v>0</v>
      </c>
      <c r="BL177" s="17" t="s">
        <v>148</v>
      </c>
      <c r="BM177" s="219" t="s">
        <v>901</v>
      </c>
    </row>
    <row r="178" spans="1:65" s="2" customFormat="1" ht="19.5">
      <c r="A178" s="34"/>
      <c r="B178" s="35"/>
      <c r="C178" s="36"/>
      <c r="D178" s="221" t="s">
        <v>150</v>
      </c>
      <c r="E178" s="36"/>
      <c r="F178" s="222" t="s">
        <v>757</v>
      </c>
      <c r="G178" s="36"/>
      <c r="H178" s="36"/>
      <c r="I178" s="122"/>
      <c r="J178" s="36"/>
      <c r="K178" s="36"/>
      <c r="L178" s="39"/>
      <c r="M178" s="223"/>
      <c r="N178" s="224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150</v>
      </c>
      <c r="AU178" s="17" t="s">
        <v>86</v>
      </c>
    </row>
    <row r="179" spans="1:65" s="13" customFormat="1" ht="11.25">
      <c r="B179" s="225"/>
      <c r="C179" s="226"/>
      <c r="D179" s="221" t="s">
        <v>152</v>
      </c>
      <c r="E179" s="227" t="s">
        <v>1</v>
      </c>
      <c r="F179" s="228" t="s">
        <v>753</v>
      </c>
      <c r="G179" s="226"/>
      <c r="H179" s="227" t="s">
        <v>1</v>
      </c>
      <c r="I179" s="229"/>
      <c r="J179" s="226"/>
      <c r="K179" s="226"/>
      <c r="L179" s="230"/>
      <c r="M179" s="231"/>
      <c r="N179" s="232"/>
      <c r="O179" s="232"/>
      <c r="P179" s="232"/>
      <c r="Q179" s="232"/>
      <c r="R179" s="232"/>
      <c r="S179" s="232"/>
      <c r="T179" s="233"/>
      <c r="AT179" s="234" t="s">
        <v>152</v>
      </c>
      <c r="AU179" s="234" t="s">
        <v>86</v>
      </c>
      <c r="AV179" s="13" t="s">
        <v>21</v>
      </c>
      <c r="AW179" s="13" t="s">
        <v>35</v>
      </c>
      <c r="AX179" s="13" t="s">
        <v>78</v>
      </c>
      <c r="AY179" s="234" t="s">
        <v>141</v>
      </c>
    </row>
    <row r="180" spans="1:65" s="14" customFormat="1" ht="11.25">
      <c r="B180" s="235"/>
      <c r="C180" s="236"/>
      <c r="D180" s="221" t="s">
        <v>152</v>
      </c>
      <c r="E180" s="237" t="s">
        <v>1</v>
      </c>
      <c r="F180" s="238" t="s">
        <v>894</v>
      </c>
      <c r="G180" s="236"/>
      <c r="H180" s="239">
        <v>3.8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AT180" s="245" t="s">
        <v>152</v>
      </c>
      <c r="AU180" s="245" t="s">
        <v>86</v>
      </c>
      <c r="AV180" s="14" t="s">
        <v>86</v>
      </c>
      <c r="AW180" s="14" t="s">
        <v>35</v>
      </c>
      <c r="AX180" s="14" t="s">
        <v>21</v>
      </c>
      <c r="AY180" s="245" t="s">
        <v>141</v>
      </c>
    </row>
    <row r="181" spans="1:65" s="2" customFormat="1" ht="24" customHeight="1">
      <c r="A181" s="34"/>
      <c r="B181" s="35"/>
      <c r="C181" s="208" t="s">
        <v>236</v>
      </c>
      <c r="D181" s="208" t="s">
        <v>143</v>
      </c>
      <c r="E181" s="209" t="s">
        <v>758</v>
      </c>
      <c r="F181" s="210" t="s">
        <v>759</v>
      </c>
      <c r="G181" s="211" t="s">
        <v>146</v>
      </c>
      <c r="H181" s="212">
        <v>3.8</v>
      </c>
      <c r="I181" s="213"/>
      <c r="J181" s="214">
        <f>ROUND(I181*H181,2)</f>
        <v>0</v>
      </c>
      <c r="K181" s="210" t="s">
        <v>147</v>
      </c>
      <c r="L181" s="39"/>
      <c r="M181" s="215" t="s">
        <v>1</v>
      </c>
      <c r="N181" s="216" t="s">
        <v>43</v>
      </c>
      <c r="O181" s="71"/>
      <c r="P181" s="217">
        <f>O181*H181</f>
        <v>0</v>
      </c>
      <c r="Q181" s="217">
        <v>0</v>
      </c>
      <c r="R181" s="217">
        <f>Q181*H181</f>
        <v>0</v>
      </c>
      <c r="S181" s="217">
        <v>0</v>
      </c>
      <c r="T181" s="21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9" t="s">
        <v>148</v>
      </c>
      <c r="AT181" s="219" t="s">
        <v>143</v>
      </c>
      <c r="AU181" s="219" t="s">
        <v>86</v>
      </c>
      <c r="AY181" s="17" t="s">
        <v>141</v>
      </c>
      <c r="BE181" s="220">
        <f>IF(N181="základní",J181,0)</f>
        <v>0</v>
      </c>
      <c r="BF181" s="220">
        <f>IF(N181="snížená",J181,0)</f>
        <v>0</v>
      </c>
      <c r="BG181" s="220">
        <f>IF(N181="zákl. přenesená",J181,0)</f>
        <v>0</v>
      </c>
      <c r="BH181" s="220">
        <f>IF(N181="sníž. přenesená",J181,0)</f>
        <v>0</v>
      </c>
      <c r="BI181" s="220">
        <f>IF(N181="nulová",J181,0)</f>
        <v>0</v>
      </c>
      <c r="BJ181" s="17" t="s">
        <v>21</v>
      </c>
      <c r="BK181" s="220">
        <f>ROUND(I181*H181,2)</f>
        <v>0</v>
      </c>
      <c r="BL181" s="17" t="s">
        <v>148</v>
      </c>
      <c r="BM181" s="219" t="s">
        <v>902</v>
      </c>
    </row>
    <row r="182" spans="1:65" s="2" customFormat="1" ht="29.25">
      <c r="A182" s="34"/>
      <c r="B182" s="35"/>
      <c r="C182" s="36"/>
      <c r="D182" s="221" t="s">
        <v>150</v>
      </c>
      <c r="E182" s="36"/>
      <c r="F182" s="222" t="s">
        <v>761</v>
      </c>
      <c r="G182" s="36"/>
      <c r="H182" s="36"/>
      <c r="I182" s="122"/>
      <c r="J182" s="36"/>
      <c r="K182" s="36"/>
      <c r="L182" s="39"/>
      <c r="M182" s="223"/>
      <c r="N182" s="224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150</v>
      </c>
      <c r="AU182" s="17" t="s">
        <v>86</v>
      </c>
    </row>
    <row r="183" spans="1:65" s="13" customFormat="1" ht="11.25">
      <c r="B183" s="225"/>
      <c r="C183" s="226"/>
      <c r="D183" s="221" t="s">
        <v>152</v>
      </c>
      <c r="E183" s="227" t="s">
        <v>1</v>
      </c>
      <c r="F183" s="228" t="s">
        <v>753</v>
      </c>
      <c r="G183" s="226"/>
      <c r="H183" s="227" t="s">
        <v>1</v>
      </c>
      <c r="I183" s="229"/>
      <c r="J183" s="226"/>
      <c r="K183" s="226"/>
      <c r="L183" s="230"/>
      <c r="M183" s="231"/>
      <c r="N183" s="232"/>
      <c r="O183" s="232"/>
      <c r="P183" s="232"/>
      <c r="Q183" s="232"/>
      <c r="R183" s="232"/>
      <c r="S183" s="232"/>
      <c r="T183" s="233"/>
      <c r="AT183" s="234" t="s">
        <v>152</v>
      </c>
      <c r="AU183" s="234" t="s">
        <v>86</v>
      </c>
      <c r="AV183" s="13" t="s">
        <v>21</v>
      </c>
      <c r="AW183" s="13" t="s">
        <v>35</v>
      </c>
      <c r="AX183" s="13" t="s">
        <v>78</v>
      </c>
      <c r="AY183" s="234" t="s">
        <v>141</v>
      </c>
    </row>
    <row r="184" spans="1:65" s="14" customFormat="1" ht="11.25">
      <c r="B184" s="235"/>
      <c r="C184" s="236"/>
      <c r="D184" s="221" t="s">
        <v>152</v>
      </c>
      <c r="E184" s="237" t="s">
        <v>1</v>
      </c>
      <c r="F184" s="238" t="s">
        <v>894</v>
      </c>
      <c r="G184" s="236"/>
      <c r="H184" s="239">
        <v>3.8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AT184" s="245" t="s">
        <v>152</v>
      </c>
      <c r="AU184" s="245" t="s">
        <v>86</v>
      </c>
      <c r="AV184" s="14" t="s">
        <v>86</v>
      </c>
      <c r="AW184" s="14" t="s">
        <v>35</v>
      </c>
      <c r="AX184" s="14" t="s">
        <v>21</v>
      </c>
      <c r="AY184" s="245" t="s">
        <v>141</v>
      </c>
    </row>
    <row r="185" spans="1:65" s="2" customFormat="1" ht="24" customHeight="1">
      <c r="A185" s="34"/>
      <c r="B185" s="35"/>
      <c r="C185" s="208" t="s">
        <v>8</v>
      </c>
      <c r="D185" s="208" t="s">
        <v>143</v>
      </c>
      <c r="E185" s="209" t="s">
        <v>762</v>
      </c>
      <c r="F185" s="210" t="s">
        <v>763</v>
      </c>
      <c r="G185" s="211" t="s">
        <v>146</v>
      </c>
      <c r="H185" s="212">
        <v>3.8</v>
      </c>
      <c r="I185" s="213"/>
      <c r="J185" s="214">
        <f>ROUND(I185*H185,2)</f>
        <v>0</v>
      </c>
      <c r="K185" s="210" t="s">
        <v>147</v>
      </c>
      <c r="L185" s="39"/>
      <c r="M185" s="215" t="s">
        <v>1</v>
      </c>
      <c r="N185" s="216" t="s">
        <v>43</v>
      </c>
      <c r="O185" s="71"/>
      <c r="P185" s="217">
        <f>O185*H185</f>
        <v>0</v>
      </c>
      <c r="Q185" s="217">
        <v>0</v>
      </c>
      <c r="R185" s="217">
        <f>Q185*H185</f>
        <v>0</v>
      </c>
      <c r="S185" s="217">
        <v>0</v>
      </c>
      <c r="T185" s="218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19" t="s">
        <v>148</v>
      </c>
      <c r="AT185" s="219" t="s">
        <v>143</v>
      </c>
      <c r="AU185" s="219" t="s">
        <v>86</v>
      </c>
      <c r="AY185" s="17" t="s">
        <v>141</v>
      </c>
      <c r="BE185" s="220">
        <f>IF(N185="základní",J185,0)</f>
        <v>0</v>
      </c>
      <c r="BF185" s="220">
        <f>IF(N185="snížená",J185,0)</f>
        <v>0</v>
      </c>
      <c r="BG185" s="220">
        <f>IF(N185="zákl. přenesená",J185,0)</f>
        <v>0</v>
      </c>
      <c r="BH185" s="220">
        <f>IF(N185="sníž. přenesená",J185,0)</f>
        <v>0</v>
      </c>
      <c r="BI185" s="220">
        <f>IF(N185="nulová",J185,0)</f>
        <v>0</v>
      </c>
      <c r="BJ185" s="17" t="s">
        <v>21</v>
      </c>
      <c r="BK185" s="220">
        <f>ROUND(I185*H185,2)</f>
        <v>0</v>
      </c>
      <c r="BL185" s="17" t="s">
        <v>148</v>
      </c>
      <c r="BM185" s="219" t="s">
        <v>903</v>
      </c>
    </row>
    <row r="186" spans="1:65" s="2" customFormat="1" ht="29.25">
      <c r="A186" s="34"/>
      <c r="B186" s="35"/>
      <c r="C186" s="36"/>
      <c r="D186" s="221" t="s">
        <v>150</v>
      </c>
      <c r="E186" s="36"/>
      <c r="F186" s="222" t="s">
        <v>765</v>
      </c>
      <c r="G186" s="36"/>
      <c r="H186" s="36"/>
      <c r="I186" s="122"/>
      <c r="J186" s="36"/>
      <c r="K186" s="36"/>
      <c r="L186" s="39"/>
      <c r="M186" s="223"/>
      <c r="N186" s="224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150</v>
      </c>
      <c r="AU186" s="17" t="s">
        <v>86</v>
      </c>
    </row>
    <row r="187" spans="1:65" s="13" customFormat="1" ht="11.25">
      <c r="B187" s="225"/>
      <c r="C187" s="226"/>
      <c r="D187" s="221" t="s">
        <v>152</v>
      </c>
      <c r="E187" s="227" t="s">
        <v>1</v>
      </c>
      <c r="F187" s="228" t="s">
        <v>753</v>
      </c>
      <c r="G187" s="226"/>
      <c r="H187" s="227" t="s">
        <v>1</v>
      </c>
      <c r="I187" s="229"/>
      <c r="J187" s="226"/>
      <c r="K187" s="226"/>
      <c r="L187" s="230"/>
      <c r="M187" s="231"/>
      <c r="N187" s="232"/>
      <c r="O187" s="232"/>
      <c r="P187" s="232"/>
      <c r="Q187" s="232"/>
      <c r="R187" s="232"/>
      <c r="S187" s="232"/>
      <c r="T187" s="233"/>
      <c r="AT187" s="234" t="s">
        <v>152</v>
      </c>
      <c r="AU187" s="234" t="s">
        <v>86</v>
      </c>
      <c r="AV187" s="13" t="s">
        <v>21</v>
      </c>
      <c r="AW187" s="13" t="s">
        <v>35</v>
      </c>
      <c r="AX187" s="13" t="s">
        <v>78</v>
      </c>
      <c r="AY187" s="234" t="s">
        <v>141</v>
      </c>
    </row>
    <row r="188" spans="1:65" s="14" customFormat="1" ht="11.25">
      <c r="B188" s="235"/>
      <c r="C188" s="236"/>
      <c r="D188" s="221" t="s">
        <v>152</v>
      </c>
      <c r="E188" s="237" t="s">
        <v>1</v>
      </c>
      <c r="F188" s="238" t="s">
        <v>894</v>
      </c>
      <c r="G188" s="236"/>
      <c r="H188" s="239">
        <v>3.8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AT188" s="245" t="s">
        <v>152</v>
      </c>
      <c r="AU188" s="245" t="s">
        <v>86</v>
      </c>
      <c r="AV188" s="14" t="s">
        <v>86</v>
      </c>
      <c r="AW188" s="14" t="s">
        <v>35</v>
      </c>
      <c r="AX188" s="14" t="s">
        <v>21</v>
      </c>
      <c r="AY188" s="245" t="s">
        <v>141</v>
      </c>
    </row>
    <row r="189" spans="1:65" s="2" customFormat="1" ht="24" customHeight="1">
      <c r="A189" s="34"/>
      <c r="B189" s="35"/>
      <c r="C189" s="208" t="s">
        <v>245</v>
      </c>
      <c r="D189" s="208" t="s">
        <v>143</v>
      </c>
      <c r="E189" s="209" t="s">
        <v>766</v>
      </c>
      <c r="F189" s="210" t="s">
        <v>767</v>
      </c>
      <c r="G189" s="211" t="s">
        <v>146</v>
      </c>
      <c r="H189" s="212">
        <v>1.5</v>
      </c>
      <c r="I189" s="213"/>
      <c r="J189" s="214">
        <f>ROUND(I189*H189,2)</f>
        <v>0</v>
      </c>
      <c r="K189" s="210" t="s">
        <v>147</v>
      </c>
      <c r="L189" s="39"/>
      <c r="M189" s="215" t="s">
        <v>1</v>
      </c>
      <c r="N189" s="216" t="s">
        <v>43</v>
      </c>
      <c r="O189" s="71"/>
      <c r="P189" s="217">
        <f>O189*H189</f>
        <v>0</v>
      </c>
      <c r="Q189" s="217">
        <v>0.1837</v>
      </c>
      <c r="R189" s="217">
        <f>Q189*H189</f>
        <v>0.27555000000000002</v>
      </c>
      <c r="S189" s="217">
        <v>0</v>
      </c>
      <c r="T189" s="218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9" t="s">
        <v>148</v>
      </c>
      <c r="AT189" s="219" t="s">
        <v>143</v>
      </c>
      <c r="AU189" s="219" t="s">
        <v>86</v>
      </c>
      <c r="AY189" s="17" t="s">
        <v>141</v>
      </c>
      <c r="BE189" s="220">
        <f>IF(N189="základní",J189,0)</f>
        <v>0</v>
      </c>
      <c r="BF189" s="220">
        <f>IF(N189="snížená",J189,0)</f>
        <v>0</v>
      </c>
      <c r="BG189" s="220">
        <f>IF(N189="zákl. přenesená",J189,0)</f>
        <v>0</v>
      </c>
      <c r="BH189" s="220">
        <f>IF(N189="sníž. přenesená",J189,0)</f>
        <v>0</v>
      </c>
      <c r="BI189" s="220">
        <f>IF(N189="nulová",J189,0)</f>
        <v>0</v>
      </c>
      <c r="BJ189" s="17" t="s">
        <v>21</v>
      </c>
      <c r="BK189" s="220">
        <f>ROUND(I189*H189,2)</f>
        <v>0</v>
      </c>
      <c r="BL189" s="17" t="s">
        <v>148</v>
      </c>
      <c r="BM189" s="219" t="s">
        <v>904</v>
      </c>
    </row>
    <row r="190" spans="1:65" s="2" customFormat="1" ht="39">
      <c r="A190" s="34"/>
      <c r="B190" s="35"/>
      <c r="C190" s="36"/>
      <c r="D190" s="221" t="s">
        <v>150</v>
      </c>
      <c r="E190" s="36"/>
      <c r="F190" s="222" t="s">
        <v>769</v>
      </c>
      <c r="G190" s="36"/>
      <c r="H190" s="36"/>
      <c r="I190" s="122"/>
      <c r="J190" s="36"/>
      <c r="K190" s="36"/>
      <c r="L190" s="39"/>
      <c r="M190" s="223"/>
      <c r="N190" s="224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150</v>
      </c>
      <c r="AU190" s="17" t="s">
        <v>86</v>
      </c>
    </row>
    <row r="191" spans="1:65" s="13" customFormat="1" ht="11.25">
      <c r="B191" s="225"/>
      <c r="C191" s="226"/>
      <c r="D191" s="221" t="s">
        <v>152</v>
      </c>
      <c r="E191" s="227" t="s">
        <v>1</v>
      </c>
      <c r="F191" s="228" t="s">
        <v>905</v>
      </c>
      <c r="G191" s="226"/>
      <c r="H191" s="227" t="s">
        <v>1</v>
      </c>
      <c r="I191" s="229"/>
      <c r="J191" s="226"/>
      <c r="K191" s="226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152</v>
      </c>
      <c r="AU191" s="234" t="s">
        <v>86</v>
      </c>
      <c r="AV191" s="13" t="s">
        <v>21</v>
      </c>
      <c r="AW191" s="13" t="s">
        <v>35</v>
      </c>
      <c r="AX191" s="13" t="s">
        <v>78</v>
      </c>
      <c r="AY191" s="234" t="s">
        <v>141</v>
      </c>
    </row>
    <row r="192" spans="1:65" s="14" customFormat="1" ht="11.25">
      <c r="B192" s="235"/>
      <c r="C192" s="236"/>
      <c r="D192" s="221" t="s">
        <v>152</v>
      </c>
      <c r="E192" s="237" t="s">
        <v>1</v>
      </c>
      <c r="F192" s="238" t="s">
        <v>862</v>
      </c>
      <c r="G192" s="236"/>
      <c r="H192" s="239">
        <v>1.5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AT192" s="245" t="s">
        <v>152</v>
      </c>
      <c r="AU192" s="245" t="s">
        <v>86</v>
      </c>
      <c r="AV192" s="14" t="s">
        <v>86</v>
      </c>
      <c r="AW192" s="14" t="s">
        <v>35</v>
      </c>
      <c r="AX192" s="14" t="s">
        <v>21</v>
      </c>
      <c r="AY192" s="245" t="s">
        <v>141</v>
      </c>
    </row>
    <row r="193" spans="1:65" s="2" customFormat="1" ht="24" customHeight="1">
      <c r="A193" s="34"/>
      <c r="B193" s="35"/>
      <c r="C193" s="208" t="s">
        <v>252</v>
      </c>
      <c r="D193" s="208" t="s">
        <v>143</v>
      </c>
      <c r="E193" s="209" t="s">
        <v>311</v>
      </c>
      <c r="F193" s="210" t="s">
        <v>312</v>
      </c>
      <c r="G193" s="211" t="s">
        <v>146</v>
      </c>
      <c r="H193" s="212">
        <v>90.4</v>
      </c>
      <c r="I193" s="213"/>
      <c r="J193" s="214">
        <f>ROUND(I193*H193,2)</f>
        <v>0</v>
      </c>
      <c r="K193" s="210" t="s">
        <v>147</v>
      </c>
      <c r="L193" s="39"/>
      <c r="M193" s="215" t="s">
        <v>1</v>
      </c>
      <c r="N193" s="216" t="s">
        <v>43</v>
      </c>
      <c r="O193" s="71"/>
      <c r="P193" s="217">
        <f>O193*H193</f>
        <v>0</v>
      </c>
      <c r="Q193" s="217">
        <v>0.16700000000000001</v>
      </c>
      <c r="R193" s="217">
        <f>Q193*H193</f>
        <v>15.096800000000002</v>
      </c>
      <c r="S193" s="217">
        <v>0</v>
      </c>
      <c r="T193" s="218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19" t="s">
        <v>148</v>
      </c>
      <c r="AT193" s="219" t="s">
        <v>143</v>
      </c>
      <c r="AU193" s="219" t="s">
        <v>86</v>
      </c>
      <c r="AY193" s="17" t="s">
        <v>141</v>
      </c>
      <c r="BE193" s="220">
        <f>IF(N193="základní",J193,0)</f>
        <v>0</v>
      </c>
      <c r="BF193" s="220">
        <f>IF(N193="snížená",J193,0)</f>
        <v>0</v>
      </c>
      <c r="BG193" s="220">
        <f>IF(N193="zákl. přenesená",J193,0)</f>
        <v>0</v>
      </c>
      <c r="BH193" s="220">
        <f>IF(N193="sníž. přenesená",J193,0)</f>
        <v>0</v>
      </c>
      <c r="BI193" s="220">
        <f>IF(N193="nulová",J193,0)</f>
        <v>0</v>
      </c>
      <c r="BJ193" s="17" t="s">
        <v>21</v>
      </c>
      <c r="BK193" s="220">
        <f>ROUND(I193*H193,2)</f>
        <v>0</v>
      </c>
      <c r="BL193" s="17" t="s">
        <v>148</v>
      </c>
      <c r="BM193" s="219" t="s">
        <v>906</v>
      </c>
    </row>
    <row r="194" spans="1:65" s="2" customFormat="1" ht="29.25">
      <c r="A194" s="34"/>
      <c r="B194" s="35"/>
      <c r="C194" s="36"/>
      <c r="D194" s="221" t="s">
        <v>150</v>
      </c>
      <c r="E194" s="36"/>
      <c r="F194" s="222" t="s">
        <v>314</v>
      </c>
      <c r="G194" s="36"/>
      <c r="H194" s="36"/>
      <c r="I194" s="122"/>
      <c r="J194" s="36"/>
      <c r="K194" s="36"/>
      <c r="L194" s="39"/>
      <c r="M194" s="223"/>
      <c r="N194" s="224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150</v>
      </c>
      <c r="AU194" s="17" t="s">
        <v>86</v>
      </c>
    </row>
    <row r="195" spans="1:65" s="13" customFormat="1" ht="11.25">
      <c r="B195" s="225"/>
      <c r="C195" s="226"/>
      <c r="D195" s="221" t="s">
        <v>152</v>
      </c>
      <c r="E195" s="227" t="s">
        <v>1</v>
      </c>
      <c r="F195" s="228" t="s">
        <v>907</v>
      </c>
      <c r="G195" s="226"/>
      <c r="H195" s="227" t="s">
        <v>1</v>
      </c>
      <c r="I195" s="229"/>
      <c r="J195" s="226"/>
      <c r="K195" s="226"/>
      <c r="L195" s="230"/>
      <c r="M195" s="231"/>
      <c r="N195" s="232"/>
      <c r="O195" s="232"/>
      <c r="P195" s="232"/>
      <c r="Q195" s="232"/>
      <c r="R195" s="232"/>
      <c r="S195" s="232"/>
      <c r="T195" s="233"/>
      <c r="AT195" s="234" t="s">
        <v>152</v>
      </c>
      <c r="AU195" s="234" t="s">
        <v>86</v>
      </c>
      <c r="AV195" s="13" t="s">
        <v>21</v>
      </c>
      <c r="AW195" s="13" t="s">
        <v>35</v>
      </c>
      <c r="AX195" s="13" t="s">
        <v>78</v>
      </c>
      <c r="AY195" s="234" t="s">
        <v>141</v>
      </c>
    </row>
    <row r="196" spans="1:65" s="14" customFormat="1" ht="11.25">
      <c r="B196" s="235"/>
      <c r="C196" s="236"/>
      <c r="D196" s="221" t="s">
        <v>152</v>
      </c>
      <c r="E196" s="237" t="s">
        <v>1</v>
      </c>
      <c r="F196" s="238" t="s">
        <v>908</v>
      </c>
      <c r="G196" s="236"/>
      <c r="H196" s="239">
        <v>90.4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AT196" s="245" t="s">
        <v>152</v>
      </c>
      <c r="AU196" s="245" t="s">
        <v>86</v>
      </c>
      <c r="AV196" s="14" t="s">
        <v>86</v>
      </c>
      <c r="AW196" s="14" t="s">
        <v>35</v>
      </c>
      <c r="AX196" s="14" t="s">
        <v>21</v>
      </c>
      <c r="AY196" s="245" t="s">
        <v>141</v>
      </c>
    </row>
    <row r="197" spans="1:65" s="2" customFormat="1" ht="16.5" customHeight="1">
      <c r="A197" s="34"/>
      <c r="B197" s="35"/>
      <c r="C197" s="257" t="s">
        <v>259</v>
      </c>
      <c r="D197" s="257" t="s">
        <v>253</v>
      </c>
      <c r="E197" s="258" t="s">
        <v>775</v>
      </c>
      <c r="F197" s="259" t="s">
        <v>776</v>
      </c>
      <c r="G197" s="260" t="s">
        <v>146</v>
      </c>
      <c r="H197" s="261">
        <v>10.436999999999999</v>
      </c>
      <c r="I197" s="262"/>
      <c r="J197" s="263">
        <f>ROUND(I197*H197,2)</f>
        <v>0</v>
      </c>
      <c r="K197" s="259" t="s">
        <v>147</v>
      </c>
      <c r="L197" s="264"/>
      <c r="M197" s="265" t="s">
        <v>1</v>
      </c>
      <c r="N197" s="266" t="s">
        <v>43</v>
      </c>
      <c r="O197" s="71"/>
      <c r="P197" s="217">
        <f>O197*H197</f>
        <v>0</v>
      </c>
      <c r="Q197" s="217">
        <v>0.11799999999999999</v>
      </c>
      <c r="R197" s="217">
        <f>Q197*H197</f>
        <v>1.2315659999999999</v>
      </c>
      <c r="S197" s="217">
        <v>0</v>
      </c>
      <c r="T197" s="21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9" t="s">
        <v>197</v>
      </c>
      <c r="AT197" s="219" t="s">
        <v>253</v>
      </c>
      <c r="AU197" s="219" t="s">
        <v>86</v>
      </c>
      <c r="AY197" s="17" t="s">
        <v>141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17" t="s">
        <v>21</v>
      </c>
      <c r="BK197" s="220">
        <f>ROUND(I197*H197,2)</f>
        <v>0</v>
      </c>
      <c r="BL197" s="17" t="s">
        <v>148</v>
      </c>
      <c r="BM197" s="219" t="s">
        <v>909</v>
      </c>
    </row>
    <row r="198" spans="1:65" s="2" customFormat="1" ht="11.25">
      <c r="A198" s="34"/>
      <c r="B198" s="35"/>
      <c r="C198" s="36"/>
      <c r="D198" s="221" t="s">
        <v>150</v>
      </c>
      <c r="E198" s="36"/>
      <c r="F198" s="222" t="s">
        <v>776</v>
      </c>
      <c r="G198" s="36"/>
      <c r="H198" s="36"/>
      <c r="I198" s="122"/>
      <c r="J198" s="36"/>
      <c r="K198" s="36"/>
      <c r="L198" s="39"/>
      <c r="M198" s="223"/>
      <c r="N198" s="224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150</v>
      </c>
      <c r="AU198" s="17" t="s">
        <v>86</v>
      </c>
    </row>
    <row r="199" spans="1:65" s="14" customFormat="1" ht="11.25">
      <c r="B199" s="235"/>
      <c r="C199" s="236"/>
      <c r="D199" s="221" t="s">
        <v>152</v>
      </c>
      <c r="E199" s="237" t="s">
        <v>1</v>
      </c>
      <c r="F199" s="238" t="s">
        <v>908</v>
      </c>
      <c r="G199" s="236"/>
      <c r="H199" s="239">
        <v>90.4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AT199" s="245" t="s">
        <v>152</v>
      </c>
      <c r="AU199" s="245" t="s">
        <v>86</v>
      </c>
      <c r="AV199" s="14" t="s">
        <v>86</v>
      </c>
      <c r="AW199" s="14" t="s">
        <v>35</v>
      </c>
      <c r="AX199" s="14" t="s">
        <v>78</v>
      </c>
      <c r="AY199" s="245" t="s">
        <v>141</v>
      </c>
    </row>
    <row r="200" spans="1:65" s="14" customFormat="1" ht="11.25">
      <c r="B200" s="235"/>
      <c r="C200" s="236"/>
      <c r="D200" s="221" t="s">
        <v>152</v>
      </c>
      <c r="E200" s="237" t="s">
        <v>1</v>
      </c>
      <c r="F200" s="238" t="s">
        <v>910</v>
      </c>
      <c r="G200" s="236"/>
      <c r="H200" s="239">
        <v>-80.459999999999994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AT200" s="245" t="s">
        <v>152</v>
      </c>
      <c r="AU200" s="245" t="s">
        <v>86</v>
      </c>
      <c r="AV200" s="14" t="s">
        <v>86</v>
      </c>
      <c r="AW200" s="14" t="s">
        <v>35</v>
      </c>
      <c r="AX200" s="14" t="s">
        <v>78</v>
      </c>
      <c r="AY200" s="245" t="s">
        <v>141</v>
      </c>
    </row>
    <row r="201" spans="1:65" s="15" customFormat="1" ht="11.25">
      <c r="B201" s="246"/>
      <c r="C201" s="247"/>
      <c r="D201" s="221" t="s">
        <v>152</v>
      </c>
      <c r="E201" s="248" t="s">
        <v>1</v>
      </c>
      <c r="F201" s="249" t="s">
        <v>174</v>
      </c>
      <c r="G201" s="247"/>
      <c r="H201" s="250">
        <v>9.9400000000000102</v>
      </c>
      <c r="I201" s="251"/>
      <c r="J201" s="247"/>
      <c r="K201" s="247"/>
      <c r="L201" s="252"/>
      <c r="M201" s="253"/>
      <c r="N201" s="254"/>
      <c r="O201" s="254"/>
      <c r="P201" s="254"/>
      <c r="Q201" s="254"/>
      <c r="R201" s="254"/>
      <c r="S201" s="254"/>
      <c r="T201" s="255"/>
      <c r="AT201" s="256" t="s">
        <v>152</v>
      </c>
      <c r="AU201" s="256" t="s">
        <v>86</v>
      </c>
      <c r="AV201" s="15" t="s">
        <v>148</v>
      </c>
      <c r="AW201" s="15" t="s">
        <v>35</v>
      </c>
      <c r="AX201" s="15" t="s">
        <v>21</v>
      </c>
      <c r="AY201" s="256" t="s">
        <v>141</v>
      </c>
    </row>
    <row r="202" spans="1:65" s="14" customFormat="1" ht="11.25">
      <c r="B202" s="235"/>
      <c r="C202" s="236"/>
      <c r="D202" s="221" t="s">
        <v>152</v>
      </c>
      <c r="E202" s="236"/>
      <c r="F202" s="238" t="s">
        <v>911</v>
      </c>
      <c r="G202" s="236"/>
      <c r="H202" s="239">
        <v>10.436999999999999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AT202" s="245" t="s">
        <v>152</v>
      </c>
      <c r="AU202" s="245" t="s">
        <v>86</v>
      </c>
      <c r="AV202" s="14" t="s">
        <v>86</v>
      </c>
      <c r="AW202" s="14" t="s">
        <v>4</v>
      </c>
      <c r="AX202" s="14" t="s">
        <v>21</v>
      </c>
      <c r="AY202" s="245" t="s">
        <v>141</v>
      </c>
    </row>
    <row r="203" spans="1:65" s="2" customFormat="1" ht="24" customHeight="1">
      <c r="A203" s="34"/>
      <c r="B203" s="35"/>
      <c r="C203" s="208" t="s">
        <v>267</v>
      </c>
      <c r="D203" s="208" t="s">
        <v>143</v>
      </c>
      <c r="E203" s="209" t="s">
        <v>378</v>
      </c>
      <c r="F203" s="210" t="s">
        <v>379</v>
      </c>
      <c r="G203" s="211" t="s">
        <v>146</v>
      </c>
      <c r="H203" s="212">
        <v>7.4</v>
      </c>
      <c r="I203" s="213"/>
      <c r="J203" s="214">
        <f>ROUND(I203*H203,2)</f>
        <v>0</v>
      </c>
      <c r="K203" s="210" t="s">
        <v>147</v>
      </c>
      <c r="L203" s="39"/>
      <c r="M203" s="215" t="s">
        <v>1</v>
      </c>
      <c r="N203" s="216" t="s">
        <v>43</v>
      </c>
      <c r="O203" s="71"/>
      <c r="P203" s="217">
        <f>O203*H203</f>
        <v>0</v>
      </c>
      <c r="Q203" s="217">
        <v>0.10100000000000001</v>
      </c>
      <c r="R203" s="217">
        <f>Q203*H203</f>
        <v>0.74740000000000006</v>
      </c>
      <c r="S203" s="217">
        <v>0</v>
      </c>
      <c r="T203" s="21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9" t="s">
        <v>148</v>
      </c>
      <c r="AT203" s="219" t="s">
        <v>143</v>
      </c>
      <c r="AU203" s="219" t="s">
        <v>86</v>
      </c>
      <c r="AY203" s="17" t="s">
        <v>141</v>
      </c>
      <c r="BE203" s="220">
        <f>IF(N203="základní",J203,0)</f>
        <v>0</v>
      </c>
      <c r="BF203" s="220">
        <f>IF(N203="snížená",J203,0)</f>
        <v>0</v>
      </c>
      <c r="BG203" s="220">
        <f>IF(N203="zákl. přenesená",J203,0)</f>
        <v>0</v>
      </c>
      <c r="BH203" s="220">
        <f>IF(N203="sníž. přenesená",J203,0)</f>
        <v>0</v>
      </c>
      <c r="BI203" s="220">
        <f>IF(N203="nulová",J203,0)</f>
        <v>0</v>
      </c>
      <c r="BJ203" s="17" t="s">
        <v>21</v>
      </c>
      <c r="BK203" s="220">
        <f>ROUND(I203*H203,2)</f>
        <v>0</v>
      </c>
      <c r="BL203" s="17" t="s">
        <v>148</v>
      </c>
      <c r="BM203" s="219" t="s">
        <v>912</v>
      </c>
    </row>
    <row r="204" spans="1:65" s="2" customFormat="1" ht="48.75">
      <c r="A204" s="34"/>
      <c r="B204" s="35"/>
      <c r="C204" s="36"/>
      <c r="D204" s="221" t="s">
        <v>150</v>
      </c>
      <c r="E204" s="36"/>
      <c r="F204" s="222" t="s">
        <v>381</v>
      </c>
      <c r="G204" s="36"/>
      <c r="H204" s="36"/>
      <c r="I204" s="122"/>
      <c r="J204" s="36"/>
      <c r="K204" s="36"/>
      <c r="L204" s="39"/>
      <c r="M204" s="223"/>
      <c r="N204" s="224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150</v>
      </c>
      <c r="AU204" s="17" t="s">
        <v>86</v>
      </c>
    </row>
    <row r="205" spans="1:65" s="13" customFormat="1" ht="11.25">
      <c r="B205" s="225"/>
      <c r="C205" s="226"/>
      <c r="D205" s="221" t="s">
        <v>152</v>
      </c>
      <c r="E205" s="227" t="s">
        <v>1</v>
      </c>
      <c r="F205" s="228" t="s">
        <v>382</v>
      </c>
      <c r="G205" s="226"/>
      <c r="H205" s="227" t="s">
        <v>1</v>
      </c>
      <c r="I205" s="229"/>
      <c r="J205" s="226"/>
      <c r="K205" s="226"/>
      <c r="L205" s="230"/>
      <c r="M205" s="231"/>
      <c r="N205" s="232"/>
      <c r="O205" s="232"/>
      <c r="P205" s="232"/>
      <c r="Q205" s="232"/>
      <c r="R205" s="232"/>
      <c r="S205" s="232"/>
      <c r="T205" s="233"/>
      <c r="AT205" s="234" t="s">
        <v>152</v>
      </c>
      <c r="AU205" s="234" t="s">
        <v>86</v>
      </c>
      <c r="AV205" s="13" t="s">
        <v>21</v>
      </c>
      <c r="AW205" s="13" t="s">
        <v>35</v>
      </c>
      <c r="AX205" s="13" t="s">
        <v>78</v>
      </c>
      <c r="AY205" s="234" t="s">
        <v>141</v>
      </c>
    </row>
    <row r="206" spans="1:65" s="14" customFormat="1" ht="11.25">
      <c r="B206" s="235"/>
      <c r="C206" s="236"/>
      <c r="D206" s="221" t="s">
        <v>152</v>
      </c>
      <c r="E206" s="237" t="s">
        <v>1</v>
      </c>
      <c r="F206" s="238" t="s">
        <v>385</v>
      </c>
      <c r="G206" s="236"/>
      <c r="H206" s="239">
        <v>1.2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AT206" s="245" t="s">
        <v>152</v>
      </c>
      <c r="AU206" s="245" t="s">
        <v>86</v>
      </c>
      <c r="AV206" s="14" t="s">
        <v>86</v>
      </c>
      <c r="AW206" s="14" t="s">
        <v>35</v>
      </c>
      <c r="AX206" s="14" t="s">
        <v>78</v>
      </c>
      <c r="AY206" s="245" t="s">
        <v>141</v>
      </c>
    </row>
    <row r="207" spans="1:65" s="13" customFormat="1" ht="11.25">
      <c r="B207" s="225"/>
      <c r="C207" s="226"/>
      <c r="D207" s="221" t="s">
        <v>152</v>
      </c>
      <c r="E207" s="227" t="s">
        <v>1</v>
      </c>
      <c r="F207" s="228" t="s">
        <v>384</v>
      </c>
      <c r="G207" s="226"/>
      <c r="H207" s="227" t="s">
        <v>1</v>
      </c>
      <c r="I207" s="229"/>
      <c r="J207" s="226"/>
      <c r="K207" s="226"/>
      <c r="L207" s="230"/>
      <c r="M207" s="231"/>
      <c r="N207" s="232"/>
      <c r="O207" s="232"/>
      <c r="P207" s="232"/>
      <c r="Q207" s="232"/>
      <c r="R207" s="232"/>
      <c r="S207" s="232"/>
      <c r="T207" s="233"/>
      <c r="AT207" s="234" t="s">
        <v>152</v>
      </c>
      <c r="AU207" s="234" t="s">
        <v>86</v>
      </c>
      <c r="AV207" s="13" t="s">
        <v>21</v>
      </c>
      <c r="AW207" s="13" t="s">
        <v>35</v>
      </c>
      <c r="AX207" s="13" t="s">
        <v>78</v>
      </c>
      <c r="AY207" s="234" t="s">
        <v>141</v>
      </c>
    </row>
    <row r="208" spans="1:65" s="14" customFormat="1" ht="11.25">
      <c r="B208" s="235"/>
      <c r="C208" s="236"/>
      <c r="D208" s="221" t="s">
        <v>152</v>
      </c>
      <c r="E208" s="237" t="s">
        <v>1</v>
      </c>
      <c r="F208" s="238" t="s">
        <v>704</v>
      </c>
      <c r="G208" s="236"/>
      <c r="H208" s="239">
        <v>2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AT208" s="245" t="s">
        <v>152</v>
      </c>
      <c r="AU208" s="245" t="s">
        <v>86</v>
      </c>
      <c r="AV208" s="14" t="s">
        <v>86</v>
      </c>
      <c r="AW208" s="14" t="s">
        <v>35</v>
      </c>
      <c r="AX208" s="14" t="s">
        <v>78</v>
      </c>
      <c r="AY208" s="245" t="s">
        <v>141</v>
      </c>
    </row>
    <row r="209" spans="1:65" s="13" customFormat="1" ht="11.25">
      <c r="B209" s="225"/>
      <c r="C209" s="226"/>
      <c r="D209" s="221" t="s">
        <v>152</v>
      </c>
      <c r="E209" s="227" t="s">
        <v>1</v>
      </c>
      <c r="F209" s="228" t="s">
        <v>782</v>
      </c>
      <c r="G209" s="226"/>
      <c r="H209" s="227" t="s">
        <v>1</v>
      </c>
      <c r="I209" s="229"/>
      <c r="J209" s="226"/>
      <c r="K209" s="226"/>
      <c r="L209" s="230"/>
      <c r="M209" s="231"/>
      <c r="N209" s="232"/>
      <c r="O209" s="232"/>
      <c r="P209" s="232"/>
      <c r="Q209" s="232"/>
      <c r="R209" s="232"/>
      <c r="S209" s="232"/>
      <c r="T209" s="233"/>
      <c r="AT209" s="234" t="s">
        <v>152</v>
      </c>
      <c r="AU209" s="234" t="s">
        <v>86</v>
      </c>
      <c r="AV209" s="13" t="s">
        <v>21</v>
      </c>
      <c r="AW209" s="13" t="s">
        <v>35</v>
      </c>
      <c r="AX209" s="13" t="s">
        <v>78</v>
      </c>
      <c r="AY209" s="234" t="s">
        <v>141</v>
      </c>
    </row>
    <row r="210" spans="1:65" s="14" customFormat="1" ht="11.25">
      <c r="B210" s="235"/>
      <c r="C210" s="236"/>
      <c r="D210" s="221" t="s">
        <v>152</v>
      </c>
      <c r="E210" s="237" t="s">
        <v>1</v>
      </c>
      <c r="F210" s="238" t="s">
        <v>913</v>
      </c>
      <c r="G210" s="236"/>
      <c r="H210" s="239">
        <v>2.2999999999999998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AT210" s="245" t="s">
        <v>152</v>
      </c>
      <c r="AU210" s="245" t="s">
        <v>86</v>
      </c>
      <c r="AV210" s="14" t="s">
        <v>86</v>
      </c>
      <c r="AW210" s="14" t="s">
        <v>35</v>
      </c>
      <c r="AX210" s="14" t="s">
        <v>78</v>
      </c>
      <c r="AY210" s="245" t="s">
        <v>141</v>
      </c>
    </row>
    <row r="211" spans="1:65" s="13" customFormat="1" ht="11.25">
      <c r="B211" s="225"/>
      <c r="C211" s="226"/>
      <c r="D211" s="221" t="s">
        <v>152</v>
      </c>
      <c r="E211" s="227" t="s">
        <v>1</v>
      </c>
      <c r="F211" s="228" t="s">
        <v>784</v>
      </c>
      <c r="G211" s="226"/>
      <c r="H211" s="227" t="s">
        <v>1</v>
      </c>
      <c r="I211" s="229"/>
      <c r="J211" s="226"/>
      <c r="K211" s="226"/>
      <c r="L211" s="230"/>
      <c r="M211" s="231"/>
      <c r="N211" s="232"/>
      <c r="O211" s="232"/>
      <c r="P211" s="232"/>
      <c r="Q211" s="232"/>
      <c r="R211" s="232"/>
      <c r="S211" s="232"/>
      <c r="T211" s="233"/>
      <c r="AT211" s="234" t="s">
        <v>152</v>
      </c>
      <c r="AU211" s="234" t="s">
        <v>86</v>
      </c>
      <c r="AV211" s="13" t="s">
        <v>21</v>
      </c>
      <c r="AW211" s="13" t="s">
        <v>35</v>
      </c>
      <c r="AX211" s="13" t="s">
        <v>78</v>
      </c>
      <c r="AY211" s="234" t="s">
        <v>141</v>
      </c>
    </row>
    <row r="212" spans="1:65" s="14" customFormat="1" ht="11.25">
      <c r="B212" s="235"/>
      <c r="C212" s="236"/>
      <c r="D212" s="221" t="s">
        <v>152</v>
      </c>
      <c r="E212" s="237" t="s">
        <v>1</v>
      </c>
      <c r="F212" s="238" t="s">
        <v>914</v>
      </c>
      <c r="G212" s="236"/>
      <c r="H212" s="239">
        <v>1.9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AT212" s="245" t="s">
        <v>152</v>
      </c>
      <c r="AU212" s="245" t="s">
        <v>86</v>
      </c>
      <c r="AV212" s="14" t="s">
        <v>86</v>
      </c>
      <c r="AW212" s="14" t="s">
        <v>35</v>
      </c>
      <c r="AX212" s="14" t="s">
        <v>78</v>
      </c>
      <c r="AY212" s="245" t="s">
        <v>141</v>
      </c>
    </row>
    <row r="213" spans="1:65" s="15" customFormat="1" ht="11.25">
      <c r="B213" s="246"/>
      <c r="C213" s="247"/>
      <c r="D213" s="221" t="s">
        <v>152</v>
      </c>
      <c r="E213" s="248" t="s">
        <v>1</v>
      </c>
      <c r="F213" s="249" t="s">
        <v>174</v>
      </c>
      <c r="G213" s="247"/>
      <c r="H213" s="250">
        <v>7.4</v>
      </c>
      <c r="I213" s="251"/>
      <c r="J213" s="247"/>
      <c r="K213" s="247"/>
      <c r="L213" s="252"/>
      <c r="M213" s="253"/>
      <c r="N213" s="254"/>
      <c r="O213" s="254"/>
      <c r="P213" s="254"/>
      <c r="Q213" s="254"/>
      <c r="R213" s="254"/>
      <c r="S213" s="254"/>
      <c r="T213" s="255"/>
      <c r="AT213" s="256" t="s">
        <v>152</v>
      </c>
      <c r="AU213" s="256" t="s">
        <v>86</v>
      </c>
      <c r="AV213" s="15" t="s">
        <v>148</v>
      </c>
      <c r="AW213" s="15" t="s">
        <v>35</v>
      </c>
      <c r="AX213" s="15" t="s">
        <v>21</v>
      </c>
      <c r="AY213" s="256" t="s">
        <v>141</v>
      </c>
    </row>
    <row r="214" spans="1:65" s="2" customFormat="1" ht="16.5" customHeight="1">
      <c r="A214" s="34"/>
      <c r="B214" s="35"/>
      <c r="C214" s="257" t="s">
        <v>272</v>
      </c>
      <c r="D214" s="257" t="s">
        <v>253</v>
      </c>
      <c r="E214" s="258" t="s">
        <v>387</v>
      </c>
      <c r="F214" s="259" t="s">
        <v>388</v>
      </c>
      <c r="G214" s="260" t="s">
        <v>146</v>
      </c>
      <c r="H214" s="261">
        <v>1.38</v>
      </c>
      <c r="I214" s="262"/>
      <c r="J214" s="263">
        <f>ROUND(I214*H214,2)</f>
        <v>0</v>
      </c>
      <c r="K214" s="259" t="s">
        <v>1</v>
      </c>
      <c r="L214" s="264"/>
      <c r="M214" s="265" t="s">
        <v>1</v>
      </c>
      <c r="N214" s="266" t="s">
        <v>43</v>
      </c>
      <c r="O214" s="71"/>
      <c r="P214" s="217">
        <f>O214*H214</f>
        <v>0</v>
      </c>
      <c r="Q214" s="217">
        <v>0.13100000000000001</v>
      </c>
      <c r="R214" s="217">
        <f>Q214*H214</f>
        <v>0.18078</v>
      </c>
      <c r="S214" s="217">
        <v>0</v>
      </c>
      <c r="T214" s="218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19" t="s">
        <v>197</v>
      </c>
      <c r="AT214" s="219" t="s">
        <v>253</v>
      </c>
      <c r="AU214" s="219" t="s">
        <v>86</v>
      </c>
      <c r="AY214" s="17" t="s">
        <v>141</v>
      </c>
      <c r="BE214" s="220">
        <f>IF(N214="základní",J214,0)</f>
        <v>0</v>
      </c>
      <c r="BF214" s="220">
        <f>IF(N214="snížená",J214,0)</f>
        <v>0</v>
      </c>
      <c r="BG214" s="220">
        <f>IF(N214="zákl. přenesená",J214,0)</f>
        <v>0</v>
      </c>
      <c r="BH214" s="220">
        <f>IF(N214="sníž. přenesená",J214,0)</f>
        <v>0</v>
      </c>
      <c r="BI214" s="220">
        <f>IF(N214="nulová",J214,0)</f>
        <v>0</v>
      </c>
      <c r="BJ214" s="17" t="s">
        <v>21</v>
      </c>
      <c r="BK214" s="220">
        <f>ROUND(I214*H214,2)</f>
        <v>0</v>
      </c>
      <c r="BL214" s="17" t="s">
        <v>148</v>
      </c>
      <c r="BM214" s="219" t="s">
        <v>915</v>
      </c>
    </row>
    <row r="215" spans="1:65" s="2" customFormat="1" ht="19.5">
      <c r="A215" s="34"/>
      <c r="B215" s="35"/>
      <c r="C215" s="36"/>
      <c r="D215" s="221" t="s">
        <v>150</v>
      </c>
      <c r="E215" s="36"/>
      <c r="F215" s="222" t="s">
        <v>390</v>
      </c>
      <c r="G215" s="36"/>
      <c r="H215" s="36"/>
      <c r="I215" s="122"/>
      <c r="J215" s="36"/>
      <c r="K215" s="36"/>
      <c r="L215" s="39"/>
      <c r="M215" s="223"/>
      <c r="N215" s="224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150</v>
      </c>
      <c r="AU215" s="17" t="s">
        <v>86</v>
      </c>
    </row>
    <row r="216" spans="1:65" s="13" customFormat="1" ht="11.25">
      <c r="B216" s="225"/>
      <c r="C216" s="226"/>
      <c r="D216" s="221" t="s">
        <v>152</v>
      </c>
      <c r="E216" s="227" t="s">
        <v>1</v>
      </c>
      <c r="F216" s="228" t="s">
        <v>382</v>
      </c>
      <c r="G216" s="226"/>
      <c r="H216" s="227" t="s">
        <v>1</v>
      </c>
      <c r="I216" s="229"/>
      <c r="J216" s="226"/>
      <c r="K216" s="226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152</v>
      </c>
      <c r="AU216" s="234" t="s">
        <v>86</v>
      </c>
      <c r="AV216" s="13" t="s">
        <v>21</v>
      </c>
      <c r="AW216" s="13" t="s">
        <v>35</v>
      </c>
      <c r="AX216" s="13" t="s">
        <v>78</v>
      </c>
      <c r="AY216" s="234" t="s">
        <v>141</v>
      </c>
    </row>
    <row r="217" spans="1:65" s="14" customFormat="1" ht="11.25">
      <c r="B217" s="235"/>
      <c r="C217" s="236"/>
      <c r="D217" s="221" t="s">
        <v>152</v>
      </c>
      <c r="E217" s="237" t="s">
        <v>1</v>
      </c>
      <c r="F217" s="238" t="s">
        <v>385</v>
      </c>
      <c r="G217" s="236"/>
      <c r="H217" s="239">
        <v>1.2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AT217" s="245" t="s">
        <v>152</v>
      </c>
      <c r="AU217" s="245" t="s">
        <v>86</v>
      </c>
      <c r="AV217" s="14" t="s">
        <v>86</v>
      </c>
      <c r="AW217" s="14" t="s">
        <v>35</v>
      </c>
      <c r="AX217" s="14" t="s">
        <v>21</v>
      </c>
      <c r="AY217" s="245" t="s">
        <v>141</v>
      </c>
    </row>
    <row r="218" spans="1:65" s="14" customFormat="1" ht="11.25">
      <c r="B218" s="235"/>
      <c r="C218" s="236"/>
      <c r="D218" s="221" t="s">
        <v>152</v>
      </c>
      <c r="E218" s="236"/>
      <c r="F218" s="238" t="s">
        <v>397</v>
      </c>
      <c r="G218" s="236"/>
      <c r="H218" s="239">
        <v>1.38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AT218" s="245" t="s">
        <v>152</v>
      </c>
      <c r="AU218" s="245" t="s">
        <v>86</v>
      </c>
      <c r="AV218" s="14" t="s">
        <v>86</v>
      </c>
      <c r="AW218" s="14" t="s">
        <v>4</v>
      </c>
      <c r="AX218" s="14" t="s">
        <v>21</v>
      </c>
      <c r="AY218" s="245" t="s">
        <v>141</v>
      </c>
    </row>
    <row r="219" spans="1:65" s="2" customFormat="1" ht="16.5" customHeight="1">
      <c r="A219" s="34"/>
      <c r="B219" s="35"/>
      <c r="C219" s="257" t="s">
        <v>7</v>
      </c>
      <c r="D219" s="257" t="s">
        <v>253</v>
      </c>
      <c r="E219" s="258" t="s">
        <v>393</v>
      </c>
      <c r="F219" s="259" t="s">
        <v>394</v>
      </c>
      <c r="G219" s="260" t="s">
        <v>146</v>
      </c>
      <c r="H219" s="261">
        <v>2.2999999999999998</v>
      </c>
      <c r="I219" s="262"/>
      <c r="J219" s="263">
        <f>ROUND(I219*H219,2)</f>
        <v>0</v>
      </c>
      <c r="K219" s="259" t="s">
        <v>1</v>
      </c>
      <c r="L219" s="264"/>
      <c r="M219" s="265" t="s">
        <v>1</v>
      </c>
      <c r="N219" s="266" t="s">
        <v>43</v>
      </c>
      <c r="O219" s="71"/>
      <c r="P219" s="217">
        <f>O219*H219</f>
        <v>0</v>
      </c>
      <c r="Q219" s="217">
        <v>0.13100000000000001</v>
      </c>
      <c r="R219" s="217">
        <f>Q219*H219</f>
        <v>0.30130000000000001</v>
      </c>
      <c r="S219" s="217">
        <v>0</v>
      </c>
      <c r="T219" s="218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19" t="s">
        <v>197</v>
      </c>
      <c r="AT219" s="219" t="s">
        <v>253</v>
      </c>
      <c r="AU219" s="219" t="s">
        <v>86</v>
      </c>
      <c r="AY219" s="17" t="s">
        <v>141</v>
      </c>
      <c r="BE219" s="220">
        <f>IF(N219="základní",J219,0)</f>
        <v>0</v>
      </c>
      <c r="BF219" s="220">
        <f>IF(N219="snížená",J219,0)</f>
        <v>0</v>
      </c>
      <c r="BG219" s="220">
        <f>IF(N219="zákl. přenesená",J219,0)</f>
        <v>0</v>
      </c>
      <c r="BH219" s="220">
        <f>IF(N219="sníž. přenesená",J219,0)</f>
        <v>0</v>
      </c>
      <c r="BI219" s="220">
        <f>IF(N219="nulová",J219,0)</f>
        <v>0</v>
      </c>
      <c r="BJ219" s="17" t="s">
        <v>21</v>
      </c>
      <c r="BK219" s="220">
        <f>ROUND(I219*H219,2)</f>
        <v>0</v>
      </c>
      <c r="BL219" s="17" t="s">
        <v>148</v>
      </c>
      <c r="BM219" s="219" t="s">
        <v>916</v>
      </c>
    </row>
    <row r="220" spans="1:65" s="2" customFormat="1" ht="29.25">
      <c r="A220" s="34"/>
      <c r="B220" s="35"/>
      <c r="C220" s="36"/>
      <c r="D220" s="221" t="s">
        <v>150</v>
      </c>
      <c r="E220" s="36"/>
      <c r="F220" s="222" t="s">
        <v>396</v>
      </c>
      <c r="G220" s="36"/>
      <c r="H220" s="36"/>
      <c r="I220" s="122"/>
      <c r="J220" s="36"/>
      <c r="K220" s="36"/>
      <c r="L220" s="39"/>
      <c r="M220" s="223"/>
      <c r="N220" s="224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150</v>
      </c>
      <c r="AU220" s="17" t="s">
        <v>86</v>
      </c>
    </row>
    <row r="221" spans="1:65" s="13" customFormat="1" ht="11.25">
      <c r="B221" s="225"/>
      <c r="C221" s="226"/>
      <c r="D221" s="221" t="s">
        <v>152</v>
      </c>
      <c r="E221" s="227" t="s">
        <v>1</v>
      </c>
      <c r="F221" s="228" t="s">
        <v>384</v>
      </c>
      <c r="G221" s="226"/>
      <c r="H221" s="227" t="s">
        <v>1</v>
      </c>
      <c r="I221" s="229"/>
      <c r="J221" s="226"/>
      <c r="K221" s="226"/>
      <c r="L221" s="230"/>
      <c r="M221" s="231"/>
      <c r="N221" s="232"/>
      <c r="O221" s="232"/>
      <c r="P221" s="232"/>
      <c r="Q221" s="232"/>
      <c r="R221" s="232"/>
      <c r="S221" s="232"/>
      <c r="T221" s="233"/>
      <c r="AT221" s="234" t="s">
        <v>152</v>
      </c>
      <c r="AU221" s="234" t="s">
        <v>86</v>
      </c>
      <c r="AV221" s="13" t="s">
        <v>21</v>
      </c>
      <c r="AW221" s="13" t="s">
        <v>35</v>
      </c>
      <c r="AX221" s="13" t="s">
        <v>78</v>
      </c>
      <c r="AY221" s="234" t="s">
        <v>141</v>
      </c>
    </row>
    <row r="222" spans="1:65" s="14" customFormat="1" ht="11.25">
      <c r="B222" s="235"/>
      <c r="C222" s="236"/>
      <c r="D222" s="221" t="s">
        <v>152</v>
      </c>
      <c r="E222" s="237" t="s">
        <v>1</v>
      </c>
      <c r="F222" s="238" t="s">
        <v>704</v>
      </c>
      <c r="G222" s="236"/>
      <c r="H222" s="239">
        <v>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AT222" s="245" t="s">
        <v>152</v>
      </c>
      <c r="AU222" s="245" t="s">
        <v>86</v>
      </c>
      <c r="AV222" s="14" t="s">
        <v>86</v>
      </c>
      <c r="AW222" s="14" t="s">
        <v>35</v>
      </c>
      <c r="AX222" s="14" t="s">
        <v>21</v>
      </c>
      <c r="AY222" s="245" t="s">
        <v>141</v>
      </c>
    </row>
    <row r="223" spans="1:65" s="14" customFormat="1" ht="11.25">
      <c r="B223" s="235"/>
      <c r="C223" s="236"/>
      <c r="D223" s="221" t="s">
        <v>152</v>
      </c>
      <c r="E223" s="236"/>
      <c r="F223" s="238" t="s">
        <v>917</v>
      </c>
      <c r="G223" s="236"/>
      <c r="H223" s="239">
        <v>2.2999999999999998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AT223" s="245" t="s">
        <v>152</v>
      </c>
      <c r="AU223" s="245" t="s">
        <v>86</v>
      </c>
      <c r="AV223" s="14" t="s">
        <v>86</v>
      </c>
      <c r="AW223" s="14" t="s">
        <v>4</v>
      </c>
      <c r="AX223" s="14" t="s">
        <v>21</v>
      </c>
      <c r="AY223" s="245" t="s">
        <v>141</v>
      </c>
    </row>
    <row r="224" spans="1:65" s="2" customFormat="1" ht="16.5" customHeight="1">
      <c r="A224" s="34"/>
      <c r="B224" s="35"/>
      <c r="C224" s="257" t="s">
        <v>284</v>
      </c>
      <c r="D224" s="257" t="s">
        <v>253</v>
      </c>
      <c r="E224" s="258" t="s">
        <v>790</v>
      </c>
      <c r="F224" s="259" t="s">
        <v>791</v>
      </c>
      <c r="G224" s="260" t="s">
        <v>146</v>
      </c>
      <c r="H224" s="261">
        <v>2.645</v>
      </c>
      <c r="I224" s="262"/>
      <c r="J224" s="263">
        <f>ROUND(I224*H224,2)</f>
        <v>0</v>
      </c>
      <c r="K224" s="259" t="s">
        <v>1</v>
      </c>
      <c r="L224" s="264"/>
      <c r="M224" s="265" t="s">
        <v>1</v>
      </c>
      <c r="N224" s="266" t="s">
        <v>43</v>
      </c>
      <c r="O224" s="71"/>
      <c r="P224" s="217">
        <f>O224*H224</f>
        <v>0</v>
      </c>
      <c r="Q224" s="217">
        <v>0.13100000000000001</v>
      </c>
      <c r="R224" s="217">
        <f>Q224*H224</f>
        <v>0.346495</v>
      </c>
      <c r="S224" s="217">
        <v>0</v>
      </c>
      <c r="T224" s="218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19" t="s">
        <v>197</v>
      </c>
      <c r="AT224" s="219" t="s">
        <v>253</v>
      </c>
      <c r="AU224" s="219" t="s">
        <v>86</v>
      </c>
      <c r="AY224" s="17" t="s">
        <v>141</v>
      </c>
      <c r="BE224" s="220">
        <f>IF(N224="základní",J224,0)</f>
        <v>0</v>
      </c>
      <c r="BF224" s="220">
        <f>IF(N224="snížená",J224,0)</f>
        <v>0</v>
      </c>
      <c r="BG224" s="220">
        <f>IF(N224="zákl. přenesená",J224,0)</f>
        <v>0</v>
      </c>
      <c r="BH224" s="220">
        <f>IF(N224="sníž. přenesená",J224,0)</f>
        <v>0</v>
      </c>
      <c r="BI224" s="220">
        <f>IF(N224="nulová",J224,0)</f>
        <v>0</v>
      </c>
      <c r="BJ224" s="17" t="s">
        <v>21</v>
      </c>
      <c r="BK224" s="220">
        <f>ROUND(I224*H224,2)</f>
        <v>0</v>
      </c>
      <c r="BL224" s="17" t="s">
        <v>148</v>
      </c>
      <c r="BM224" s="219" t="s">
        <v>918</v>
      </c>
    </row>
    <row r="225" spans="1:65" s="2" customFormat="1" ht="29.25">
      <c r="A225" s="34"/>
      <c r="B225" s="35"/>
      <c r="C225" s="36"/>
      <c r="D225" s="221" t="s">
        <v>150</v>
      </c>
      <c r="E225" s="36"/>
      <c r="F225" s="222" t="s">
        <v>793</v>
      </c>
      <c r="G225" s="36"/>
      <c r="H225" s="36"/>
      <c r="I225" s="122"/>
      <c r="J225" s="36"/>
      <c r="K225" s="36"/>
      <c r="L225" s="39"/>
      <c r="M225" s="223"/>
      <c r="N225" s="224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150</v>
      </c>
      <c r="AU225" s="17" t="s">
        <v>86</v>
      </c>
    </row>
    <row r="226" spans="1:65" s="13" customFormat="1" ht="11.25">
      <c r="B226" s="225"/>
      <c r="C226" s="226"/>
      <c r="D226" s="221" t="s">
        <v>152</v>
      </c>
      <c r="E226" s="227" t="s">
        <v>1</v>
      </c>
      <c r="F226" s="228" t="s">
        <v>782</v>
      </c>
      <c r="G226" s="226"/>
      <c r="H226" s="227" t="s">
        <v>1</v>
      </c>
      <c r="I226" s="229"/>
      <c r="J226" s="226"/>
      <c r="K226" s="226"/>
      <c r="L226" s="230"/>
      <c r="M226" s="231"/>
      <c r="N226" s="232"/>
      <c r="O226" s="232"/>
      <c r="P226" s="232"/>
      <c r="Q226" s="232"/>
      <c r="R226" s="232"/>
      <c r="S226" s="232"/>
      <c r="T226" s="233"/>
      <c r="AT226" s="234" t="s">
        <v>152</v>
      </c>
      <c r="AU226" s="234" t="s">
        <v>86</v>
      </c>
      <c r="AV226" s="13" t="s">
        <v>21</v>
      </c>
      <c r="AW226" s="13" t="s">
        <v>35</v>
      </c>
      <c r="AX226" s="13" t="s">
        <v>78</v>
      </c>
      <c r="AY226" s="234" t="s">
        <v>141</v>
      </c>
    </row>
    <row r="227" spans="1:65" s="14" customFormat="1" ht="11.25">
      <c r="B227" s="235"/>
      <c r="C227" s="236"/>
      <c r="D227" s="221" t="s">
        <v>152</v>
      </c>
      <c r="E227" s="237" t="s">
        <v>1</v>
      </c>
      <c r="F227" s="238" t="s">
        <v>913</v>
      </c>
      <c r="G227" s="236"/>
      <c r="H227" s="239">
        <v>2.2999999999999998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AT227" s="245" t="s">
        <v>152</v>
      </c>
      <c r="AU227" s="245" t="s">
        <v>86</v>
      </c>
      <c r="AV227" s="14" t="s">
        <v>86</v>
      </c>
      <c r="AW227" s="14" t="s">
        <v>35</v>
      </c>
      <c r="AX227" s="14" t="s">
        <v>21</v>
      </c>
      <c r="AY227" s="245" t="s">
        <v>141</v>
      </c>
    </row>
    <row r="228" spans="1:65" s="14" customFormat="1" ht="11.25">
      <c r="B228" s="235"/>
      <c r="C228" s="236"/>
      <c r="D228" s="221" t="s">
        <v>152</v>
      </c>
      <c r="E228" s="236"/>
      <c r="F228" s="238" t="s">
        <v>919</v>
      </c>
      <c r="G228" s="236"/>
      <c r="H228" s="239">
        <v>2.645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AT228" s="245" t="s">
        <v>152</v>
      </c>
      <c r="AU228" s="245" t="s">
        <v>86</v>
      </c>
      <c r="AV228" s="14" t="s">
        <v>86</v>
      </c>
      <c r="AW228" s="14" t="s">
        <v>4</v>
      </c>
      <c r="AX228" s="14" t="s">
        <v>21</v>
      </c>
      <c r="AY228" s="245" t="s">
        <v>141</v>
      </c>
    </row>
    <row r="229" spans="1:65" s="2" customFormat="1" ht="16.5" customHeight="1">
      <c r="A229" s="34"/>
      <c r="B229" s="35"/>
      <c r="C229" s="257" t="s">
        <v>290</v>
      </c>
      <c r="D229" s="257" t="s">
        <v>253</v>
      </c>
      <c r="E229" s="258" t="s">
        <v>795</v>
      </c>
      <c r="F229" s="259" t="s">
        <v>796</v>
      </c>
      <c r="G229" s="260" t="s">
        <v>146</v>
      </c>
      <c r="H229" s="261">
        <v>2.1850000000000001</v>
      </c>
      <c r="I229" s="262"/>
      <c r="J229" s="263">
        <f>ROUND(I229*H229,2)</f>
        <v>0</v>
      </c>
      <c r="K229" s="259" t="s">
        <v>1</v>
      </c>
      <c r="L229" s="264"/>
      <c r="M229" s="265" t="s">
        <v>1</v>
      </c>
      <c r="N229" s="266" t="s">
        <v>43</v>
      </c>
      <c r="O229" s="71"/>
      <c r="P229" s="217">
        <f>O229*H229</f>
        <v>0</v>
      </c>
      <c r="Q229" s="217">
        <v>0.13100000000000001</v>
      </c>
      <c r="R229" s="217">
        <f>Q229*H229</f>
        <v>0.28623500000000002</v>
      </c>
      <c r="S229" s="217">
        <v>0</v>
      </c>
      <c r="T229" s="218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9" t="s">
        <v>197</v>
      </c>
      <c r="AT229" s="219" t="s">
        <v>253</v>
      </c>
      <c r="AU229" s="219" t="s">
        <v>86</v>
      </c>
      <c r="AY229" s="17" t="s">
        <v>141</v>
      </c>
      <c r="BE229" s="220">
        <f>IF(N229="základní",J229,0)</f>
        <v>0</v>
      </c>
      <c r="BF229" s="220">
        <f>IF(N229="snížená",J229,0)</f>
        <v>0</v>
      </c>
      <c r="BG229" s="220">
        <f>IF(N229="zákl. přenesená",J229,0)</f>
        <v>0</v>
      </c>
      <c r="BH229" s="220">
        <f>IF(N229="sníž. přenesená",J229,0)</f>
        <v>0</v>
      </c>
      <c r="BI229" s="220">
        <f>IF(N229="nulová",J229,0)</f>
        <v>0</v>
      </c>
      <c r="BJ229" s="17" t="s">
        <v>21</v>
      </c>
      <c r="BK229" s="220">
        <f>ROUND(I229*H229,2)</f>
        <v>0</v>
      </c>
      <c r="BL229" s="17" t="s">
        <v>148</v>
      </c>
      <c r="BM229" s="219" t="s">
        <v>920</v>
      </c>
    </row>
    <row r="230" spans="1:65" s="2" customFormat="1" ht="29.25">
      <c r="A230" s="34"/>
      <c r="B230" s="35"/>
      <c r="C230" s="36"/>
      <c r="D230" s="221" t="s">
        <v>150</v>
      </c>
      <c r="E230" s="36"/>
      <c r="F230" s="222" t="s">
        <v>798</v>
      </c>
      <c r="G230" s="36"/>
      <c r="H230" s="36"/>
      <c r="I230" s="122"/>
      <c r="J230" s="36"/>
      <c r="K230" s="36"/>
      <c r="L230" s="39"/>
      <c r="M230" s="223"/>
      <c r="N230" s="224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150</v>
      </c>
      <c r="AU230" s="17" t="s">
        <v>86</v>
      </c>
    </row>
    <row r="231" spans="1:65" s="13" customFormat="1" ht="11.25">
      <c r="B231" s="225"/>
      <c r="C231" s="226"/>
      <c r="D231" s="221" t="s">
        <v>152</v>
      </c>
      <c r="E231" s="227" t="s">
        <v>1</v>
      </c>
      <c r="F231" s="228" t="s">
        <v>784</v>
      </c>
      <c r="G231" s="226"/>
      <c r="H231" s="227" t="s">
        <v>1</v>
      </c>
      <c r="I231" s="229"/>
      <c r="J231" s="226"/>
      <c r="K231" s="226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152</v>
      </c>
      <c r="AU231" s="234" t="s">
        <v>86</v>
      </c>
      <c r="AV231" s="13" t="s">
        <v>21</v>
      </c>
      <c r="AW231" s="13" t="s">
        <v>35</v>
      </c>
      <c r="AX231" s="13" t="s">
        <v>78</v>
      </c>
      <c r="AY231" s="234" t="s">
        <v>141</v>
      </c>
    </row>
    <row r="232" spans="1:65" s="14" customFormat="1" ht="11.25">
      <c r="B232" s="235"/>
      <c r="C232" s="236"/>
      <c r="D232" s="221" t="s">
        <v>152</v>
      </c>
      <c r="E232" s="237" t="s">
        <v>1</v>
      </c>
      <c r="F232" s="238" t="s">
        <v>914</v>
      </c>
      <c r="G232" s="236"/>
      <c r="H232" s="239">
        <v>1.9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AT232" s="245" t="s">
        <v>152</v>
      </c>
      <c r="AU232" s="245" t="s">
        <v>86</v>
      </c>
      <c r="AV232" s="14" t="s">
        <v>86</v>
      </c>
      <c r="AW232" s="14" t="s">
        <v>35</v>
      </c>
      <c r="AX232" s="14" t="s">
        <v>21</v>
      </c>
      <c r="AY232" s="245" t="s">
        <v>141</v>
      </c>
    </row>
    <row r="233" spans="1:65" s="14" customFormat="1" ht="11.25">
      <c r="B233" s="235"/>
      <c r="C233" s="236"/>
      <c r="D233" s="221" t="s">
        <v>152</v>
      </c>
      <c r="E233" s="236"/>
      <c r="F233" s="238" t="s">
        <v>921</v>
      </c>
      <c r="G233" s="236"/>
      <c r="H233" s="239">
        <v>2.1850000000000001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AT233" s="245" t="s">
        <v>152</v>
      </c>
      <c r="AU233" s="245" t="s">
        <v>86</v>
      </c>
      <c r="AV233" s="14" t="s">
        <v>86</v>
      </c>
      <c r="AW233" s="14" t="s">
        <v>4</v>
      </c>
      <c r="AX233" s="14" t="s">
        <v>21</v>
      </c>
      <c r="AY233" s="245" t="s">
        <v>141</v>
      </c>
    </row>
    <row r="234" spans="1:65" s="2" customFormat="1" ht="36" customHeight="1">
      <c r="A234" s="34"/>
      <c r="B234" s="35"/>
      <c r="C234" s="208" t="s">
        <v>297</v>
      </c>
      <c r="D234" s="208" t="s">
        <v>143</v>
      </c>
      <c r="E234" s="209" t="s">
        <v>399</v>
      </c>
      <c r="F234" s="210" t="s">
        <v>400</v>
      </c>
      <c r="G234" s="211" t="s">
        <v>146</v>
      </c>
      <c r="H234" s="212">
        <v>24.2</v>
      </c>
      <c r="I234" s="213"/>
      <c r="J234" s="214">
        <f>ROUND(I234*H234,2)</f>
        <v>0</v>
      </c>
      <c r="K234" s="210" t="s">
        <v>1</v>
      </c>
      <c r="L234" s="39"/>
      <c r="M234" s="215" t="s">
        <v>1</v>
      </c>
      <c r="N234" s="216" t="s">
        <v>43</v>
      </c>
      <c r="O234" s="71"/>
      <c r="P234" s="217">
        <f>O234*H234</f>
        <v>0</v>
      </c>
      <c r="Q234" s="217">
        <v>0.71255000000000002</v>
      </c>
      <c r="R234" s="217">
        <f>Q234*H234</f>
        <v>17.24371</v>
      </c>
      <c r="S234" s="217">
        <v>0</v>
      </c>
      <c r="T234" s="21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9" t="s">
        <v>148</v>
      </c>
      <c r="AT234" s="219" t="s">
        <v>143</v>
      </c>
      <c r="AU234" s="219" t="s">
        <v>86</v>
      </c>
      <c r="AY234" s="17" t="s">
        <v>141</v>
      </c>
      <c r="BE234" s="220">
        <f>IF(N234="základní",J234,0)</f>
        <v>0</v>
      </c>
      <c r="BF234" s="220">
        <f>IF(N234="snížená",J234,0)</f>
        <v>0</v>
      </c>
      <c r="BG234" s="220">
        <f>IF(N234="zákl. přenesená",J234,0)</f>
        <v>0</v>
      </c>
      <c r="BH234" s="220">
        <f>IF(N234="sníž. přenesená",J234,0)</f>
        <v>0</v>
      </c>
      <c r="BI234" s="220">
        <f>IF(N234="nulová",J234,0)</f>
        <v>0</v>
      </c>
      <c r="BJ234" s="17" t="s">
        <v>21</v>
      </c>
      <c r="BK234" s="220">
        <f>ROUND(I234*H234,2)</f>
        <v>0</v>
      </c>
      <c r="BL234" s="17" t="s">
        <v>148</v>
      </c>
      <c r="BM234" s="219" t="s">
        <v>922</v>
      </c>
    </row>
    <row r="235" spans="1:65" s="2" customFormat="1" ht="19.5">
      <c r="A235" s="34"/>
      <c r="B235" s="35"/>
      <c r="C235" s="36"/>
      <c r="D235" s="221" t="s">
        <v>150</v>
      </c>
      <c r="E235" s="36"/>
      <c r="F235" s="222" t="s">
        <v>402</v>
      </c>
      <c r="G235" s="36"/>
      <c r="H235" s="36"/>
      <c r="I235" s="122"/>
      <c r="J235" s="36"/>
      <c r="K235" s="36"/>
      <c r="L235" s="39"/>
      <c r="M235" s="223"/>
      <c r="N235" s="224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150</v>
      </c>
      <c r="AU235" s="17" t="s">
        <v>86</v>
      </c>
    </row>
    <row r="236" spans="1:65" s="13" customFormat="1" ht="11.25">
      <c r="B236" s="225"/>
      <c r="C236" s="226"/>
      <c r="D236" s="221" t="s">
        <v>152</v>
      </c>
      <c r="E236" s="227" t="s">
        <v>1</v>
      </c>
      <c r="F236" s="228" t="s">
        <v>403</v>
      </c>
      <c r="G236" s="226"/>
      <c r="H236" s="227" t="s">
        <v>1</v>
      </c>
      <c r="I236" s="229"/>
      <c r="J236" s="226"/>
      <c r="K236" s="226"/>
      <c r="L236" s="230"/>
      <c r="M236" s="231"/>
      <c r="N236" s="232"/>
      <c r="O236" s="232"/>
      <c r="P236" s="232"/>
      <c r="Q236" s="232"/>
      <c r="R236" s="232"/>
      <c r="S236" s="232"/>
      <c r="T236" s="233"/>
      <c r="AT236" s="234" t="s">
        <v>152</v>
      </c>
      <c r="AU236" s="234" t="s">
        <v>86</v>
      </c>
      <c r="AV236" s="13" t="s">
        <v>21</v>
      </c>
      <c r="AW236" s="13" t="s">
        <v>35</v>
      </c>
      <c r="AX236" s="13" t="s">
        <v>78</v>
      </c>
      <c r="AY236" s="234" t="s">
        <v>141</v>
      </c>
    </row>
    <row r="237" spans="1:65" s="14" customFormat="1" ht="11.25">
      <c r="B237" s="235"/>
      <c r="C237" s="236"/>
      <c r="D237" s="221" t="s">
        <v>152</v>
      </c>
      <c r="E237" s="237" t="s">
        <v>1</v>
      </c>
      <c r="F237" s="238" t="s">
        <v>923</v>
      </c>
      <c r="G237" s="236"/>
      <c r="H237" s="239">
        <v>24.2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AT237" s="245" t="s">
        <v>152</v>
      </c>
      <c r="AU237" s="245" t="s">
        <v>86</v>
      </c>
      <c r="AV237" s="14" t="s">
        <v>86</v>
      </c>
      <c r="AW237" s="14" t="s">
        <v>35</v>
      </c>
      <c r="AX237" s="14" t="s">
        <v>21</v>
      </c>
      <c r="AY237" s="245" t="s">
        <v>141</v>
      </c>
    </row>
    <row r="238" spans="1:65" s="12" customFormat="1" ht="22.9" customHeight="1">
      <c r="B238" s="192"/>
      <c r="C238" s="193"/>
      <c r="D238" s="194" t="s">
        <v>77</v>
      </c>
      <c r="E238" s="206" t="s">
        <v>203</v>
      </c>
      <c r="F238" s="206" t="s">
        <v>416</v>
      </c>
      <c r="G238" s="193"/>
      <c r="H238" s="193"/>
      <c r="I238" s="196"/>
      <c r="J238" s="207">
        <f>BK238</f>
        <v>0</v>
      </c>
      <c r="K238" s="193"/>
      <c r="L238" s="198"/>
      <c r="M238" s="199"/>
      <c r="N238" s="200"/>
      <c r="O238" s="200"/>
      <c r="P238" s="201">
        <f>SUM(P239:P271)</f>
        <v>0</v>
      </c>
      <c r="Q238" s="200"/>
      <c r="R238" s="201">
        <f>SUM(R239:R271)</f>
        <v>32.725598670999993</v>
      </c>
      <c r="S238" s="200"/>
      <c r="T238" s="202">
        <f>SUM(T239:T271)</f>
        <v>0</v>
      </c>
      <c r="AR238" s="203" t="s">
        <v>21</v>
      </c>
      <c r="AT238" s="204" t="s">
        <v>77</v>
      </c>
      <c r="AU238" s="204" t="s">
        <v>21</v>
      </c>
      <c r="AY238" s="203" t="s">
        <v>141</v>
      </c>
      <c r="BK238" s="205">
        <f>SUM(BK239:BK271)</f>
        <v>0</v>
      </c>
    </row>
    <row r="239" spans="1:65" s="2" customFormat="1" ht="24" customHeight="1">
      <c r="A239" s="34"/>
      <c r="B239" s="35"/>
      <c r="C239" s="208" t="s">
        <v>303</v>
      </c>
      <c r="D239" s="208" t="s">
        <v>143</v>
      </c>
      <c r="E239" s="209" t="s">
        <v>487</v>
      </c>
      <c r="F239" s="210" t="s">
        <v>488</v>
      </c>
      <c r="G239" s="211" t="s">
        <v>192</v>
      </c>
      <c r="H239" s="212">
        <v>97</v>
      </c>
      <c r="I239" s="213"/>
      <c r="J239" s="214">
        <f>ROUND(I239*H239,2)</f>
        <v>0</v>
      </c>
      <c r="K239" s="210" t="s">
        <v>147</v>
      </c>
      <c r="L239" s="39"/>
      <c r="M239" s="215" t="s">
        <v>1</v>
      </c>
      <c r="N239" s="216" t="s">
        <v>43</v>
      </c>
      <c r="O239" s="71"/>
      <c r="P239" s="217">
        <f>O239*H239</f>
        <v>0</v>
      </c>
      <c r="Q239" s="217">
        <v>0.16849059999999999</v>
      </c>
      <c r="R239" s="217">
        <f>Q239*H239</f>
        <v>16.343588199999999</v>
      </c>
      <c r="S239" s="217">
        <v>0</v>
      </c>
      <c r="T239" s="21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19" t="s">
        <v>148</v>
      </c>
      <c r="AT239" s="219" t="s">
        <v>143</v>
      </c>
      <c r="AU239" s="219" t="s">
        <v>86</v>
      </c>
      <c r="AY239" s="17" t="s">
        <v>141</v>
      </c>
      <c r="BE239" s="220">
        <f>IF(N239="základní",J239,0)</f>
        <v>0</v>
      </c>
      <c r="BF239" s="220">
        <f>IF(N239="snížená",J239,0)</f>
        <v>0</v>
      </c>
      <c r="BG239" s="220">
        <f>IF(N239="zákl. přenesená",J239,0)</f>
        <v>0</v>
      </c>
      <c r="BH239" s="220">
        <f>IF(N239="sníž. přenesená",J239,0)</f>
        <v>0</v>
      </c>
      <c r="BI239" s="220">
        <f>IF(N239="nulová",J239,0)</f>
        <v>0</v>
      </c>
      <c r="BJ239" s="17" t="s">
        <v>21</v>
      </c>
      <c r="BK239" s="220">
        <f>ROUND(I239*H239,2)</f>
        <v>0</v>
      </c>
      <c r="BL239" s="17" t="s">
        <v>148</v>
      </c>
      <c r="BM239" s="219" t="s">
        <v>924</v>
      </c>
    </row>
    <row r="240" spans="1:65" s="2" customFormat="1" ht="29.25">
      <c r="A240" s="34"/>
      <c r="B240" s="35"/>
      <c r="C240" s="36"/>
      <c r="D240" s="221" t="s">
        <v>150</v>
      </c>
      <c r="E240" s="36"/>
      <c r="F240" s="222" t="s">
        <v>490</v>
      </c>
      <c r="G240" s="36"/>
      <c r="H240" s="36"/>
      <c r="I240" s="122"/>
      <c r="J240" s="36"/>
      <c r="K240" s="36"/>
      <c r="L240" s="39"/>
      <c r="M240" s="223"/>
      <c r="N240" s="224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150</v>
      </c>
      <c r="AU240" s="17" t="s">
        <v>86</v>
      </c>
    </row>
    <row r="241" spans="1:65" s="14" customFormat="1" ht="11.25">
      <c r="B241" s="235"/>
      <c r="C241" s="236"/>
      <c r="D241" s="221" t="s">
        <v>152</v>
      </c>
      <c r="E241" s="237" t="s">
        <v>1</v>
      </c>
      <c r="F241" s="238" t="s">
        <v>925</v>
      </c>
      <c r="G241" s="236"/>
      <c r="H241" s="239">
        <v>97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AT241" s="245" t="s">
        <v>152</v>
      </c>
      <c r="AU241" s="245" t="s">
        <v>86</v>
      </c>
      <c r="AV241" s="14" t="s">
        <v>86</v>
      </c>
      <c r="AW241" s="14" t="s">
        <v>35</v>
      </c>
      <c r="AX241" s="14" t="s">
        <v>78</v>
      </c>
      <c r="AY241" s="245" t="s">
        <v>141</v>
      </c>
    </row>
    <row r="242" spans="1:65" s="2" customFormat="1" ht="16.5" customHeight="1">
      <c r="A242" s="34"/>
      <c r="B242" s="35"/>
      <c r="C242" s="257" t="s">
        <v>310</v>
      </c>
      <c r="D242" s="257" t="s">
        <v>253</v>
      </c>
      <c r="E242" s="258" t="s">
        <v>493</v>
      </c>
      <c r="F242" s="259" t="s">
        <v>494</v>
      </c>
      <c r="G242" s="260" t="s">
        <v>192</v>
      </c>
      <c r="H242" s="261">
        <v>101.85</v>
      </c>
      <c r="I242" s="262"/>
      <c r="J242" s="263">
        <f>ROUND(I242*H242,2)</f>
        <v>0</v>
      </c>
      <c r="K242" s="259" t="s">
        <v>147</v>
      </c>
      <c r="L242" s="264"/>
      <c r="M242" s="265" t="s">
        <v>1</v>
      </c>
      <c r="N242" s="266" t="s">
        <v>43</v>
      </c>
      <c r="O242" s="71"/>
      <c r="P242" s="217">
        <f>O242*H242</f>
        <v>0</v>
      </c>
      <c r="Q242" s="217">
        <v>0.15</v>
      </c>
      <c r="R242" s="217">
        <f>Q242*H242</f>
        <v>15.277499999999998</v>
      </c>
      <c r="S242" s="217">
        <v>0</v>
      </c>
      <c r="T242" s="21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19" t="s">
        <v>197</v>
      </c>
      <c r="AT242" s="219" t="s">
        <v>253</v>
      </c>
      <c r="AU242" s="219" t="s">
        <v>86</v>
      </c>
      <c r="AY242" s="17" t="s">
        <v>141</v>
      </c>
      <c r="BE242" s="220">
        <f>IF(N242="základní",J242,0)</f>
        <v>0</v>
      </c>
      <c r="BF242" s="220">
        <f>IF(N242="snížená",J242,0)</f>
        <v>0</v>
      </c>
      <c r="BG242" s="220">
        <f>IF(N242="zákl. přenesená",J242,0)</f>
        <v>0</v>
      </c>
      <c r="BH242" s="220">
        <f>IF(N242="sníž. přenesená",J242,0)</f>
        <v>0</v>
      </c>
      <c r="BI242" s="220">
        <f>IF(N242="nulová",J242,0)</f>
        <v>0</v>
      </c>
      <c r="BJ242" s="17" t="s">
        <v>21</v>
      </c>
      <c r="BK242" s="220">
        <f>ROUND(I242*H242,2)</f>
        <v>0</v>
      </c>
      <c r="BL242" s="17" t="s">
        <v>148</v>
      </c>
      <c r="BM242" s="219" t="s">
        <v>926</v>
      </c>
    </row>
    <row r="243" spans="1:65" s="2" customFormat="1" ht="11.25">
      <c r="A243" s="34"/>
      <c r="B243" s="35"/>
      <c r="C243" s="36"/>
      <c r="D243" s="221" t="s">
        <v>150</v>
      </c>
      <c r="E243" s="36"/>
      <c r="F243" s="222" t="s">
        <v>496</v>
      </c>
      <c r="G243" s="36"/>
      <c r="H243" s="36"/>
      <c r="I243" s="122"/>
      <c r="J243" s="36"/>
      <c r="K243" s="36"/>
      <c r="L243" s="39"/>
      <c r="M243" s="223"/>
      <c r="N243" s="224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150</v>
      </c>
      <c r="AU243" s="17" t="s">
        <v>86</v>
      </c>
    </row>
    <row r="244" spans="1:65" s="14" customFormat="1" ht="11.25">
      <c r="B244" s="235"/>
      <c r="C244" s="236"/>
      <c r="D244" s="221" t="s">
        <v>152</v>
      </c>
      <c r="E244" s="236"/>
      <c r="F244" s="238" t="s">
        <v>927</v>
      </c>
      <c r="G244" s="236"/>
      <c r="H244" s="239">
        <v>101.85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AT244" s="245" t="s">
        <v>152</v>
      </c>
      <c r="AU244" s="245" t="s">
        <v>86</v>
      </c>
      <c r="AV244" s="14" t="s">
        <v>86</v>
      </c>
      <c r="AW244" s="14" t="s">
        <v>4</v>
      </c>
      <c r="AX244" s="14" t="s">
        <v>21</v>
      </c>
      <c r="AY244" s="245" t="s">
        <v>141</v>
      </c>
    </row>
    <row r="245" spans="1:65" s="2" customFormat="1" ht="24" customHeight="1">
      <c r="A245" s="34"/>
      <c r="B245" s="35"/>
      <c r="C245" s="208" t="s">
        <v>317</v>
      </c>
      <c r="D245" s="208" t="s">
        <v>143</v>
      </c>
      <c r="E245" s="209" t="s">
        <v>499</v>
      </c>
      <c r="F245" s="210" t="s">
        <v>500</v>
      </c>
      <c r="G245" s="211" t="s">
        <v>192</v>
      </c>
      <c r="H245" s="212">
        <v>5.4</v>
      </c>
      <c r="I245" s="213"/>
      <c r="J245" s="214">
        <f>ROUND(I245*H245,2)</f>
        <v>0</v>
      </c>
      <c r="K245" s="210" t="s">
        <v>147</v>
      </c>
      <c r="L245" s="39"/>
      <c r="M245" s="215" t="s">
        <v>1</v>
      </c>
      <c r="N245" s="216" t="s">
        <v>43</v>
      </c>
      <c r="O245" s="71"/>
      <c r="P245" s="217">
        <f>O245*H245</f>
        <v>0</v>
      </c>
      <c r="Q245" s="217">
        <v>0.14066960000000001</v>
      </c>
      <c r="R245" s="217">
        <f>Q245*H245</f>
        <v>0.75961584000000004</v>
      </c>
      <c r="S245" s="217">
        <v>0</v>
      </c>
      <c r="T245" s="218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9" t="s">
        <v>148</v>
      </c>
      <c r="AT245" s="219" t="s">
        <v>143</v>
      </c>
      <c r="AU245" s="219" t="s">
        <v>86</v>
      </c>
      <c r="AY245" s="17" t="s">
        <v>141</v>
      </c>
      <c r="BE245" s="220">
        <f>IF(N245="základní",J245,0)</f>
        <v>0</v>
      </c>
      <c r="BF245" s="220">
        <f>IF(N245="snížená",J245,0)</f>
        <v>0</v>
      </c>
      <c r="BG245" s="220">
        <f>IF(N245="zákl. přenesená",J245,0)</f>
        <v>0</v>
      </c>
      <c r="BH245" s="220">
        <f>IF(N245="sníž. přenesená",J245,0)</f>
        <v>0</v>
      </c>
      <c r="BI245" s="220">
        <f>IF(N245="nulová",J245,0)</f>
        <v>0</v>
      </c>
      <c r="BJ245" s="17" t="s">
        <v>21</v>
      </c>
      <c r="BK245" s="220">
        <f>ROUND(I245*H245,2)</f>
        <v>0</v>
      </c>
      <c r="BL245" s="17" t="s">
        <v>148</v>
      </c>
      <c r="BM245" s="219" t="s">
        <v>928</v>
      </c>
    </row>
    <row r="246" spans="1:65" s="2" customFormat="1" ht="29.25">
      <c r="A246" s="34"/>
      <c r="B246" s="35"/>
      <c r="C246" s="36"/>
      <c r="D246" s="221" t="s">
        <v>150</v>
      </c>
      <c r="E246" s="36"/>
      <c r="F246" s="222" t="s">
        <v>502</v>
      </c>
      <c r="G246" s="36"/>
      <c r="H246" s="36"/>
      <c r="I246" s="122"/>
      <c r="J246" s="36"/>
      <c r="K246" s="36"/>
      <c r="L246" s="39"/>
      <c r="M246" s="223"/>
      <c r="N246" s="224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150</v>
      </c>
      <c r="AU246" s="17" t="s">
        <v>86</v>
      </c>
    </row>
    <row r="247" spans="1:65" s="13" customFormat="1" ht="11.25">
      <c r="B247" s="225"/>
      <c r="C247" s="226"/>
      <c r="D247" s="221" t="s">
        <v>152</v>
      </c>
      <c r="E247" s="227" t="s">
        <v>1</v>
      </c>
      <c r="F247" s="228" t="s">
        <v>503</v>
      </c>
      <c r="G247" s="226"/>
      <c r="H247" s="227" t="s">
        <v>1</v>
      </c>
      <c r="I247" s="229"/>
      <c r="J247" s="226"/>
      <c r="K247" s="226"/>
      <c r="L247" s="230"/>
      <c r="M247" s="231"/>
      <c r="N247" s="232"/>
      <c r="O247" s="232"/>
      <c r="P247" s="232"/>
      <c r="Q247" s="232"/>
      <c r="R247" s="232"/>
      <c r="S247" s="232"/>
      <c r="T247" s="233"/>
      <c r="AT247" s="234" t="s">
        <v>152</v>
      </c>
      <c r="AU247" s="234" t="s">
        <v>86</v>
      </c>
      <c r="AV247" s="13" t="s">
        <v>21</v>
      </c>
      <c r="AW247" s="13" t="s">
        <v>35</v>
      </c>
      <c r="AX247" s="13" t="s">
        <v>78</v>
      </c>
      <c r="AY247" s="234" t="s">
        <v>141</v>
      </c>
    </row>
    <row r="248" spans="1:65" s="14" customFormat="1" ht="11.25">
      <c r="B248" s="235"/>
      <c r="C248" s="236"/>
      <c r="D248" s="221" t="s">
        <v>152</v>
      </c>
      <c r="E248" s="237" t="s">
        <v>1</v>
      </c>
      <c r="F248" s="238" t="s">
        <v>771</v>
      </c>
      <c r="G248" s="236"/>
      <c r="H248" s="239">
        <v>5.4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AT248" s="245" t="s">
        <v>152</v>
      </c>
      <c r="AU248" s="245" t="s">
        <v>86</v>
      </c>
      <c r="AV248" s="14" t="s">
        <v>86</v>
      </c>
      <c r="AW248" s="14" t="s">
        <v>35</v>
      </c>
      <c r="AX248" s="14" t="s">
        <v>78</v>
      </c>
      <c r="AY248" s="245" t="s">
        <v>141</v>
      </c>
    </row>
    <row r="249" spans="1:65" s="2" customFormat="1" ht="16.5" customHeight="1">
      <c r="A249" s="34"/>
      <c r="B249" s="35"/>
      <c r="C249" s="257" t="s">
        <v>324</v>
      </c>
      <c r="D249" s="257" t="s">
        <v>253</v>
      </c>
      <c r="E249" s="258" t="s">
        <v>506</v>
      </c>
      <c r="F249" s="259" t="s">
        <v>822</v>
      </c>
      <c r="G249" s="260" t="s">
        <v>192</v>
      </c>
      <c r="H249" s="261">
        <v>5.67</v>
      </c>
      <c r="I249" s="262"/>
      <c r="J249" s="263">
        <f>ROUND(I249*H249,2)</f>
        <v>0</v>
      </c>
      <c r="K249" s="259" t="s">
        <v>147</v>
      </c>
      <c r="L249" s="264"/>
      <c r="M249" s="265" t="s">
        <v>1</v>
      </c>
      <c r="N249" s="266" t="s">
        <v>43</v>
      </c>
      <c r="O249" s="71"/>
      <c r="P249" s="217">
        <f>O249*H249</f>
        <v>0</v>
      </c>
      <c r="Q249" s="217">
        <v>5.7000000000000002E-2</v>
      </c>
      <c r="R249" s="217">
        <f>Q249*H249</f>
        <v>0.32319000000000003</v>
      </c>
      <c r="S249" s="217">
        <v>0</v>
      </c>
      <c r="T249" s="21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19" t="s">
        <v>197</v>
      </c>
      <c r="AT249" s="219" t="s">
        <v>253</v>
      </c>
      <c r="AU249" s="219" t="s">
        <v>86</v>
      </c>
      <c r="AY249" s="17" t="s">
        <v>141</v>
      </c>
      <c r="BE249" s="220">
        <f>IF(N249="základní",J249,0)</f>
        <v>0</v>
      </c>
      <c r="BF249" s="220">
        <f>IF(N249="snížená",J249,0)</f>
        <v>0</v>
      </c>
      <c r="BG249" s="220">
        <f>IF(N249="zákl. přenesená",J249,0)</f>
        <v>0</v>
      </c>
      <c r="BH249" s="220">
        <f>IF(N249="sníž. přenesená",J249,0)</f>
        <v>0</v>
      </c>
      <c r="BI249" s="220">
        <f>IF(N249="nulová",J249,0)</f>
        <v>0</v>
      </c>
      <c r="BJ249" s="17" t="s">
        <v>21</v>
      </c>
      <c r="BK249" s="220">
        <f>ROUND(I249*H249,2)</f>
        <v>0</v>
      </c>
      <c r="BL249" s="17" t="s">
        <v>148</v>
      </c>
      <c r="BM249" s="219" t="s">
        <v>929</v>
      </c>
    </row>
    <row r="250" spans="1:65" s="2" customFormat="1" ht="19.5">
      <c r="A250" s="34"/>
      <c r="B250" s="35"/>
      <c r="C250" s="36"/>
      <c r="D250" s="221" t="s">
        <v>150</v>
      </c>
      <c r="E250" s="36"/>
      <c r="F250" s="222" t="s">
        <v>824</v>
      </c>
      <c r="G250" s="36"/>
      <c r="H250" s="36"/>
      <c r="I250" s="122"/>
      <c r="J250" s="36"/>
      <c r="K250" s="36"/>
      <c r="L250" s="39"/>
      <c r="M250" s="223"/>
      <c r="N250" s="224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150</v>
      </c>
      <c r="AU250" s="17" t="s">
        <v>86</v>
      </c>
    </row>
    <row r="251" spans="1:65" s="14" customFormat="1" ht="11.25">
      <c r="B251" s="235"/>
      <c r="C251" s="236"/>
      <c r="D251" s="221" t="s">
        <v>152</v>
      </c>
      <c r="E251" s="236"/>
      <c r="F251" s="238" t="s">
        <v>930</v>
      </c>
      <c r="G251" s="236"/>
      <c r="H251" s="239">
        <v>5.67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AT251" s="245" t="s">
        <v>152</v>
      </c>
      <c r="AU251" s="245" t="s">
        <v>86</v>
      </c>
      <c r="AV251" s="14" t="s">
        <v>86</v>
      </c>
      <c r="AW251" s="14" t="s">
        <v>4</v>
      </c>
      <c r="AX251" s="14" t="s">
        <v>21</v>
      </c>
      <c r="AY251" s="245" t="s">
        <v>141</v>
      </c>
    </row>
    <row r="252" spans="1:65" s="2" customFormat="1" ht="24" customHeight="1">
      <c r="A252" s="34"/>
      <c r="B252" s="35"/>
      <c r="C252" s="208" t="s">
        <v>332</v>
      </c>
      <c r="D252" s="208" t="s">
        <v>143</v>
      </c>
      <c r="E252" s="209" t="s">
        <v>511</v>
      </c>
      <c r="F252" s="210" t="s">
        <v>512</v>
      </c>
      <c r="G252" s="211" t="s">
        <v>192</v>
      </c>
      <c r="H252" s="212">
        <v>96.9</v>
      </c>
      <c r="I252" s="213"/>
      <c r="J252" s="214">
        <f>ROUND(I252*H252,2)</f>
        <v>0</v>
      </c>
      <c r="K252" s="210" t="s">
        <v>147</v>
      </c>
      <c r="L252" s="39"/>
      <c r="M252" s="215" t="s">
        <v>1</v>
      </c>
      <c r="N252" s="216" t="s">
        <v>43</v>
      </c>
      <c r="O252" s="71"/>
      <c r="P252" s="217">
        <f>O252*H252</f>
        <v>0</v>
      </c>
      <c r="Q252" s="217">
        <v>1.4950000000000001E-6</v>
      </c>
      <c r="R252" s="217">
        <f>Q252*H252</f>
        <v>1.4486550000000002E-4</v>
      </c>
      <c r="S252" s="217">
        <v>0</v>
      </c>
      <c r="T252" s="218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9" t="s">
        <v>148</v>
      </c>
      <c r="AT252" s="219" t="s">
        <v>143</v>
      </c>
      <c r="AU252" s="219" t="s">
        <v>86</v>
      </c>
      <c r="AY252" s="17" t="s">
        <v>141</v>
      </c>
      <c r="BE252" s="220">
        <f>IF(N252="základní",J252,0)</f>
        <v>0</v>
      </c>
      <c r="BF252" s="220">
        <f>IF(N252="snížená",J252,0)</f>
        <v>0</v>
      </c>
      <c r="BG252" s="220">
        <f>IF(N252="zákl. přenesená",J252,0)</f>
        <v>0</v>
      </c>
      <c r="BH252" s="220">
        <f>IF(N252="sníž. přenesená",J252,0)</f>
        <v>0</v>
      </c>
      <c r="BI252" s="220">
        <f>IF(N252="nulová",J252,0)</f>
        <v>0</v>
      </c>
      <c r="BJ252" s="17" t="s">
        <v>21</v>
      </c>
      <c r="BK252" s="220">
        <f>ROUND(I252*H252,2)</f>
        <v>0</v>
      </c>
      <c r="BL252" s="17" t="s">
        <v>148</v>
      </c>
      <c r="BM252" s="219" t="s">
        <v>931</v>
      </c>
    </row>
    <row r="253" spans="1:65" s="2" customFormat="1" ht="19.5">
      <c r="A253" s="34"/>
      <c r="B253" s="35"/>
      <c r="C253" s="36"/>
      <c r="D253" s="221" t="s">
        <v>150</v>
      </c>
      <c r="E253" s="36"/>
      <c r="F253" s="222" t="s">
        <v>514</v>
      </c>
      <c r="G253" s="36"/>
      <c r="H253" s="36"/>
      <c r="I253" s="122"/>
      <c r="J253" s="36"/>
      <c r="K253" s="36"/>
      <c r="L253" s="39"/>
      <c r="M253" s="223"/>
      <c r="N253" s="224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150</v>
      </c>
      <c r="AU253" s="17" t="s">
        <v>86</v>
      </c>
    </row>
    <row r="254" spans="1:65" s="13" customFormat="1" ht="11.25">
      <c r="B254" s="225"/>
      <c r="C254" s="226"/>
      <c r="D254" s="221" t="s">
        <v>152</v>
      </c>
      <c r="E254" s="227" t="s">
        <v>1</v>
      </c>
      <c r="F254" s="228" t="s">
        <v>515</v>
      </c>
      <c r="G254" s="226"/>
      <c r="H254" s="227" t="s">
        <v>1</v>
      </c>
      <c r="I254" s="229"/>
      <c r="J254" s="226"/>
      <c r="K254" s="226"/>
      <c r="L254" s="230"/>
      <c r="M254" s="231"/>
      <c r="N254" s="232"/>
      <c r="O254" s="232"/>
      <c r="P254" s="232"/>
      <c r="Q254" s="232"/>
      <c r="R254" s="232"/>
      <c r="S254" s="232"/>
      <c r="T254" s="233"/>
      <c r="AT254" s="234" t="s">
        <v>152</v>
      </c>
      <c r="AU254" s="234" t="s">
        <v>86</v>
      </c>
      <c r="AV254" s="13" t="s">
        <v>21</v>
      </c>
      <c r="AW254" s="13" t="s">
        <v>35</v>
      </c>
      <c r="AX254" s="13" t="s">
        <v>78</v>
      </c>
      <c r="AY254" s="234" t="s">
        <v>141</v>
      </c>
    </row>
    <row r="255" spans="1:65" s="14" customFormat="1" ht="11.25">
      <c r="B255" s="235"/>
      <c r="C255" s="236"/>
      <c r="D255" s="221" t="s">
        <v>152</v>
      </c>
      <c r="E255" s="237" t="s">
        <v>1</v>
      </c>
      <c r="F255" s="238" t="s">
        <v>932</v>
      </c>
      <c r="G255" s="236"/>
      <c r="H255" s="239">
        <v>96.9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AT255" s="245" t="s">
        <v>152</v>
      </c>
      <c r="AU255" s="245" t="s">
        <v>86</v>
      </c>
      <c r="AV255" s="14" t="s">
        <v>86</v>
      </c>
      <c r="AW255" s="14" t="s">
        <v>35</v>
      </c>
      <c r="AX255" s="14" t="s">
        <v>21</v>
      </c>
      <c r="AY255" s="245" t="s">
        <v>141</v>
      </c>
    </row>
    <row r="256" spans="1:65" s="2" customFormat="1" ht="24" customHeight="1">
      <c r="A256" s="34"/>
      <c r="B256" s="35"/>
      <c r="C256" s="208" t="s">
        <v>341</v>
      </c>
      <c r="D256" s="208" t="s">
        <v>143</v>
      </c>
      <c r="E256" s="209" t="s">
        <v>518</v>
      </c>
      <c r="F256" s="210" t="s">
        <v>519</v>
      </c>
      <c r="G256" s="211" t="s">
        <v>192</v>
      </c>
      <c r="H256" s="212">
        <v>96.9</v>
      </c>
      <c r="I256" s="213"/>
      <c r="J256" s="214">
        <f>ROUND(I256*H256,2)</f>
        <v>0</v>
      </c>
      <c r="K256" s="210" t="s">
        <v>147</v>
      </c>
      <c r="L256" s="39"/>
      <c r="M256" s="215" t="s">
        <v>1</v>
      </c>
      <c r="N256" s="216" t="s">
        <v>43</v>
      </c>
      <c r="O256" s="71"/>
      <c r="P256" s="217">
        <f>O256*H256</f>
        <v>0</v>
      </c>
      <c r="Q256" s="217">
        <v>2.2049999999999999E-4</v>
      </c>
      <c r="R256" s="217">
        <f>Q256*H256</f>
        <v>2.1366450000000002E-2</v>
      </c>
      <c r="S256" s="217">
        <v>0</v>
      </c>
      <c r="T256" s="218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9" t="s">
        <v>148</v>
      </c>
      <c r="AT256" s="219" t="s">
        <v>143</v>
      </c>
      <c r="AU256" s="219" t="s">
        <v>86</v>
      </c>
      <c r="AY256" s="17" t="s">
        <v>141</v>
      </c>
      <c r="BE256" s="220">
        <f>IF(N256="základní",J256,0)</f>
        <v>0</v>
      </c>
      <c r="BF256" s="220">
        <f>IF(N256="snížená",J256,0)</f>
        <v>0</v>
      </c>
      <c r="BG256" s="220">
        <f>IF(N256="zákl. přenesená",J256,0)</f>
        <v>0</v>
      </c>
      <c r="BH256" s="220">
        <f>IF(N256="sníž. přenesená",J256,0)</f>
        <v>0</v>
      </c>
      <c r="BI256" s="220">
        <f>IF(N256="nulová",J256,0)</f>
        <v>0</v>
      </c>
      <c r="BJ256" s="17" t="s">
        <v>21</v>
      </c>
      <c r="BK256" s="220">
        <f>ROUND(I256*H256,2)</f>
        <v>0</v>
      </c>
      <c r="BL256" s="17" t="s">
        <v>148</v>
      </c>
      <c r="BM256" s="219" t="s">
        <v>933</v>
      </c>
    </row>
    <row r="257" spans="1:65" s="2" customFormat="1" ht="39">
      <c r="A257" s="34"/>
      <c r="B257" s="35"/>
      <c r="C257" s="36"/>
      <c r="D257" s="221" t="s">
        <v>150</v>
      </c>
      <c r="E257" s="36"/>
      <c r="F257" s="222" t="s">
        <v>521</v>
      </c>
      <c r="G257" s="36"/>
      <c r="H257" s="36"/>
      <c r="I257" s="122"/>
      <c r="J257" s="36"/>
      <c r="K257" s="36"/>
      <c r="L257" s="39"/>
      <c r="M257" s="223"/>
      <c r="N257" s="224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150</v>
      </c>
      <c r="AU257" s="17" t="s">
        <v>86</v>
      </c>
    </row>
    <row r="258" spans="1:65" s="13" customFormat="1" ht="11.25">
      <c r="B258" s="225"/>
      <c r="C258" s="226"/>
      <c r="D258" s="221" t="s">
        <v>152</v>
      </c>
      <c r="E258" s="227" t="s">
        <v>1</v>
      </c>
      <c r="F258" s="228" t="s">
        <v>515</v>
      </c>
      <c r="G258" s="226"/>
      <c r="H258" s="227" t="s">
        <v>1</v>
      </c>
      <c r="I258" s="229"/>
      <c r="J258" s="226"/>
      <c r="K258" s="226"/>
      <c r="L258" s="230"/>
      <c r="M258" s="231"/>
      <c r="N258" s="232"/>
      <c r="O258" s="232"/>
      <c r="P258" s="232"/>
      <c r="Q258" s="232"/>
      <c r="R258" s="232"/>
      <c r="S258" s="232"/>
      <c r="T258" s="233"/>
      <c r="AT258" s="234" t="s">
        <v>152</v>
      </c>
      <c r="AU258" s="234" t="s">
        <v>86</v>
      </c>
      <c r="AV258" s="13" t="s">
        <v>21</v>
      </c>
      <c r="AW258" s="13" t="s">
        <v>35</v>
      </c>
      <c r="AX258" s="13" t="s">
        <v>78</v>
      </c>
      <c r="AY258" s="234" t="s">
        <v>141</v>
      </c>
    </row>
    <row r="259" spans="1:65" s="14" customFormat="1" ht="11.25">
      <c r="B259" s="235"/>
      <c r="C259" s="236"/>
      <c r="D259" s="221" t="s">
        <v>152</v>
      </c>
      <c r="E259" s="237" t="s">
        <v>1</v>
      </c>
      <c r="F259" s="238" t="s">
        <v>932</v>
      </c>
      <c r="G259" s="236"/>
      <c r="H259" s="239">
        <v>96.9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AT259" s="245" t="s">
        <v>152</v>
      </c>
      <c r="AU259" s="245" t="s">
        <v>86</v>
      </c>
      <c r="AV259" s="14" t="s">
        <v>86</v>
      </c>
      <c r="AW259" s="14" t="s">
        <v>35</v>
      </c>
      <c r="AX259" s="14" t="s">
        <v>21</v>
      </c>
      <c r="AY259" s="245" t="s">
        <v>141</v>
      </c>
    </row>
    <row r="260" spans="1:65" s="2" customFormat="1" ht="16.5" customHeight="1">
      <c r="A260" s="34"/>
      <c r="B260" s="35"/>
      <c r="C260" s="208" t="s">
        <v>347</v>
      </c>
      <c r="D260" s="208" t="s">
        <v>143</v>
      </c>
      <c r="E260" s="209" t="s">
        <v>523</v>
      </c>
      <c r="F260" s="210" t="s">
        <v>524</v>
      </c>
      <c r="G260" s="211" t="s">
        <v>192</v>
      </c>
      <c r="H260" s="212">
        <v>96.9</v>
      </c>
      <c r="I260" s="213"/>
      <c r="J260" s="214">
        <f>ROUND(I260*H260,2)</f>
        <v>0</v>
      </c>
      <c r="K260" s="210" t="s">
        <v>147</v>
      </c>
      <c r="L260" s="39"/>
      <c r="M260" s="215" t="s">
        <v>1</v>
      </c>
      <c r="N260" s="216" t="s">
        <v>43</v>
      </c>
      <c r="O260" s="71"/>
      <c r="P260" s="217">
        <f>O260*H260</f>
        <v>0</v>
      </c>
      <c r="Q260" s="217">
        <v>1.995E-6</v>
      </c>
      <c r="R260" s="217">
        <f>Q260*H260</f>
        <v>1.9331550000000001E-4</v>
      </c>
      <c r="S260" s="217">
        <v>0</v>
      </c>
      <c r="T260" s="21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9" t="s">
        <v>148</v>
      </c>
      <c r="AT260" s="219" t="s">
        <v>143</v>
      </c>
      <c r="AU260" s="219" t="s">
        <v>86</v>
      </c>
      <c r="AY260" s="17" t="s">
        <v>141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17" t="s">
        <v>21</v>
      </c>
      <c r="BK260" s="220">
        <f>ROUND(I260*H260,2)</f>
        <v>0</v>
      </c>
      <c r="BL260" s="17" t="s">
        <v>148</v>
      </c>
      <c r="BM260" s="219" t="s">
        <v>934</v>
      </c>
    </row>
    <row r="261" spans="1:65" s="2" customFormat="1" ht="19.5">
      <c r="A261" s="34"/>
      <c r="B261" s="35"/>
      <c r="C261" s="36"/>
      <c r="D261" s="221" t="s">
        <v>150</v>
      </c>
      <c r="E261" s="36"/>
      <c r="F261" s="222" t="s">
        <v>526</v>
      </c>
      <c r="G261" s="36"/>
      <c r="H261" s="36"/>
      <c r="I261" s="122"/>
      <c r="J261" s="36"/>
      <c r="K261" s="36"/>
      <c r="L261" s="39"/>
      <c r="M261" s="223"/>
      <c r="N261" s="224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150</v>
      </c>
      <c r="AU261" s="17" t="s">
        <v>86</v>
      </c>
    </row>
    <row r="262" spans="1:65" s="13" customFormat="1" ht="11.25">
      <c r="B262" s="225"/>
      <c r="C262" s="226"/>
      <c r="D262" s="221" t="s">
        <v>152</v>
      </c>
      <c r="E262" s="227" t="s">
        <v>1</v>
      </c>
      <c r="F262" s="228" t="s">
        <v>527</v>
      </c>
      <c r="G262" s="226"/>
      <c r="H262" s="227" t="s">
        <v>1</v>
      </c>
      <c r="I262" s="229"/>
      <c r="J262" s="226"/>
      <c r="K262" s="226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152</v>
      </c>
      <c r="AU262" s="234" t="s">
        <v>86</v>
      </c>
      <c r="AV262" s="13" t="s">
        <v>21</v>
      </c>
      <c r="AW262" s="13" t="s">
        <v>35</v>
      </c>
      <c r="AX262" s="13" t="s">
        <v>78</v>
      </c>
      <c r="AY262" s="234" t="s">
        <v>141</v>
      </c>
    </row>
    <row r="263" spans="1:65" s="14" customFormat="1" ht="11.25">
      <c r="B263" s="235"/>
      <c r="C263" s="236"/>
      <c r="D263" s="221" t="s">
        <v>152</v>
      </c>
      <c r="E263" s="237" t="s">
        <v>1</v>
      </c>
      <c r="F263" s="238" t="s">
        <v>932</v>
      </c>
      <c r="G263" s="236"/>
      <c r="H263" s="239">
        <v>96.9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AT263" s="245" t="s">
        <v>152</v>
      </c>
      <c r="AU263" s="245" t="s">
        <v>86</v>
      </c>
      <c r="AV263" s="14" t="s">
        <v>86</v>
      </c>
      <c r="AW263" s="14" t="s">
        <v>35</v>
      </c>
      <c r="AX263" s="14" t="s">
        <v>21</v>
      </c>
      <c r="AY263" s="245" t="s">
        <v>141</v>
      </c>
    </row>
    <row r="264" spans="1:65" s="2" customFormat="1" ht="24" customHeight="1">
      <c r="A264" s="34"/>
      <c r="B264" s="35"/>
      <c r="C264" s="208" t="s">
        <v>353</v>
      </c>
      <c r="D264" s="208" t="s">
        <v>143</v>
      </c>
      <c r="E264" s="209" t="s">
        <v>935</v>
      </c>
      <c r="F264" s="210" t="s">
        <v>936</v>
      </c>
      <c r="G264" s="211" t="s">
        <v>146</v>
      </c>
      <c r="H264" s="212">
        <v>6.9</v>
      </c>
      <c r="I264" s="213"/>
      <c r="J264" s="214">
        <f>ROUND(I264*H264,2)</f>
        <v>0</v>
      </c>
      <c r="K264" s="210" t="s">
        <v>147</v>
      </c>
      <c r="L264" s="39"/>
      <c r="M264" s="215" t="s">
        <v>1</v>
      </c>
      <c r="N264" s="216" t="s">
        <v>43</v>
      </c>
      <c r="O264" s="71"/>
      <c r="P264" s="217">
        <f>O264*H264</f>
        <v>0</v>
      </c>
      <c r="Q264" s="217">
        <v>0</v>
      </c>
      <c r="R264" s="217">
        <f>Q264*H264</f>
        <v>0</v>
      </c>
      <c r="S264" s="217">
        <v>0</v>
      </c>
      <c r="T264" s="21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9" t="s">
        <v>148</v>
      </c>
      <c r="AT264" s="219" t="s">
        <v>143</v>
      </c>
      <c r="AU264" s="219" t="s">
        <v>86</v>
      </c>
      <c r="AY264" s="17" t="s">
        <v>141</v>
      </c>
      <c r="BE264" s="220">
        <f>IF(N264="základní",J264,0)</f>
        <v>0</v>
      </c>
      <c r="BF264" s="220">
        <f>IF(N264="snížená",J264,0)</f>
        <v>0</v>
      </c>
      <c r="BG264" s="220">
        <f>IF(N264="zákl. přenesená",J264,0)</f>
        <v>0</v>
      </c>
      <c r="BH264" s="220">
        <f>IF(N264="sníž. přenesená",J264,0)</f>
        <v>0</v>
      </c>
      <c r="BI264" s="220">
        <f>IF(N264="nulová",J264,0)</f>
        <v>0</v>
      </c>
      <c r="BJ264" s="17" t="s">
        <v>21</v>
      </c>
      <c r="BK264" s="220">
        <f>ROUND(I264*H264,2)</f>
        <v>0</v>
      </c>
      <c r="BL264" s="17" t="s">
        <v>148</v>
      </c>
      <c r="BM264" s="219" t="s">
        <v>937</v>
      </c>
    </row>
    <row r="265" spans="1:65" s="2" customFormat="1" ht="39">
      <c r="A265" s="34"/>
      <c r="B265" s="35"/>
      <c r="C265" s="36"/>
      <c r="D265" s="221" t="s">
        <v>150</v>
      </c>
      <c r="E265" s="36"/>
      <c r="F265" s="222" t="s">
        <v>938</v>
      </c>
      <c r="G265" s="36"/>
      <c r="H265" s="36"/>
      <c r="I265" s="122"/>
      <c r="J265" s="36"/>
      <c r="K265" s="36"/>
      <c r="L265" s="39"/>
      <c r="M265" s="223"/>
      <c r="N265" s="224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150</v>
      </c>
      <c r="AU265" s="17" t="s">
        <v>86</v>
      </c>
    </row>
    <row r="266" spans="1:65" s="13" customFormat="1" ht="11.25">
      <c r="B266" s="225"/>
      <c r="C266" s="226"/>
      <c r="D266" s="221" t="s">
        <v>152</v>
      </c>
      <c r="E266" s="227" t="s">
        <v>1</v>
      </c>
      <c r="F266" s="228" t="s">
        <v>939</v>
      </c>
      <c r="G266" s="226"/>
      <c r="H266" s="227" t="s">
        <v>1</v>
      </c>
      <c r="I266" s="229"/>
      <c r="J266" s="226"/>
      <c r="K266" s="226"/>
      <c r="L266" s="230"/>
      <c r="M266" s="231"/>
      <c r="N266" s="232"/>
      <c r="O266" s="232"/>
      <c r="P266" s="232"/>
      <c r="Q266" s="232"/>
      <c r="R266" s="232"/>
      <c r="S266" s="232"/>
      <c r="T266" s="233"/>
      <c r="AT266" s="234" t="s">
        <v>152</v>
      </c>
      <c r="AU266" s="234" t="s">
        <v>86</v>
      </c>
      <c r="AV266" s="13" t="s">
        <v>21</v>
      </c>
      <c r="AW266" s="13" t="s">
        <v>35</v>
      </c>
      <c r="AX266" s="13" t="s">
        <v>78</v>
      </c>
      <c r="AY266" s="234" t="s">
        <v>141</v>
      </c>
    </row>
    <row r="267" spans="1:65" s="14" customFormat="1" ht="11.25">
      <c r="B267" s="235"/>
      <c r="C267" s="236"/>
      <c r="D267" s="221" t="s">
        <v>152</v>
      </c>
      <c r="E267" s="237" t="s">
        <v>1</v>
      </c>
      <c r="F267" s="238" t="s">
        <v>884</v>
      </c>
      <c r="G267" s="236"/>
      <c r="H267" s="239">
        <v>6.9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AT267" s="245" t="s">
        <v>152</v>
      </c>
      <c r="AU267" s="245" t="s">
        <v>86</v>
      </c>
      <c r="AV267" s="14" t="s">
        <v>86</v>
      </c>
      <c r="AW267" s="14" t="s">
        <v>35</v>
      </c>
      <c r="AX267" s="14" t="s">
        <v>21</v>
      </c>
      <c r="AY267" s="245" t="s">
        <v>141</v>
      </c>
    </row>
    <row r="268" spans="1:65" s="2" customFormat="1" ht="24" customHeight="1">
      <c r="A268" s="34"/>
      <c r="B268" s="35"/>
      <c r="C268" s="208" t="s">
        <v>358</v>
      </c>
      <c r="D268" s="208" t="s">
        <v>143</v>
      </c>
      <c r="E268" s="209" t="s">
        <v>543</v>
      </c>
      <c r="F268" s="210" t="s">
        <v>544</v>
      </c>
      <c r="G268" s="211" t="s">
        <v>146</v>
      </c>
      <c r="H268" s="212">
        <v>89.4</v>
      </c>
      <c r="I268" s="213"/>
      <c r="J268" s="214">
        <f>ROUND(I268*H268,2)</f>
        <v>0</v>
      </c>
      <c r="K268" s="210" t="s">
        <v>147</v>
      </c>
      <c r="L268" s="39"/>
      <c r="M268" s="215" t="s">
        <v>1</v>
      </c>
      <c r="N268" s="216" t="s">
        <v>43</v>
      </c>
      <c r="O268" s="71"/>
      <c r="P268" s="217">
        <f>O268*H268</f>
        <v>0</v>
      </c>
      <c r="Q268" s="217">
        <v>0</v>
      </c>
      <c r="R268" s="217">
        <f>Q268*H268</f>
        <v>0</v>
      </c>
      <c r="S268" s="217">
        <v>0</v>
      </c>
      <c r="T268" s="218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9" t="s">
        <v>148</v>
      </c>
      <c r="AT268" s="219" t="s">
        <v>143</v>
      </c>
      <c r="AU268" s="219" t="s">
        <v>86</v>
      </c>
      <c r="AY268" s="17" t="s">
        <v>141</v>
      </c>
      <c r="BE268" s="220">
        <f>IF(N268="základní",J268,0)</f>
        <v>0</v>
      </c>
      <c r="BF268" s="220">
        <f>IF(N268="snížená",J268,0)</f>
        <v>0</v>
      </c>
      <c r="BG268" s="220">
        <f>IF(N268="zákl. přenesená",J268,0)</f>
        <v>0</v>
      </c>
      <c r="BH268" s="220">
        <f>IF(N268="sníž. přenesená",J268,0)</f>
        <v>0</v>
      </c>
      <c r="BI268" s="220">
        <f>IF(N268="nulová",J268,0)</f>
        <v>0</v>
      </c>
      <c r="BJ268" s="17" t="s">
        <v>21</v>
      </c>
      <c r="BK268" s="220">
        <f>ROUND(I268*H268,2)</f>
        <v>0</v>
      </c>
      <c r="BL268" s="17" t="s">
        <v>148</v>
      </c>
      <c r="BM268" s="219" t="s">
        <v>940</v>
      </c>
    </row>
    <row r="269" spans="1:65" s="2" customFormat="1" ht="48.75">
      <c r="A269" s="34"/>
      <c r="B269" s="35"/>
      <c r="C269" s="36"/>
      <c r="D269" s="221" t="s">
        <v>150</v>
      </c>
      <c r="E269" s="36"/>
      <c r="F269" s="222" t="s">
        <v>546</v>
      </c>
      <c r="G269" s="36"/>
      <c r="H269" s="36"/>
      <c r="I269" s="122"/>
      <c r="J269" s="36"/>
      <c r="K269" s="36"/>
      <c r="L269" s="39"/>
      <c r="M269" s="223"/>
      <c r="N269" s="224"/>
      <c r="O269" s="71"/>
      <c r="P269" s="71"/>
      <c r="Q269" s="71"/>
      <c r="R269" s="71"/>
      <c r="S269" s="71"/>
      <c r="T269" s="72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7" t="s">
        <v>150</v>
      </c>
      <c r="AU269" s="17" t="s">
        <v>86</v>
      </c>
    </row>
    <row r="270" spans="1:65" s="13" customFormat="1" ht="11.25">
      <c r="B270" s="225"/>
      <c r="C270" s="226"/>
      <c r="D270" s="221" t="s">
        <v>152</v>
      </c>
      <c r="E270" s="227" t="s">
        <v>1</v>
      </c>
      <c r="F270" s="228" t="s">
        <v>547</v>
      </c>
      <c r="G270" s="226"/>
      <c r="H270" s="227" t="s">
        <v>1</v>
      </c>
      <c r="I270" s="229"/>
      <c r="J270" s="226"/>
      <c r="K270" s="226"/>
      <c r="L270" s="230"/>
      <c r="M270" s="231"/>
      <c r="N270" s="232"/>
      <c r="O270" s="232"/>
      <c r="P270" s="232"/>
      <c r="Q270" s="232"/>
      <c r="R270" s="232"/>
      <c r="S270" s="232"/>
      <c r="T270" s="233"/>
      <c r="AT270" s="234" t="s">
        <v>152</v>
      </c>
      <c r="AU270" s="234" t="s">
        <v>86</v>
      </c>
      <c r="AV270" s="13" t="s">
        <v>21</v>
      </c>
      <c r="AW270" s="13" t="s">
        <v>35</v>
      </c>
      <c r="AX270" s="13" t="s">
        <v>78</v>
      </c>
      <c r="AY270" s="234" t="s">
        <v>141</v>
      </c>
    </row>
    <row r="271" spans="1:65" s="14" customFormat="1" ht="11.25">
      <c r="B271" s="235"/>
      <c r="C271" s="236"/>
      <c r="D271" s="221" t="s">
        <v>152</v>
      </c>
      <c r="E271" s="237" t="s">
        <v>1</v>
      </c>
      <c r="F271" s="238" t="s">
        <v>878</v>
      </c>
      <c r="G271" s="236"/>
      <c r="H271" s="239">
        <v>89.4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AT271" s="245" t="s">
        <v>152</v>
      </c>
      <c r="AU271" s="245" t="s">
        <v>86</v>
      </c>
      <c r="AV271" s="14" t="s">
        <v>86</v>
      </c>
      <c r="AW271" s="14" t="s">
        <v>35</v>
      </c>
      <c r="AX271" s="14" t="s">
        <v>21</v>
      </c>
      <c r="AY271" s="245" t="s">
        <v>141</v>
      </c>
    </row>
    <row r="272" spans="1:65" s="12" customFormat="1" ht="22.9" customHeight="1">
      <c r="B272" s="192"/>
      <c r="C272" s="193"/>
      <c r="D272" s="194" t="s">
        <v>77</v>
      </c>
      <c r="E272" s="206" t="s">
        <v>548</v>
      </c>
      <c r="F272" s="206" t="s">
        <v>549</v>
      </c>
      <c r="G272" s="193"/>
      <c r="H272" s="193"/>
      <c r="I272" s="196"/>
      <c r="J272" s="207">
        <f>BK272</f>
        <v>0</v>
      </c>
      <c r="K272" s="193"/>
      <c r="L272" s="198"/>
      <c r="M272" s="199"/>
      <c r="N272" s="200"/>
      <c r="O272" s="200"/>
      <c r="P272" s="201">
        <f>SUM(P273:P278)</f>
        <v>0</v>
      </c>
      <c r="Q272" s="200"/>
      <c r="R272" s="201">
        <f>SUM(R273:R278)</f>
        <v>0</v>
      </c>
      <c r="S272" s="200"/>
      <c r="T272" s="202">
        <f>SUM(T273:T278)</f>
        <v>0</v>
      </c>
      <c r="AR272" s="203" t="s">
        <v>21</v>
      </c>
      <c r="AT272" s="204" t="s">
        <v>77</v>
      </c>
      <c r="AU272" s="204" t="s">
        <v>21</v>
      </c>
      <c r="AY272" s="203" t="s">
        <v>141</v>
      </c>
      <c r="BK272" s="205">
        <f>SUM(BK273:BK278)</f>
        <v>0</v>
      </c>
    </row>
    <row r="273" spans="1:65" s="2" customFormat="1" ht="24" customHeight="1">
      <c r="A273" s="34"/>
      <c r="B273" s="35"/>
      <c r="C273" s="208" t="s">
        <v>366</v>
      </c>
      <c r="D273" s="208" t="s">
        <v>143</v>
      </c>
      <c r="E273" s="209" t="s">
        <v>551</v>
      </c>
      <c r="F273" s="210" t="s">
        <v>552</v>
      </c>
      <c r="G273" s="211" t="s">
        <v>242</v>
      </c>
      <c r="H273" s="212">
        <v>114.02200000000001</v>
      </c>
      <c r="I273" s="213"/>
      <c r="J273" s="214">
        <f>ROUND(I273*H273,2)</f>
        <v>0</v>
      </c>
      <c r="K273" s="210" t="s">
        <v>1</v>
      </c>
      <c r="L273" s="39"/>
      <c r="M273" s="215" t="s">
        <v>1</v>
      </c>
      <c r="N273" s="216" t="s">
        <v>43</v>
      </c>
      <c r="O273" s="71"/>
      <c r="P273" s="217">
        <f>O273*H273</f>
        <v>0</v>
      </c>
      <c r="Q273" s="217">
        <v>0</v>
      </c>
      <c r="R273" s="217">
        <f>Q273*H273</f>
        <v>0</v>
      </c>
      <c r="S273" s="217">
        <v>0</v>
      </c>
      <c r="T273" s="21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19" t="s">
        <v>148</v>
      </c>
      <c r="AT273" s="219" t="s">
        <v>143</v>
      </c>
      <c r="AU273" s="219" t="s">
        <v>86</v>
      </c>
      <c r="AY273" s="17" t="s">
        <v>141</v>
      </c>
      <c r="BE273" s="220">
        <f>IF(N273="základní",J273,0)</f>
        <v>0</v>
      </c>
      <c r="BF273" s="220">
        <f>IF(N273="snížená",J273,0)</f>
        <v>0</v>
      </c>
      <c r="BG273" s="220">
        <f>IF(N273="zákl. přenesená",J273,0)</f>
        <v>0</v>
      </c>
      <c r="BH273" s="220">
        <f>IF(N273="sníž. přenesená",J273,0)</f>
        <v>0</v>
      </c>
      <c r="BI273" s="220">
        <f>IF(N273="nulová",J273,0)</f>
        <v>0</v>
      </c>
      <c r="BJ273" s="17" t="s">
        <v>21</v>
      </c>
      <c r="BK273" s="220">
        <f>ROUND(I273*H273,2)</f>
        <v>0</v>
      </c>
      <c r="BL273" s="17" t="s">
        <v>148</v>
      </c>
      <c r="BM273" s="219" t="s">
        <v>941</v>
      </c>
    </row>
    <row r="274" spans="1:65" s="2" customFormat="1" ht="19.5">
      <c r="A274" s="34"/>
      <c r="B274" s="35"/>
      <c r="C274" s="36"/>
      <c r="D274" s="221" t="s">
        <v>150</v>
      </c>
      <c r="E274" s="36"/>
      <c r="F274" s="222" t="s">
        <v>554</v>
      </c>
      <c r="G274" s="36"/>
      <c r="H274" s="36"/>
      <c r="I274" s="122"/>
      <c r="J274" s="36"/>
      <c r="K274" s="36"/>
      <c r="L274" s="39"/>
      <c r="M274" s="223"/>
      <c r="N274" s="224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150</v>
      </c>
      <c r="AU274" s="17" t="s">
        <v>86</v>
      </c>
    </row>
    <row r="275" spans="1:65" s="2" customFormat="1" ht="24" customHeight="1">
      <c r="A275" s="34"/>
      <c r="B275" s="35"/>
      <c r="C275" s="208" t="s">
        <v>372</v>
      </c>
      <c r="D275" s="208" t="s">
        <v>143</v>
      </c>
      <c r="E275" s="209" t="s">
        <v>556</v>
      </c>
      <c r="F275" s="210" t="s">
        <v>557</v>
      </c>
      <c r="G275" s="211" t="s">
        <v>242</v>
      </c>
      <c r="H275" s="212">
        <v>114.02200000000001</v>
      </c>
      <c r="I275" s="213"/>
      <c r="J275" s="214">
        <f>ROUND(I275*H275,2)</f>
        <v>0</v>
      </c>
      <c r="K275" s="210" t="s">
        <v>147</v>
      </c>
      <c r="L275" s="39"/>
      <c r="M275" s="215" t="s">
        <v>1</v>
      </c>
      <c r="N275" s="216" t="s">
        <v>43</v>
      </c>
      <c r="O275" s="71"/>
      <c r="P275" s="217">
        <f>O275*H275</f>
        <v>0</v>
      </c>
      <c r="Q275" s="217">
        <v>0</v>
      </c>
      <c r="R275" s="217">
        <f>Q275*H275</f>
        <v>0</v>
      </c>
      <c r="S275" s="217">
        <v>0</v>
      </c>
      <c r="T275" s="21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9" t="s">
        <v>148</v>
      </c>
      <c r="AT275" s="219" t="s">
        <v>143</v>
      </c>
      <c r="AU275" s="219" t="s">
        <v>86</v>
      </c>
      <c r="AY275" s="17" t="s">
        <v>141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17" t="s">
        <v>21</v>
      </c>
      <c r="BK275" s="220">
        <f>ROUND(I275*H275,2)</f>
        <v>0</v>
      </c>
      <c r="BL275" s="17" t="s">
        <v>148</v>
      </c>
      <c r="BM275" s="219" t="s">
        <v>942</v>
      </c>
    </row>
    <row r="276" spans="1:65" s="2" customFormat="1" ht="11.25">
      <c r="A276" s="34"/>
      <c r="B276" s="35"/>
      <c r="C276" s="36"/>
      <c r="D276" s="221" t="s">
        <v>150</v>
      </c>
      <c r="E276" s="36"/>
      <c r="F276" s="222" t="s">
        <v>559</v>
      </c>
      <c r="G276" s="36"/>
      <c r="H276" s="36"/>
      <c r="I276" s="122"/>
      <c r="J276" s="36"/>
      <c r="K276" s="36"/>
      <c r="L276" s="39"/>
      <c r="M276" s="223"/>
      <c r="N276" s="224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150</v>
      </c>
      <c r="AU276" s="17" t="s">
        <v>86</v>
      </c>
    </row>
    <row r="277" spans="1:65" s="2" customFormat="1" ht="16.5" customHeight="1">
      <c r="A277" s="34"/>
      <c r="B277" s="35"/>
      <c r="C277" s="208" t="s">
        <v>377</v>
      </c>
      <c r="D277" s="208" t="s">
        <v>143</v>
      </c>
      <c r="E277" s="209" t="s">
        <v>561</v>
      </c>
      <c r="F277" s="210" t="s">
        <v>562</v>
      </c>
      <c r="G277" s="211" t="s">
        <v>242</v>
      </c>
      <c r="H277" s="212">
        <v>114.02200000000001</v>
      </c>
      <c r="I277" s="213"/>
      <c r="J277" s="214">
        <f>ROUND(I277*H277,2)</f>
        <v>0</v>
      </c>
      <c r="K277" s="210" t="s">
        <v>1</v>
      </c>
      <c r="L277" s="39"/>
      <c r="M277" s="215" t="s">
        <v>1</v>
      </c>
      <c r="N277" s="216" t="s">
        <v>43</v>
      </c>
      <c r="O277" s="71"/>
      <c r="P277" s="217">
        <f>O277*H277</f>
        <v>0</v>
      </c>
      <c r="Q277" s="217">
        <v>0</v>
      </c>
      <c r="R277" s="217">
        <f>Q277*H277</f>
        <v>0</v>
      </c>
      <c r="S277" s="217">
        <v>0</v>
      </c>
      <c r="T277" s="218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19" t="s">
        <v>148</v>
      </c>
      <c r="AT277" s="219" t="s">
        <v>143</v>
      </c>
      <c r="AU277" s="219" t="s">
        <v>86</v>
      </c>
      <c r="AY277" s="17" t="s">
        <v>141</v>
      </c>
      <c r="BE277" s="220">
        <f>IF(N277="základní",J277,0)</f>
        <v>0</v>
      </c>
      <c r="BF277" s="220">
        <f>IF(N277="snížená",J277,0)</f>
        <v>0</v>
      </c>
      <c r="BG277" s="220">
        <f>IF(N277="zákl. přenesená",J277,0)</f>
        <v>0</v>
      </c>
      <c r="BH277" s="220">
        <f>IF(N277="sníž. přenesená",J277,0)</f>
        <v>0</v>
      </c>
      <c r="BI277" s="220">
        <f>IF(N277="nulová",J277,0)</f>
        <v>0</v>
      </c>
      <c r="BJ277" s="17" t="s">
        <v>21</v>
      </c>
      <c r="BK277" s="220">
        <f>ROUND(I277*H277,2)</f>
        <v>0</v>
      </c>
      <c r="BL277" s="17" t="s">
        <v>148</v>
      </c>
      <c r="BM277" s="219" t="s">
        <v>943</v>
      </c>
    </row>
    <row r="278" spans="1:65" s="2" customFormat="1" ht="29.25">
      <c r="A278" s="34"/>
      <c r="B278" s="35"/>
      <c r="C278" s="36"/>
      <c r="D278" s="221" t="s">
        <v>150</v>
      </c>
      <c r="E278" s="36"/>
      <c r="F278" s="222" t="s">
        <v>564</v>
      </c>
      <c r="G278" s="36"/>
      <c r="H278" s="36"/>
      <c r="I278" s="122"/>
      <c r="J278" s="36"/>
      <c r="K278" s="36"/>
      <c r="L278" s="39"/>
      <c r="M278" s="223"/>
      <c r="N278" s="224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150</v>
      </c>
      <c r="AU278" s="17" t="s">
        <v>86</v>
      </c>
    </row>
    <row r="279" spans="1:65" s="12" customFormat="1" ht="22.9" customHeight="1">
      <c r="B279" s="192"/>
      <c r="C279" s="193"/>
      <c r="D279" s="194" t="s">
        <v>77</v>
      </c>
      <c r="E279" s="206" t="s">
        <v>565</v>
      </c>
      <c r="F279" s="206" t="s">
        <v>566</v>
      </c>
      <c r="G279" s="193"/>
      <c r="H279" s="193"/>
      <c r="I279" s="196"/>
      <c r="J279" s="207">
        <f>BK279</f>
        <v>0</v>
      </c>
      <c r="K279" s="193"/>
      <c r="L279" s="198"/>
      <c r="M279" s="199"/>
      <c r="N279" s="200"/>
      <c r="O279" s="200"/>
      <c r="P279" s="201">
        <f>SUM(P280:P281)</f>
        <v>0</v>
      </c>
      <c r="Q279" s="200"/>
      <c r="R279" s="201">
        <f>SUM(R280:R281)</f>
        <v>0</v>
      </c>
      <c r="S279" s="200"/>
      <c r="T279" s="202">
        <f>SUM(T280:T281)</f>
        <v>0</v>
      </c>
      <c r="AR279" s="203" t="s">
        <v>21</v>
      </c>
      <c r="AT279" s="204" t="s">
        <v>77</v>
      </c>
      <c r="AU279" s="204" t="s">
        <v>21</v>
      </c>
      <c r="AY279" s="203" t="s">
        <v>141</v>
      </c>
      <c r="BK279" s="205">
        <f>SUM(BK280:BK281)</f>
        <v>0</v>
      </c>
    </row>
    <row r="280" spans="1:65" s="2" customFormat="1" ht="24" customHeight="1">
      <c r="A280" s="34"/>
      <c r="B280" s="35"/>
      <c r="C280" s="208" t="s">
        <v>386</v>
      </c>
      <c r="D280" s="208" t="s">
        <v>143</v>
      </c>
      <c r="E280" s="209" t="s">
        <v>568</v>
      </c>
      <c r="F280" s="210" t="s">
        <v>569</v>
      </c>
      <c r="G280" s="211" t="s">
        <v>242</v>
      </c>
      <c r="H280" s="212">
        <v>68.435000000000002</v>
      </c>
      <c r="I280" s="213"/>
      <c r="J280" s="214">
        <f>ROUND(I280*H280,2)</f>
        <v>0</v>
      </c>
      <c r="K280" s="210" t="s">
        <v>147</v>
      </c>
      <c r="L280" s="39"/>
      <c r="M280" s="215" t="s">
        <v>1</v>
      </c>
      <c r="N280" s="216" t="s">
        <v>43</v>
      </c>
      <c r="O280" s="71"/>
      <c r="P280" s="217">
        <f>O280*H280</f>
        <v>0</v>
      </c>
      <c r="Q280" s="217">
        <v>0</v>
      </c>
      <c r="R280" s="217">
        <f>Q280*H280</f>
        <v>0</v>
      </c>
      <c r="S280" s="217">
        <v>0</v>
      </c>
      <c r="T280" s="218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9" t="s">
        <v>148</v>
      </c>
      <c r="AT280" s="219" t="s">
        <v>143</v>
      </c>
      <c r="AU280" s="219" t="s">
        <v>86</v>
      </c>
      <c r="AY280" s="17" t="s">
        <v>141</v>
      </c>
      <c r="BE280" s="220">
        <f>IF(N280="základní",J280,0)</f>
        <v>0</v>
      </c>
      <c r="BF280" s="220">
        <f>IF(N280="snížená",J280,0)</f>
        <v>0</v>
      </c>
      <c r="BG280" s="220">
        <f>IF(N280="zákl. přenesená",J280,0)</f>
        <v>0</v>
      </c>
      <c r="BH280" s="220">
        <f>IF(N280="sníž. přenesená",J280,0)</f>
        <v>0</v>
      </c>
      <c r="BI280" s="220">
        <f>IF(N280="nulová",J280,0)</f>
        <v>0</v>
      </c>
      <c r="BJ280" s="17" t="s">
        <v>21</v>
      </c>
      <c r="BK280" s="220">
        <f>ROUND(I280*H280,2)</f>
        <v>0</v>
      </c>
      <c r="BL280" s="17" t="s">
        <v>148</v>
      </c>
      <c r="BM280" s="219" t="s">
        <v>944</v>
      </c>
    </row>
    <row r="281" spans="1:65" s="2" customFormat="1" ht="19.5">
      <c r="A281" s="34"/>
      <c r="B281" s="35"/>
      <c r="C281" s="36"/>
      <c r="D281" s="221" t="s">
        <v>150</v>
      </c>
      <c r="E281" s="36"/>
      <c r="F281" s="222" t="s">
        <v>571</v>
      </c>
      <c r="G281" s="36"/>
      <c r="H281" s="36"/>
      <c r="I281" s="122"/>
      <c r="J281" s="36"/>
      <c r="K281" s="36"/>
      <c r="L281" s="39"/>
      <c r="M281" s="223"/>
      <c r="N281" s="224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150</v>
      </c>
      <c r="AU281" s="17" t="s">
        <v>86</v>
      </c>
    </row>
    <row r="282" spans="1:65" s="12" customFormat="1" ht="25.9" customHeight="1">
      <c r="B282" s="192"/>
      <c r="C282" s="193"/>
      <c r="D282" s="194" t="s">
        <v>77</v>
      </c>
      <c r="E282" s="195" t="s">
        <v>572</v>
      </c>
      <c r="F282" s="195" t="s">
        <v>573</v>
      </c>
      <c r="G282" s="193"/>
      <c r="H282" s="193"/>
      <c r="I282" s="196"/>
      <c r="J282" s="197">
        <f>BK282</f>
        <v>0</v>
      </c>
      <c r="K282" s="193"/>
      <c r="L282" s="198"/>
      <c r="M282" s="199"/>
      <c r="N282" s="200"/>
      <c r="O282" s="200"/>
      <c r="P282" s="201">
        <f>P283</f>
        <v>0</v>
      </c>
      <c r="Q282" s="200"/>
      <c r="R282" s="201">
        <f>R283</f>
        <v>6.8687999999999999E-2</v>
      </c>
      <c r="S282" s="200"/>
      <c r="T282" s="202">
        <f>T283</f>
        <v>0</v>
      </c>
      <c r="AR282" s="203" t="s">
        <v>86</v>
      </c>
      <c r="AT282" s="204" t="s">
        <v>77</v>
      </c>
      <c r="AU282" s="204" t="s">
        <v>78</v>
      </c>
      <c r="AY282" s="203" t="s">
        <v>141</v>
      </c>
      <c r="BK282" s="205">
        <f>BK283</f>
        <v>0</v>
      </c>
    </row>
    <row r="283" spans="1:65" s="12" customFormat="1" ht="22.9" customHeight="1">
      <c r="B283" s="192"/>
      <c r="C283" s="193"/>
      <c r="D283" s="194" t="s">
        <v>77</v>
      </c>
      <c r="E283" s="206" t="s">
        <v>848</v>
      </c>
      <c r="F283" s="206" t="s">
        <v>849</v>
      </c>
      <c r="G283" s="193"/>
      <c r="H283" s="193"/>
      <c r="I283" s="196"/>
      <c r="J283" s="207">
        <f>BK283</f>
        <v>0</v>
      </c>
      <c r="K283" s="193"/>
      <c r="L283" s="198"/>
      <c r="M283" s="199"/>
      <c r="N283" s="200"/>
      <c r="O283" s="200"/>
      <c r="P283" s="201">
        <f>SUM(P284:P288)</f>
        <v>0</v>
      </c>
      <c r="Q283" s="200"/>
      <c r="R283" s="201">
        <f>SUM(R284:R288)</f>
        <v>6.8687999999999999E-2</v>
      </c>
      <c r="S283" s="200"/>
      <c r="T283" s="202">
        <f>SUM(T284:T288)</f>
        <v>0</v>
      </c>
      <c r="AR283" s="203" t="s">
        <v>86</v>
      </c>
      <c r="AT283" s="204" t="s">
        <v>77</v>
      </c>
      <c r="AU283" s="204" t="s">
        <v>21</v>
      </c>
      <c r="AY283" s="203" t="s">
        <v>141</v>
      </c>
      <c r="BK283" s="205">
        <f>SUM(BK284:BK288)</f>
        <v>0</v>
      </c>
    </row>
    <row r="284" spans="1:65" s="2" customFormat="1" ht="24" customHeight="1">
      <c r="A284" s="34"/>
      <c r="B284" s="35"/>
      <c r="C284" s="208" t="s">
        <v>392</v>
      </c>
      <c r="D284" s="208" t="s">
        <v>143</v>
      </c>
      <c r="E284" s="209" t="s">
        <v>850</v>
      </c>
      <c r="F284" s="210" t="s">
        <v>851</v>
      </c>
      <c r="G284" s="211" t="s">
        <v>146</v>
      </c>
      <c r="H284" s="212">
        <v>84.8</v>
      </c>
      <c r="I284" s="213"/>
      <c r="J284" s="214">
        <f>ROUND(I284*H284,2)</f>
        <v>0</v>
      </c>
      <c r="K284" s="210" t="s">
        <v>147</v>
      </c>
      <c r="L284" s="39"/>
      <c r="M284" s="215" t="s">
        <v>1</v>
      </c>
      <c r="N284" s="216" t="s">
        <v>43</v>
      </c>
      <c r="O284" s="71"/>
      <c r="P284" s="217">
        <f>O284*H284</f>
        <v>0</v>
      </c>
      <c r="Q284" s="217">
        <v>8.0999999999999996E-4</v>
      </c>
      <c r="R284" s="217">
        <f>Q284*H284</f>
        <v>6.8687999999999999E-2</v>
      </c>
      <c r="S284" s="217">
        <v>0</v>
      </c>
      <c r="T284" s="218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9" t="s">
        <v>245</v>
      </c>
      <c r="AT284" s="219" t="s">
        <v>143</v>
      </c>
      <c r="AU284" s="219" t="s">
        <v>86</v>
      </c>
      <c r="AY284" s="17" t="s">
        <v>141</v>
      </c>
      <c r="BE284" s="220">
        <f>IF(N284="základní",J284,0)</f>
        <v>0</v>
      </c>
      <c r="BF284" s="220">
        <f>IF(N284="snížená",J284,0)</f>
        <v>0</v>
      </c>
      <c r="BG284" s="220">
        <f>IF(N284="zákl. přenesená",J284,0)</f>
        <v>0</v>
      </c>
      <c r="BH284" s="220">
        <f>IF(N284="sníž. přenesená",J284,0)</f>
        <v>0</v>
      </c>
      <c r="BI284" s="220">
        <f>IF(N284="nulová",J284,0)</f>
        <v>0</v>
      </c>
      <c r="BJ284" s="17" t="s">
        <v>21</v>
      </c>
      <c r="BK284" s="220">
        <f>ROUND(I284*H284,2)</f>
        <v>0</v>
      </c>
      <c r="BL284" s="17" t="s">
        <v>245</v>
      </c>
      <c r="BM284" s="219" t="s">
        <v>945</v>
      </c>
    </row>
    <row r="285" spans="1:65" s="2" customFormat="1" ht="39">
      <c r="A285" s="34"/>
      <c r="B285" s="35"/>
      <c r="C285" s="36"/>
      <c r="D285" s="221" t="s">
        <v>150</v>
      </c>
      <c r="E285" s="36"/>
      <c r="F285" s="222" t="s">
        <v>853</v>
      </c>
      <c r="G285" s="36"/>
      <c r="H285" s="36"/>
      <c r="I285" s="122"/>
      <c r="J285" s="36"/>
      <c r="K285" s="36"/>
      <c r="L285" s="39"/>
      <c r="M285" s="223"/>
      <c r="N285" s="224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150</v>
      </c>
      <c r="AU285" s="17" t="s">
        <v>86</v>
      </c>
    </row>
    <row r="286" spans="1:65" s="14" customFormat="1" ht="11.25">
      <c r="B286" s="235"/>
      <c r="C286" s="236"/>
      <c r="D286" s="221" t="s">
        <v>152</v>
      </c>
      <c r="E286" s="237" t="s">
        <v>1</v>
      </c>
      <c r="F286" s="238" t="s">
        <v>946</v>
      </c>
      <c r="G286" s="236"/>
      <c r="H286" s="239">
        <v>84.8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AT286" s="245" t="s">
        <v>152</v>
      </c>
      <c r="AU286" s="245" t="s">
        <v>86</v>
      </c>
      <c r="AV286" s="14" t="s">
        <v>86</v>
      </c>
      <c r="AW286" s="14" t="s">
        <v>35</v>
      </c>
      <c r="AX286" s="14" t="s">
        <v>21</v>
      </c>
      <c r="AY286" s="245" t="s">
        <v>141</v>
      </c>
    </row>
    <row r="287" spans="1:65" s="2" customFormat="1" ht="24" customHeight="1">
      <c r="A287" s="34"/>
      <c r="B287" s="35"/>
      <c r="C287" s="208" t="s">
        <v>398</v>
      </c>
      <c r="D287" s="208" t="s">
        <v>143</v>
      </c>
      <c r="E287" s="209" t="s">
        <v>855</v>
      </c>
      <c r="F287" s="210" t="s">
        <v>856</v>
      </c>
      <c r="G287" s="211" t="s">
        <v>242</v>
      </c>
      <c r="H287" s="212">
        <v>6.9000000000000006E-2</v>
      </c>
      <c r="I287" s="213"/>
      <c r="J287" s="214">
        <f>ROUND(I287*H287,2)</f>
        <v>0</v>
      </c>
      <c r="K287" s="210" t="s">
        <v>147</v>
      </c>
      <c r="L287" s="39"/>
      <c r="M287" s="215" t="s">
        <v>1</v>
      </c>
      <c r="N287" s="216" t="s">
        <v>43</v>
      </c>
      <c r="O287" s="71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19" t="s">
        <v>245</v>
      </c>
      <c r="AT287" s="219" t="s">
        <v>143</v>
      </c>
      <c r="AU287" s="219" t="s">
        <v>86</v>
      </c>
      <c r="AY287" s="17" t="s">
        <v>141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17" t="s">
        <v>21</v>
      </c>
      <c r="BK287" s="220">
        <f>ROUND(I287*H287,2)</f>
        <v>0</v>
      </c>
      <c r="BL287" s="17" t="s">
        <v>245</v>
      </c>
      <c r="BM287" s="219" t="s">
        <v>947</v>
      </c>
    </row>
    <row r="288" spans="1:65" s="2" customFormat="1" ht="29.25">
      <c r="A288" s="34"/>
      <c r="B288" s="35"/>
      <c r="C288" s="36"/>
      <c r="D288" s="221" t="s">
        <v>150</v>
      </c>
      <c r="E288" s="36"/>
      <c r="F288" s="222" t="s">
        <v>858</v>
      </c>
      <c r="G288" s="36"/>
      <c r="H288" s="36"/>
      <c r="I288" s="122"/>
      <c r="J288" s="36"/>
      <c r="K288" s="36"/>
      <c r="L288" s="39"/>
      <c r="M288" s="270"/>
      <c r="N288" s="271"/>
      <c r="O288" s="272"/>
      <c r="P288" s="272"/>
      <c r="Q288" s="272"/>
      <c r="R288" s="272"/>
      <c r="S288" s="272"/>
      <c r="T288" s="273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7" t="s">
        <v>150</v>
      </c>
      <c r="AU288" s="17" t="s">
        <v>86</v>
      </c>
    </row>
    <row r="289" spans="1:31" s="2" customFormat="1" ht="6.95" customHeight="1">
      <c r="A289" s="34"/>
      <c r="B289" s="54"/>
      <c r="C289" s="55"/>
      <c r="D289" s="55"/>
      <c r="E289" s="55"/>
      <c r="F289" s="55"/>
      <c r="G289" s="55"/>
      <c r="H289" s="55"/>
      <c r="I289" s="158"/>
      <c r="J289" s="55"/>
      <c r="K289" s="55"/>
      <c r="L289" s="39"/>
      <c r="M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</row>
  </sheetData>
  <sheetProtection algorithmName="SHA-512" hashValue="3F8CwQkkxz4BeDK3V1ygI0+wL0aB8In0nP1+VlHyzGVUzok0P6YvdONQfQS1JFFiKDLHwE+mVw1L90Pj+7sReA==" saltValue="ILjgHpB5al68ZULyXmdpKHpUECxP3772XOvuVOB0BQ5xnMGFBF2PM4Y3DnIoeZjCU9G1FKp+Ug8pxEkmp5zW7A==" spinCount="100000" sheet="1" objects="1" scenarios="1" formatColumns="0" formatRows="0" autoFilter="0"/>
  <autoFilter ref="C127:K28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115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15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AT2" s="17" t="s">
        <v>106</v>
      </c>
    </row>
    <row r="3" spans="1:46" s="1" customFormat="1" ht="6.95" hidden="1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20"/>
      <c r="AT3" s="17" t="s">
        <v>86</v>
      </c>
    </row>
    <row r="4" spans="1:46" s="1" customFormat="1" ht="24.95" hidden="1" customHeight="1">
      <c r="B4" s="20"/>
      <c r="D4" s="119" t="s">
        <v>107</v>
      </c>
      <c r="I4" s="115"/>
      <c r="L4" s="20"/>
      <c r="M4" s="120" t="s">
        <v>10</v>
      </c>
      <c r="AT4" s="17" t="s">
        <v>4</v>
      </c>
    </row>
    <row r="5" spans="1:46" s="1" customFormat="1" ht="6.95" hidden="1" customHeight="1">
      <c r="B5" s="20"/>
      <c r="I5" s="115"/>
      <c r="L5" s="20"/>
    </row>
    <row r="6" spans="1:46" s="1" customFormat="1" ht="12" hidden="1" customHeight="1">
      <c r="B6" s="20"/>
      <c r="D6" s="121" t="s">
        <v>16</v>
      </c>
      <c r="I6" s="115"/>
      <c r="L6" s="20"/>
    </row>
    <row r="7" spans="1:46" s="1" customFormat="1" ht="16.5" hidden="1" customHeight="1">
      <c r="B7" s="20"/>
      <c r="E7" s="320" t="str">
        <f>'Rekapitulace stavby'!K6</f>
        <v>Doksy - chodník Valdštejnská</v>
      </c>
      <c r="F7" s="321"/>
      <c r="G7" s="321"/>
      <c r="H7" s="321"/>
      <c r="I7" s="115"/>
      <c r="L7" s="20"/>
    </row>
    <row r="8" spans="1:46" s="1" customFormat="1" ht="12" hidden="1" customHeight="1">
      <c r="B8" s="20"/>
      <c r="D8" s="121" t="s">
        <v>108</v>
      </c>
      <c r="I8" s="115"/>
      <c r="L8" s="20"/>
    </row>
    <row r="9" spans="1:46" s="2" customFormat="1" ht="16.5" hidden="1" customHeight="1">
      <c r="A9" s="34"/>
      <c r="B9" s="39"/>
      <c r="C9" s="34"/>
      <c r="D9" s="34"/>
      <c r="E9" s="320" t="s">
        <v>873</v>
      </c>
      <c r="F9" s="322"/>
      <c r="G9" s="322"/>
      <c r="H9" s="322"/>
      <c r="I9" s="122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hidden="1" customHeight="1">
      <c r="A10" s="34"/>
      <c r="B10" s="39"/>
      <c r="C10" s="34"/>
      <c r="D10" s="121" t="s">
        <v>110</v>
      </c>
      <c r="E10" s="34"/>
      <c r="F10" s="34"/>
      <c r="G10" s="34"/>
      <c r="H10" s="34"/>
      <c r="I10" s="122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hidden="1" customHeight="1">
      <c r="A11" s="34"/>
      <c r="B11" s="39"/>
      <c r="C11" s="34"/>
      <c r="D11" s="34"/>
      <c r="E11" s="323" t="s">
        <v>636</v>
      </c>
      <c r="F11" s="322"/>
      <c r="G11" s="322"/>
      <c r="H11" s="322"/>
      <c r="I11" s="122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 hidden="1">
      <c r="A12" s="34"/>
      <c r="B12" s="39"/>
      <c r="C12" s="34"/>
      <c r="D12" s="34"/>
      <c r="E12" s="34"/>
      <c r="F12" s="34"/>
      <c r="G12" s="34"/>
      <c r="H12" s="34"/>
      <c r="I12" s="122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hidden="1" customHeight="1">
      <c r="A13" s="34"/>
      <c r="B13" s="39"/>
      <c r="C13" s="34"/>
      <c r="D13" s="121" t="s">
        <v>19</v>
      </c>
      <c r="E13" s="34"/>
      <c r="F13" s="110" t="s">
        <v>1</v>
      </c>
      <c r="G13" s="34"/>
      <c r="H13" s="34"/>
      <c r="I13" s="123" t="s">
        <v>20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hidden="1" customHeight="1">
      <c r="A14" s="34"/>
      <c r="B14" s="39"/>
      <c r="C14" s="34"/>
      <c r="D14" s="121" t="s">
        <v>22</v>
      </c>
      <c r="E14" s="34"/>
      <c r="F14" s="110" t="s">
        <v>23</v>
      </c>
      <c r="G14" s="34"/>
      <c r="H14" s="34"/>
      <c r="I14" s="123" t="s">
        <v>24</v>
      </c>
      <c r="J14" s="124">
        <f>'Rekapitulace stavby'!AN8</f>
        <v>43783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hidden="1" customHeight="1">
      <c r="A15" s="34"/>
      <c r="B15" s="39"/>
      <c r="C15" s="34"/>
      <c r="D15" s="34"/>
      <c r="E15" s="34"/>
      <c r="F15" s="34"/>
      <c r="G15" s="34"/>
      <c r="H15" s="34"/>
      <c r="I15" s="122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hidden="1" customHeight="1">
      <c r="A16" s="34"/>
      <c r="B16" s="39"/>
      <c r="C16" s="34"/>
      <c r="D16" s="121" t="s">
        <v>27</v>
      </c>
      <c r="E16" s="34"/>
      <c r="F16" s="34"/>
      <c r="G16" s="34"/>
      <c r="H16" s="34"/>
      <c r="I16" s="123" t="s">
        <v>28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hidden="1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23" t="s">
        <v>30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hidden="1" customHeight="1">
      <c r="A18" s="34"/>
      <c r="B18" s="39"/>
      <c r="C18" s="34"/>
      <c r="D18" s="34"/>
      <c r="E18" s="34"/>
      <c r="F18" s="34"/>
      <c r="G18" s="34"/>
      <c r="H18" s="34"/>
      <c r="I18" s="122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hidden="1" customHeight="1">
      <c r="A19" s="34"/>
      <c r="B19" s="39"/>
      <c r="C19" s="34"/>
      <c r="D19" s="121" t="s">
        <v>31</v>
      </c>
      <c r="E19" s="34"/>
      <c r="F19" s="34"/>
      <c r="G19" s="34"/>
      <c r="H19" s="34"/>
      <c r="I19" s="123" t="s">
        <v>28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hidden="1" customHeight="1">
      <c r="A20" s="34"/>
      <c r="B20" s="39"/>
      <c r="C20" s="34"/>
      <c r="D20" s="34"/>
      <c r="E20" s="324" t="str">
        <f>'Rekapitulace stavby'!E14</f>
        <v>Vyplň údaj</v>
      </c>
      <c r="F20" s="325"/>
      <c r="G20" s="325"/>
      <c r="H20" s="325"/>
      <c r="I20" s="123" t="s">
        <v>30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hidden="1" customHeight="1">
      <c r="A21" s="34"/>
      <c r="B21" s="39"/>
      <c r="C21" s="34"/>
      <c r="D21" s="34"/>
      <c r="E21" s="34"/>
      <c r="F21" s="34"/>
      <c r="G21" s="34"/>
      <c r="H21" s="34"/>
      <c r="I21" s="122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hidden="1" customHeight="1">
      <c r="A22" s="34"/>
      <c r="B22" s="39"/>
      <c r="C22" s="34"/>
      <c r="D22" s="121" t="s">
        <v>33</v>
      </c>
      <c r="E22" s="34"/>
      <c r="F22" s="34"/>
      <c r="G22" s="34"/>
      <c r="H22" s="34"/>
      <c r="I22" s="123" t="s">
        <v>28</v>
      </c>
      <c r="J22" s="110" t="s">
        <v>637</v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hidden="1" customHeight="1">
      <c r="A23" s="34"/>
      <c r="B23" s="39"/>
      <c r="C23" s="34"/>
      <c r="D23" s="34"/>
      <c r="E23" s="110" t="s">
        <v>34</v>
      </c>
      <c r="F23" s="34"/>
      <c r="G23" s="34"/>
      <c r="H23" s="34"/>
      <c r="I23" s="123" t="s">
        <v>30</v>
      </c>
      <c r="J23" s="110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hidden="1" customHeight="1">
      <c r="A24" s="34"/>
      <c r="B24" s="39"/>
      <c r="C24" s="34"/>
      <c r="D24" s="34"/>
      <c r="E24" s="34"/>
      <c r="F24" s="34"/>
      <c r="G24" s="34"/>
      <c r="H24" s="34"/>
      <c r="I24" s="122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hidden="1" customHeight="1">
      <c r="A25" s="34"/>
      <c r="B25" s="39"/>
      <c r="C25" s="34"/>
      <c r="D25" s="121" t="s">
        <v>36</v>
      </c>
      <c r="E25" s="34"/>
      <c r="F25" s="34"/>
      <c r="G25" s="34"/>
      <c r="H25" s="34"/>
      <c r="I25" s="123" t="s">
        <v>28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hidden="1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23" t="s">
        <v>30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hidden="1" customHeight="1">
      <c r="A27" s="34"/>
      <c r="B27" s="39"/>
      <c r="C27" s="34"/>
      <c r="D27" s="34"/>
      <c r="E27" s="34"/>
      <c r="F27" s="34"/>
      <c r="G27" s="34"/>
      <c r="H27" s="34"/>
      <c r="I27" s="122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hidden="1" customHeight="1">
      <c r="A28" s="34"/>
      <c r="B28" s="39"/>
      <c r="C28" s="34"/>
      <c r="D28" s="121" t="s">
        <v>37</v>
      </c>
      <c r="E28" s="34"/>
      <c r="F28" s="34"/>
      <c r="G28" s="34"/>
      <c r="H28" s="34"/>
      <c r="I28" s="122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hidden="1" customHeight="1">
      <c r="A29" s="125"/>
      <c r="B29" s="126"/>
      <c r="C29" s="125"/>
      <c r="D29" s="125"/>
      <c r="E29" s="326" t="s">
        <v>1</v>
      </c>
      <c r="F29" s="326"/>
      <c r="G29" s="326"/>
      <c r="H29" s="326"/>
      <c r="I29" s="127"/>
      <c r="J29" s="125"/>
      <c r="K29" s="125"/>
      <c r="L29" s="128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</row>
    <row r="30" spans="1:31" s="2" customFormat="1" ht="6.95" hidden="1" customHeight="1">
      <c r="A30" s="34"/>
      <c r="B30" s="39"/>
      <c r="C30" s="34"/>
      <c r="D30" s="34"/>
      <c r="E30" s="34"/>
      <c r="F30" s="34"/>
      <c r="G30" s="34"/>
      <c r="H30" s="34"/>
      <c r="I30" s="122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hidden="1" customHeight="1">
      <c r="A31" s="34"/>
      <c r="B31" s="39"/>
      <c r="C31" s="34"/>
      <c r="D31" s="129"/>
      <c r="E31" s="129"/>
      <c r="F31" s="129"/>
      <c r="G31" s="129"/>
      <c r="H31" s="129"/>
      <c r="I31" s="130"/>
      <c r="J31" s="129"/>
      <c r="K31" s="129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hidden="1" customHeight="1">
      <c r="A32" s="34"/>
      <c r="B32" s="39"/>
      <c r="C32" s="34"/>
      <c r="D32" s="131" t="s">
        <v>38</v>
      </c>
      <c r="E32" s="34"/>
      <c r="F32" s="34"/>
      <c r="G32" s="34"/>
      <c r="H32" s="34"/>
      <c r="I32" s="122"/>
      <c r="J32" s="132">
        <f>ROUND(J121,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hidden="1" customHeight="1">
      <c r="A33" s="34"/>
      <c r="B33" s="39"/>
      <c r="C33" s="34"/>
      <c r="D33" s="129"/>
      <c r="E33" s="129"/>
      <c r="F33" s="129"/>
      <c r="G33" s="129"/>
      <c r="H33" s="129"/>
      <c r="I33" s="130"/>
      <c r="J33" s="129"/>
      <c r="K33" s="129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hidden="1" customHeight="1">
      <c r="A34" s="34"/>
      <c r="B34" s="39"/>
      <c r="C34" s="34"/>
      <c r="D34" s="34"/>
      <c r="E34" s="34"/>
      <c r="F34" s="133" t="s">
        <v>40</v>
      </c>
      <c r="G34" s="34"/>
      <c r="H34" s="34"/>
      <c r="I34" s="134" t="s">
        <v>39</v>
      </c>
      <c r="J34" s="133" t="s">
        <v>41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135" t="s">
        <v>42</v>
      </c>
      <c r="E35" s="121" t="s">
        <v>43</v>
      </c>
      <c r="F35" s="136">
        <f>ROUND((SUM(BE121:BE139)),  2)</f>
        <v>0</v>
      </c>
      <c r="G35" s="34"/>
      <c r="H35" s="34"/>
      <c r="I35" s="137">
        <v>0.21</v>
      </c>
      <c r="J35" s="136">
        <f>ROUND(((SUM(BE121:BE139))*I35),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21" t="s">
        <v>44</v>
      </c>
      <c r="F36" s="136">
        <f>ROUND((SUM(BF121:BF139)),  2)</f>
        <v>0</v>
      </c>
      <c r="G36" s="34"/>
      <c r="H36" s="34"/>
      <c r="I36" s="137">
        <v>0.15</v>
      </c>
      <c r="J36" s="136">
        <f>ROUND(((SUM(BF121:BF139))*I36),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21" t="s">
        <v>45</v>
      </c>
      <c r="F37" s="136">
        <f>ROUND((SUM(BG121:BG139)),  2)</f>
        <v>0</v>
      </c>
      <c r="G37" s="34"/>
      <c r="H37" s="34"/>
      <c r="I37" s="137">
        <v>0.21</v>
      </c>
      <c r="J37" s="136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21" t="s">
        <v>46</v>
      </c>
      <c r="F38" s="136">
        <f>ROUND((SUM(BH121:BH139)),  2)</f>
        <v>0</v>
      </c>
      <c r="G38" s="34"/>
      <c r="H38" s="34"/>
      <c r="I38" s="137">
        <v>0.15</v>
      </c>
      <c r="J38" s="136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21" t="s">
        <v>47</v>
      </c>
      <c r="F39" s="136">
        <f>ROUND((SUM(BI121:BI139)),  2)</f>
        <v>0</v>
      </c>
      <c r="G39" s="34"/>
      <c r="H39" s="34"/>
      <c r="I39" s="137">
        <v>0</v>
      </c>
      <c r="J39" s="136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hidden="1" customHeight="1">
      <c r="A40" s="34"/>
      <c r="B40" s="39"/>
      <c r="C40" s="34"/>
      <c r="D40" s="34"/>
      <c r="E40" s="34"/>
      <c r="F40" s="34"/>
      <c r="G40" s="34"/>
      <c r="H40" s="34"/>
      <c r="I40" s="122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hidden="1" customHeight="1">
      <c r="A41" s="34"/>
      <c r="B41" s="39"/>
      <c r="C41" s="138"/>
      <c r="D41" s="139" t="s">
        <v>48</v>
      </c>
      <c r="E41" s="140"/>
      <c r="F41" s="140"/>
      <c r="G41" s="141" t="s">
        <v>49</v>
      </c>
      <c r="H41" s="142" t="s">
        <v>50</v>
      </c>
      <c r="I41" s="143"/>
      <c r="J41" s="144">
        <f>SUM(J32:J39)</f>
        <v>0</v>
      </c>
      <c r="K41" s="145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hidden="1" customHeight="1">
      <c r="A42" s="34"/>
      <c r="B42" s="39"/>
      <c r="C42" s="34"/>
      <c r="D42" s="34"/>
      <c r="E42" s="34"/>
      <c r="F42" s="34"/>
      <c r="G42" s="34"/>
      <c r="H42" s="34"/>
      <c r="I42" s="122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hidden="1" customHeight="1">
      <c r="B43" s="20"/>
      <c r="I43" s="115"/>
      <c r="L43" s="20"/>
    </row>
    <row r="44" spans="1:31" s="1" customFormat="1" ht="14.45" hidden="1" customHeight="1">
      <c r="B44" s="20"/>
      <c r="I44" s="115"/>
      <c r="L44" s="20"/>
    </row>
    <row r="45" spans="1:31" s="1" customFormat="1" ht="14.45" hidden="1" customHeight="1">
      <c r="B45" s="20"/>
      <c r="I45" s="115"/>
      <c r="L45" s="20"/>
    </row>
    <row r="46" spans="1:31" s="1" customFormat="1" ht="14.45" hidden="1" customHeight="1">
      <c r="B46" s="20"/>
      <c r="I46" s="115"/>
      <c r="L46" s="20"/>
    </row>
    <row r="47" spans="1:31" s="1" customFormat="1" ht="14.45" hidden="1" customHeight="1">
      <c r="B47" s="20"/>
      <c r="I47" s="115"/>
      <c r="L47" s="20"/>
    </row>
    <row r="48" spans="1:31" s="1" customFormat="1" ht="14.45" hidden="1" customHeight="1">
      <c r="B48" s="20"/>
      <c r="I48" s="115"/>
      <c r="L48" s="20"/>
    </row>
    <row r="49" spans="1:31" s="1" customFormat="1" ht="14.45" hidden="1" customHeight="1">
      <c r="B49" s="20"/>
      <c r="I49" s="115"/>
      <c r="L49" s="20"/>
    </row>
    <row r="50" spans="1:31" s="2" customFormat="1" ht="14.45" hidden="1" customHeight="1">
      <c r="B50" s="51"/>
      <c r="D50" s="146" t="s">
        <v>51</v>
      </c>
      <c r="E50" s="147"/>
      <c r="F50" s="147"/>
      <c r="G50" s="146" t="s">
        <v>52</v>
      </c>
      <c r="H50" s="147"/>
      <c r="I50" s="148"/>
      <c r="J50" s="147"/>
      <c r="K50" s="147"/>
      <c r="L50" s="51"/>
    </row>
    <row r="51" spans="1:31" ht="11.25" hidden="1">
      <c r="B51" s="20"/>
      <c r="L51" s="20"/>
    </row>
    <row r="52" spans="1:31" ht="11.25" hidden="1">
      <c r="B52" s="20"/>
      <c r="L52" s="20"/>
    </row>
    <row r="53" spans="1:31" ht="11.25" hidden="1">
      <c r="B53" s="20"/>
      <c r="L53" s="20"/>
    </row>
    <row r="54" spans="1:31" ht="11.25" hidden="1">
      <c r="B54" s="20"/>
      <c r="L54" s="20"/>
    </row>
    <row r="55" spans="1:31" ht="11.25" hidden="1">
      <c r="B55" s="20"/>
      <c r="L55" s="20"/>
    </row>
    <row r="56" spans="1:31" ht="11.25" hidden="1">
      <c r="B56" s="20"/>
      <c r="L56" s="20"/>
    </row>
    <row r="57" spans="1:31" ht="11.25" hidden="1">
      <c r="B57" s="20"/>
      <c r="L57" s="20"/>
    </row>
    <row r="58" spans="1:31" ht="11.25" hidden="1">
      <c r="B58" s="20"/>
      <c r="L58" s="20"/>
    </row>
    <row r="59" spans="1:31" ht="11.25" hidden="1">
      <c r="B59" s="20"/>
      <c r="L59" s="20"/>
    </row>
    <row r="60" spans="1:31" ht="11.25" hidden="1">
      <c r="B60" s="20"/>
      <c r="L60" s="20"/>
    </row>
    <row r="61" spans="1:31" s="2" customFormat="1" ht="12.75" hidden="1">
      <c r="A61" s="34"/>
      <c r="B61" s="39"/>
      <c r="C61" s="34"/>
      <c r="D61" s="149" t="s">
        <v>53</v>
      </c>
      <c r="E61" s="150"/>
      <c r="F61" s="151" t="s">
        <v>54</v>
      </c>
      <c r="G61" s="149" t="s">
        <v>53</v>
      </c>
      <c r="H61" s="150"/>
      <c r="I61" s="152"/>
      <c r="J61" s="153" t="s">
        <v>54</v>
      </c>
      <c r="K61" s="150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 hidden="1">
      <c r="B62" s="20"/>
      <c r="L62" s="20"/>
    </row>
    <row r="63" spans="1:31" ht="11.25" hidden="1">
      <c r="B63" s="20"/>
      <c r="L63" s="20"/>
    </row>
    <row r="64" spans="1:31" ht="11.25" hidden="1">
      <c r="B64" s="20"/>
      <c r="L64" s="20"/>
    </row>
    <row r="65" spans="1:31" s="2" customFormat="1" ht="12.75" hidden="1">
      <c r="A65" s="34"/>
      <c r="B65" s="39"/>
      <c r="C65" s="34"/>
      <c r="D65" s="146" t="s">
        <v>55</v>
      </c>
      <c r="E65" s="154"/>
      <c r="F65" s="154"/>
      <c r="G65" s="146" t="s">
        <v>56</v>
      </c>
      <c r="H65" s="154"/>
      <c r="I65" s="155"/>
      <c r="J65" s="154"/>
      <c r="K65" s="15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 hidden="1">
      <c r="B66" s="20"/>
      <c r="L66" s="20"/>
    </row>
    <row r="67" spans="1:31" ht="11.25" hidden="1">
      <c r="B67" s="20"/>
      <c r="L67" s="20"/>
    </row>
    <row r="68" spans="1:31" ht="11.25" hidden="1">
      <c r="B68" s="20"/>
      <c r="L68" s="20"/>
    </row>
    <row r="69" spans="1:31" ht="11.25" hidden="1">
      <c r="B69" s="20"/>
      <c r="L69" s="20"/>
    </row>
    <row r="70" spans="1:31" ht="11.25" hidden="1">
      <c r="B70" s="20"/>
      <c r="L70" s="20"/>
    </row>
    <row r="71" spans="1:31" ht="11.25" hidden="1">
      <c r="B71" s="20"/>
      <c r="L71" s="20"/>
    </row>
    <row r="72" spans="1:31" ht="11.25" hidden="1">
      <c r="B72" s="20"/>
      <c r="L72" s="20"/>
    </row>
    <row r="73" spans="1:31" ht="11.25" hidden="1">
      <c r="B73" s="20"/>
      <c r="L73" s="20"/>
    </row>
    <row r="74" spans="1:31" ht="11.25" hidden="1">
      <c r="B74" s="20"/>
      <c r="L74" s="20"/>
    </row>
    <row r="75" spans="1:31" ht="11.25" hidden="1">
      <c r="B75" s="20"/>
      <c r="L75" s="20"/>
    </row>
    <row r="76" spans="1:31" s="2" customFormat="1" ht="12.75" hidden="1">
      <c r="A76" s="34"/>
      <c r="B76" s="39"/>
      <c r="C76" s="34"/>
      <c r="D76" s="149" t="s">
        <v>53</v>
      </c>
      <c r="E76" s="150"/>
      <c r="F76" s="151" t="s">
        <v>54</v>
      </c>
      <c r="G76" s="149" t="s">
        <v>53</v>
      </c>
      <c r="H76" s="150"/>
      <c r="I76" s="152"/>
      <c r="J76" s="153" t="s">
        <v>54</v>
      </c>
      <c r="K76" s="150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hidden="1" customHeight="1">
      <c r="A77" s="34"/>
      <c r="B77" s="156"/>
      <c r="C77" s="157"/>
      <c r="D77" s="157"/>
      <c r="E77" s="157"/>
      <c r="F77" s="157"/>
      <c r="G77" s="157"/>
      <c r="H77" s="157"/>
      <c r="I77" s="158"/>
      <c r="J77" s="157"/>
      <c r="K77" s="1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159"/>
      <c r="C81" s="160"/>
      <c r="D81" s="160"/>
      <c r="E81" s="160"/>
      <c r="F81" s="160"/>
      <c r="G81" s="160"/>
      <c r="H81" s="160"/>
      <c r="I81" s="161"/>
      <c r="J81" s="160"/>
      <c r="K81" s="160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112</v>
      </c>
      <c r="D82" s="36"/>
      <c r="E82" s="36"/>
      <c r="F82" s="36"/>
      <c r="G82" s="36"/>
      <c r="H82" s="36"/>
      <c r="I82" s="122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122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122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7" t="str">
        <f>E7</f>
        <v>Doksy - chodník Valdštejnská</v>
      </c>
      <c r="F85" s="328"/>
      <c r="G85" s="328"/>
      <c r="H85" s="328"/>
      <c r="I85" s="122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108</v>
      </c>
      <c r="D86" s="22"/>
      <c r="E86" s="22"/>
      <c r="F86" s="22"/>
      <c r="G86" s="22"/>
      <c r="H86" s="22"/>
      <c r="I86" s="115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7" t="s">
        <v>873</v>
      </c>
      <c r="F87" s="329"/>
      <c r="G87" s="329"/>
      <c r="H87" s="329"/>
      <c r="I87" s="122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110</v>
      </c>
      <c r="D88" s="36"/>
      <c r="E88" s="36"/>
      <c r="F88" s="36"/>
      <c r="G88" s="36"/>
      <c r="H88" s="36"/>
      <c r="I88" s="122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95" t="str">
        <f>E11</f>
        <v>VRN - Vedlejší rozpočtové náklady</v>
      </c>
      <c r="F89" s="329"/>
      <c r="G89" s="329"/>
      <c r="H89" s="329"/>
      <c r="I89" s="122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122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22</v>
      </c>
      <c r="D91" s="36"/>
      <c r="E91" s="36"/>
      <c r="F91" s="27" t="str">
        <f>F14</f>
        <v>Doksy</v>
      </c>
      <c r="G91" s="36"/>
      <c r="H91" s="36"/>
      <c r="I91" s="123" t="s">
        <v>24</v>
      </c>
      <c r="J91" s="66">
        <f>IF(J14="","",J14)</f>
        <v>43783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122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7.95" customHeight="1">
      <c r="A93" s="34"/>
      <c r="B93" s="35"/>
      <c r="C93" s="29" t="s">
        <v>27</v>
      </c>
      <c r="D93" s="36"/>
      <c r="E93" s="36"/>
      <c r="F93" s="27" t="str">
        <f>E17</f>
        <v xml:space="preserve"> </v>
      </c>
      <c r="G93" s="36"/>
      <c r="H93" s="36"/>
      <c r="I93" s="123" t="s">
        <v>33</v>
      </c>
      <c r="J93" s="32" t="str">
        <f>E23</f>
        <v>Ing. Martina Hřebřinová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31</v>
      </c>
      <c r="D94" s="36"/>
      <c r="E94" s="36"/>
      <c r="F94" s="27" t="str">
        <f>IF(E20="","",E20)</f>
        <v>Vyplň údaj</v>
      </c>
      <c r="G94" s="36"/>
      <c r="H94" s="36"/>
      <c r="I94" s="123" t="s">
        <v>36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122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62" t="s">
        <v>113</v>
      </c>
      <c r="D96" s="163"/>
      <c r="E96" s="163"/>
      <c r="F96" s="163"/>
      <c r="G96" s="163"/>
      <c r="H96" s="163"/>
      <c r="I96" s="164"/>
      <c r="J96" s="165" t="s">
        <v>114</v>
      </c>
      <c r="K96" s="163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122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66" t="s">
        <v>115</v>
      </c>
      <c r="D98" s="36"/>
      <c r="E98" s="36"/>
      <c r="F98" s="36"/>
      <c r="G98" s="36"/>
      <c r="H98" s="36"/>
      <c r="I98" s="122"/>
      <c r="J98" s="84">
        <f>J121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116</v>
      </c>
    </row>
    <row r="99" spans="1:47" s="9" customFormat="1" ht="24.95" customHeight="1">
      <c r="B99" s="167"/>
      <c r="C99" s="168"/>
      <c r="D99" s="169" t="s">
        <v>636</v>
      </c>
      <c r="E99" s="170"/>
      <c r="F99" s="170"/>
      <c r="G99" s="170"/>
      <c r="H99" s="170"/>
      <c r="I99" s="171"/>
      <c r="J99" s="172">
        <f>J122</f>
        <v>0</v>
      </c>
      <c r="K99" s="168"/>
      <c r="L99" s="173"/>
    </row>
    <row r="100" spans="1:47" s="2" customFormat="1" ht="21.75" customHeight="1">
      <c r="A100" s="34"/>
      <c r="B100" s="35"/>
      <c r="C100" s="36"/>
      <c r="D100" s="36"/>
      <c r="E100" s="36"/>
      <c r="F100" s="36"/>
      <c r="G100" s="36"/>
      <c r="H100" s="36"/>
      <c r="I100" s="122"/>
      <c r="J100" s="36"/>
      <c r="K100" s="36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47" s="2" customFormat="1" ht="6.95" customHeight="1">
      <c r="A101" s="34"/>
      <c r="B101" s="54"/>
      <c r="C101" s="55"/>
      <c r="D101" s="55"/>
      <c r="E101" s="55"/>
      <c r="F101" s="55"/>
      <c r="G101" s="55"/>
      <c r="H101" s="55"/>
      <c r="I101" s="158"/>
      <c r="J101" s="55"/>
      <c r="K101" s="55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5" spans="1:47" s="2" customFormat="1" ht="6.95" customHeight="1">
      <c r="A105" s="34"/>
      <c r="B105" s="56"/>
      <c r="C105" s="57"/>
      <c r="D105" s="57"/>
      <c r="E105" s="57"/>
      <c r="F105" s="57"/>
      <c r="G105" s="57"/>
      <c r="H105" s="57"/>
      <c r="I105" s="161"/>
      <c r="J105" s="57"/>
      <c r="K105" s="57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24.95" customHeight="1">
      <c r="A106" s="34"/>
      <c r="B106" s="35"/>
      <c r="C106" s="23" t="s">
        <v>126</v>
      </c>
      <c r="D106" s="36"/>
      <c r="E106" s="36"/>
      <c r="F106" s="36"/>
      <c r="G106" s="36"/>
      <c r="H106" s="36"/>
      <c r="I106" s="122"/>
      <c r="J106" s="36"/>
      <c r="K106" s="36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47" s="2" customFormat="1" ht="6.95" customHeight="1">
      <c r="A107" s="34"/>
      <c r="B107" s="35"/>
      <c r="C107" s="36"/>
      <c r="D107" s="36"/>
      <c r="E107" s="36"/>
      <c r="F107" s="36"/>
      <c r="G107" s="36"/>
      <c r="H107" s="36"/>
      <c r="I107" s="122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12" customHeight="1">
      <c r="A108" s="34"/>
      <c r="B108" s="35"/>
      <c r="C108" s="29" t="s">
        <v>16</v>
      </c>
      <c r="D108" s="36"/>
      <c r="E108" s="36"/>
      <c r="F108" s="36"/>
      <c r="G108" s="36"/>
      <c r="H108" s="36"/>
      <c r="I108" s="122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47" s="2" customFormat="1" ht="16.5" customHeight="1">
      <c r="A109" s="34"/>
      <c r="B109" s="35"/>
      <c r="C109" s="36"/>
      <c r="D109" s="36"/>
      <c r="E109" s="327" t="str">
        <f>E7</f>
        <v>Doksy - chodník Valdštejnská</v>
      </c>
      <c r="F109" s="328"/>
      <c r="G109" s="328"/>
      <c r="H109" s="328"/>
      <c r="I109" s="122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47" s="1" customFormat="1" ht="12" customHeight="1">
      <c r="B110" s="21"/>
      <c r="C110" s="29" t="s">
        <v>108</v>
      </c>
      <c r="D110" s="22"/>
      <c r="E110" s="22"/>
      <c r="F110" s="22"/>
      <c r="G110" s="22"/>
      <c r="H110" s="22"/>
      <c r="I110" s="115"/>
      <c r="J110" s="22"/>
      <c r="K110" s="22"/>
      <c r="L110" s="20"/>
    </row>
    <row r="111" spans="1:47" s="2" customFormat="1" ht="16.5" customHeight="1">
      <c r="A111" s="34"/>
      <c r="B111" s="35"/>
      <c r="C111" s="36"/>
      <c r="D111" s="36"/>
      <c r="E111" s="327" t="s">
        <v>873</v>
      </c>
      <c r="F111" s="329"/>
      <c r="G111" s="329"/>
      <c r="H111" s="329"/>
      <c r="I111" s="122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12" customHeight="1">
      <c r="A112" s="34"/>
      <c r="B112" s="35"/>
      <c r="C112" s="29" t="s">
        <v>110</v>
      </c>
      <c r="D112" s="36"/>
      <c r="E112" s="36"/>
      <c r="F112" s="36"/>
      <c r="G112" s="36"/>
      <c r="H112" s="36"/>
      <c r="I112" s="122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95" t="str">
        <f>E11</f>
        <v>VRN - Vedlejší rozpočtové náklady</v>
      </c>
      <c r="F113" s="329"/>
      <c r="G113" s="329"/>
      <c r="H113" s="329"/>
      <c r="I113" s="122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122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22</v>
      </c>
      <c r="D115" s="36"/>
      <c r="E115" s="36"/>
      <c r="F115" s="27" t="str">
        <f>F14</f>
        <v>Doksy</v>
      </c>
      <c r="G115" s="36"/>
      <c r="H115" s="36"/>
      <c r="I115" s="123" t="s">
        <v>24</v>
      </c>
      <c r="J115" s="66">
        <f>IF(J14="","",J14)</f>
        <v>43783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122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7.95" customHeight="1">
      <c r="A117" s="34"/>
      <c r="B117" s="35"/>
      <c r="C117" s="29" t="s">
        <v>27</v>
      </c>
      <c r="D117" s="36"/>
      <c r="E117" s="36"/>
      <c r="F117" s="27" t="str">
        <f>E17</f>
        <v xml:space="preserve"> </v>
      </c>
      <c r="G117" s="36"/>
      <c r="H117" s="36"/>
      <c r="I117" s="123" t="s">
        <v>33</v>
      </c>
      <c r="J117" s="32" t="str">
        <f>E23</f>
        <v>Ing. Martina Hřebřinová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31</v>
      </c>
      <c r="D118" s="36"/>
      <c r="E118" s="36"/>
      <c r="F118" s="27" t="str">
        <f>IF(E20="","",E20)</f>
        <v>Vyplň údaj</v>
      </c>
      <c r="G118" s="36"/>
      <c r="H118" s="36"/>
      <c r="I118" s="123" t="s">
        <v>36</v>
      </c>
      <c r="J118" s="32" t="str">
        <f>E26</f>
        <v xml:space="preserve"> 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122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80"/>
      <c r="B120" s="181"/>
      <c r="C120" s="182" t="s">
        <v>127</v>
      </c>
      <c r="D120" s="183" t="s">
        <v>63</v>
      </c>
      <c r="E120" s="183" t="s">
        <v>59</v>
      </c>
      <c r="F120" s="183" t="s">
        <v>60</v>
      </c>
      <c r="G120" s="183" t="s">
        <v>128</v>
      </c>
      <c r="H120" s="183" t="s">
        <v>129</v>
      </c>
      <c r="I120" s="184" t="s">
        <v>130</v>
      </c>
      <c r="J120" s="183" t="s">
        <v>114</v>
      </c>
      <c r="K120" s="185" t="s">
        <v>131</v>
      </c>
      <c r="L120" s="186"/>
      <c r="M120" s="75" t="s">
        <v>1</v>
      </c>
      <c r="N120" s="76" t="s">
        <v>42</v>
      </c>
      <c r="O120" s="76" t="s">
        <v>132</v>
      </c>
      <c r="P120" s="76" t="s">
        <v>133</v>
      </c>
      <c r="Q120" s="76" t="s">
        <v>134</v>
      </c>
      <c r="R120" s="76" t="s">
        <v>135</v>
      </c>
      <c r="S120" s="76" t="s">
        <v>136</v>
      </c>
      <c r="T120" s="77" t="s">
        <v>137</v>
      </c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</row>
    <row r="121" spans="1:65" s="2" customFormat="1" ht="22.9" customHeight="1">
      <c r="A121" s="34"/>
      <c r="B121" s="35"/>
      <c r="C121" s="82" t="s">
        <v>138</v>
      </c>
      <c r="D121" s="36"/>
      <c r="E121" s="36"/>
      <c r="F121" s="36"/>
      <c r="G121" s="36"/>
      <c r="H121" s="36"/>
      <c r="I121" s="122"/>
      <c r="J121" s="187">
        <f>BK121</f>
        <v>0</v>
      </c>
      <c r="K121" s="36"/>
      <c r="L121" s="39"/>
      <c r="M121" s="78"/>
      <c r="N121" s="188"/>
      <c r="O121" s="79"/>
      <c r="P121" s="189">
        <f>P122</f>
        <v>0</v>
      </c>
      <c r="Q121" s="79"/>
      <c r="R121" s="189">
        <f>R122</f>
        <v>0</v>
      </c>
      <c r="S121" s="79"/>
      <c r="T121" s="190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77</v>
      </c>
      <c r="AU121" s="17" t="s">
        <v>116</v>
      </c>
      <c r="BK121" s="191">
        <f>BK122</f>
        <v>0</v>
      </c>
    </row>
    <row r="122" spans="1:65" s="12" customFormat="1" ht="25.9" customHeight="1">
      <c r="B122" s="192"/>
      <c r="C122" s="193"/>
      <c r="D122" s="194" t="s">
        <v>77</v>
      </c>
      <c r="E122" s="195" t="s">
        <v>95</v>
      </c>
      <c r="F122" s="195" t="s">
        <v>96</v>
      </c>
      <c r="G122" s="193"/>
      <c r="H122" s="193"/>
      <c r="I122" s="196"/>
      <c r="J122" s="197">
        <f>BK122</f>
        <v>0</v>
      </c>
      <c r="K122" s="193"/>
      <c r="L122" s="198"/>
      <c r="M122" s="199"/>
      <c r="N122" s="200"/>
      <c r="O122" s="200"/>
      <c r="P122" s="201">
        <f>SUM(P123:P139)</f>
        <v>0</v>
      </c>
      <c r="Q122" s="200"/>
      <c r="R122" s="201">
        <f>SUM(R123:R139)</f>
        <v>0</v>
      </c>
      <c r="S122" s="200"/>
      <c r="T122" s="202">
        <f>SUM(T123:T139)</f>
        <v>0</v>
      </c>
      <c r="AR122" s="203" t="s">
        <v>175</v>
      </c>
      <c r="AT122" s="204" t="s">
        <v>77</v>
      </c>
      <c r="AU122" s="204" t="s">
        <v>78</v>
      </c>
      <c r="AY122" s="203" t="s">
        <v>141</v>
      </c>
      <c r="BK122" s="205">
        <f>SUM(BK123:BK139)</f>
        <v>0</v>
      </c>
    </row>
    <row r="123" spans="1:65" s="2" customFormat="1" ht="24" customHeight="1">
      <c r="A123" s="34"/>
      <c r="B123" s="35"/>
      <c r="C123" s="208" t="s">
        <v>21</v>
      </c>
      <c r="D123" s="208" t="s">
        <v>143</v>
      </c>
      <c r="E123" s="209" t="s">
        <v>638</v>
      </c>
      <c r="F123" s="210" t="s">
        <v>639</v>
      </c>
      <c r="G123" s="211" t="s">
        <v>640</v>
      </c>
      <c r="H123" s="212">
        <v>1</v>
      </c>
      <c r="I123" s="213"/>
      <c r="J123" s="214">
        <f>ROUND(I123*H123,2)</f>
        <v>0</v>
      </c>
      <c r="K123" s="210" t="s">
        <v>344</v>
      </c>
      <c r="L123" s="39"/>
      <c r="M123" s="215" t="s">
        <v>1</v>
      </c>
      <c r="N123" s="216" t="s">
        <v>43</v>
      </c>
      <c r="O123" s="71"/>
      <c r="P123" s="217">
        <f>O123*H123</f>
        <v>0</v>
      </c>
      <c r="Q123" s="217">
        <v>0</v>
      </c>
      <c r="R123" s="217">
        <f>Q123*H123</f>
        <v>0</v>
      </c>
      <c r="S123" s="217">
        <v>0</v>
      </c>
      <c r="T123" s="218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219" t="s">
        <v>641</v>
      </c>
      <c r="AT123" s="219" t="s">
        <v>143</v>
      </c>
      <c r="AU123" s="219" t="s">
        <v>21</v>
      </c>
      <c r="AY123" s="17" t="s">
        <v>141</v>
      </c>
      <c r="BE123" s="220">
        <f>IF(N123="základní",J123,0)</f>
        <v>0</v>
      </c>
      <c r="BF123" s="220">
        <f>IF(N123="snížená",J123,0)</f>
        <v>0</v>
      </c>
      <c r="BG123" s="220">
        <f>IF(N123="zákl. přenesená",J123,0)</f>
        <v>0</v>
      </c>
      <c r="BH123" s="220">
        <f>IF(N123="sníž. přenesená",J123,0)</f>
        <v>0</v>
      </c>
      <c r="BI123" s="220">
        <f>IF(N123="nulová",J123,0)</f>
        <v>0</v>
      </c>
      <c r="BJ123" s="17" t="s">
        <v>21</v>
      </c>
      <c r="BK123" s="220">
        <f>ROUND(I123*H123,2)</f>
        <v>0</v>
      </c>
      <c r="BL123" s="17" t="s">
        <v>641</v>
      </c>
      <c r="BM123" s="219" t="s">
        <v>642</v>
      </c>
    </row>
    <row r="124" spans="1:65" s="2" customFormat="1" ht="11.25">
      <c r="A124" s="34"/>
      <c r="B124" s="35"/>
      <c r="C124" s="36"/>
      <c r="D124" s="221" t="s">
        <v>150</v>
      </c>
      <c r="E124" s="36"/>
      <c r="F124" s="222" t="s">
        <v>643</v>
      </c>
      <c r="G124" s="36"/>
      <c r="H124" s="36"/>
      <c r="I124" s="122"/>
      <c r="J124" s="36"/>
      <c r="K124" s="36"/>
      <c r="L124" s="39"/>
      <c r="M124" s="223"/>
      <c r="N124" s="224"/>
      <c r="O124" s="71"/>
      <c r="P124" s="71"/>
      <c r="Q124" s="71"/>
      <c r="R124" s="71"/>
      <c r="S124" s="71"/>
      <c r="T124" s="72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7" t="s">
        <v>150</v>
      </c>
      <c r="AU124" s="17" t="s">
        <v>21</v>
      </c>
    </row>
    <row r="125" spans="1:65" s="2" customFormat="1" ht="16.5" customHeight="1">
      <c r="A125" s="34"/>
      <c r="B125" s="35"/>
      <c r="C125" s="208" t="s">
        <v>86</v>
      </c>
      <c r="D125" s="208" t="s">
        <v>143</v>
      </c>
      <c r="E125" s="209" t="s">
        <v>644</v>
      </c>
      <c r="F125" s="210" t="s">
        <v>645</v>
      </c>
      <c r="G125" s="211" t="s">
        <v>640</v>
      </c>
      <c r="H125" s="212">
        <v>1</v>
      </c>
      <c r="I125" s="213"/>
      <c r="J125" s="214">
        <f>ROUND(I125*H125,2)</f>
        <v>0</v>
      </c>
      <c r="K125" s="210" t="s">
        <v>344</v>
      </c>
      <c r="L125" s="39"/>
      <c r="M125" s="215" t="s">
        <v>1</v>
      </c>
      <c r="N125" s="216" t="s">
        <v>43</v>
      </c>
      <c r="O125" s="71"/>
      <c r="P125" s="217">
        <f>O125*H125</f>
        <v>0</v>
      </c>
      <c r="Q125" s="217">
        <v>0</v>
      </c>
      <c r="R125" s="217">
        <f>Q125*H125</f>
        <v>0</v>
      </c>
      <c r="S125" s="217">
        <v>0</v>
      </c>
      <c r="T125" s="218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219" t="s">
        <v>641</v>
      </c>
      <c r="AT125" s="219" t="s">
        <v>143</v>
      </c>
      <c r="AU125" s="219" t="s">
        <v>21</v>
      </c>
      <c r="AY125" s="17" t="s">
        <v>141</v>
      </c>
      <c r="BE125" s="220">
        <f>IF(N125="základní",J125,0)</f>
        <v>0</v>
      </c>
      <c r="BF125" s="220">
        <f>IF(N125="snížená",J125,0)</f>
        <v>0</v>
      </c>
      <c r="BG125" s="220">
        <f>IF(N125="zákl. přenesená",J125,0)</f>
        <v>0</v>
      </c>
      <c r="BH125" s="220">
        <f>IF(N125="sníž. přenesená",J125,0)</f>
        <v>0</v>
      </c>
      <c r="BI125" s="220">
        <f>IF(N125="nulová",J125,0)</f>
        <v>0</v>
      </c>
      <c r="BJ125" s="17" t="s">
        <v>21</v>
      </c>
      <c r="BK125" s="220">
        <f>ROUND(I125*H125,2)</f>
        <v>0</v>
      </c>
      <c r="BL125" s="17" t="s">
        <v>641</v>
      </c>
      <c r="BM125" s="219" t="s">
        <v>646</v>
      </c>
    </row>
    <row r="126" spans="1:65" s="2" customFormat="1" ht="146.25">
      <c r="A126" s="34"/>
      <c r="B126" s="35"/>
      <c r="C126" s="36"/>
      <c r="D126" s="221" t="s">
        <v>150</v>
      </c>
      <c r="E126" s="36"/>
      <c r="F126" s="222" t="s">
        <v>647</v>
      </c>
      <c r="G126" s="36"/>
      <c r="H126" s="36"/>
      <c r="I126" s="122"/>
      <c r="J126" s="36"/>
      <c r="K126" s="36"/>
      <c r="L126" s="39"/>
      <c r="M126" s="223"/>
      <c r="N126" s="224"/>
      <c r="O126" s="71"/>
      <c r="P126" s="71"/>
      <c r="Q126" s="71"/>
      <c r="R126" s="71"/>
      <c r="S126" s="71"/>
      <c r="T126" s="72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150</v>
      </c>
      <c r="AU126" s="17" t="s">
        <v>21</v>
      </c>
    </row>
    <row r="127" spans="1:65" s="2" customFormat="1" ht="29.25">
      <c r="A127" s="34"/>
      <c r="B127" s="35"/>
      <c r="C127" s="36"/>
      <c r="D127" s="221" t="s">
        <v>648</v>
      </c>
      <c r="E127" s="36"/>
      <c r="F127" s="274" t="s">
        <v>649</v>
      </c>
      <c r="G127" s="36"/>
      <c r="H127" s="36"/>
      <c r="I127" s="122"/>
      <c r="J127" s="36"/>
      <c r="K127" s="36"/>
      <c r="L127" s="39"/>
      <c r="M127" s="223"/>
      <c r="N127" s="224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648</v>
      </c>
      <c r="AU127" s="17" t="s">
        <v>21</v>
      </c>
    </row>
    <row r="128" spans="1:65" s="2" customFormat="1" ht="16.5" customHeight="1">
      <c r="A128" s="34"/>
      <c r="B128" s="35"/>
      <c r="C128" s="208" t="s">
        <v>161</v>
      </c>
      <c r="D128" s="208" t="s">
        <v>143</v>
      </c>
      <c r="E128" s="209" t="s">
        <v>650</v>
      </c>
      <c r="F128" s="210" t="s">
        <v>651</v>
      </c>
      <c r="G128" s="211" t="s">
        <v>640</v>
      </c>
      <c r="H128" s="212">
        <v>1</v>
      </c>
      <c r="I128" s="213"/>
      <c r="J128" s="214">
        <f>ROUND(I128*H128,2)</f>
        <v>0</v>
      </c>
      <c r="K128" s="210" t="s">
        <v>344</v>
      </c>
      <c r="L128" s="39"/>
      <c r="M128" s="215" t="s">
        <v>1</v>
      </c>
      <c r="N128" s="216" t="s">
        <v>43</v>
      </c>
      <c r="O128" s="71"/>
      <c r="P128" s="217">
        <f>O128*H128</f>
        <v>0</v>
      </c>
      <c r="Q128" s="217">
        <v>0</v>
      </c>
      <c r="R128" s="217">
        <f>Q128*H128</f>
        <v>0</v>
      </c>
      <c r="S128" s="217">
        <v>0</v>
      </c>
      <c r="T128" s="218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219" t="s">
        <v>641</v>
      </c>
      <c r="AT128" s="219" t="s">
        <v>143</v>
      </c>
      <c r="AU128" s="219" t="s">
        <v>21</v>
      </c>
      <c r="AY128" s="17" t="s">
        <v>141</v>
      </c>
      <c r="BE128" s="220">
        <f>IF(N128="základní",J128,0)</f>
        <v>0</v>
      </c>
      <c r="BF128" s="220">
        <f>IF(N128="snížená",J128,0)</f>
        <v>0</v>
      </c>
      <c r="BG128" s="220">
        <f>IF(N128="zákl. přenesená",J128,0)</f>
        <v>0</v>
      </c>
      <c r="BH128" s="220">
        <f>IF(N128="sníž. přenesená",J128,0)</f>
        <v>0</v>
      </c>
      <c r="BI128" s="220">
        <f>IF(N128="nulová",J128,0)</f>
        <v>0</v>
      </c>
      <c r="BJ128" s="17" t="s">
        <v>21</v>
      </c>
      <c r="BK128" s="220">
        <f>ROUND(I128*H128,2)</f>
        <v>0</v>
      </c>
      <c r="BL128" s="17" t="s">
        <v>641</v>
      </c>
      <c r="BM128" s="219" t="s">
        <v>652</v>
      </c>
    </row>
    <row r="129" spans="1:65" s="2" customFormat="1" ht="136.5">
      <c r="A129" s="34"/>
      <c r="B129" s="35"/>
      <c r="C129" s="36"/>
      <c r="D129" s="221" t="s">
        <v>150</v>
      </c>
      <c r="E129" s="36"/>
      <c r="F129" s="222" t="s">
        <v>653</v>
      </c>
      <c r="G129" s="36"/>
      <c r="H129" s="36"/>
      <c r="I129" s="122"/>
      <c r="J129" s="36"/>
      <c r="K129" s="36"/>
      <c r="L129" s="39"/>
      <c r="M129" s="223"/>
      <c r="N129" s="224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150</v>
      </c>
      <c r="AU129" s="17" t="s">
        <v>21</v>
      </c>
    </row>
    <row r="130" spans="1:65" s="2" customFormat="1" ht="16.5" customHeight="1">
      <c r="A130" s="34"/>
      <c r="B130" s="35"/>
      <c r="C130" s="208" t="s">
        <v>148</v>
      </c>
      <c r="D130" s="208" t="s">
        <v>143</v>
      </c>
      <c r="E130" s="209" t="s">
        <v>654</v>
      </c>
      <c r="F130" s="210" t="s">
        <v>628</v>
      </c>
      <c r="G130" s="211" t="s">
        <v>640</v>
      </c>
      <c r="H130" s="212">
        <v>1</v>
      </c>
      <c r="I130" s="213"/>
      <c r="J130" s="214">
        <f>ROUND(I130*H130,2)</f>
        <v>0</v>
      </c>
      <c r="K130" s="210" t="s">
        <v>655</v>
      </c>
      <c r="L130" s="39"/>
      <c r="M130" s="215" t="s">
        <v>1</v>
      </c>
      <c r="N130" s="216" t="s">
        <v>43</v>
      </c>
      <c r="O130" s="71"/>
      <c r="P130" s="217">
        <f>O130*H130</f>
        <v>0</v>
      </c>
      <c r="Q130" s="217">
        <v>0</v>
      </c>
      <c r="R130" s="217">
        <f>Q130*H130</f>
        <v>0</v>
      </c>
      <c r="S130" s="217">
        <v>0</v>
      </c>
      <c r="T130" s="218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219" t="s">
        <v>641</v>
      </c>
      <c r="AT130" s="219" t="s">
        <v>143</v>
      </c>
      <c r="AU130" s="219" t="s">
        <v>21</v>
      </c>
      <c r="AY130" s="17" t="s">
        <v>141</v>
      </c>
      <c r="BE130" s="220">
        <f>IF(N130="základní",J130,0)</f>
        <v>0</v>
      </c>
      <c r="BF130" s="220">
        <f>IF(N130="snížená",J130,0)</f>
        <v>0</v>
      </c>
      <c r="BG130" s="220">
        <f>IF(N130="zákl. přenesená",J130,0)</f>
        <v>0</v>
      </c>
      <c r="BH130" s="220">
        <f>IF(N130="sníž. přenesená",J130,0)</f>
        <v>0</v>
      </c>
      <c r="BI130" s="220">
        <f>IF(N130="nulová",J130,0)</f>
        <v>0</v>
      </c>
      <c r="BJ130" s="17" t="s">
        <v>21</v>
      </c>
      <c r="BK130" s="220">
        <f>ROUND(I130*H130,2)</f>
        <v>0</v>
      </c>
      <c r="BL130" s="17" t="s">
        <v>641</v>
      </c>
      <c r="BM130" s="219" t="s">
        <v>656</v>
      </c>
    </row>
    <row r="131" spans="1:65" s="2" customFormat="1" ht="68.25">
      <c r="A131" s="34"/>
      <c r="B131" s="35"/>
      <c r="C131" s="36"/>
      <c r="D131" s="221" t="s">
        <v>150</v>
      </c>
      <c r="E131" s="36"/>
      <c r="F131" s="222" t="s">
        <v>657</v>
      </c>
      <c r="G131" s="36"/>
      <c r="H131" s="36"/>
      <c r="I131" s="122"/>
      <c r="J131" s="36"/>
      <c r="K131" s="36"/>
      <c r="L131" s="39"/>
      <c r="M131" s="223"/>
      <c r="N131" s="224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150</v>
      </c>
      <c r="AU131" s="17" t="s">
        <v>21</v>
      </c>
    </row>
    <row r="132" spans="1:65" s="2" customFormat="1" ht="16.5" customHeight="1">
      <c r="A132" s="34"/>
      <c r="B132" s="35"/>
      <c r="C132" s="208" t="s">
        <v>175</v>
      </c>
      <c r="D132" s="208" t="s">
        <v>143</v>
      </c>
      <c r="E132" s="209" t="s">
        <v>658</v>
      </c>
      <c r="F132" s="210" t="s">
        <v>659</v>
      </c>
      <c r="G132" s="211" t="s">
        <v>640</v>
      </c>
      <c r="H132" s="212">
        <v>1</v>
      </c>
      <c r="I132" s="213"/>
      <c r="J132" s="214">
        <f>ROUND(I132*H132,2)</f>
        <v>0</v>
      </c>
      <c r="K132" s="210" t="s">
        <v>344</v>
      </c>
      <c r="L132" s="39"/>
      <c r="M132" s="215" t="s">
        <v>1</v>
      </c>
      <c r="N132" s="216" t="s">
        <v>43</v>
      </c>
      <c r="O132" s="71"/>
      <c r="P132" s="217">
        <f>O132*H132</f>
        <v>0</v>
      </c>
      <c r="Q132" s="217">
        <v>0</v>
      </c>
      <c r="R132" s="217">
        <f>Q132*H132</f>
        <v>0</v>
      </c>
      <c r="S132" s="217">
        <v>0</v>
      </c>
      <c r="T132" s="218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19" t="s">
        <v>641</v>
      </c>
      <c r="AT132" s="219" t="s">
        <v>143</v>
      </c>
      <c r="AU132" s="219" t="s">
        <v>21</v>
      </c>
      <c r="AY132" s="17" t="s">
        <v>141</v>
      </c>
      <c r="BE132" s="220">
        <f>IF(N132="základní",J132,0)</f>
        <v>0</v>
      </c>
      <c r="BF132" s="220">
        <f>IF(N132="snížená",J132,0)</f>
        <v>0</v>
      </c>
      <c r="BG132" s="220">
        <f>IF(N132="zákl. přenesená",J132,0)</f>
        <v>0</v>
      </c>
      <c r="BH132" s="220">
        <f>IF(N132="sníž. přenesená",J132,0)</f>
        <v>0</v>
      </c>
      <c r="BI132" s="220">
        <f>IF(N132="nulová",J132,0)</f>
        <v>0</v>
      </c>
      <c r="BJ132" s="17" t="s">
        <v>21</v>
      </c>
      <c r="BK132" s="220">
        <f>ROUND(I132*H132,2)</f>
        <v>0</v>
      </c>
      <c r="BL132" s="17" t="s">
        <v>641</v>
      </c>
      <c r="BM132" s="219" t="s">
        <v>660</v>
      </c>
    </row>
    <row r="133" spans="1:65" s="2" customFormat="1" ht="11.25">
      <c r="A133" s="34"/>
      <c r="B133" s="35"/>
      <c r="C133" s="36"/>
      <c r="D133" s="221" t="s">
        <v>150</v>
      </c>
      <c r="E133" s="36"/>
      <c r="F133" s="222" t="s">
        <v>661</v>
      </c>
      <c r="G133" s="36"/>
      <c r="H133" s="36"/>
      <c r="I133" s="122"/>
      <c r="J133" s="36"/>
      <c r="K133" s="36"/>
      <c r="L133" s="39"/>
      <c r="M133" s="223"/>
      <c r="N133" s="224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150</v>
      </c>
      <c r="AU133" s="17" t="s">
        <v>21</v>
      </c>
    </row>
    <row r="134" spans="1:65" s="2" customFormat="1" ht="24" customHeight="1">
      <c r="A134" s="34"/>
      <c r="B134" s="35"/>
      <c r="C134" s="208" t="s">
        <v>182</v>
      </c>
      <c r="D134" s="208" t="s">
        <v>143</v>
      </c>
      <c r="E134" s="209" t="s">
        <v>662</v>
      </c>
      <c r="F134" s="210" t="s">
        <v>663</v>
      </c>
      <c r="G134" s="211" t="s">
        <v>640</v>
      </c>
      <c r="H134" s="212">
        <v>1</v>
      </c>
      <c r="I134" s="213"/>
      <c r="J134" s="214">
        <f>ROUND(I134*H134,2)</f>
        <v>0</v>
      </c>
      <c r="K134" s="210" t="s">
        <v>1</v>
      </c>
      <c r="L134" s="39"/>
      <c r="M134" s="215" t="s">
        <v>1</v>
      </c>
      <c r="N134" s="216" t="s">
        <v>43</v>
      </c>
      <c r="O134" s="71"/>
      <c r="P134" s="217">
        <f>O134*H134</f>
        <v>0</v>
      </c>
      <c r="Q134" s="217">
        <v>0</v>
      </c>
      <c r="R134" s="217">
        <f>Q134*H134</f>
        <v>0</v>
      </c>
      <c r="S134" s="217">
        <v>0</v>
      </c>
      <c r="T134" s="218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19" t="s">
        <v>641</v>
      </c>
      <c r="AT134" s="219" t="s">
        <v>143</v>
      </c>
      <c r="AU134" s="219" t="s">
        <v>21</v>
      </c>
      <c r="AY134" s="17" t="s">
        <v>141</v>
      </c>
      <c r="BE134" s="220">
        <f>IF(N134="základní",J134,0)</f>
        <v>0</v>
      </c>
      <c r="BF134" s="220">
        <f>IF(N134="snížená",J134,0)</f>
        <v>0</v>
      </c>
      <c r="BG134" s="220">
        <f>IF(N134="zákl. přenesená",J134,0)</f>
        <v>0</v>
      </c>
      <c r="BH134" s="220">
        <f>IF(N134="sníž. přenesená",J134,0)</f>
        <v>0</v>
      </c>
      <c r="BI134" s="220">
        <f>IF(N134="nulová",J134,0)</f>
        <v>0</v>
      </c>
      <c r="BJ134" s="17" t="s">
        <v>21</v>
      </c>
      <c r="BK134" s="220">
        <f>ROUND(I134*H134,2)</f>
        <v>0</v>
      </c>
      <c r="BL134" s="17" t="s">
        <v>641</v>
      </c>
      <c r="BM134" s="219" t="s">
        <v>664</v>
      </c>
    </row>
    <row r="135" spans="1:65" s="2" customFormat="1" ht="39">
      <c r="A135" s="34"/>
      <c r="B135" s="35"/>
      <c r="C135" s="36"/>
      <c r="D135" s="221" t="s">
        <v>150</v>
      </c>
      <c r="E135" s="36"/>
      <c r="F135" s="222" t="s">
        <v>665</v>
      </c>
      <c r="G135" s="36"/>
      <c r="H135" s="36"/>
      <c r="I135" s="122"/>
      <c r="J135" s="36"/>
      <c r="K135" s="36"/>
      <c r="L135" s="39"/>
      <c r="M135" s="223"/>
      <c r="N135" s="224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150</v>
      </c>
      <c r="AU135" s="17" t="s">
        <v>21</v>
      </c>
    </row>
    <row r="136" spans="1:65" s="2" customFormat="1" ht="24" customHeight="1">
      <c r="A136" s="34"/>
      <c r="B136" s="35"/>
      <c r="C136" s="208" t="s">
        <v>189</v>
      </c>
      <c r="D136" s="208" t="s">
        <v>143</v>
      </c>
      <c r="E136" s="209" t="s">
        <v>666</v>
      </c>
      <c r="F136" s="210" t="s">
        <v>667</v>
      </c>
      <c r="G136" s="211" t="s">
        <v>640</v>
      </c>
      <c r="H136" s="212">
        <v>1</v>
      </c>
      <c r="I136" s="213"/>
      <c r="J136" s="214">
        <f>ROUND(I136*H136,2)</f>
        <v>0</v>
      </c>
      <c r="K136" s="210" t="s">
        <v>344</v>
      </c>
      <c r="L136" s="39"/>
      <c r="M136" s="215" t="s">
        <v>1</v>
      </c>
      <c r="N136" s="216" t="s">
        <v>43</v>
      </c>
      <c r="O136" s="71"/>
      <c r="P136" s="217">
        <f>O136*H136</f>
        <v>0</v>
      </c>
      <c r="Q136" s="217">
        <v>0</v>
      </c>
      <c r="R136" s="217">
        <f>Q136*H136</f>
        <v>0</v>
      </c>
      <c r="S136" s="217">
        <v>0</v>
      </c>
      <c r="T136" s="218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9" t="s">
        <v>641</v>
      </c>
      <c r="AT136" s="219" t="s">
        <v>143</v>
      </c>
      <c r="AU136" s="219" t="s">
        <v>21</v>
      </c>
      <c r="AY136" s="17" t="s">
        <v>141</v>
      </c>
      <c r="BE136" s="220">
        <f>IF(N136="základní",J136,0)</f>
        <v>0</v>
      </c>
      <c r="BF136" s="220">
        <f>IF(N136="snížená",J136,0)</f>
        <v>0</v>
      </c>
      <c r="BG136" s="220">
        <f>IF(N136="zákl. přenesená",J136,0)</f>
        <v>0</v>
      </c>
      <c r="BH136" s="220">
        <f>IF(N136="sníž. přenesená",J136,0)</f>
        <v>0</v>
      </c>
      <c r="BI136" s="220">
        <f>IF(N136="nulová",J136,0)</f>
        <v>0</v>
      </c>
      <c r="BJ136" s="17" t="s">
        <v>21</v>
      </c>
      <c r="BK136" s="220">
        <f>ROUND(I136*H136,2)</f>
        <v>0</v>
      </c>
      <c r="BL136" s="17" t="s">
        <v>641</v>
      </c>
      <c r="BM136" s="219" t="s">
        <v>668</v>
      </c>
    </row>
    <row r="137" spans="1:65" s="2" customFormat="1" ht="11.25">
      <c r="A137" s="34"/>
      <c r="B137" s="35"/>
      <c r="C137" s="36"/>
      <c r="D137" s="221" t="s">
        <v>150</v>
      </c>
      <c r="E137" s="36"/>
      <c r="F137" s="222" t="s">
        <v>669</v>
      </c>
      <c r="G137" s="36"/>
      <c r="H137" s="36"/>
      <c r="I137" s="122"/>
      <c r="J137" s="36"/>
      <c r="K137" s="36"/>
      <c r="L137" s="39"/>
      <c r="M137" s="223"/>
      <c r="N137" s="224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150</v>
      </c>
      <c r="AU137" s="17" t="s">
        <v>21</v>
      </c>
    </row>
    <row r="138" spans="1:65" s="2" customFormat="1" ht="16.5" customHeight="1">
      <c r="A138" s="34"/>
      <c r="B138" s="35"/>
      <c r="C138" s="208" t="s">
        <v>197</v>
      </c>
      <c r="D138" s="208" t="s">
        <v>143</v>
      </c>
      <c r="E138" s="209" t="s">
        <v>670</v>
      </c>
      <c r="F138" s="210" t="s">
        <v>671</v>
      </c>
      <c r="G138" s="211" t="s">
        <v>640</v>
      </c>
      <c r="H138" s="212">
        <v>1</v>
      </c>
      <c r="I138" s="213"/>
      <c r="J138" s="214">
        <f>ROUND(I138*H138,2)</f>
        <v>0</v>
      </c>
      <c r="K138" s="210" t="s">
        <v>344</v>
      </c>
      <c r="L138" s="39"/>
      <c r="M138" s="215" t="s">
        <v>1</v>
      </c>
      <c r="N138" s="216" t="s">
        <v>43</v>
      </c>
      <c r="O138" s="71"/>
      <c r="P138" s="217">
        <f>O138*H138</f>
        <v>0</v>
      </c>
      <c r="Q138" s="217">
        <v>0</v>
      </c>
      <c r="R138" s="217">
        <f>Q138*H138</f>
        <v>0</v>
      </c>
      <c r="S138" s="217">
        <v>0</v>
      </c>
      <c r="T138" s="218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9" t="s">
        <v>641</v>
      </c>
      <c r="AT138" s="219" t="s">
        <v>143</v>
      </c>
      <c r="AU138" s="219" t="s">
        <v>21</v>
      </c>
      <c r="AY138" s="17" t="s">
        <v>141</v>
      </c>
      <c r="BE138" s="220">
        <f>IF(N138="základní",J138,0)</f>
        <v>0</v>
      </c>
      <c r="BF138" s="220">
        <f>IF(N138="snížená",J138,0)</f>
        <v>0</v>
      </c>
      <c r="BG138" s="220">
        <f>IF(N138="zákl. přenesená",J138,0)</f>
        <v>0</v>
      </c>
      <c r="BH138" s="220">
        <f>IF(N138="sníž. přenesená",J138,0)</f>
        <v>0</v>
      </c>
      <c r="BI138" s="220">
        <f>IF(N138="nulová",J138,0)</f>
        <v>0</v>
      </c>
      <c r="BJ138" s="17" t="s">
        <v>21</v>
      </c>
      <c r="BK138" s="220">
        <f>ROUND(I138*H138,2)</f>
        <v>0</v>
      </c>
      <c r="BL138" s="17" t="s">
        <v>641</v>
      </c>
      <c r="BM138" s="219" t="s">
        <v>672</v>
      </c>
    </row>
    <row r="139" spans="1:65" s="2" customFormat="1" ht="19.5">
      <c r="A139" s="34"/>
      <c r="B139" s="35"/>
      <c r="C139" s="36"/>
      <c r="D139" s="221" t="s">
        <v>150</v>
      </c>
      <c r="E139" s="36"/>
      <c r="F139" s="222" t="s">
        <v>673</v>
      </c>
      <c r="G139" s="36"/>
      <c r="H139" s="36"/>
      <c r="I139" s="122"/>
      <c r="J139" s="36"/>
      <c r="K139" s="36"/>
      <c r="L139" s="39"/>
      <c r="M139" s="270"/>
      <c r="N139" s="271"/>
      <c r="O139" s="272"/>
      <c r="P139" s="272"/>
      <c r="Q139" s="272"/>
      <c r="R139" s="272"/>
      <c r="S139" s="272"/>
      <c r="T139" s="273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150</v>
      </c>
      <c r="AU139" s="17" t="s">
        <v>21</v>
      </c>
    </row>
    <row r="140" spans="1:65" s="2" customFormat="1" ht="6.95" customHeight="1">
      <c r="A140" s="34"/>
      <c r="B140" s="54"/>
      <c r="C140" s="55"/>
      <c r="D140" s="55"/>
      <c r="E140" s="55"/>
      <c r="F140" s="55"/>
      <c r="G140" s="55"/>
      <c r="H140" s="55"/>
      <c r="I140" s="158"/>
      <c r="J140" s="55"/>
      <c r="K140" s="55"/>
      <c r="L140" s="39"/>
      <c r="M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</row>
  </sheetData>
  <sheetProtection algorithmName="SHA-512" hashValue="ERx44v8L157/ceqHmud+uSYDAPUsjUbY1xgNWVh12LDUPV46YSDIGzJ4ImRhyfYvkhVri7Moy/xEWB1qJL5LWQ==" saltValue="cLq7LViX45QGqUyQbGeEY1gTHsLxLIs0ytSmo9w+SsMBpN3vrOAtExP3zy0V7xtI9eyx1NNQxgHyKrtSZXYKdg==" spinCount="100000" sheet="1" objects="1" scenarios="1" formatColumns="0" formatRows="0" autoFilter="0"/>
  <autoFilter ref="C120:K139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18</vt:i4>
      </vt:variant>
    </vt:vector>
  </HeadingPairs>
  <TitlesOfParts>
    <vt:vector size="27" baseType="lpstr">
      <vt:lpstr>Rekapitulace stavby</vt:lpstr>
      <vt:lpstr>SO 101 - Chodník</vt:lpstr>
      <vt:lpstr>SO 401 - Veřejné osvětlení</vt:lpstr>
      <vt:lpstr>VRN - Vedlejší rozpočtové...</vt:lpstr>
      <vt:lpstr>SO 101 - Chodník_01</vt:lpstr>
      <vt:lpstr>SO 401 - Veřejné osvětlení_01</vt:lpstr>
      <vt:lpstr>VRN - Vedlejší rozpočtové..._01</vt:lpstr>
      <vt:lpstr>SO 101 - Chodník_02</vt:lpstr>
      <vt:lpstr>VRN - Vedlejší rozpočtové..._02</vt:lpstr>
      <vt:lpstr>'Rekapitulace stavby'!Názvy_tisku</vt:lpstr>
      <vt:lpstr>'SO 101 - Chodník'!Názvy_tisku</vt:lpstr>
      <vt:lpstr>'SO 101 - Chodník_01'!Názvy_tisku</vt:lpstr>
      <vt:lpstr>'SO 101 - Chodník_02'!Názvy_tisku</vt:lpstr>
      <vt:lpstr>'SO 401 - Veřejné osvětlení'!Názvy_tisku</vt:lpstr>
      <vt:lpstr>'SO 401 - Veřejné osvětlení_01'!Názvy_tisku</vt:lpstr>
      <vt:lpstr>'VRN - Vedlejší rozpočtové...'!Názvy_tisku</vt:lpstr>
      <vt:lpstr>'VRN - Vedlejší rozpočtové..._01'!Názvy_tisku</vt:lpstr>
      <vt:lpstr>'VRN - Vedlejší rozpočtové..._02'!Názvy_tisku</vt:lpstr>
      <vt:lpstr>'Rekapitulace stavby'!Oblast_tisku</vt:lpstr>
      <vt:lpstr>'SO 101 - Chodník'!Oblast_tisku</vt:lpstr>
      <vt:lpstr>'SO 101 - Chodník_01'!Oblast_tisku</vt:lpstr>
      <vt:lpstr>'SO 101 - Chodník_02'!Oblast_tisku</vt:lpstr>
      <vt:lpstr>'SO 401 - Veřejné osvětlení'!Oblast_tisku</vt:lpstr>
      <vt:lpstr>'SO 401 - Veřejné osvětlení_01'!Oblast_tisku</vt:lpstr>
      <vt:lpstr>'VRN - Vedlejší rozpočtové...'!Oblast_tisku</vt:lpstr>
      <vt:lpstr>'VRN - Vedlejší rozpočtové..._01'!Oblast_tisku</vt:lpstr>
      <vt:lpstr>'VRN - Vedlejší rozpočtové..._02'!Oblast_tisku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DESKTOP-9CP0SEB\Alena</dc:creator>
  <cp:lastModifiedBy>Uživatel systému Windows</cp:lastModifiedBy>
  <dcterms:created xsi:type="dcterms:W3CDTF">2019-11-14T19:35:12Z</dcterms:created>
  <dcterms:modified xsi:type="dcterms:W3CDTF">2019-11-14T19:36:19Z</dcterms:modified>
</cp:coreProperties>
</file>